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Материалы по программе Цифровая экономика\17. Разработка национальной программы\СБОРКА НАЦ.ПРОГРАММЫ\ИТОГ_ПЕРЕСБОРКА_29.06.2018\Цифровой транспорт и логистика\"/>
    </mc:Choice>
  </mc:AlternateContent>
  <bookViews>
    <workbookView xWindow="0" yWindow="0" windowWidth="28800" windowHeight="11700" firstSheet="1" activeTab="8"/>
  </bookViews>
  <sheets>
    <sheet name="3. Финансовое обеспечение (2)" sheetId="7" state="hidden" r:id="rId1"/>
    <sheet name="1.Цели НП" sheetId="2" r:id="rId2"/>
    <sheet name="2. Задачи и результаты ФП" sheetId="3" r:id="rId3"/>
    <sheet name="2.2.1.План мероприятий  (2)" sheetId="9" state="hidden" r:id="rId4"/>
    <sheet name="2.2.1.План мероприятий  (3)" sheetId="11" state="hidden" r:id="rId5"/>
    <sheet name="2.2.1.План мероприятий " sheetId="4" r:id="rId6"/>
    <sheet name="3. Фин об (старая)" sheetId="8" state="hidden" r:id="rId7"/>
    <sheet name="3. Финансовое обеспечение (стар" sheetId="10" state="hidden" r:id="rId8"/>
    <sheet name="3. Финансовое обеспечение" sheetId="12" r:id="rId9"/>
  </sheets>
  <definedNames>
    <definedName name="_xlnm.Print_Area" localSheetId="2">'2. Задачи и результаты ФП'!$A$1:$D$43</definedName>
    <definedName name="_xlnm.Print_Area" localSheetId="5">'2.2.1.План мероприятий '!$A$1:$G$505</definedName>
    <definedName name="_xlnm.Print_Area" localSheetId="6">'3. Фин об (старая)'!$A$1:$Q$69</definedName>
    <definedName name="_xlnm.Print_Area" localSheetId="8">'3. Финансовое обеспечение'!$A$1:$Q$447</definedName>
    <definedName name="_xlnm.Print_Area" localSheetId="0">'3. Финансовое обеспечение (2)'!$A$1:$Q$21</definedName>
    <definedName name="_xlnm.Print_Area" localSheetId="7">'3. Финансовое обеспечение (стар'!$A$1:$Q$394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3" i="12" l="1"/>
  <c r="G453" i="12"/>
  <c r="I453" i="12"/>
  <c r="J453" i="12"/>
  <c r="L453" i="12"/>
  <c r="M453" i="12"/>
  <c r="O453" i="12"/>
  <c r="P453" i="12"/>
  <c r="Q453" i="12"/>
  <c r="Q432" i="12" l="1"/>
  <c r="P432" i="12"/>
  <c r="O432" i="12"/>
  <c r="M432" i="12"/>
  <c r="L432" i="12"/>
  <c r="J432" i="12"/>
  <c r="I432" i="12"/>
  <c r="G432" i="12"/>
  <c r="F432" i="12"/>
  <c r="N431" i="12"/>
  <c r="K431" i="12"/>
  <c r="H431" i="12"/>
  <c r="N430" i="12"/>
  <c r="K430" i="12"/>
  <c r="H430" i="12"/>
  <c r="N429" i="12"/>
  <c r="K429" i="12"/>
  <c r="H429" i="12"/>
  <c r="K428" i="12"/>
  <c r="H428" i="12"/>
  <c r="Q426" i="12"/>
  <c r="P426" i="12"/>
  <c r="O426" i="12"/>
  <c r="M426" i="12"/>
  <c r="L426" i="12"/>
  <c r="J426" i="12"/>
  <c r="I426" i="12"/>
  <c r="G426" i="12"/>
  <c r="F426" i="12"/>
  <c r="N425" i="12"/>
  <c r="K425" i="12"/>
  <c r="H425" i="12"/>
  <c r="N424" i="12"/>
  <c r="K424" i="12"/>
  <c r="H424" i="12"/>
  <c r="N423" i="12"/>
  <c r="K423" i="12"/>
  <c r="H423" i="12"/>
  <c r="K422" i="12"/>
  <c r="H422" i="12"/>
  <c r="Q420" i="12"/>
  <c r="P420" i="12"/>
  <c r="O420" i="12"/>
  <c r="M420" i="12"/>
  <c r="L420" i="12"/>
  <c r="J420" i="12"/>
  <c r="I420" i="12"/>
  <c r="G420" i="12"/>
  <c r="F420" i="12"/>
  <c r="N419" i="12"/>
  <c r="K419" i="12"/>
  <c r="H419" i="12"/>
  <c r="N418" i="12"/>
  <c r="K418" i="12"/>
  <c r="H418" i="12"/>
  <c r="N417" i="12"/>
  <c r="K417" i="12"/>
  <c r="H417" i="12"/>
  <c r="K416" i="12"/>
  <c r="H416" i="12"/>
  <c r="Q414" i="12"/>
  <c r="P414" i="12"/>
  <c r="O414" i="12"/>
  <c r="M414" i="12"/>
  <c r="L414" i="12"/>
  <c r="J414" i="12"/>
  <c r="I414" i="12"/>
  <c r="G414" i="12"/>
  <c r="F414" i="12"/>
  <c r="N413" i="12"/>
  <c r="K413" i="12"/>
  <c r="H413" i="12"/>
  <c r="N412" i="12"/>
  <c r="K412" i="12"/>
  <c r="H412" i="12"/>
  <c r="N411" i="12"/>
  <c r="K411" i="12"/>
  <c r="H411" i="12"/>
  <c r="K410" i="12"/>
  <c r="H410" i="12"/>
  <c r="K414" i="12" l="1"/>
  <c r="N426" i="12"/>
  <c r="E417" i="12"/>
  <c r="N420" i="12"/>
  <c r="E424" i="12"/>
  <c r="H432" i="12"/>
  <c r="N432" i="12"/>
  <c r="E431" i="12"/>
  <c r="N414" i="12"/>
  <c r="K432" i="12"/>
  <c r="E411" i="12"/>
  <c r="E418" i="12"/>
  <c r="H426" i="12"/>
  <c r="E412" i="12"/>
  <c r="H420" i="12"/>
  <c r="E419" i="12"/>
  <c r="K426" i="12"/>
  <c r="E429" i="12"/>
  <c r="E425" i="12"/>
  <c r="H414" i="12"/>
  <c r="E413" i="12"/>
  <c r="K420" i="12"/>
  <c r="E423" i="12"/>
  <c r="E430" i="12"/>
  <c r="E410" i="12"/>
  <c r="E422" i="12"/>
  <c r="E428" i="12"/>
  <c r="E416" i="12"/>
  <c r="E432" i="12" l="1"/>
  <c r="E414" i="12"/>
  <c r="E426" i="12"/>
  <c r="E420" i="12"/>
  <c r="N405" i="12" l="1"/>
  <c r="N406" i="12"/>
  <c r="N407" i="12"/>
  <c r="K405" i="12"/>
  <c r="K406" i="12"/>
  <c r="K407" i="12"/>
  <c r="H405" i="12"/>
  <c r="H406" i="12"/>
  <c r="H407" i="12"/>
  <c r="N404" i="12"/>
  <c r="K404" i="12"/>
  <c r="H404" i="12"/>
  <c r="N399" i="12"/>
  <c r="N400" i="12"/>
  <c r="N401" i="12"/>
  <c r="K399" i="12"/>
  <c r="K400" i="12"/>
  <c r="K401" i="12"/>
  <c r="H399" i="12"/>
  <c r="H400" i="12"/>
  <c r="H401" i="12"/>
  <c r="N398" i="12"/>
  <c r="K398" i="12"/>
  <c r="H398" i="12"/>
  <c r="N393" i="12"/>
  <c r="N394" i="12"/>
  <c r="N395" i="12"/>
  <c r="K393" i="12"/>
  <c r="K394" i="12"/>
  <c r="K395" i="12"/>
  <c r="H393" i="12"/>
  <c r="H394" i="12"/>
  <c r="H395" i="12"/>
  <c r="N392" i="12"/>
  <c r="K392" i="12"/>
  <c r="H392" i="12"/>
  <c r="N387" i="12"/>
  <c r="N388" i="12"/>
  <c r="N389" i="12"/>
  <c r="K387" i="12"/>
  <c r="K388" i="12"/>
  <c r="K389" i="12"/>
  <c r="H387" i="12"/>
  <c r="H388" i="12"/>
  <c r="H389" i="12"/>
  <c r="N386" i="12"/>
  <c r="K386" i="12"/>
  <c r="H386" i="12"/>
  <c r="E387" i="12" l="1"/>
  <c r="E393" i="12"/>
  <c r="E399" i="12"/>
  <c r="E395" i="12"/>
  <c r="E401" i="12"/>
  <c r="E394" i="12"/>
  <c r="E400" i="12"/>
  <c r="E406" i="12"/>
  <c r="E405" i="12"/>
  <c r="E404" i="12"/>
  <c r="E388" i="12"/>
  <c r="E389" i="12"/>
  <c r="E407" i="12"/>
  <c r="N441" i="12" l="1"/>
  <c r="N442" i="12"/>
  <c r="N443" i="12"/>
  <c r="K441" i="12"/>
  <c r="K442" i="12"/>
  <c r="K443" i="12"/>
  <c r="H441" i="12"/>
  <c r="H442" i="12"/>
  <c r="H443" i="12"/>
  <c r="N435" i="12"/>
  <c r="N436" i="12"/>
  <c r="N437" i="12"/>
  <c r="K435" i="12"/>
  <c r="K436" i="12"/>
  <c r="K437" i="12"/>
  <c r="H435" i="12"/>
  <c r="H436" i="12"/>
  <c r="H437" i="12"/>
  <c r="Q444" i="12"/>
  <c r="P444" i="12"/>
  <c r="O444" i="12"/>
  <c r="M444" i="12"/>
  <c r="L444" i="12"/>
  <c r="J444" i="12"/>
  <c r="I444" i="12"/>
  <c r="G444" i="12"/>
  <c r="F444" i="12"/>
  <c r="N440" i="12"/>
  <c r="K440" i="12"/>
  <c r="H440" i="12"/>
  <c r="Q438" i="12"/>
  <c r="P438" i="12"/>
  <c r="O438" i="12"/>
  <c r="M438" i="12"/>
  <c r="L438" i="12"/>
  <c r="J438" i="12"/>
  <c r="I438" i="12"/>
  <c r="G438" i="12"/>
  <c r="F438" i="12"/>
  <c r="N434" i="12"/>
  <c r="K434" i="12"/>
  <c r="H434" i="12"/>
  <c r="E435" i="12" l="1"/>
  <c r="E437" i="12"/>
  <c r="K438" i="12"/>
  <c r="E441" i="12"/>
  <c r="H438" i="12"/>
  <c r="E443" i="12"/>
  <c r="N444" i="12"/>
  <c r="E434" i="12"/>
  <c r="E436" i="12"/>
  <c r="K444" i="12"/>
  <c r="E442" i="12"/>
  <c r="H444" i="12"/>
  <c r="N438" i="12"/>
  <c r="E440" i="12"/>
  <c r="Q288" i="12"/>
  <c r="P288" i="12"/>
  <c r="O288" i="12"/>
  <c r="M288" i="12"/>
  <c r="L288" i="12"/>
  <c r="J288" i="12"/>
  <c r="I288" i="12"/>
  <c r="G288" i="12"/>
  <c r="F288" i="12"/>
  <c r="N287" i="12"/>
  <c r="K287" i="12"/>
  <c r="H287" i="12"/>
  <c r="N286" i="12"/>
  <c r="K286" i="12"/>
  <c r="H286" i="12"/>
  <c r="N285" i="12"/>
  <c r="K285" i="12"/>
  <c r="H285" i="12"/>
  <c r="N284" i="12"/>
  <c r="K284" i="12"/>
  <c r="K453" i="12" s="1"/>
  <c r="H284" i="12"/>
  <c r="Q282" i="12"/>
  <c r="P282" i="12"/>
  <c r="O282" i="12"/>
  <c r="M282" i="12"/>
  <c r="L282" i="12"/>
  <c r="J282" i="12"/>
  <c r="I282" i="12"/>
  <c r="G282" i="12"/>
  <c r="F282" i="12"/>
  <c r="N281" i="12"/>
  <c r="K281" i="12"/>
  <c r="H281" i="12"/>
  <c r="N280" i="12"/>
  <c r="K280" i="12"/>
  <c r="H280" i="12"/>
  <c r="N279" i="12"/>
  <c r="K279" i="12"/>
  <c r="H279" i="12"/>
  <c r="N278" i="12"/>
  <c r="N453" i="12" s="1"/>
  <c r="K278" i="12"/>
  <c r="H278" i="12"/>
  <c r="H453" i="12" s="1"/>
  <c r="Q276" i="12"/>
  <c r="P276" i="12"/>
  <c r="O276" i="12"/>
  <c r="M276" i="12"/>
  <c r="L276" i="12"/>
  <c r="J276" i="12"/>
  <c r="I276" i="12"/>
  <c r="G276" i="12"/>
  <c r="F276" i="12"/>
  <c r="N275" i="12"/>
  <c r="K275" i="12"/>
  <c r="H275" i="12"/>
  <c r="N274" i="12"/>
  <c r="K274" i="12"/>
  <c r="H274" i="12"/>
  <c r="N273" i="12"/>
  <c r="K273" i="12"/>
  <c r="H273" i="12"/>
  <c r="E279" i="12" l="1"/>
  <c r="N282" i="12"/>
  <c r="K276" i="12"/>
  <c r="E285" i="12"/>
  <c r="E280" i="12"/>
  <c r="K282" i="12"/>
  <c r="E275" i="12"/>
  <c r="N288" i="12"/>
  <c r="H282" i="12"/>
  <c r="E278" i="12"/>
  <c r="E273" i="12"/>
  <c r="K288" i="12"/>
  <c r="E287" i="12"/>
  <c r="E444" i="12"/>
  <c r="N276" i="12"/>
  <c r="E274" i="12"/>
  <c r="E281" i="12"/>
  <c r="H288" i="12"/>
  <c r="E438" i="12"/>
  <c r="E286" i="12"/>
  <c r="E284" i="12"/>
  <c r="E272" i="12"/>
  <c r="H276" i="12"/>
  <c r="E276" i="12" s="1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E453" i="12" l="1"/>
  <c r="E282" i="12"/>
  <c r="E288" i="12"/>
  <c r="Q408" i="12"/>
  <c r="P408" i="12"/>
  <c r="O408" i="12"/>
  <c r="M408" i="12"/>
  <c r="L408" i="12"/>
  <c r="J408" i="12"/>
  <c r="I408" i="12"/>
  <c r="G408" i="12"/>
  <c r="F408" i="12"/>
  <c r="N408" i="12"/>
  <c r="K408" i="12"/>
  <c r="Q402" i="12"/>
  <c r="P402" i="12"/>
  <c r="O402" i="12"/>
  <c r="N402" i="12"/>
  <c r="M402" i="12"/>
  <c r="L402" i="12"/>
  <c r="K402" i="12"/>
  <c r="J402" i="12"/>
  <c r="I402" i="12"/>
  <c r="H402" i="12"/>
  <c r="G402" i="12"/>
  <c r="F402" i="12"/>
  <c r="E398" i="12"/>
  <c r="Q396" i="12"/>
  <c r="P396" i="12"/>
  <c r="O396" i="12"/>
  <c r="N396" i="12"/>
  <c r="M396" i="12"/>
  <c r="L396" i="12"/>
  <c r="K396" i="12"/>
  <c r="J396" i="12"/>
  <c r="I396" i="12"/>
  <c r="H396" i="12"/>
  <c r="G396" i="12"/>
  <c r="F396" i="12"/>
  <c r="E392" i="12"/>
  <c r="Q390" i="12"/>
  <c r="P390" i="12"/>
  <c r="O390" i="12"/>
  <c r="N390" i="12"/>
  <c r="M390" i="12"/>
  <c r="L390" i="12"/>
  <c r="K390" i="12"/>
  <c r="J390" i="12"/>
  <c r="I390" i="12"/>
  <c r="H390" i="12"/>
  <c r="G390" i="12"/>
  <c r="F390" i="12"/>
  <c r="E386" i="12"/>
  <c r="E402" i="12" l="1"/>
  <c r="E396" i="12"/>
  <c r="E390" i="12"/>
  <c r="H408" i="12"/>
  <c r="E408" i="12" s="1"/>
  <c r="N87" i="12"/>
  <c r="N88" i="12"/>
  <c r="N89" i="12"/>
  <c r="K87" i="12"/>
  <c r="K88" i="12"/>
  <c r="K89" i="12"/>
  <c r="H87" i="12"/>
  <c r="H88" i="12"/>
  <c r="H89" i="12"/>
  <c r="N86" i="12"/>
  <c r="K86" i="12"/>
  <c r="H86" i="12"/>
  <c r="G90" i="12"/>
  <c r="I90" i="12"/>
  <c r="J90" i="12"/>
  <c r="L90" i="12"/>
  <c r="M90" i="12"/>
  <c r="O90" i="12"/>
  <c r="P90" i="12"/>
  <c r="Q90" i="12"/>
  <c r="F90" i="12"/>
  <c r="N81" i="12"/>
  <c r="N82" i="12"/>
  <c r="N83" i="12"/>
  <c r="K81" i="12"/>
  <c r="K82" i="12"/>
  <c r="K83" i="12"/>
  <c r="H81" i="12"/>
  <c r="H82" i="12"/>
  <c r="H83" i="12"/>
  <c r="N80" i="12"/>
  <c r="K80" i="12"/>
  <c r="N381" i="12"/>
  <c r="N382" i="12"/>
  <c r="N383" i="12"/>
  <c r="N380" i="12"/>
  <c r="K381" i="12"/>
  <c r="K382" i="12"/>
  <c r="K383" i="12"/>
  <c r="K380" i="12"/>
  <c r="H381" i="12"/>
  <c r="H382" i="12"/>
  <c r="H383" i="12"/>
  <c r="H380" i="12"/>
  <c r="G384" i="12"/>
  <c r="I384" i="12"/>
  <c r="J384" i="12"/>
  <c r="L384" i="12"/>
  <c r="M384" i="12"/>
  <c r="O384" i="12"/>
  <c r="P384" i="12"/>
  <c r="Q384" i="12"/>
  <c r="F384" i="12"/>
  <c r="N375" i="12"/>
  <c r="N376" i="12"/>
  <c r="N377" i="12"/>
  <c r="K375" i="12"/>
  <c r="K376" i="12"/>
  <c r="K377" i="12"/>
  <c r="H375" i="12"/>
  <c r="H376" i="12"/>
  <c r="H377" i="12"/>
  <c r="G378" i="12"/>
  <c r="I378" i="12"/>
  <c r="J378" i="12"/>
  <c r="L378" i="12"/>
  <c r="M378" i="12"/>
  <c r="O378" i="12"/>
  <c r="P378" i="12"/>
  <c r="Q378" i="12"/>
  <c r="F378" i="12"/>
  <c r="N374" i="12"/>
  <c r="K374" i="12"/>
  <c r="H374" i="12"/>
  <c r="N369" i="12"/>
  <c r="N370" i="12"/>
  <c r="N371" i="12"/>
  <c r="K369" i="12"/>
  <c r="K370" i="12"/>
  <c r="K371" i="12"/>
  <c r="H369" i="12"/>
  <c r="H370" i="12"/>
  <c r="H371" i="12"/>
  <c r="N368" i="12"/>
  <c r="K368" i="12"/>
  <c r="H368" i="12"/>
  <c r="G372" i="12"/>
  <c r="I372" i="12"/>
  <c r="J372" i="12"/>
  <c r="L372" i="12"/>
  <c r="M372" i="12"/>
  <c r="O372" i="12"/>
  <c r="P372" i="12"/>
  <c r="Q372" i="12"/>
  <c r="F372" i="12"/>
  <c r="G366" i="12"/>
  <c r="I366" i="12"/>
  <c r="J366" i="12"/>
  <c r="L366" i="12"/>
  <c r="M366" i="12"/>
  <c r="O366" i="12"/>
  <c r="P366" i="12"/>
  <c r="Q366" i="12"/>
  <c r="F366" i="12"/>
  <c r="N363" i="12"/>
  <c r="N364" i="12"/>
  <c r="N365" i="12"/>
  <c r="N362" i="12"/>
  <c r="K363" i="12"/>
  <c r="K364" i="12"/>
  <c r="K365" i="12"/>
  <c r="K362" i="12"/>
  <c r="H363" i="12"/>
  <c r="H364" i="12"/>
  <c r="H365" i="12"/>
  <c r="E365" i="12" s="1"/>
  <c r="H362" i="12"/>
  <c r="E362" i="12" s="1"/>
  <c r="N357" i="12"/>
  <c r="N358" i="12"/>
  <c r="N359" i="12"/>
  <c r="K357" i="12"/>
  <c r="K358" i="12"/>
  <c r="K359" i="12"/>
  <c r="H357" i="12"/>
  <c r="H358" i="12"/>
  <c r="H359" i="12"/>
  <c r="N356" i="12"/>
  <c r="K356" i="12"/>
  <c r="H356" i="12"/>
  <c r="G360" i="12"/>
  <c r="I360" i="12"/>
  <c r="J360" i="12"/>
  <c r="L360" i="12"/>
  <c r="M360" i="12"/>
  <c r="O360" i="12"/>
  <c r="P360" i="12"/>
  <c r="Q360" i="12"/>
  <c r="F360" i="12"/>
  <c r="N351" i="12"/>
  <c r="N352" i="12"/>
  <c r="N353" i="12"/>
  <c r="K351" i="12"/>
  <c r="K352" i="12"/>
  <c r="K353" i="12"/>
  <c r="H351" i="12"/>
  <c r="H352" i="12"/>
  <c r="H353" i="12"/>
  <c r="N350" i="12"/>
  <c r="K350" i="12"/>
  <c r="H350" i="12"/>
  <c r="G354" i="12"/>
  <c r="I354" i="12"/>
  <c r="J354" i="12"/>
  <c r="L354" i="12"/>
  <c r="M354" i="12"/>
  <c r="O354" i="12"/>
  <c r="P354" i="12"/>
  <c r="Q354" i="12"/>
  <c r="F354" i="12"/>
  <c r="N345" i="12"/>
  <c r="N346" i="12"/>
  <c r="N347" i="12"/>
  <c r="K345" i="12"/>
  <c r="K346" i="12"/>
  <c r="K347" i="12"/>
  <c r="H345" i="12"/>
  <c r="H346" i="12"/>
  <c r="H347" i="12"/>
  <c r="N344" i="12"/>
  <c r="K344" i="12"/>
  <c r="H344" i="12"/>
  <c r="G348" i="12"/>
  <c r="I348" i="12"/>
  <c r="J348" i="12"/>
  <c r="L348" i="12"/>
  <c r="M348" i="12"/>
  <c r="O348" i="12"/>
  <c r="P348" i="12"/>
  <c r="Q348" i="12"/>
  <c r="F348" i="12"/>
  <c r="G342" i="12"/>
  <c r="I342" i="12"/>
  <c r="J342" i="12"/>
  <c r="L342" i="12"/>
  <c r="M342" i="12"/>
  <c r="O342" i="12"/>
  <c r="P342" i="12"/>
  <c r="Q342" i="12"/>
  <c r="F342" i="12"/>
  <c r="N339" i="12"/>
  <c r="N340" i="12"/>
  <c r="N341" i="12"/>
  <c r="N338" i="12"/>
  <c r="K339" i="12"/>
  <c r="K340" i="12"/>
  <c r="K341" i="12"/>
  <c r="K338" i="12"/>
  <c r="H339" i="12"/>
  <c r="H340" i="12"/>
  <c r="H341" i="12"/>
  <c r="E341" i="12" s="1"/>
  <c r="H338" i="12"/>
  <c r="G336" i="12"/>
  <c r="I336" i="12"/>
  <c r="J336" i="12"/>
  <c r="L336" i="12"/>
  <c r="M336" i="12"/>
  <c r="O336" i="12"/>
  <c r="P336" i="12"/>
  <c r="Q336" i="12"/>
  <c r="F336" i="12"/>
  <c r="N333" i="12"/>
  <c r="N334" i="12"/>
  <c r="N335" i="12"/>
  <c r="K333" i="12"/>
  <c r="K334" i="12"/>
  <c r="K335" i="12"/>
  <c r="H333" i="12"/>
  <c r="H334" i="12"/>
  <c r="H335" i="12"/>
  <c r="N332" i="12"/>
  <c r="K332" i="12"/>
  <c r="H332" i="12"/>
  <c r="G330" i="12"/>
  <c r="I330" i="12"/>
  <c r="J330" i="12"/>
  <c r="L330" i="12"/>
  <c r="M330" i="12"/>
  <c r="O330" i="12"/>
  <c r="P330" i="12"/>
  <c r="Q330" i="12"/>
  <c r="F330" i="12"/>
  <c r="N327" i="12"/>
  <c r="N328" i="12"/>
  <c r="N329" i="12"/>
  <c r="N326" i="12"/>
  <c r="K327" i="12"/>
  <c r="K328" i="12"/>
  <c r="K329" i="12"/>
  <c r="K326" i="12"/>
  <c r="H327" i="12"/>
  <c r="E327" i="12" s="1"/>
  <c r="H328" i="12"/>
  <c r="E328" i="12" s="1"/>
  <c r="H329" i="12"/>
  <c r="E329" i="12" s="1"/>
  <c r="H326" i="12"/>
  <c r="G324" i="12"/>
  <c r="I324" i="12"/>
  <c r="J324" i="12"/>
  <c r="L324" i="12"/>
  <c r="M324" i="12"/>
  <c r="O324" i="12"/>
  <c r="P324" i="12"/>
  <c r="Q324" i="12"/>
  <c r="F324" i="12"/>
  <c r="N321" i="12"/>
  <c r="N322" i="12"/>
  <c r="N323" i="12"/>
  <c r="N320" i="12"/>
  <c r="K321" i="12"/>
  <c r="K322" i="12"/>
  <c r="K323" i="12"/>
  <c r="K320" i="12"/>
  <c r="H321" i="12"/>
  <c r="H322" i="12"/>
  <c r="E322" i="12" s="1"/>
  <c r="H323" i="12"/>
  <c r="H320" i="12"/>
  <c r="G318" i="12"/>
  <c r="I318" i="12"/>
  <c r="J318" i="12"/>
  <c r="L318" i="12"/>
  <c r="M318" i="12"/>
  <c r="O318" i="12"/>
  <c r="P318" i="12"/>
  <c r="Q318" i="12"/>
  <c r="F318" i="12"/>
  <c r="N315" i="12"/>
  <c r="N316" i="12"/>
  <c r="N317" i="12"/>
  <c r="N314" i="12"/>
  <c r="K315" i="12"/>
  <c r="K316" i="12"/>
  <c r="K317" i="12"/>
  <c r="K314" i="12"/>
  <c r="H315" i="12"/>
  <c r="H316" i="12"/>
  <c r="H317" i="12"/>
  <c r="H314" i="12"/>
  <c r="G312" i="12"/>
  <c r="I312" i="12"/>
  <c r="J312" i="12"/>
  <c r="L312" i="12"/>
  <c r="M312" i="12"/>
  <c r="O312" i="12"/>
  <c r="P312" i="12"/>
  <c r="Q312" i="12"/>
  <c r="F312" i="12"/>
  <c r="G306" i="12"/>
  <c r="I306" i="12"/>
  <c r="J306" i="12"/>
  <c r="L306" i="12"/>
  <c r="M306" i="12"/>
  <c r="O306" i="12"/>
  <c r="P306" i="12"/>
  <c r="Q306" i="12"/>
  <c r="F306" i="12"/>
  <c r="N309" i="12"/>
  <c r="N310" i="12"/>
  <c r="N311" i="12"/>
  <c r="N308" i="12"/>
  <c r="K309" i="12"/>
  <c r="K310" i="12"/>
  <c r="K311" i="12"/>
  <c r="K308" i="12"/>
  <c r="H309" i="12"/>
  <c r="H310" i="12"/>
  <c r="H311" i="12"/>
  <c r="H308" i="12"/>
  <c r="N303" i="12"/>
  <c r="N304" i="12"/>
  <c r="N305" i="12"/>
  <c r="N302" i="12"/>
  <c r="K303" i="12"/>
  <c r="K304" i="12"/>
  <c r="K305" i="12"/>
  <c r="K302" i="12"/>
  <c r="H303" i="12"/>
  <c r="H304" i="12"/>
  <c r="H305" i="12"/>
  <c r="H302" i="12"/>
  <c r="G300" i="12"/>
  <c r="I300" i="12"/>
  <c r="J300" i="12"/>
  <c r="L300" i="12"/>
  <c r="M300" i="12"/>
  <c r="O300" i="12"/>
  <c r="P300" i="12"/>
  <c r="Q300" i="12"/>
  <c r="F300" i="12"/>
  <c r="N297" i="12"/>
  <c r="N298" i="12"/>
  <c r="N299" i="12"/>
  <c r="K297" i="12"/>
  <c r="K298" i="12"/>
  <c r="K299" i="12"/>
  <c r="H297" i="12"/>
  <c r="H298" i="12"/>
  <c r="H299" i="12"/>
  <c r="N296" i="12"/>
  <c r="K296" i="12"/>
  <c r="H296" i="12"/>
  <c r="N291" i="12"/>
  <c r="N292" i="12"/>
  <c r="N293" i="12"/>
  <c r="K291" i="12"/>
  <c r="K292" i="12"/>
  <c r="K293" i="12"/>
  <c r="H291" i="12"/>
  <c r="H292" i="12"/>
  <c r="H293" i="12"/>
  <c r="N290" i="12"/>
  <c r="K290" i="12"/>
  <c r="H290" i="12"/>
  <c r="G294" i="12"/>
  <c r="I294" i="12"/>
  <c r="J294" i="12"/>
  <c r="L294" i="12"/>
  <c r="M294" i="12"/>
  <c r="O294" i="12"/>
  <c r="P294" i="12"/>
  <c r="Q294" i="12"/>
  <c r="F294" i="12"/>
  <c r="N267" i="12"/>
  <c r="N268" i="12"/>
  <c r="N269" i="12"/>
  <c r="K267" i="12"/>
  <c r="K268" i="12"/>
  <c r="K269" i="12"/>
  <c r="N266" i="12"/>
  <c r="K266" i="12"/>
  <c r="G270" i="12"/>
  <c r="I270" i="12"/>
  <c r="J270" i="12"/>
  <c r="L270" i="12"/>
  <c r="M270" i="12"/>
  <c r="O270" i="12"/>
  <c r="P270" i="12"/>
  <c r="Q270" i="12"/>
  <c r="F270" i="12"/>
  <c r="H267" i="12"/>
  <c r="H268" i="12"/>
  <c r="H269" i="12"/>
  <c r="H266" i="12"/>
  <c r="G264" i="12"/>
  <c r="I264" i="12"/>
  <c r="J264" i="12"/>
  <c r="L264" i="12"/>
  <c r="M264" i="12"/>
  <c r="O264" i="12"/>
  <c r="P264" i="12"/>
  <c r="Q264" i="12"/>
  <c r="F264" i="12"/>
  <c r="N261" i="12"/>
  <c r="N262" i="12"/>
  <c r="N263" i="12"/>
  <c r="K261" i="12"/>
  <c r="K262" i="12"/>
  <c r="K263" i="12"/>
  <c r="H261" i="12"/>
  <c r="H262" i="12"/>
  <c r="H263" i="12"/>
  <c r="N260" i="12"/>
  <c r="K260" i="12"/>
  <c r="H260" i="12"/>
  <c r="G258" i="12"/>
  <c r="I258" i="12"/>
  <c r="J258" i="12"/>
  <c r="L258" i="12"/>
  <c r="M258" i="12"/>
  <c r="O258" i="12"/>
  <c r="P258" i="12"/>
  <c r="Q258" i="12"/>
  <c r="F258" i="12"/>
  <c r="N255" i="12"/>
  <c r="N256" i="12"/>
  <c r="N257" i="12"/>
  <c r="K255" i="12"/>
  <c r="K256" i="12"/>
  <c r="K257" i="12"/>
  <c r="H255" i="12"/>
  <c r="H256" i="12"/>
  <c r="H257" i="12"/>
  <c r="N254" i="12"/>
  <c r="K254" i="12"/>
  <c r="H254" i="12"/>
  <c r="G252" i="12"/>
  <c r="I252" i="12"/>
  <c r="J252" i="12"/>
  <c r="L252" i="12"/>
  <c r="M252" i="12"/>
  <c r="O252" i="12"/>
  <c r="P252" i="12"/>
  <c r="Q252" i="12"/>
  <c r="F252" i="12"/>
  <c r="N249" i="12"/>
  <c r="N250" i="12"/>
  <c r="N251" i="12"/>
  <c r="N248" i="12"/>
  <c r="K249" i="12"/>
  <c r="K250" i="12"/>
  <c r="K251" i="12"/>
  <c r="K248" i="12"/>
  <c r="H249" i="12"/>
  <c r="H250" i="12"/>
  <c r="H251" i="12"/>
  <c r="H248" i="12"/>
  <c r="F246" i="12"/>
  <c r="N243" i="12"/>
  <c r="N244" i="12"/>
  <c r="N245" i="12"/>
  <c r="N242" i="12"/>
  <c r="K243" i="12"/>
  <c r="K244" i="12"/>
  <c r="K245" i="12"/>
  <c r="K242" i="12"/>
  <c r="H243" i="12"/>
  <c r="H244" i="12"/>
  <c r="H245" i="12"/>
  <c r="H242" i="12"/>
  <c r="E246" i="12"/>
  <c r="G240" i="12"/>
  <c r="I240" i="12"/>
  <c r="J240" i="12"/>
  <c r="L240" i="12"/>
  <c r="M240" i="12"/>
  <c r="O240" i="12"/>
  <c r="P240" i="12"/>
  <c r="Q240" i="12"/>
  <c r="F240" i="12"/>
  <c r="N237" i="12"/>
  <c r="N238" i="12"/>
  <c r="N239" i="12"/>
  <c r="N236" i="12"/>
  <c r="K237" i="12"/>
  <c r="K238" i="12"/>
  <c r="K239" i="12"/>
  <c r="K236" i="12"/>
  <c r="H237" i="12"/>
  <c r="E237" i="12" s="1"/>
  <c r="H238" i="12"/>
  <c r="H239" i="12"/>
  <c r="H236" i="12"/>
  <c r="G234" i="12"/>
  <c r="I234" i="12"/>
  <c r="J234" i="12"/>
  <c r="L234" i="12"/>
  <c r="M234" i="12"/>
  <c r="O234" i="12"/>
  <c r="P234" i="12"/>
  <c r="Q234" i="12"/>
  <c r="F234" i="12"/>
  <c r="N231" i="12"/>
  <c r="N232" i="12"/>
  <c r="N233" i="12"/>
  <c r="K231" i="12"/>
  <c r="K232" i="12"/>
  <c r="K233" i="12"/>
  <c r="H231" i="12"/>
  <c r="H232" i="12"/>
  <c r="H233" i="12"/>
  <c r="N230" i="12"/>
  <c r="K230" i="12"/>
  <c r="H230" i="12"/>
  <c r="G228" i="12"/>
  <c r="I228" i="12"/>
  <c r="J228" i="12"/>
  <c r="L228" i="12"/>
  <c r="M228" i="12"/>
  <c r="O228" i="12"/>
  <c r="P228" i="12"/>
  <c r="Q228" i="12"/>
  <c r="F228" i="12"/>
  <c r="N225" i="12"/>
  <c r="N226" i="12"/>
  <c r="N227" i="12"/>
  <c r="K225" i="12"/>
  <c r="K226" i="12"/>
  <c r="K227" i="12"/>
  <c r="H225" i="12"/>
  <c r="H226" i="12"/>
  <c r="H227" i="12"/>
  <c r="N224" i="12"/>
  <c r="K224" i="12"/>
  <c r="H224" i="12"/>
  <c r="G222" i="12"/>
  <c r="I222" i="12"/>
  <c r="J222" i="12"/>
  <c r="L222" i="12"/>
  <c r="M222" i="12"/>
  <c r="O222" i="12"/>
  <c r="P222" i="12"/>
  <c r="Q222" i="12"/>
  <c r="F222" i="12"/>
  <c r="N219" i="12"/>
  <c r="N220" i="12"/>
  <c r="N221" i="12"/>
  <c r="K219" i="12"/>
  <c r="K220" i="12"/>
  <c r="K221" i="12"/>
  <c r="H219" i="12"/>
  <c r="H220" i="12"/>
  <c r="H221" i="12"/>
  <c r="N218" i="12"/>
  <c r="K218" i="12"/>
  <c r="H218" i="12"/>
  <c r="G216" i="12"/>
  <c r="I216" i="12"/>
  <c r="J216" i="12"/>
  <c r="L216" i="12"/>
  <c r="M216" i="12"/>
  <c r="O216" i="12"/>
  <c r="P216" i="12"/>
  <c r="Q216" i="12"/>
  <c r="F216" i="12"/>
  <c r="N213" i="12"/>
  <c r="N214" i="12"/>
  <c r="N215" i="12"/>
  <c r="K213" i="12"/>
  <c r="K214" i="12"/>
  <c r="K215" i="12"/>
  <c r="H213" i="12"/>
  <c r="H214" i="12"/>
  <c r="H215" i="12"/>
  <c r="N212" i="12"/>
  <c r="K212" i="12"/>
  <c r="H212" i="12"/>
  <c r="G210" i="12"/>
  <c r="I210" i="12"/>
  <c r="J210" i="12"/>
  <c r="L210" i="12"/>
  <c r="M210" i="12"/>
  <c r="O210" i="12"/>
  <c r="P210" i="12"/>
  <c r="Q210" i="12"/>
  <c r="F210" i="12"/>
  <c r="N207" i="12"/>
  <c r="N208" i="12"/>
  <c r="N209" i="12"/>
  <c r="K207" i="12"/>
  <c r="K208" i="12"/>
  <c r="K209" i="12"/>
  <c r="H207" i="12"/>
  <c r="H208" i="12"/>
  <c r="H209" i="12"/>
  <c r="N206" i="12"/>
  <c r="K206" i="12"/>
  <c r="H206" i="12"/>
  <c r="N201" i="12"/>
  <c r="N202" i="12"/>
  <c r="N203" i="12"/>
  <c r="K201" i="12"/>
  <c r="K202" i="12"/>
  <c r="K203" i="12"/>
  <c r="H201" i="12"/>
  <c r="H202" i="12"/>
  <c r="H203" i="12"/>
  <c r="N200" i="12"/>
  <c r="K200" i="12"/>
  <c r="H200" i="12"/>
  <c r="N195" i="12"/>
  <c r="N196" i="12"/>
  <c r="N197" i="12"/>
  <c r="K195" i="12"/>
  <c r="K196" i="12"/>
  <c r="K197" i="12"/>
  <c r="H195" i="12"/>
  <c r="H196" i="12"/>
  <c r="H197" i="12"/>
  <c r="N194" i="12"/>
  <c r="K194" i="12"/>
  <c r="H194" i="12"/>
  <c r="G204" i="12"/>
  <c r="I204" i="12"/>
  <c r="J204" i="12"/>
  <c r="L204" i="12"/>
  <c r="M204" i="12"/>
  <c r="O204" i="12"/>
  <c r="P204" i="12"/>
  <c r="Q204" i="12"/>
  <c r="F204" i="12"/>
  <c r="G198" i="12"/>
  <c r="I198" i="12"/>
  <c r="J198" i="12"/>
  <c r="L198" i="12"/>
  <c r="M198" i="12"/>
  <c r="O198" i="12"/>
  <c r="P198" i="12"/>
  <c r="Q198" i="12"/>
  <c r="F198" i="12"/>
  <c r="F192" i="12"/>
  <c r="F186" i="12"/>
  <c r="I192" i="12"/>
  <c r="J192" i="12"/>
  <c r="L192" i="12"/>
  <c r="M192" i="12"/>
  <c r="O192" i="12"/>
  <c r="P192" i="12"/>
  <c r="Q192" i="12"/>
  <c r="G192" i="12"/>
  <c r="N189" i="12"/>
  <c r="N190" i="12"/>
  <c r="N191" i="12"/>
  <c r="K189" i="12"/>
  <c r="K190" i="12"/>
  <c r="K191" i="12"/>
  <c r="H189" i="12"/>
  <c r="H190" i="12"/>
  <c r="H191" i="12"/>
  <c r="N188" i="12"/>
  <c r="K188" i="12"/>
  <c r="H188" i="12"/>
  <c r="I186" i="12"/>
  <c r="J186" i="12"/>
  <c r="L186" i="12"/>
  <c r="M186" i="12"/>
  <c r="O186" i="12"/>
  <c r="P186" i="12"/>
  <c r="Q186" i="12"/>
  <c r="G186" i="12"/>
  <c r="N183" i="12"/>
  <c r="N184" i="12"/>
  <c r="N185" i="12"/>
  <c r="K183" i="12"/>
  <c r="K184" i="12"/>
  <c r="K185" i="12"/>
  <c r="H183" i="12"/>
  <c r="H184" i="12"/>
  <c r="H185" i="12"/>
  <c r="N182" i="12"/>
  <c r="K182" i="12"/>
  <c r="H182" i="12"/>
  <c r="N177" i="12"/>
  <c r="N178" i="12"/>
  <c r="N179" i="12"/>
  <c r="K177" i="12"/>
  <c r="K178" i="12"/>
  <c r="K179" i="12"/>
  <c r="H177" i="12"/>
  <c r="H178" i="12"/>
  <c r="H179" i="12"/>
  <c r="N171" i="12"/>
  <c r="N172" i="12"/>
  <c r="N173" i="12"/>
  <c r="K171" i="12"/>
  <c r="K172" i="12"/>
  <c r="K173" i="12"/>
  <c r="H171" i="12"/>
  <c r="H172" i="12"/>
  <c r="H173" i="12"/>
  <c r="N165" i="12"/>
  <c r="N166" i="12"/>
  <c r="N167" i="12"/>
  <c r="K165" i="12"/>
  <c r="K166" i="12"/>
  <c r="K167" i="12"/>
  <c r="H165" i="12"/>
  <c r="H166" i="12"/>
  <c r="H167" i="12"/>
  <c r="N159" i="12"/>
  <c r="N160" i="12"/>
  <c r="N161" i="12"/>
  <c r="K159" i="12"/>
  <c r="K160" i="12"/>
  <c r="K161" i="12"/>
  <c r="H159" i="12"/>
  <c r="H160" i="12"/>
  <c r="H161" i="12"/>
  <c r="N153" i="12"/>
  <c r="N154" i="12"/>
  <c r="N155" i="12"/>
  <c r="K153" i="12"/>
  <c r="K154" i="12"/>
  <c r="K155" i="12"/>
  <c r="H153" i="12"/>
  <c r="H154" i="12"/>
  <c r="H155" i="12"/>
  <c r="N147" i="12"/>
  <c r="N148" i="12"/>
  <c r="N149" i="12"/>
  <c r="K147" i="12"/>
  <c r="K148" i="12"/>
  <c r="K149" i="12"/>
  <c r="H147" i="12"/>
  <c r="H148" i="12"/>
  <c r="H149" i="12"/>
  <c r="N135" i="12"/>
  <c r="N136" i="12"/>
  <c r="N137" i="12"/>
  <c r="K135" i="12"/>
  <c r="K136" i="12"/>
  <c r="K137" i="12"/>
  <c r="H135" i="12"/>
  <c r="H136" i="12"/>
  <c r="H137" i="12"/>
  <c r="N141" i="12"/>
  <c r="N142" i="12"/>
  <c r="N143" i="12"/>
  <c r="K141" i="12"/>
  <c r="K142" i="12"/>
  <c r="K143" i="12"/>
  <c r="H141" i="12"/>
  <c r="H142" i="12"/>
  <c r="H143" i="12"/>
  <c r="N123" i="12"/>
  <c r="N124" i="12"/>
  <c r="N125" i="12"/>
  <c r="K123" i="12"/>
  <c r="K124" i="12"/>
  <c r="K125" i="12"/>
  <c r="H123" i="12"/>
  <c r="H124" i="12"/>
  <c r="H125" i="12"/>
  <c r="N117" i="12"/>
  <c r="N118" i="12"/>
  <c r="N119" i="12"/>
  <c r="K117" i="12"/>
  <c r="K118" i="12"/>
  <c r="K119" i="12"/>
  <c r="H117" i="12"/>
  <c r="H118" i="12"/>
  <c r="H119" i="12"/>
  <c r="N111" i="12"/>
  <c r="N112" i="12"/>
  <c r="N113" i="12"/>
  <c r="K111" i="12"/>
  <c r="K112" i="12"/>
  <c r="K113" i="12"/>
  <c r="H111" i="12"/>
  <c r="H112" i="12"/>
  <c r="H113" i="12"/>
  <c r="N105" i="12"/>
  <c r="N106" i="12"/>
  <c r="N107" i="12"/>
  <c r="K105" i="12"/>
  <c r="K106" i="12"/>
  <c r="K107" i="12"/>
  <c r="H105" i="12"/>
  <c r="H106" i="12"/>
  <c r="H107" i="12"/>
  <c r="N99" i="12"/>
  <c r="N100" i="12"/>
  <c r="N101" i="12"/>
  <c r="K99" i="12"/>
  <c r="K100" i="12"/>
  <c r="K101" i="12"/>
  <c r="H99" i="12"/>
  <c r="H100" i="12"/>
  <c r="H101" i="12"/>
  <c r="E75" i="12"/>
  <c r="E76" i="12"/>
  <c r="E77" i="12"/>
  <c r="E83" i="12" l="1"/>
  <c r="E339" i="12"/>
  <c r="E340" i="12"/>
  <c r="E82" i="12"/>
  <c r="E81" i="12"/>
  <c r="N300" i="12"/>
  <c r="E113" i="12"/>
  <c r="E195" i="12"/>
  <c r="E201" i="12"/>
  <c r="E251" i="12"/>
  <c r="E309" i="12"/>
  <c r="E238" i="12"/>
  <c r="E310" i="12"/>
  <c r="E239" i="12"/>
  <c r="H216" i="12"/>
  <c r="E99" i="12"/>
  <c r="E107" i="12"/>
  <c r="E135" i="12"/>
  <c r="E155" i="12"/>
  <c r="H228" i="12"/>
  <c r="E242" i="12"/>
  <c r="E249" i="12"/>
  <c r="E308" i="12"/>
  <c r="E87" i="12"/>
  <c r="N90" i="12"/>
  <c r="E243" i="12"/>
  <c r="E363" i="12"/>
  <c r="E296" i="12"/>
  <c r="E321" i="12"/>
  <c r="E374" i="12"/>
  <c r="E147" i="12"/>
  <c r="E311" i="12"/>
  <c r="E347" i="12"/>
  <c r="E314" i="12"/>
  <c r="E316" i="12"/>
  <c r="E345" i="12"/>
  <c r="K360" i="12"/>
  <c r="E230" i="12"/>
  <c r="E375" i="12"/>
  <c r="K228" i="12"/>
  <c r="E305" i="12"/>
  <c r="E315" i="12"/>
  <c r="K300" i="12"/>
  <c r="N222" i="12"/>
  <c r="E303" i="12"/>
  <c r="E177" i="12"/>
  <c r="N258" i="12"/>
  <c r="N210" i="12"/>
  <c r="E245" i="12"/>
  <c r="H252" i="12"/>
  <c r="E333" i="12"/>
  <c r="N366" i="12"/>
  <c r="E380" i="12"/>
  <c r="H90" i="12"/>
  <c r="K90" i="12"/>
  <c r="K348" i="12"/>
  <c r="E171" i="12"/>
  <c r="H354" i="12"/>
  <c r="E225" i="12"/>
  <c r="H234" i="12"/>
  <c r="E323" i="12"/>
  <c r="E89" i="12"/>
  <c r="E88" i="12"/>
  <c r="E200" i="12"/>
  <c r="H240" i="12"/>
  <c r="N240" i="12"/>
  <c r="H258" i="12"/>
  <c r="K258" i="12"/>
  <c r="N312" i="12"/>
  <c r="H330" i="12"/>
  <c r="H342" i="12"/>
  <c r="K342" i="12"/>
  <c r="E101" i="12"/>
  <c r="E141" i="12"/>
  <c r="H186" i="12"/>
  <c r="H192" i="12"/>
  <c r="N198" i="12"/>
  <c r="N204" i="12"/>
  <c r="K216" i="12"/>
  <c r="E213" i="12"/>
  <c r="N216" i="12"/>
  <c r="H222" i="12"/>
  <c r="E219" i="12"/>
  <c r="N228" i="12"/>
  <c r="H264" i="12"/>
  <c r="K294" i="12"/>
  <c r="H294" i="12"/>
  <c r="N330" i="12"/>
  <c r="N336" i="12"/>
  <c r="K240" i="12"/>
  <c r="N342" i="12"/>
  <c r="N378" i="12"/>
  <c r="E119" i="12"/>
  <c r="E159" i="12"/>
  <c r="E173" i="12"/>
  <c r="K186" i="12"/>
  <c r="E183" i="12"/>
  <c r="N186" i="12"/>
  <c r="K192" i="12"/>
  <c r="N192" i="12"/>
  <c r="E206" i="12"/>
  <c r="E207" i="12"/>
  <c r="K234" i="12"/>
  <c r="K252" i="12"/>
  <c r="E257" i="12"/>
  <c r="E260" i="12"/>
  <c r="E261" i="12"/>
  <c r="N264" i="12"/>
  <c r="E266" i="12"/>
  <c r="E267" i="12"/>
  <c r="K306" i="12"/>
  <c r="H312" i="12"/>
  <c r="K312" i="12"/>
  <c r="K318" i="12"/>
  <c r="N318" i="12"/>
  <c r="H324" i="12"/>
  <c r="K324" i="12"/>
  <c r="N324" i="12"/>
  <c r="H336" i="12"/>
  <c r="K336" i="12"/>
  <c r="E350" i="12"/>
  <c r="E368" i="12"/>
  <c r="E250" i="12"/>
  <c r="E125" i="12"/>
  <c r="E165" i="12"/>
  <c r="H204" i="12"/>
  <c r="E218" i="12"/>
  <c r="K222" i="12"/>
  <c r="K270" i="12"/>
  <c r="N360" i="12"/>
  <c r="E358" i="12"/>
  <c r="H372" i="12"/>
  <c r="E381" i="12"/>
  <c r="E153" i="12"/>
  <c r="K204" i="12"/>
  <c r="H210" i="12"/>
  <c r="E224" i="12"/>
  <c r="E231" i="12"/>
  <c r="N234" i="12"/>
  <c r="E236" i="12"/>
  <c r="E248" i="12"/>
  <c r="N252" i="12"/>
  <c r="E254" i="12"/>
  <c r="E256" i="12"/>
  <c r="E263" i="12"/>
  <c r="K264" i="12"/>
  <c r="E299" i="12"/>
  <c r="H300" i="12"/>
  <c r="H318" i="12"/>
  <c r="E326" i="12"/>
  <c r="E332" i="12"/>
  <c r="E353" i="12"/>
  <c r="K354" i="12"/>
  <c r="E351" i="12"/>
  <c r="E359" i="12"/>
  <c r="K366" i="12"/>
  <c r="E371" i="12"/>
  <c r="E369" i="12"/>
  <c r="K378" i="12"/>
  <c r="K384" i="12"/>
  <c r="H198" i="12"/>
  <c r="K210" i="12"/>
  <c r="H270" i="12"/>
  <c r="N270" i="12"/>
  <c r="E304" i="12"/>
  <c r="H306" i="12"/>
  <c r="K372" i="12"/>
  <c r="H384" i="12"/>
  <c r="E111" i="12"/>
  <c r="E123" i="12"/>
  <c r="E143" i="12"/>
  <c r="E167" i="12"/>
  <c r="E149" i="12"/>
  <c r="E161" i="12"/>
  <c r="E182" i="12"/>
  <c r="E190" i="12"/>
  <c r="E212" i="12"/>
  <c r="E215" i="12"/>
  <c r="E244" i="12"/>
  <c r="E255" i="12"/>
  <c r="E302" i="12"/>
  <c r="N306" i="12"/>
  <c r="E317" i="12"/>
  <c r="K330" i="12"/>
  <c r="H348" i="12"/>
  <c r="E357" i="12"/>
  <c r="E383" i="12"/>
  <c r="N384" i="12"/>
  <c r="E382" i="12"/>
  <c r="E377" i="12"/>
  <c r="E376" i="12"/>
  <c r="H378" i="12"/>
  <c r="N372" i="12"/>
  <c r="E370" i="12"/>
  <c r="H366" i="12"/>
  <c r="E364" i="12"/>
  <c r="H360" i="12"/>
  <c r="E356" i="12"/>
  <c r="N354" i="12"/>
  <c r="E352" i="12"/>
  <c r="N348" i="12"/>
  <c r="E346" i="12"/>
  <c r="E344" i="12"/>
  <c r="E338" i="12"/>
  <c r="E335" i="12"/>
  <c r="E334" i="12"/>
  <c r="E320" i="12"/>
  <c r="E298" i="12"/>
  <c r="E297" i="12"/>
  <c r="N294" i="12"/>
  <c r="E293" i="12"/>
  <c r="E292" i="12"/>
  <c r="E291" i="12"/>
  <c r="E290" i="12"/>
  <c r="E268" i="12"/>
  <c r="E269" i="12"/>
  <c r="E262" i="12"/>
  <c r="E233" i="12"/>
  <c r="E232" i="12"/>
  <c r="E227" i="12"/>
  <c r="E226" i="12"/>
  <c r="E221" i="12"/>
  <c r="E220" i="12"/>
  <c r="E214" i="12"/>
  <c r="E208" i="12"/>
  <c r="E209" i="12"/>
  <c r="E203" i="12"/>
  <c r="E202" i="12"/>
  <c r="E197" i="12"/>
  <c r="K198" i="12"/>
  <c r="E196" i="12"/>
  <c r="E194" i="12"/>
  <c r="E189" i="12"/>
  <c r="E191" i="12"/>
  <c r="E188" i="12"/>
  <c r="E185" i="12"/>
  <c r="E184" i="12"/>
  <c r="E179" i="12"/>
  <c r="E178" i="12"/>
  <c r="E172" i="12"/>
  <c r="E166" i="12"/>
  <c r="E160" i="12"/>
  <c r="E154" i="12"/>
  <c r="E148" i="12"/>
  <c r="E137" i="12"/>
  <c r="E136" i="12"/>
  <c r="E142" i="12"/>
  <c r="E124" i="12"/>
  <c r="E118" i="12"/>
  <c r="E117" i="12"/>
  <c r="E112" i="12"/>
  <c r="E106" i="12"/>
  <c r="E105" i="12"/>
  <c r="E100" i="12"/>
  <c r="N63" i="12"/>
  <c r="N64" i="12"/>
  <c r="N65" i="12"/>
  <c r="N69" i="12"/>
  <c r="E69" i="12" s="1"/>
  <c r="N70" i="12"/>
  <c r="E70" i="12" s="1"/>
  <c r="N71" i="12"/>
  <c r="E71" i="12" s="1"/>
  <c r="K63" i="12"/>
  <c r="K64" i="12"/>
  <c r="K65" i="12"/>
  <c r="H63" i="12"/>
  <c r="H64" i="12"/>
  <c r="H65" i="12"/>
  <c r="N51" i="12"/>
  <c r="N52" i="12"/>
  <c r="N53" i="12"/>
  <c r="K51" i="12"/>
  <c r="K52" i="12"/>
  <c r="K53" i="12"/>
  <c r="H51" i="12"/>
  <c r="H52" i="12"/>
  <c r="H53" i="12"/>
  <c r="N45" i="12"/>
  <c r="N46" i="12"/>
  <c r="N47" i="12"/>
  <c r="K45" i="12"/>
  <c r="K46" i="12"/>
  <c r="K47" i="12"/>
  <c r="H45" i="12"/>
  <c r="H46" i="12"/>
  <c r="H47" i="12"/>
  <c r="N39" i="12"/>
  <c r="N40" i="12"/>
  <c r="N41" i="12"/>
  <c r="K39" i="12"/>
  <c r="K40" i="12"/>
  <c r="K41" i="12"/>
  <c r="H39" i="12"/>
  <c r="H40" i="12"/>
  <c r="H41" i="12"/>
  <c r="N33" i="12"/>
  <c r="N34" i="12"/>
  <c r="N35" i="12"/>
  <c r="K33" i="12"/>
  <c r="K34" i="12"/>
  <c r="K35" i="12"/>
  <c r="H33" i="12"/>
  <c r="H34" i="12"/>
  <c r="H35" i="12"/>
  <c r="N27" i="12"/>
  <c r="N28" i="12"/>
  <c r="N29" i="12"/>
  <c r="K27" i="12"/>
  <c r="K28" i="12"/>
  <c r="K29" i="12"/>
  <c r="H27" i="12"/>
  <c r="H28" i="12"/>
  <c r="H29" i="12"/>
  <c r="N21" i="12"/>
  <c r="N22" i="12"/>
  <c r="N23" i="12"/>
  <c r="K21" i="12"/>
  <c r="K22" i="12"/>
  <c r="K23" i="12"/>
  <c r="H21" i="12"/>
  <c r="H22" i="12"/>
  <c r="H23" i="12"/>
  <c r="N15" i="12"/>
  <c r="N16" i="12"/>
  <c r="N17" i="12"/>
  <c r="K15" i="12"/>
  <c r="K16" i="12"/>
  <c r="K17" i="12"/>
  <c r="H15" i="12"/>
  <c r="H16" i="12"/>
  <c r="H17" i="12"/>
  <c r="N9" i="12"/>
  <c r="N10" i="12"/>
  <c r="N11" i="12"/>
  <c r="K9" i="12"/>
  <c r="K10" i="12"/>
  <c r="K11" i="12"/>
  <c r="H9" i="12"/>
  <c r="H10" i="12"/>
  <c r="H11" i="12"/>
  <c r="Q180" i="12"/>
  <c r="P180" i="12"/>
  <c r="O180" i="12"/>
  <c r="M180" i="12"/>
  <c r="L180" i="12"/>
  <c r="J180" i="12"/>
  <c r="I180" i="12"/>
  <c r="G180" i="12"/>
  <c r="F180" i="12"/>
  <c r="N176" i="12"/>
  <c r="N180" i="12" s="1"/>
  <c r="K176" i="12"/>
  <c r="K180" i="12" s="1"/>
  <c r="H176" i="12"/>
  <c r="H180" i="12" s="1"/>
  <c r="Q174" i="12"/>
  <c r="P174" i="12"/>
  <c r="O174" i="12"/>
  <c r="M174" i="12"/>
  <c r="L174" i="12"/>
  <c r="J174" i="12"/>
  <c r="I174" i="12"/>
  <c r="G174" i="12"/>
  <c r="F174" i="12"/>
  <c r="N170" i="12"/>
  <c r="N174" i="12" s="1"/>
  <c r="K170" i="12"/>
  <c r="K174" i="12" s="1"/>
  <c r="H170" i="12"/>
  <c r="H174" i="12" s="1"/>
  <c r="Q168" i="12"/>
  <c r="P168" i="12"/>
  <c r="O168" i="12"/>
  <c r="M168" i="12"/>
  <c r="L168" i="12"/>
  <c r="J168" i="12"/>
  <c r="I168" i="12"/>
  <c r="G168" i="12"/>
  <c r="F168" i="12"/>
  <c r="N164" i="12"/>
  <c r="N168" i="12" s="1"/>
  <c r="K164" i="12"/>
  <c r="K168" i="12" s="1"/>
  <c r="H164" i="12"/>
  <c r="H168" i="12" s="1"/>
  <c r="Q162" i="12"/>
  <c r="P162" i="12"/>
  <c r="O162" i="12"/>
  <c r="M162" i="12"/>
  <c r="L162" i="12"/>
  <c r="J162" i="12"/>
  <c r="I162" i="12"/>
  <c r="G162" i="12"/>
  <c r="F162" i="12"/>
  <c r="N158" i="12"/>
  <c r="N162" i="12" s="1"/>
  <c r="K158" i="12"/>
  <c r="K162" i="12" s="1"/>
  <c r="H158" i="12"/>
  <c r="H162" i="12" s="1"/>
  <c r="Q156" i="12"/>
  <c r="P156" i="12"/>
  <c r="O156" i="12"/>
  <c r="M156" i="12"/>
  <c r="L156" i="12"/>
  <c r="J156" i="12"/>
  <c r="I156" i="12"/>
  <c r="G156" i="12"/>
  <c r="F156" i="12"/>
  <c r="N152" i="12"/>
  <c r="N156" i="12" s="1"/>
  <c r="K152" i="12"/>
  <c r="K156" i="12" s="1"/>
  <c r="H152" i="12"/>
  <c r="H156" i="12" s="1"/>
  <c r="Q150" i="12"/>
  <c r="P150" i="12"/>
  <c r="O150" i="12"/>
  <c r="M150" i="12"/>
  <c r="L150" i="12"/>
  <c r="J150" i="12"/>
  <c r="I150" i="12"/>
  <c r="G150" i="12"/>
  <c r="F150" i="12"/>
  <c r="N146" i="12"/>
  <c r="N150" i="12" s="1"/>
  <c r="K146" i="12"/>
  <c r="K150" i="12" s="1"/>
  <c r="H146" i="12"/>
  <c r="H150" i="12" s="1"/>
  <c r="Q144" i="12"/>
  <c r="P144" i="12"/>
  <c r="O144" i="12"/>
  <c r="M144" i="12"/>
  <c r="L144" i="12"/>
  <c r="J144" i="12"/>
  <c r="I144" i="12"/>
  <c r="G144" i="12"/>
  <c r="F144" i="12"/>
  <c r="N140" i="12"/>
  <c r="N144" i="12" s="1"/>
  <c r="K140" i="12"/>
  <c r="K144" i="12" s="1"/>
  <c r="H140" i="12"/>
  <c r="H144" i="12" s="1"/>
  <c r="Q138" i="12"/>
  <c r="P138" i="12"/>
  <c r="O138" i="12"/>
  <c r="M138" i="12"/>
  <c r="L138" i="12"/>
  <c r="J138" i="12"/>
  <c r="I138" i="12"/>
  <c r="G138" i="12"/>
  <c r="F138" i="12"/>
  <c r="N134" i="12"/>
  <c r="N138" i="12" s="1"/>
  <c r="K134" i="12"/>
  <c r="K138" i="12" s="1"/>
  <c r="H134" i="12"/>
  <c r="H138" i="12" s="1"/>
  <c r="Q131" i="12"/>
  <c r="P131" i="12"/>
  <c r="O131" i="12"/>
  <c r="M131" i="12"/>
  <c r="L131" i="12"/>
  <c r="J131" i="12"/>
  <c r="I131" i="12"/>
  <c r="G131" i="12"/>
  <c r="F131" i="12"/>
  <c r="Q130" i="12"/>
  <c r="P130" i="12"/>
  <c r="O130" i="12"/>
  <c r="M130" i="12"/>
  <c r="L130" i="12"/>
  <c r="J130" i="12"/>
  <c r="I130" i="12"/>
  <c r="G130" i="12"/>
  <c r="F130" i="12"/>
  <c r="Q129" i="12"/>
  <c r="P129" i="12"/>
  <c r="O129" i="12"/>
  <c r="M129" i="12"/>
  <c r="L129" i="12"/>
  <c r="J129" i="12"/>
  <c r="I129" i="12"/>
  <c r="G129" i="12"/>
  <c r="F129" i="12"/>
  <c r="Q128" i="12"/>
  <c r="P128" i="12"/>
  <c r="O128" i="12"/>
  <c r="M128" i="12"/>
  <c r="L128" i="12"/>
  <c r="J128" i="12"/>
  <c r="I128" i="12"/>
  <c r="G128" i="12"/>
  <c r="F128" i="12"/>
  <c r="Q126" i="12"/>
  <c r="P126" i="12"/>
  <c r="O126" i="12"/>
  <c r="M126" i="12"/>
  <c r="L126" i="12"/>
  <c r="J126" i="12"/>
  <c r="I126" i="12"/>
  <c r="G126" i="12"/>
  <c r="F126" i="12"/>
  <c r="N122" i="12"/>
  <c r="N126" i="12" s="1"/>
  <c r="K122" i="12"/>
  <c r="K126" i="12" s="1"/>
  <c r="H122" i="12"/>
  <c r="Q120" i="12"/>
  <c r="P120" i="12"/>
  <c r="O120" i="12"/>
  <c r="M120" i="12"/>
  <c r="L120" i="12"/>
  <c r="J120" i="12"/>
  <c r="I120" i="12"/>
  <c r="G120" i="12"/>
  <c r="F120" i="12"/>
  <c r="N116" i="12"/>
  <c r="N120" i="12" s="1"/>
  <c r="K116" i="12"/>
  <c r="K120" i="12" s="1"/>
  <c r="H116" i="12"/>
  <c r="H120" i="12" s="1"/>
  <c r="Q114" i="12"/>
  <c r="P114" i="12"/>
  <c r="O114" i="12"/>
  <c r="M114" i="12"/>
  <c r="L114" i="12"/>
  <c r="J114" i="12"/>
  <c r="I114" i="12"/>
  <c r="G114" i="12"/>
  <c r="F114" i="12"/>
  <c r="N110" i="12"/>
  <c r="N114" i="12" s="1"/>
  <c r="K110" i="12"/>
  <c r="H110" i="12"/>
  <c r="H114" i="12" s="1"/>
  <c r="Q108" i="12"/>
  <c r="P108" i="12"/>
  <c r="O108" i="12"/>
  <c r="M108" i="12"/>
  <c r="L108" i="12"/>
  <c r="J108" i="12"/>
  <c r="I108" i="12"/>
  <c r="G108" i="12"/>
  <c r="F108" i="12"/>
  <c r="N104" i="12"/>
  <c r="N108" i="12" s="1"/>
  <c r="K104" i="12"/>
  <c r="K108" i="12" s="1"/>
  <c r="H104" i="12"/>
  <c r="H108" i="12" s="1"/>
  <c r="Q102" i="12"/>
  <c r="P102" i="12"/>
  <c r="O102" i="12"/>
  <c r="M102" i="12"/>
  <c r="L102" i="12"/>
  <c r="J102" i="12"/>
  <c r="I102" i="12"/>
  <c r="G102" i="12"/>
  <c r="F102" i="12"/>
  <c r="N98" i="12"/>
  <c r="N102" i="12" s="1"/>
  <c r="K98" i="12"/>
  <c r="K102" i="12" s="1"/>
  <c r="H98" i="12"/>
  <c r="Q95" i="12"/>
  <c r="P95" i="12"/>
  <c r="O95" i="12"/>
  <c r="M95" i="12"/>
  <c r="L95" i="12"/>
  <c r="J95" i="12"/>
  <c r="I95" i="12"/>
  <c r="G95" i="12"/>
  <c r="F95" i="12"/>
  <c r="Q94" i="12"/>
  <c r="P94" i="12"/>
  <c r="O94" i="12"/>
  <c r="M94" i="12"/>
  <c r="L94" i="12"/>
  <c r="J94" i="12"/>
  <c r="I94" i="12"/>
  <c r="G94" i="12"/>
  <c r="F94" i="12"/>
  <c r="Q93" i="12"/>
  <c r="P93" i="12"/>
  <c r="O93" i="12"/>
  <c r="M93" i="12"/>
  <c r="L93" i="12"/>
  <c r="J93" i="12"/>
  <c r="I93" i="12"/>
  <c r="G93" i="12"/>
  <c r="F93" i="12"/>
  <c r="Q92" i="12"/>
  <c r="P92" i="12"/>
  <c r="O92" i="12"/>
  <c r="M92" i="12"/>
  <c r="L92" i="12"/>
  <c r="J92" i="12"/>
  <c r="I92" i="12"/>
  <c r="G92" i="12"/>
  <c r="F92" i="12"/>
  <c r="Q84" i="12"/>
  <c r="P84" i="12"/>
  <c r="O84" i="12"/>
  <c r="N84" i="12"/>
  <c r="M84" i="12"/>
  <c r="L84" i="12"/>
  <c r="K84" i="12"/>
  <c r="J84" i="12"/>
  <c r="I84" i="12"/>
  <c r="G84" i="12"/>
  <c r="F84" i="12"/>
  <c r="H80" i="12"/>
  <c r="H84" i="12" s="1"/>
  <c r="Q78" i="12"/>
  <c r="P78" i="12"/>
  <c r="O78" i="12"/>
  <c r="M78" i="12"/>
  <c r="L78" i="12"/>
  <c r="J78" i="12"/>
  <c r="I78" i="12"/>
  <c r="G78" i="12"/>
  <c r="F78" i="12"/>
  <c r="N74" i="12"/>
  <c r="N78" i="12" s="1"/>
  <c r="K74" i="12"/>
  <c r="K78" i="12" s="1"/>
  <c r="H74" i="12"/>
  <c r="Q72" i="12"/>
  <c r="P72" i="12"/>
  <c r="O72" i="12"/>
  <c r="M72" i="12"/>
  <c r="L72" i="12"/>
  <c r="J72" i="12"/>
  <c r="I72" i="12"/>
  <c r="G72" i="12"/>
  <c r="F72" i="12"/>
  <c r="N68" i="12"/>
  <c r="K68" i="12"/>
  <c r="K72" i="12" s="1"/>
  <c r="H68" i="12"/>
  <c r="H72" i="12" s="1"/>
  <c r="Q66" i="12"/>
  <c r="P66" i="12"/>
  <c r="O66" i="12"/>
  <c r="M66" i="12"/>
  <c r="L66" i="12"/>
  <c r="J66" i="12"/>
  <c r="I66" i="12"/>
  <c r="G66" i="12"/>
  <c r="F66" i="12"/>
  <c r="N62" i="12"/>
  <c r="K62" i="12"/>
  <c r="H62" i="12"/>
  <c r="Q59" i="12"/>
  <c r="Q456" i="12" s="1"/>
  <c r="P59" i="12"/>
  <c r="P456" i="12" s="1"/>
  <c r="O59" i="12"/>
  <c r="O456" i="12" s="1"/>
  <c r="M59" i="12"/>
  <c r="M456" i="12" s="1"/>
  <c r="L59" i="12"/>
  <c r="L456" i="12" s="1"/>
  <c r="J59" i="12"/>
  <c r="J456" i="12" s="1"/>
  <c r="I59" i="12"/>
  <c r="I456" i="12" s="1"/>
  <c r="G59" i="12"/>
  <c r="G456" i="12" s="1"/>
  <c r="F59" i="12"/>
  <c r="F456" i="12" s="1"/>
  <c r="Q58" i="12"/>
  <c r="Q455" i="12" s="1"/>
  <c r="P58" i="12"/>
  <c r="P455" i="12" s="1"/>
  <c r="O58" i="12"/>
  <c r="O455" i="12" s="1"/>
  <c r="M58" i="12"/>
  <c r="M455" i="12" s="1"/>
  <c r="L58" i="12"/>
  <c r="L455" i="12" s="1"/>
  <c r="J58" i="12"/>
  <c r="J455" i="12" s="1"/>
  <c r="I58" i="12"/>
  <c r="I455" i="12" s="1"/>
  <c r="G58" i="12"/>
  <c r="G455" i="12" s="1"/>
  <c r="F58" i="12"/>
  <c r="F455" i="12" s="1"/>
  <c r="Q57" i="12"/>
  <c r="Q454" i="12" s="1"/>
  <c r="P57" i="12"/>
  <c r="P454" i="12" s="1"/>
  <c r="O57" i="12"/>
  <c r="O454" i="12" s="1"/>
  <c r="M57" i="12"/>
  <c r="M454" i="12" s="1"/>
  <c r="L57" i="12"/>
  <c r="L454" i="12" s="1"/>
  <c r="J57" i="12"/>
  <c r="J454" i="12" s="1"/>
  <c r="I57" i="12"/>
  <c r="I454" i="12" s="1"/>
  <c r="G57" i="12"/>
  <c r="G454" i="12" s="1"/>
  <c r="F57" i="12"/>
  <c r="F454" i="12" s="1"/>
  <c r="Q56" i="12"/>
  <c r="P56" i="12"/>
  <c r="O56" i="12"/>
  <c r="M56" i="12"/>
  <c r="L56" i="12"/>
  <c r="J56" i="12"/>
  <c r="I56" i="12"/>
  <c r="G56" i="12"/>
  <c r="F56" i="12"/>
  <c r="Q54" i="12"/>
  <c r="P54" i="12"/>
  <c r="O54" i="12"/>
  <c r="M54" i="12"/>
  <c r="L54" i="12"/>
  <c r="J54" i="12"/>
  <c r="I54" i="12"/>
  <c r="G54" i="12"/>
  <c r="F54" i="12"/>
  <c r="N50" i="12"/>
  <c r="K50" i="12"/>
  <c r="H50" i="12"/>
  <c r="Q48" i="12"/>
  <c r="P48" i="12"/>
  <c r="O48" i="12"/>
  <c r="M48" i="12"/>
  <c r="L48" i="12"/>
  <c r="J48" i="12"/>
  <c r="I48" i="12"/>
  <c r="G48" i="12"/>
  <c r="F48" i="12"/>
  <c r="N44" i="12"/>
  <c r="K44" i="12"/>
  <c r="H44" i="12"/>
  <c r="Q42" i="12"/>
  <c r="P42" i="12"/>
  <c r="O42" i="12"/>
  <c r="M42" i="12"/>
  <c r="L42" i="12"/>
  <c r="J42" i="12"/>
  <c r="I42" i="12"/>
  <c r="G42" i="12"/>
  <c r="F42" i="12"/>
  <c r="N38" i="12"/>
  <c r="K38" i="12"/>
  <c r="H38" i="12"/>
  <c r="Q36" i="12"/>
  <c r="P36" i="12"/>
  <c r="O36" i="12"/>
  <c r="M36" i="12"/>
  <c r="L36" i="12"/>
  <c r="J36" i="12"/>
  <c r="I36" i="12"/>
  <c r="G36" i="12"/>
  <c r="F36" i="12"/>
  <c r="N32" i="12"/>
  <c r="K32" i="12"/>
  <c r="H32" i="12"/>
  <c r="Q30" i="12"/>
  <c r="P30" i="12"/>
  <c r="O30" i="12"/>
  <c r="M30" i="12"/>
  <c r="L30" i="12"/>
  <c r="J30" i="12"/>
  <c r="I30" i="12"/>
  <c r="G30" i="12"/>
  <c r="F30" i="12"/>
  <c r="N26" i="12"/>
  <c r="K26" i="12"/>
  <c r="H26" i="12"/>
  <c r="Q24" i="12"/>
  <c r="P24" i="12"/>
  <c r="O24" i="12"/>
  <c r="M24" i="12"/>
  <c r="L24" i="12"/>
  <c r="J24" i="12"/>
  <c r="I24" i="12"/>
  <c r="G24" i="12"/>
  <c r="F24" i="12"/>
  <c r="N20" i="12"/>
  <c r="K20" i="12"/>
  <c r="H20" i="12"/>
  <c r="Q18" i="12"/>
  <c r="P18" i="12"/>
  <c r="O18" i="12"/>
  <c r="M18" i="12"/>
  <c r="L18" i="12"/>
  <c r="J18" i="12"/>
  <c r="I18" i="12"/>
  <c r="G18" i="12"/>
  <c r="F18" i="12"/>
  <c r="N14" i="12"/>
  <c r="K14" i="12"/>
  <c r="H14" i="12"/>
  <c r="Q12" i="12"/>
  <c r="P12" i="12"/>
  <c r="O12" i="12"/>
  <c r="M12" i="12"/>
  <c r="L12" i="12"/>
  <c r="J12" i="12"/>
  <c r="I12" i="12"/>
  <c r="G12" i="12"/>
  <c r="F12" i="12"/>
  <c r="N8" i="12"/>
  <c r="K8" i="12"/>
  <c r="H8" i="12"/>
  <c r="J457" i="12" l="1"/>
  <c r="K56" i="12"/>
  <c r="E26" i="12"/>
  <c r="E170" i="12"/>
  <c r="E300" i="12"/>
  <c r="K95" i="12"/>
  <c r="E252" i="12"/>
  <c r="E50" i="12"/>
  <c r="H95" i="12"/>
  <c r="K92" i="12"/>
  <c r="N130" i="12"/>
  <c r="E378" i="12"/>
  <c r="E45" i="12"/>
  <c r="E204" i="12"/>
  <c r="E234" i="12"/>
  <c r="E228" i="12"/>
  <c r="H129" i="12"/>
  <c r="E372" i="12"/>
  <c r="E384" i="12"/>
  <c r="E38" i="12"/>
  <c r="K130" i="12"/>
  <c r="E258" i="12"/>
  <c r="N56" i="12"/>
  <c r="O60" i="12"/>
  <c r="E90" i="12"/>
  <c r="E15" i="12"/>
  <c r="E330" i="12"/>
  <c r="E336" i="12"/>
  <c r="E270" i="12"/>
  <c r="E222" i="12"/>
  <c r="E27" i="12"/>
  <c r="E240" i="12"/>
  <c r="E306" i="12"/>
  <c r="G132" i="12"/>
  <c r="E65" i="12"/>
  <c r="E152" i="12"/>
  <c r="E318" i="12"/>
  <c r="H58" i="12"/>
  <c r="E312" i="12"/>
  <c r="H56" i="12"/>
  <c r="N93" i="12"/>
  <c r="E366" i="12"/>
  <c r="E108" i="12"/>
  <c r="E120" i="12"/>
  <c r="E174" i="12"/>
  <c r="E138" i="12"/>
  <c r="E144" i="12"/>
  <c r="E150" i="12"/>
  <c r="E162" i="12"/>
  <c r="E168" i="12"/>
  <c r="E84" i="12"/>
  <c r="E156" i="12"/>
  <c r="G96" i="12"/>
  <c r="Q132" i="12"/>
  <c r="E348" i="12"/>
  <c r="E264" i="12"/>
  <c r="N24" i="12"/>
  <c r="K30" i="12"/>
  <c r="K54" i="12"/>
  <c r="H59" i="12"/>
  <c r="O96" i="12"/>
  <c r="N95" i="12"/>
  <c r="N131" i="12"/>
  <c r="N456" i="12" s="1"/>
  <c r="E9" i="12"/>
  <c r="E23" i="12"/>
  <c r="E22" i="12"/>
  <c r="E21" i="12"/>
  <c r="E33" i="12"/>
  <c r="E35" i="12"/>
  <c r="E53" i="12"/>
  <c r="E324" i="12"/>
  <c r="E192" i="12"/>
  <c r="K59" i="12"/>
  <c r="K456" i="12" s="1"/>
  <c r="L96" i="12"/>
  <c r="N128" i="12"/>
  <c r="K129" i="12"/>
  <c r="E180" i="12"/>
  <c r="N66" i="12"/>
  <c r="N36" i="12"/>
  <c r="H66" i="12"/>
  <c r="P96" i="12"/>
  <c r="K93" i="12"/>
  <c r="H94" i="12"/>
  <c r="E104" i="12"/>
  <c r="J132" i="12"/>
  <c r="P132" i="12"/>
  <c r="H130" i="12"/>
  <c r="E64" i="12"/>
  <c r="E294" i="12"/>
  <c r="E216" i="12"/>
  <c r="E186" i="12"/>
  <c r="E342" i="12"/>
  <c r="K58" i="12"/>
  <c r="K94" i="12"/>
  <c r="K42" i="12"/>
  <c r="H54" i="12"/>
  <c r="K24" i="12"/>
  <c r="M60" i="12"/>
  <c r="Q60" i="12"/>
  <c r="Q457" i="12" s="1"/>
  <c r="E86" i="12"/>
  <c r="J96" i="12"/>
  <c r="N92" i="12"/>
  <c r="H93" i="12"/>
  <c r="E122" i="12"/>
  <c r="K128" i="12"/>
  <c r="O132" i="12"/>
  <c r="E158" i="12"/>
  <c r="E176" i="12"/>
  <c r="E47" i="12"/>
  <c r="E198" i="12"/>
  <c r="H78" i="12"/>
  <c r="E78" i="12" s="1"/>
  <c r="E74" i="12"/>
  <c r="K57" i="12"/>
  <c r="N58" i="12"/>
  <c r="E11" i="12"/>
  <c r="N12" i="12"/>
  <c r="H57" i="12"/>
  <c r="E63" i="12"/>
  <c r="E8" i="12"/>
  <c r="E14" i="12"/>
  <c r="J60" i="12"/>
  <c r="N59" i="12"/>
  <c r="H92" i="12"/>
  <c r="F132" i="12"/>
  <c r="N129" i="12"/>
  <c r="H131" i="12"/>
  <c r="K18" i="12"/>
  <c r="N48" i="12"/>
  <c r="E354" i="12"/>
  <c r="I60" i="12"/>
  <c r="H18" i="12"/>
  <c r="H24" i="12"/>
  <c r="N30" i="12"/>
  <c r="N54" i="12"/>
  <c r="G60" i="12"/>
  <c r="G457" i="12" s="1"/>
  <c r="L60" i="12"/>
  <c r="P60" i="12"/>
  <c r="N57" i="12"/>
  <c r="N454" i="12" s="1"/>
  <c r="I96" i="12"/>
  <c r="M96" i="12"/>
  <c r="Q96" i="12"/>
  <c r="N94" i="12"/>
  <c r="E98" i="12"/>
  <c r="E110" i="12"/>
  <c r="H128" i="12"/>
  <c r="M132" i="12"/>
  <c r="K131" i="12"/>
  <c r="E134" i="12"/>
  <c r="H42" i="12"/>
  <c r="E41" i="12"/>
  <c r="N72" i="12"/>
  <c r="E72" i="12" s="1"/>
  <c r="E62" i="12"/>
  <c r="E68" i="12"/>
  <c r="E360" i="12"/>
  <c r="E210" i="12"/>
  <c r="K66" i="12"/>
  <c r="E52" i="12"/>
  <c r="E51" i="12"/>
  <c r="E46" i="12"/>
  <c r="K48" i="12"/>
  <c r="H48" i="12"/>
  <c r="N42" i="12"/>
  <c r="E40" i="12"/>
  <c r="E39" i="12"/>
  <c r="E34" i="12"/>
  <c r="K36" i="12"/>
  <c r="H36" i="12"/>
  <c r="E29" i="12"/>
  <c r="E28" i="12"/>
  <c r="H30" i="12"/>
  <c r="N18" i="12"/>
  <c r="E17" i="12"/>
  <c r="E16" i="12"/>
  <c r="K12" i="12"/>
  <c r="E10" i="12"/>
  <c r="I132" i="12"/>
  <c r="E146" i="12"/>
  <c r="H12" i="12"/>
  <c r="E20" i="12"/>
  <c r="E32" i="12"/>
  <c r="E44" i="12"/>
  <c r="H102" i="12"/>
  <c r="E102" i="12" s="1"/>
  <c r="E116" i="12"/>
  <c r="H126" i="12"/>
  <c r="E126" i="12" s="1"/>
  <c r="E140" i="12"/>
  <c r="E164" i="12"/>
  <c r="F60" i="12"/>
  <c r="F457" i="12" s="1"/>
  <c r="E80" i="12"/>
  <c r="F96" i="12"/>
  <c r="K114" i="12"/>
  <c r="E114" i="12" s="1"/>
  <c r="L132" i="12"/>
  <c r="N455" i="12" l="1"/>
  <c r="M457" i="12"/>
  <c r="L457" i="12"/>
  <c r="K454" i="12"/>
  <c r="H456" i="12"/>
  <c r="O457" i="12"/>
  <c r="H455" i="12"/>
  <c r="I457" i="12"/>
  <c r="P457" i="12"/>
  <c r="H454" i="12"/>
  <c r="K455" i="12"/>
  <c r="E58" i="12"/>
  <c r="E455" i="12" s="1"/>
  <c r="E59" i="12"/>
  <c r="H96" i="12"/>
  <c r="E95" i="12"/>
  <c r="N96" i="12"/>
  <c r="E93" i="12"/>
  <c r="K132" i="12"/>
  <c r="K96" i="12"/>
  <c r="E56" i="12"/>
  <c r="E130" i="12"/>
  <c r="E57" i="12"/>
  <c r="E12" i="12"/>
  <c r="E128" i="12"/>
  <c r="E131" i="12"/>
  <c r="H60" i="12"/>
  <c r="E24" i="12"/>
  <c r="E30" i="12"/>
  <c r="E36" i="12"/>
  <c r="E54" i="12"/>
  <c r="E42" i="12"/>
  <c r="E48" i="12"/>
  <c r="E66" i="12"/>
  <c r="E18" i="12"/>
  <c r="N132" i="12"/>
  <c r="E92" i="12"/>
  <c r="E129" i="12"/>
  <c r="K60" i="12"/>
  <c r="H132" i="12"/>
  <c r="N60" i="12"/>
  <c r="N457" i="12" s="1"/>
  <c r="E94" i="12"/>
  <c r="K457" i="12" l="1"/>
  <c r="E456" i="12"/>
  <c r="S456" i="12" s="1"/>
  <c r="H457" i="12"/>
  <c r="E454" i="12"/>
  <c r="S453" i="12"/>
  <c r="S454" i="12"/>
  <c r="E96" i="12"/>
  <c r="E132" i="12"/>
  <c r="S455" i="12"/>
  <c r="E60" i="12"/>
  <c r="E271" i="10"/>
  <c r="Q380" i="10"/>
  <c r="P380" i="10"/>
  <c r="O380" i="10"/>
  <c r="N380" i="10"/>
  <c r="M380" i="10"/>
  <c r="L380" i="10"/>
  <c r="K380" i="10"/>
  <c r="J380" i="10"/>
  <c r="I380" i="10"/>
  <c r="H380" i="10"/>
  <c r="G380" i="10"/>
  <c r="F380" i="10"/>
  <c r="E376" i="10"/>
  <c r="E380" i="10" s="1"/>
  <c r="Q374" i="10"/>
  <c r="P374" i="10"/>
  <c r="O374" i="10"/>
  <c r="N374" i="10"/>
  <c r="M374" i="10"/>
  <c r="L374" i="10"/>
  <c r="K374" i="10"/>
  <c r="J374" i="10"/>
  <c r="I374" i="10"/>
  <c r="H374" i="10"/>
  <c r="G374" i="10"/>
  <c r="F374" i="10"/>
  <c r="E372" i="10"/>
  <c r="E374" i="10" s="1"/>
  <c r="E370" i="10"/>
  <c r="Q392" i="10"/>
  <c r="P392" i="10"/>
  <c r="O392" i="10"/>
  <c r="M392" i="10"/>
  <c r="L392" i="10"/>
  <c r="J392" i="10"/>
  <c r="I392" i="10"/>
  <c r="G392" i="10"/>
  <c r="F392" i="10"/>
  <c r="N388" i="10"/>
  <c r="N392" i="10" s="1"/>
  <c r="K388" i="10"/>
  <c r="K392" i="10" s="1"/>
  <c r="H388" i="10"/>
  <c r="Q386" i="10"/>
  <c r="P386" i="10"/>
  <c r="O386" i="10"/>
  <c r="N386" i="10"/>
  <c r="M386" i="10"/>
  <c r="L386" i="10"/>
  <c r="K386" i="10"/>
  <c r="J386" i="10"/>
  <c r="I386" i="10"/>
  <c r="H386" i="10"/>
  <c r="G386" i="10"/>
  <c r="F386" i="10"/>
  <c r="E382" i="10"/>
  <c r="E386" i="10" s="1"/>
  <c r="E457" i="12" l="1"/>
  <c r="S457" i="12" s="1"/>
  <c r="E388" i="10"/>
  <c r="E392" i="10" s="1"/>
  <c r="H392" i="10"/>
  <c r="E232" i="10" l="1"/>
  <c r="E236" i="10"/>
  <c r="Q163" i="10" l="1"/>
  <c r="P163" i="10"/>
  <c r="O163" i="10"/>
  <c r="M163" i="10"/>
  <c r="L163" i="10"/>
  <c r="J163" i="10"/>
  <c r="I163" i="10"/>
  <c r="G163" i="10"/>
  <c r="F163" i="10"/>
  <c r="N159" i="10"/>
  <c r="N163" i="10" s="1"/>
  <c r="K159" i="10"/>
  <c r="K163" i="10" s="1"/>
  <c r="H159" i="10"/>
  <c r="Q157" i="10"/>
  <c r="P157" i="10"/>
  <c r="O157" i="10"/>
  <c r="M157" i="10"/>
  <c r="L157" i="10"/>
  <c r="J157" i="10"/>
  <c r="I157" i="10"/>
  <c r="G157" i="10"/>
  <c r="F157" i="10"/>
  <c r="N153" i="10"/>
  <c r="N157" i="10" s="1"/>
  <c r="K153" i="10"/>
  <c r="H153" i="10"/>
  <c r="H157" i="10" s="1"/>
  <c r="Q151" i="10"/>
  <c r="P151" i="10"/>
  <c r="O151" i="10"/>
  <c r="M151" i="10"/>
  <c r="L151" i="10"/>
  <c r="J151" i="10"/>
  <c r="I151" i="10"/>
  <c r="G151" i="10"/>
  <c r="F151" i="10"/>
  <c r="N147" i="10"/>
  <c r="N151" i="10" s="1"/>
  <c r="K147" i="10"/>
  <c r="K151" i="10" s="1"/>
  <c r="H147" i="10"/>
  <c r="Q145" i="10"/>
  <c r="P145" i="10"/>
  <c r="O145" i="10"/>
  <c r="M145" i="10"/>
  <c r="L145" i="10"/>
  <c r="J145" i="10"/>
  <c r="I145" i="10"/>
  <c r="G145" i="10"/>
  <c r="F145" i="10"/>
  <c r="N141" i="10"/>
  <c r="N145" i="10" s="1"/>
  <c r="K141" i="10"/>
  <c r="K145" i="10" s="1"/>
  <c r="H141" i="10"/>
  <c r="H145" i="10" s="1"/>
  <c r="Q139" i="10"/>
  <c r="P139" i="10"/>
  <c r="O139" i="10"/>
  <c r="M139" i="10"/>
  <c r="L139" i="10"/>
  <c r="J139" i="10"/>
  <c r="I139" i="10"/>
  <c r="G139" i="10"/>
  <c r="F139" i="10"/>
  <c r="N135" i="10"/>
  <c r="N139" i="10" s="1"/>
  <c r="K135" i="10"/>
  <c r="K139" i="10" s="1"/>
  <c r="H135" i="10"/>
  <c r="Q132" i="10"/>
  <c r="P132" i="10"/>
  <c r="O132" i="10"/>
  <c r="M132" i="10"/>
  <c r="L132" i="10"/>
  <c r="J132" i="10"/>
  <c r="I132" i="10"/>
  <c r="G132" i="10"/>
  <c r="F132" i="10"/>
  <c r="Q131" i="10"/>
  <c r="P131" i="10"/>
  <c r="O131" i="10"/>
  <c r="M131" i="10"/>
  <c r="L131" i="10"/>
  <c r="J131" i="10"/>
  <c r="I131" i="10"/>
  <c r="G131" i="10"/>
  <c r="F131" i="10"/>
  <c r="Q130" i="10"/>
  <c r="P130" i="10"/>
  <c r="O130" i="10"/>
  <c r="M130" i="10"/>
  <c r="L130" i="10"/>
  <c r="J130" i="10"/>
  <c r="I130" i="10"/>
  <c r="G130" i="10"/>
  <c r="F130" i="10"/>
  <c r="Q129" i="10"/>
  <c r="P129" i="10"/>
  <c r="O129" i="10"/>
  <c r="M129" i="10"/>
  <c r="L129" i="10"/>
  <c r="J129" i="10"/>
  <c r="I129" i="10"/>
  <c r="G129" i="10"/>
  <c r="F129" i="10"/>
  <c r="Q127" i="10"/>
  <c r="P127" i="10"/>
  <c r="O127" i="10"/>
  <c r="M127" i="10"/>
  <c r="L127" i="10"/>
  <c r="J127" i="10"/>
  <c r="I127" i="10"/>
  <c r="G127" i="10"/>
  <c r="F127" i="10"/>
  <c r="N123" i="10"/>
  <c r="N127" i="10" s="1"/>
  <c r="K123" i="10"/>
  <c r="K127" i="10" s="1"/>
  <c r="H123" i="10"/>
  <c r="Q121" i="10"/>
  <c r="P121" i="10"/>
  <c r="O121" i="10"/>
  <c r="M121" i="10"/>
  <c r="L121" i="10"/>
  <c r="J121" i="10"/>
  <c r="I121" i="10"/>
  <c r="G121" i="10"/>
  <c r="F121" i="10"/>
  <c r="N117" i="10"/>
  <c r="N121" i="10" s="1"/>
  <c r="K117" i="10"/>
  <c r="K121" i="10" s="1"/>
  <c r="H117" i="10"/>
  <c r="H121" i="10" s="1"/>
  <c r="Q115" i="10"/>
  <c r="P115" i="10"/>
  <c r="O115" i="10"/>
  <c r="M115" i="10"/>
  <c r="L115" i="10"/>
  <c r="J115" i="10"/>
  <c r="I115" i="10"/>
  <c r="G115" i="10"/>
  <c r="F115" i="10"/>
  <c r="N111" i="10"/>
  <c r="N115" i="10" s="1"/>
  <c r="K111" i="10"/>
  <c r="K115" i="10" s="1"/>
  <c r="H111" i="10"/>
  <c r="Q109" i="10"/>
  <c r="P109" i="10"/>
  <c r="O109" i="10"/>
  <c r="M109" i="10"/>
  <c r="L109" i="10"/>
  <c r="J109" i="10"/>
  <c r="I109" i="10"/>
  <c r="G109" i="10"/>
  <c r="F109" i="10"/>
  <c r="N105" i="10"/>
  <c r="N109" i="10" s="1"/>
  <c r="K105" i="10"/>
  <c r="H105" i="10"/>
  <c r="H109" i="10" s="1"/>
  <c r="Q103" i="10"/>
  <c r="P103" i="10"/>
  <c r="O103" i="10"/>
  <c r="M103" i="10"/>
  <c r="L103" i="10"/>
  <c r="J103" i="10"/>
  <c r="I103" i="10"/>
  <c r="G103" i="10"/>
  <c r="F103" i="10"/>
  <c r="N99" i="10"/>
  <c r="N103" i="10" s="1"/>
  <c r="K99" i="10"/>
  <c r="K103" i="10" s="1"/>
  <c r="H99" i="10"/>
  <c r="H103" i="10" s="1"/>
  <c r="Q96" i="10"/>
  <c r="P96" i="10"/>
  <c r="O96" i="10"/>
  <c r="M96" i="10"/>
  <c r="L96" i="10"/>
  <c r="J96" i="10"/>
  <c r="I96" i="10"/>
  <c r="G96" i="10"/>
  <c r="F96" i="10"/>
  <c r="Q95" i="10"/>
  <c r="P95" i="10"/>
  <c r="O95" i="10"/>
  <c r="M95" i="10"/>
  <c r="L95" i="10"/>
  <c r="J95" i="10"/>
  <c r="I95" i="10"/>
  <c r="G95" i="10"/>
  <c r="F95" i="10"/>
  <c r="Q94" i="10"/>
  <c r="P94" i="10"/>
  <c r="O94" i="10"/>
  <c r="M94" i="10"/>
  <c r="L94" i="10"/>
  <c r="J94" i="10"/>
  <c r="I94" i="10"/>
  <c r="G94" i="10"/>
  <c r="F94" i="10"/>
  <c r="Q93" i="10"/>
  <c r="P93" i="10"/>
  <c r="O93" i="10"/>
  <c r="M93" i="10"/>
  <c r="L93" i="10"/>
  <c r="J93" i="10"/>
  <c r="I93" i="10"/>
  <c r="G93" i="10"/>
  <c r="F93" i="10"/>
  <c r="Q91" i="10"/>
  <c r="P91" i="10"/>
  <c r="O91" i="10"/>
  <c r="M91" i="10"/>
  <c r="L91" i="10"/>
  <c r="J91" i="10"/>
  <c r="I91" i="10"/>
  <c r="G91" i="10"/>
  <c r="F91" i="10"/>
  <c r="N87" i="10"/>
  <c r="N91" i="10" s="1"/>
  <c r="K87" i="10"/>
  <c r="K91" i="10" s="1"/>
  <c r="H87" i="10"/>
  <c r="Q85" i="10"/>
  <c r="P85" i="10"/>
  <c r="O85" i="10"/>
  <c r="M85" i="10"/>
  <c r="L85" i="10"/>
  <c r="J85" i="10"/>
  <c r="I85" i="10"/>
  <c r="G85" i="10"/>
  <c r="F85" i="10"/>
  <c r="N81" i="10"/>
  <c r="N85" i="10" s="1"/>
  <c r="K81" i="10"/>
  <c r="K85" i="10" s="1"/>
  <c r="H81" i="10"/>
  <c r="H85" i="10" s="1"/>
  <c r="Q79" i="10"/>
  <c r="P79" i="10"/>
  <c r="O79" i="10"/>
  <c r="M79" i="10"/>
  <c r="L79" i="10"/>
  <c r="J79" i="10"/>
  <c r="I79" i="10"/>
  <c r="G79" i="10"/>
  <c r="F79" i="10"/>
  <c r="N75" i="10"/>
  <c r="N79" i="10" s="1"/>
  <c r="K75" i="10"/>
  <c r="K79" i="10" s="1"/>
  <c r="H75" i="10"/>
  <c r="Q73" i="10"/>
  <c r="P73" i="10"/>
  <c r="O73" i="10"/>
  <c r="M73" i="10"/>
  <c r="L73" i="10"/>
  <c r="J73" i="10"/>
  <c r="I73" i="10"/>
  <c r="G73" i="10"/>
  <c r="F73" i="10"/>
  <c r="N69" i="10"/>
  <c r="N73" i="10" s="1"/>
  <c r="K69" i="10"/>
  <c r="K73" i="10" s="1"/>
  <c r="H69" i="10"/>
  <c r="H73" i="10" s="1"/>
  <c r="Q67" i="10"/>
  <c r="P67" i="10"/>
  <c r="O67" i="10"/>
  <c r="M67" i="10"/>
  <c r="L67" i="10"/>
  <c r="J67" i="10"/>
  <c r="I67" i="10"/>
  <c r="G67" i="10"/>
  <c r="F67" i="10"/>
  <c r="N63" i="10"/>
  <c r="N67" i="10" s="1"/>
  <c r="K63" i="10"/>
  <c r="K67" i="10" s="1"/>
  <c r="H63" i="10"/>
  <c r="Q60" i="10"/>
  <c r="P60" i="10"/>
  <c r="O60" i="10"/>
  <c r="M60" i="10"/>
  <c r="L60" i="10"/>
  <c r="J60" i="10"/>
  <c r="I60" i="10"/>
  <c r="G60" i="10"/>
  <c r="F60" i="10"/>
  <c r="Q59" i="10"/>
  <c r="P59" i="10"/>
  <c r="O59" i="10"/>
  <c r="M59" i="10"/>
  <c r="L59" i="10"/>
  <c r="J59" i="10"/>
  <c r="I59" i="10"/>
  <c r="G59" i="10"/>
  <c r="F59" i="10"/>
  <c r="Q58" i="10"/>
  <c r="P58" i="10"/>
  <c r="O58" i="10"/>
  <c r="M58" i="10"/>
  <c r="L58" i="10"/>
  <c r="J58" i="10"/>
  <c r="I58" i="10"/>
  <c r="G58" i="10"/>
  <c r="F58" i="10"/>
  <c r="Q57" i="10"/>
  <c r="P57" i="10"/>
  <c r="O57" i="10"/>
  <c r="M57" i="10"/>
  <c r="L57" i="10"/>
  <c r="J57" i="10"/>
  <c r="I57" i="10"/>
  <c r="G57" i="10"/>
  <c r="F57" i="10"/>
  <c r="K58" i="10" l="1"/>
  <c r="H60" i="10"/>
  <c r="N60" i="10"/>
  <c r="E75" i="10"/>
  <c r="E79" i="10" s="1"/>
  <c r="K95" i="10"/>
  <c r="H132" i="10"/>
  <c r="P97" i="10"/>
  <c r="K94" i="10"/>
  <c r="N96" i="10"/>
  <c r="J133" i="10"/>
  <c r="I61" i="10"/>
  <c r="H59" i="10"/>
  <c r="N59" i="10"/>
  <c r="I133" i="10"/>
  <c r="O133" i="10"/>
  <c r="E153" i="10"/>
  <c r="E157" i="10" s="1"/>
  <c r="J61" i="10"/>
  <c r="F97" i="10"/>
  <c r="H131" i="10"/>
  <c r="K59" i="10"/>
  <c r="H94" i="10"/>
  <c r="N94" i="10"/>
  <c r="E123" i="10"/>
  <c r="E127" i="10" s="1"/>
  <c r="F133" i="10"/>
  <c r="N129" i="10"/>
  <c r="M61" i="10"/>
  <c r="H58" i="10"/>
  <c r="N58" i="10"/>
  <c r="K60" i="10"/>
  <c r="K93" i="10"/>
  <c r="O97" i="10"/>
  <c r="N95" i="10"/>
  <c r="N130" i="10"/>
  <c r="E135" i="10"/>
  <c r="E139" i="10" s="1"/>
  <c r="O61" i="10"/>
  <c r="E63" i="10"/>
  <c r="E67" i="10" s="1"/>
  <c r="H79" i="10"/>
  <c r="E87" i="10"/>
  <c r="E91" i="10" s="1"/>
  <c r="J97" i="10"/>
  <c r="H95" i="10"/>
  <c r="K96" i="10"/>
  <c r="E99" i="10"/>
  <c r="E103" i="10" s="1"/>
  <c r="H127" i="10"/>
  <c r="K129" i="10"/>
  <c r="P133" i="10"/>
  <c r="K130" i="10"/>
  <c r="N131" i="10"/>
  <c r="K132" i="10"/>
  <c r="E141" i="10"/>
  <c r="E145" i="10" s="1"/>
  <c r="F61" i="10"/>
  <c r="E69" i="10"/>
  <c r="E73" i="10" s="1"/>
  <c r="L97" i="10"/>
  <c r="Q97" i="10"/>
  <c r="E111" i="10"/>
  <c r="E115" i="10" s="1"/>
  <c r="G133" i="10"/>
  <c r="Q133" i="10"/>
  <c r="E147" i="10"/>
  <c r="E151" i="10" s="1"/>
  <c r="K57" i="10"/>
  <c r="P61" i="10"/>
  <c r="G61" i="10"/>
  <c r="N57" i="10"/>
  <c r="Q61" i="10"/>
  <c r="H93" i="10"/>
  <c r="M97" i="10"/>
  <c r="H96" i="10"/>
  <c r="E105" i="10"/>
  <c r="E109" i="10" s="1"/>
  <c r="E117" i="10"/>
  <c r="E121" i="10" s="1"/>
  <c r="M133" i="10"/>
  <c r="H130" i="10"/>
  <c r="K131" i="10"/>
  <c r="N132" i="10"/>
  <c r="H151" i="10"/>
  <c r="E159" i="10"/>
  <c r="E163" i="10" s="1"/>
  <c r="K157" i="10"/>
  <c r="H57" i="10"/>
  <c r="L61" i="10"/>
  <c r="N93" i="10"/>
  <c r="H129" i="10"/>
  <c r="L133" i="10"/>
  <c r="I97" i="10"/>
  <c r="K109" i="10"/>
  <c r="H67" i="10"/>
  <c r="E81" i="10"/>
  <c r="E85" i="10" s="1"/>
  <c r="H91" i="10"/>
  <c r="G97" i="10"/>
  <c r="H115" i="10"/>
  <c r="H139" i="10"/>
  <c r="H163" i="10"/>
  <c r="E60" i="10" l="1"/>
  <c r="K97" i="10"/>
  <c r="E131" i="10"/>
  <c r="E94" i="10"/>
  <c r="E58" i="10"/>
  <c r="E96" i="10"/>
  <c r="N133" i="10"/>
  <c r="E59" i="10"/>
  <c r="K61" i="10"/>
  <c r="N97" i="10"/>
  <c r="E130" i="10"/>
  <c r="N61" i="10"/>
  <c r="E132" i="10"/>
  <c r="K133" i="10"/>
  <c r="E95" i="10"/>
  <c r="H97" i="10"/>
  <c r="E57" i="10"/>
  <c r="H61" i="10"/>
  <c r="E93" i="10"/>
  <c r="E129" i="10"/>
  <c r="H133" i="10"/>
  <c r="E97" i="10" l="1"/>
  <c r="E61" i="10"/>
  <c r="E133" i="10"/>
  <c r="Q48" i="10" l="1"/>
  <c r="P48" i="10"/>
  <c r="O48" i="10"/>
  <c r="M48" i="10"/>
  <c r="L48" i="10"/>
  <c r="J48" i="10"/>
  <c r="I48" i="10"/>
  <c r="G48" i="10"/>
  <c r="F48" i="10"/>
  <c r="N44" i="10"/>
  <c r="N48" i="10" s="1"/>
  <c r="K44" i="10"/>
  <c r="K48" i="10" s="1"/>
  <c r="H44" i="10"/>
  <c r="E44" i="10" l="1"/>
  <c r="E48" i="10" s="1"/>
  <c r="H48" i="10"/>
  <c r="Q272" i="10" l="1"/>
  <c r="P272" i="10"/>
  <c r="O272" i="10"/>
  <c r="M272" i="10"/>
  <c r="L272" i="10"/>
  <c r="J272" i="10"/>
  <c r="I272" i="10"/>
  <c r="G272" i="10"/>
  <c r="F272" i="10"/>
  <c r="N268" i="10"/>
  <c r="N272" i="10" s="1"/>
  <c r="K268" i="10"/>
  <c r="K272" i="10" s="1"/>
  <c r="H268" i="10"/>
  <c r="E268" i="10" l="1"/>
  <c r="E272" i="10" s="1"/>
  <c r="H272" i="10"/>
  <c r="Q182" i="10" l="1"/>
  <c r="P182" i="10"/>
  <c r="O182" i="10"/>
  <c r="M182" i="10"/>
  <c r="L182" i="10"/>
  <c r="J182" i="10"/>
  <c r="I182" i="10"/>
  <c r="G182" i="10"/>
  <c r="F182" i="10"/>
  <c r="N178" i="10"/>
  <c r="N182" i="10" s="1"/>
  <c r="K178" i="10"/>
  <c r="K182" i="10" s="1"/>
  <c r="H178" i="10"/>
  <c r="Q176" i="10"/>
  <c r="P176" i="10"/>
  <c r="O176" i="10"/>
  <c r="M176" i="10"/>
  <c r="L176" i="10"/>
  <c r="J176" i="10"/>
  <c r="I176" i="10"/>
  <c r="G176" i="10"/>
  <c r="F176" i="10"/>
  <c r="N172" i="10"/>
  <c r="N176" i="10" s="1"/>
  <c r="K172" i="10"/>
  <c r="K176" i="10" s="1"/>
  <c r="H172" i="10"/>
  <c r="Q170" i="10"/>
  <c r="P170" i="10"/>
  <c r="O170" i="10"/>
  <c r="M170" i="10"/>
  <c r="L170" i="10"/>
  <c r="J170" i="10"/>
  <c r="I170" i="10"/>
  <c r="G170" i="10"/>
  <c r="F170" i="10"/>
  <c r="N166" i="10"/>
  <c r="N170" i="10" s="1"/>
  <c r="K166" i="10"/>
  <c r="K170" i="10" s="1"/>
  <c r="H166" i="10"/>
  <c r="Q36" i="10"/>
  <c r="P36" i="10"/>
  <c r="O36" i="10"/>
  <c r="M36" i="10"/>
  <c r="L36" i="10"/>
  <c r="J36" i="10"/>
  <c r="I36" i="10"/>
  <c r="G36" i="10"/>
  <c r="F36" i="10"/>
  <c r="N32" i="10"/>
  <c r="N36" i="10" s="1"/>
  <c r="K32" i="10"/>
  <c r="K36" i="10" s="1"/>
  <c r="H32" i="10"/>
  <c r="Q30" i="10"/>
  <c r="P30" i="10"/>
  <c r="O30" i="10"/>
  <c r="M30" i="10"/>
  <c r="L30" i="10"/>
  <c r="J30" i="10"/>
  <c r="I30" i="10"/>
  <c r="G30" i="10"/>
  <c r="F30" i="10"/>
  <c r="N26" i="10"/>
  <c r="N30" i="10" s="1"/>
  <c r="K26" i="10"/>
  <c r="K30" i="10" s="1"/>
  <c r="H26" i="10"/>
  <c r="Q24" i="10"/>
  <c r="P24" i="10"/>
  <c r="O24" i="10"/>
  <c r="M24" i="10"/>
  <c r="L24" i="10"/>
  <c r="J24" i="10"/>
  <c r="I24" i="10"/>
  <c r="G24" i="10"/>
  <c r="F24" i="10"/>
  <c r="N20" i="10"/>
  <c r="N24" i="10" s="1"/>
  <c r="K20" i="10"/>
  <c r="K24" i="10" s="1"/>
  <c r="H20" i="10"/>
  <c r="Q18" i="10"/>
  <c r="P18" i="10"/>
  <c r="O18" i="10"/>
  <c r="M18" i="10"/>
  <c r="L18" i="10"/>
  <c r="J18" i="10"/>
  <c r="I18" i="10"/>
  <c r="G18" i="10"/>
  <c r="F18" i="10"/>
  <c r="N14" i="10"/>
  <c r="N18" i="10" s="1"/>
  <c r="K14" i="10"/>
  <c r="K18" i="10" s="1"/>
  <c r="H14" i="10"/>
  <c r="Q12" i="10"/>
  <c r="P12" i="10"/>
  <c r="O12" i="10"/>
  <c r="M12" i="10"/>
  <c r="L12" i="10"/>
  <c r="J12" i="10"/>
  <c r="I12" i="10"/>
  <c r="G12" i="10"/>
  <c r="F12" i="10"/>
  <c r="N8" i="10"/>
  <c r="N12" i="10" s="1"/>
  <c r="K8" i="10"/>
  <c r="K12" i="10" s="1"/>
  <c r="H8" i="10"/>
  <c r="E172" i="10" l="1"/>
  <c r="E176" i="10" s="1"/>
  <c r="E178" i="10"/>
  <c r="E182" i="10" s="1"/>
  <c r="E166" i="10"/>
  <c r="E170" i="10" s="1"/>
  <c r="H182" i="10"/>
  <c r="H176" i="10"/>
  <c r="H170" i="10"/>
  <c r="E26" i="10"/>
  <c r="E30" i="10" s="1"/>
  <c r="E32" i="10"/>
  <c r="E36" i="10" s="1"/>
  <c r="H36" i="10"/>
  <c r="H30" i="10"/>
  <c r="E20" i="10"/>
  <c r="E24" i="10" s="1"/>
  <c r="E14" i="10"/>
  <c r="E18" i="10" s="1"/>
  <c r="E8" i="10"/>
  <c r="E12" i="10" s="1"/>
  <c r="H24" i="10"/>
  <c r="H18" i="10"/>
  <c r="H12" i="10"/>
  <c r="Q42" i="10" l="1"/>
  <c r="P42" i="10"/>
  <c r="O42" i="10"/>
  <c r="M42" i="10"/>
  <c r="L42" i="10"/>
  <c r="J42" i="10"/>
  <c r="I42" i="10"/>
  <c r="G42" i="10"/>
  <c r="F42" i="10"/>
  <c r="N38" i="10"/>
  <c r="N42" i="10" s="1"/>
  <c r="K38" i="10"/>
  <c r="K42" i="10" s="1"/>
  <c r="H38" i="10"/>
  <c r="H42" i="10" s="1"/>
  <c r="Q54" i="10"/>
  <c r="P54" i="10"/>
  <c r="O54" i="10"/>
  <c r="M54" i="10"/>
  <c r="L54" i="10"/>
  <c r="J54" i="10"/>
  <c r="I54" i="10"/>
  <c r="G54" i="10"/>
  <c r="F54" i="10"/>
  <c r="N50" i="10"/>
  <c r="N54" i="10" s="1"/>
  <c r="K50" i="10"/>
  <c r="K54" i="10" s="1"/>
  <c r="H50" i="10"/>
  <c r="H54" i="10" s="1"/>
  <c r="E50" i="10" l="1"/>
  <c r="E54" i="10" s="1"/>
  <c r="E38" i="10"/>
  <c r="E42" i="10" s="1"/>
  <c r="C134" i="11" l="1"/>
  <c r="D131" i="11"/>
  <c r="C132" i="11" s="1"/>
  <c r="D132" i="11" s="1"/>
  <c r="C133" i="11" s="1"/>
  <c r="D133" i="11" s="1"/>
  <c r="D134" i="11" s="1"/>
  <c r="C112" i="11"/>
  <c r="D110" i="11"/>
  <c r="C111" i="11" s="1"/>
  <c r="D111" i="11" s="1"/>
  <c r="D112" i="11" s="1"/>
  <c r="C105" i="11"/>
  <c r="D102" i="11"/>
  <c r="C103" i="11" s="1"/>
  <c r="D103" i="11" s="1"/>
  <c r="C104" i="11" s="1"/>
  <c r="D104" i="11" s="1"/>
  <c r="D105" i="11" s="1"/>
  <c r="C57" i="11"/>
  <c r="D54" i="11"/>
  <c r="C55" i="11" s="1"/>
  <c r="D55" i="11" s="1"/>
  <c r="C56" i="11" s="1"/>
  <c r="D56" i="11" s="1"/>
  <c r="D57" i="11" s="1"/>
  <c r="C52" i="11"/>
  <c r="D50" i="11"/>
  <c r="C51" i="11" s="1"/>
  <c r="D51" i="11" s="1"/>
  <c r="D52" i="11" s="1"/>
  <c r="C30" i="11"/>
  <c r="D27" i="11"/>
  <c r="C28" i="11" s="1"/>
  <c r="D28" i="11" s="1"/>
  <c r="C29" i="11" s="1"/>
  <c r="D29" i="11" s="1"/>
  <c r="D30" i="11" s="1"/>
  <c r="C25" i="11"/>
  <c r="D23" i="11"/>
  <c r="C24" i="11"/>
  <c r="D24" i="11" s="1"/>
  <c r="D25" i="11" s="1"/>
  <c r="C21" i="11"/>
  <c r="D19" i="11"/>
  <c r="C20" i="11" s="1"/>
  <c r="D20" i="11" s="1"/>
  <c r="D21" i="11" s="1"/>
  <c r="C126" i="9"/>
  <c r="D123" i="9"/>
  <c r="C124" i="9" s="1"/>
  <c r="D124" i="9" s="1"/>
  <c r="C125" i="9" s="1"/>
  <c r="D125" i="9" s="1"/>
  <c r="D126" i="9" s="1"/>
  <c r="C104" i="9"/>
  <c r="D102" i="9"/>
  <c r="C103" i="9" s="1"/>
  <c r="D103" i="9" s="1"/>
  <c r="D104" i="9" s="1"/>
  <c r="C97" i="9"/>
  <c r="D94" i="9"/>
  <c r="C95" i="9" s="1"/>
  <c r="D95" i="9" s="1"/>
  <c r="C96" i="9" s="1"/>
  <c r="D96" i="9" s="1"/>
  <c r="D97" i="9" s="1"/>
  <c r="C49" i="9"/>
  <c r="D46" i="9"/>
  <c r="C47" i="9" s="1"/>
  <c r="D47" i="9" s="1"/>
  <c r="C48" i="9" s="1"/>
  <c r="D48" i="9" s="1"/>
  <c r="D49" i="9" s="1"/>
  <c r="C44" i="9"/>
  <c r="D42" i="9"/>
  <c r="C43" i="9" s="1"/>
  <c r="D43" i="9" s="1"/>
  <c r="D44" i="9" s="1"/>
  <c r="C22" i="9"/>
  <c r="D19" i="9"/>
  <c r="C20" i="9" s="1"/>
  <c r="D20" i="9" s="1"/>
  <c r="C21" i="9" s="1"/>
  <c r="D21" i="9" s="1"/>
  <c r="D22" i="9" s="1"/>
  <c r="C17" i="9"/>
  <c r="D15" i="9"/>
  <c r="C16" i="9" s="1"/>
  <c r="D16" i="9" s="1"/>
  <c r="D17" i="9" s="1"/>
  <c r="C13" i="9"/>
  <c r="D11" i="9"/>
  <c r="C12" i="9" s="1"/>
  <c r="D12" i="9" s="1"/>
  <c r="D13" i="9" s="1"/>
  <c r="Q57" i="8"/>
  <c r="P57" i="8"/>
  <c r="O57" i="8"/>
  <c r="M57" i="8"/>
  <c r="L57" i="8"/>
  <c r="J57" i="8"/>
  <c r="I57" i="8"/>
  <c r="G57" i="8"/>
  <c r="F57" i="8"/>
  <c r="N53" i="8"/>
  <c r="N57" i="8" s="1"/>
  <c r="K53" i="8"/>
  <c r="K57" i="8"/>
  <c r="H53" i="8"/>
  <c r="H57" i="8" s="1"/>
  <c r="Q51" i="8"/>
  <c r="P51" i="8"/>
  <c r="O51" i="8"/>
  <c r="M51" i="8"/>
  <c r="L51" i="8"/>
  <c r="J51" i="8"/>
  <c r="I51" i="8"/>
  <c r="G51" i="8"/>
  <c r="F51" i="8"/>
  <c r="N47" i="8"/>
  <c r="N51" i="8" s="1"/>
  <c r="K47" i="8"/>
  <c r="K51" i="8" s="1"/>
  <c r="H47" i="8"/>
  <c r="Q45" i="8"/>
  <c r="P45" i="8"/>
  <c r="O45" i="8"/>
  <c r="M45" i="8"/>
  <c r="L45" i="8"/>
  <c r="J45" i="8"/>
  <c r="I45" i="8"/>
  <c r="G45" i="8"/>
  <c r="F45" i="8"/>
  <c r="N41" i="8"/>
  <c r="N45" i="8" s="1"/>
  <c r="K41" i="8"/>
  <c r="K45" i="8" s="1"/>
  <c r="H41" i="8"/>
  <c r="H45" i="8" s="1"/>
  <c r="Q39" i="8"/>
  <c r="P39" i="8"/>
  <c r="O39" i="8"/>
  <c r="M39" i="8"/>
  <c r="L39" i="8"/>
  <c r="J39" i="8"/>
  <c r="I39" i="8"/>
  <c r="G39" i="8"/>
  <c r="F39" i="8"/>
  <c r="N35" i="8"/>
  <c r="N39" i="8" s="1"/>
  <c r="K35" i="8"/>
  <c r="H35" i="8"/>
  <c r="H39" i="8" s="1"/>
  <c r="H51" i="8"/>
  <c r="E53" i="8"/>
  <c r="E57" i="8" s="1"/>
  <c r="Q33" i="8"/>
  <c r="P33" i="8"/>
  <c r="O33" i="8"/>
  <c r="M33" i="8"/>
  <c r="L33" i="8"/>
  <c r="J33" i="8"/>
  <c r="I33" i="8"/>
  <c r="G33" i="8"/>
  <c r="F33" i="8"/>
  <c r="N29" i="8"/>
  <c r="N33" i="8" s="1"/>
  <c r="K29" i="8"/>
  <c r="K33" i="8" s="1"/>
  <c r="H29" i="8"/>
  <c r="E29" i="8" s="1"/>
  <c r="E33" i="8" s="1"/>
  <c r="Q27" i="8"/>
  <c r="P27" i="8"/>
  <c r="O27" i="8"/>
  <c r="M27" i="8"/>
  <c r="L27" i="8"/>
  <c r="J27" i="8"/>
  <c r="I27" i="8"/>
  <c r="G27" i="8"/>
  <c r="F27" i="8"/>
  <c r="N23" i="8"/>
  <c r="N27" i="8" s="1"/>
  <c r="K23" i="8"/>
  <c r="E23" i="8" s="1"/>
  <c r="E27" i="8" s="1"/>
  <c r="K27" i="8"/>
  <c r="H23" i="8"/>
  <c r="H27" i="8" s="1"/>
  <c r="Q21" i="8"/>
  <c r="P21" i="8"/>
  <c r="O21" i="8"/>
  <c r="M21" i="8"/>
  <c r="L21" i="8"/>
  <c r="J21" i="8"/>
  <c r="I21" i="8"/>
  <c r="G21" i="8"/>
  <c r="F21" i="8"/>
  <c r="N17" i="8"/>
  <c r="N21" i="8" s="1"/>
  <c r="K17" i="8"/>
  <c r="K21" i="8" s="1"/>
  <c r="H17" i="8"/>
  <c r="H21" i="8" s="1"/>
  <c r="Q15" i="8"/>
  <c r="P15" i="8"/>
  <c r="O15" i="8"/>
  <c r="M15" i="8"/>
  <c r="L15" i="8"/>
  <c r="J15" i="8"/>
  <c r="I15" i="8"/>
  <c r="G15" i="8"/>
  <c r="F15" i="8"/>
  <c r="N11" i="8"/>
  <c r="N15" i="8" s="1"/>
  <c r="K11" i="8"/>
  <c r="K15" i="8" s="1"/>
  <c r="H11" i="8"/>
  <c r="H15" i="8" s="1"/>
  <c r="E35" i="8" l="1"/>
  <c r="E39" i="8" s="1"/>
  <c r="O66" i="8"/>
  <c r="F66" i="8"/>
  <c r="L66" i="8"/>
  <c r="I66" i="8"/>
  <c r="Q66" i="8"/>
  <c r="E17" i="8"/>
  <c r="E21" i="8" s="1"/>
  <c r="H33" i="8"/>
  <c r="H66" i="8" s="1"/>
  <c r="G66" i="8"/>
  <c r="M66" i="8"/>
  <c r="K39" i="8"/>
  <c r="K66" i="8" s="1"/>
  <c r="N66" i="8"/>
  <c r="J66" i="8"/>
  <c r="P66" i="8"/>
  <c r="E41" i="8"/>
  <c r="E45" i="8" s="1"/>
  <c r="E11" i="8"/>
  <c r="E15" i="8" s="1"/>
  <c r="E47" i="8"/>
  <c r="E51" i="8" s="1"/>
  <c r="E66" i="8" l="1"/>
</calcChain>
</file>

<file path=xl/sharedStrings.xml><?xml version="1.0" encoding="utf-8"?>
<sst xmlns="http://schemas.openxmlformats.org/spreadsheetml/2006/main" count="5021" uniqueCount="1590">
  <si>
    <t>№ п/п</t>
  </si>
  <si>
    <t>Базовое значение</t>
  </si>
  <si>
    <t>Период, год</t>
  </si>
  <si>
    <t>Значение</t>
  </si>
  <si>
    <t>Дата</t>
  </si>
  <si>
    <t>1.</t>
  </si>
  <si>
    <t>2.</t>
  </si>
  <si>
    <t>Уровень контроля</t>
  </si>
  <si>
    <t>1.1.</t>
  </si>
  <si>
    <t>1.2.</t>
  </si>
  <si>
    <t>Наименование задачи, результата</t>
  </si>
  <si>
    <t>1.3.</t>
  </si>
  <si>
    <t>Цель, целевой показатель, дополнительный показатель</t>
  </si>
  <si>
    <t>Сроки реализации</t>
  </si>
  <si>
    <t>Ответственный исполнитель</t>
  </si>
  <si>
    <t>Начало</t>
  </si>
  <si>
    <t>Окончание</t>
  </si>
  <si>
    <t>1.1.1.</t>
  </si>
  <si>
    <t>1.1.2.</t>
  </si>
  <si>
    <t>Наименование результата, мероприятия, контрольной точки</t>
  </si>
  <si>
    <t>2. Задачи и результаты федерального проекта</t>
  </si>
  <si>
    <t xml:space="preserve">Срок реализации </t>
  </si>
  <si>
    <t xml:space="preserve">Ответственный исполнитель </t>
  </si>
  <si>
    <t>дд.мм.гггг</t>
  </si>
  <si>
    <t>Мероприятие федерального проекта</t>
  </si>
  <si>
    <t>Мероприятие государственной программы</t>
  </si>
  <si>
    <t>Ответственный исполнитель, соисполнитель, государственный заказчик-координатор, участник</t>
  </si>
  <si>
    <t>ВСЕГО</t>
  </si>
  <si>
    <t>2019 год</t>
  </si>
  <si>
    <t>2020 год</t>
  </si>
  <si>
    <t>2021 год</t>
  </si>
  <si>
    <t>2023 год</t>
  </si>
  <si>
    <t>2024 год</t>
  </si>
  <si>
    <t>Всего</t>
  </si>
  <si>
    <t>Базовые</t>
  </si>
  <si>
    <t>Дополнительные</t>
  </si>
  <si>
    <t>бюджетные ассигнования федерального бюджета</t>
  </si>
  <si>
    <t>бюджетные ассигнования бюджетов субъектов Российской Федерации</t>
  </si>
  <si>
    <t>внебюджетные источники</t>
  </si>
  <si>
    <t>2022 год</t>
  </si>
  <si>
    <t>&lt;Номер из таблицы 2.2.1.&gt;. Название мероприятия</t>
  </si>
  <si>
    <t>ВСЕГО финансирование по мероприятию</t>
  </si>
  <si>
    <t>бюджетные ассигнования государственных внебюджетных фондов Российской Федерации</t>
  </si>
  <si>
    <t>3. Финансовое обеспечение федеральных проектов</t>
  </si>
  <si>
    <t>Объемы финансовых потребностей</t>
  </si>
  <si>
    <t>(млн. рублей)</t>
  </si>
  <si>
    <t>3.1. Финансовое обеспечение федеральных проектов в разрезе мероприятий в рамках бюджетной системы Российской Федерации</t>
  </si>
  <si>
    <t>XXX YY Q VV</t>
  </si>
  <si>
    <t>XXX YY Q VV: разделяется пробелом, XXX — кодировка главного распорядителя бюджетных средств, YY — кодировка государственной программы Российской Федерации, в которой заложены или планируется предусмотреть средства на реализацию мероприятия, Q – код подпрограммы соответствующей государственной программы Российской Федерации, VV - код основного мероприятия подпрограммы государственной программы Российской Федерации</t>
  </si>
  <si>
    <t>Вид документа 
и характеристика  результата</t>
  </si>
  <si>
    <t>3.</t>
  </si>
  <si>
    <t>4.</t>
  </si>
  <si>
    <t>6.</t>
  </si>
  <si>
    <t>1.1</t>
  </si>
  <si>
    <t>Минтранс России</t>
  </si>
  <si>
    <t>Цифровой транспорт и логистика</t>
  </si>
  <si>
    <t>3.1</t>
  </si>
  <si>
    <t>3.1.1</t>
  </si>
  <si>
    <t>3.1.2</t>
  </si>
  <si>
    <t>3.1.3</t>
  </si>
  <si>
    <t>3.1.4</t>
  </si>
  <si>
    <t>3.1.5</t>
  </si>
  <si>
    <t>4.1</t>
  </si>
  <si>
    <t>4.1.1</t>
  </si>
  <si>
    <t>4.1.2</t>
  </si>
  <si>
    <t>4.1.3</t>
  </si>
  <si>
    <t>4.1.4</t>
  </si>
  <si>
    <t>6.1.1</t>
  </si>
  <si>
    <t>6.1.2</t>
  </si>
  <si>
    <t>6.1.3</t>
  </si>
  <si>
    <t>6.1.4</t>
  </si>
  <si>
    <t>6.1.5</t>
  </si>
  <si>
    <t>6.1.6</t>
  </si>
  <si>
    <t>(ПС)</t>
  </si>
  <si>
    <t>(РНП)</t>
  </si>
  <si>
    <t>(ПК)</t>
  </si>
  <si>
    <t>6.2.1</t>
  </si>
  <si>
    <t>6.3.1</t>
  </si>
  <si>
    <t>2.1</t>
  </si>
  <si>
    <t>2.1.1</t>
  </si>
  <si>
    <t>Подготовка рекомендаций по изменению нормативно-правовых актов при организации отдельных видов государственного контроля (надзора) с учетом цифровизации процессов в области обеспечения транспортной безопасности</t>
  </si>
  <si>
    <t>Согласование рекомендаций по изменению нормативно-правовых актов при организации отдельных видов государственного контроля (надзора) с учетом цифровизации процессов в области обеспечения транспортной безопасности</t>
  </si>
  <si>
    <t>Разработка научно-обоснованных предложений и технических решений при организации отдельных видов государственного контроля (надзора) с учетом цифровизации процессов в области обеспечения транспортной безопасности</t>
  </si>
  <si>
    <t>Внедрение технических решений при организации отдельных видов государственного контроля (надзора) с учетом цифровизации процессов в области обеспечения транспортной безопасности</t>
  </si>
  <si>
    <t>Подготовка рекомендаций по изменению нормативно-правовых актов при осуществлении Минтрансом России координации и контроля деятельности подведомственных ему Федеральных агенств и Службы.</t>
  </si>
  <si>
    <t>Разработка научно-обоснованных предложений и технических решений при организации и порядке импортозамещения</t>
  </si>
  <si>
    <t>Внедрение технических решений на отечественной технической платформе и с использованием отечественного ПО</t>
  </si>
  <si>
    <t>3.3</t>
  </si>
  <si>
    <t>3.4</t>
  </si>
  <si>
    <t>6.5</t>
  </si>
  <si>
    <t>Оснащение инфраструктурой подвижной связи, беспроводных меток и высокоточной навигации сеть наиболее востребованных автодорог и совмещение с системами ADAS в ТС</t>
  </si>
  <si>
    <t>Разработка требований к оснащению автомобильных дорог средствами подвижной связи</t>
  </si>
  <si>
    <t>Разработка требований к оснащению аварийно опасных участков</t>
  </si>
  <si>
    <t>Движение автономного транспорта</t>
  </si>
  <si>
    <t>Запуск пилотных участков</t>
  </si>
  <si>
    <t>Создание унифицированной системы взимания платы за проезд и контроля оплаты проезд, регулирования парковочного пространства</t>
  </si>
  <si>
    <t xml:space="preserve">Субсидирование систем весогабаритного контроля из программы на реконструкцию и строительство </t>
  </si>
  <si>
    <t>Итого по мероприятиям</t>
  </si>
  <si>
    <t>2.2.1. План мероприятий по реализации федерального проекта "Цифровой транспорт и логистика"</t>
  </si>
  <si>
    <t xml:space="preserve">Создание системы обмена необходимыми сообщениями </t>
  </si>
  <si>
    <t>Разработка требований к обмену систем ADAS ТС и инфраструктуры дорог</t>
  </si>
  <si>
    <t>Созданы Платформы пространственных данных и коммуникаций с инфраструктурой  дорог всех федеральных и наиболее востребованных региональных и муниципальных, позволяющее выполнять высокоточное позиционирование движущихся транспортных средств</t>
  </si>
  <si>
    <t>1.1.1</t>
  </si>
  <si>
    <t>1.1.2</t>
  </si>
  <si>
    <t>1.1.3</t>
  </si>
  <si>
    <t>1.1.4</t>
  </si>
  <si>
    <t>1. Оснащение инфраструктурой подвижной связи, беспроводных меток и высокоточной навигации сеть наиболее востребованных автодорог и совмещение с системами ADAS в ТС</t>
  </si>
  <si>
    <t>Разработка ГИС "Автотранспортная телематика"</t>
  </si>
  <si>
    <t>Разработка требований по взаимодействию с ГИС "Автотранспортная телематика"</t>
  </si>
  <si>
    <t>2.1.2</t>
  </si>
  <si>
    <t>2.1.3</t>
  </si>
  <si>
    <t>2.1.4</t>
  </si>
  <si>
    <t>1.2</t>
  </si>
  <si>
    <t>Разработка требований к оснащению автотранспортных средств, желающих использовать автономность по передачи в систему и использованию данных из нее</t>
  </si>
  <si>
    <t>Протяженность автомобильных дорог общего и необщего пользования, допускающих движение по ним беспилотного транспорта или транспорта движущегося без участия водителя составляет не менее 30%.</t>
  </si>
  <si>
    <t>2. Движение автономного транспорта</t>
  </si>
  <si>
    <t>1.3</t>
  </si>
  <si>
    <t>Разработка требований к системе непрерывного мониторинга движения</t>
  </si>
  <si>
    <t>Создание системы непрерывного мониторинга</t>
  </si>
  <si>
    <t>Разработка требований к устройствам обеспечения непрерывного слежения и опытных образцов</t>
  </si>
  <si>
    <t>Субсидирование оснащения устройствами N1 и M1 транспортных средств, движущихся по дорогам общего пользования</t>
  </si>
  <si>
    <t>Оснащение автомобильных дорог "умным" оборудованием</t>
  </si>
  <si>
    <t>Протяженность автомобильных дорог, оборудованных датчиками (камерами), на которых в режиме реального времени возможна фиксация автомобильных регистрационных номеров для формирования матрицы корреспонденций составляет не менее 100 000 км</t>
  </si>
  <si>
    <t>3. Формирование интелектуальной системы непрерывного мониторинга движения пассажиров и пассажирских транспортных средств и аддитивной системы управления транспортными потоками</t>
  </si>
  <si>
    <t>Формирование интелектуальной системы непрерывного мониторинга движения пассажиров и пассажирских транспортных средств и аддитивной системы управления транспортными потоками</t>
  </si>
  <si>
    <t>4. Создание унифицированной системы взимания платы за проезд и контроля оплаты проезд, регулирования парковочного пространства</t>
  </si>
  <si>
    <t>Доля дорог для большегрузного транспорта, оборудованных системами бесконтактного взимания платы за проезд (в т.ч. с использованием смартфона) во внутригородском, пригородном и дальнем сообщении и доля платного парковочного пространства в наиболее загруженных участках города составляет не менее 50%.</t>
  </si>
  <si>
    <t>Разработка требований к сохранности дорог с возможностью оснащения системами взимания платы и весогабаритного контроля</t>
  </si>
  <si>
    <t>Разработка требований к проектам и системам организации платного парковочного пространства</t>
  </si>
  <si>
    <t>Создание централизованной системы контроля за работой систем платности и взаимодействию с жалобами и запросами владельцев транспортных средств</t>
  </si>
  <si>
    <t>Цифровое управление транспортной инфраструктурой</t>
  </si>
  <si>
    <t>3.1.</t>
  </si>
  <si>
    <t>3.2.</t>
  </si>
  <si>
    <t>Преобразование сферы грузовых перевозок посредством внедрения цифровых технологий и платформенных решений</t>
  </si>
  <si>
    <t>Преобразование сферы пассажирских перевозок посредством внедрения цифровых технологий и платформенных решений</t>
  </si>
  <si>
    <t>Преобразование управления транспортной инфраструктурой посредством внедрения цифровых технологий и платформенных решений</t>
  </si>
  <si>
    <t>01.2019 – 12.2024</t>
  </si>
  <si>
    <t>01.2019</t>
  </si>
  <si>
    <t>12.2024</t>
  </si>
  <si>
    <t>Преобразование обеспечения безопасности на транспорте и безопасности населения на транспорте в целом посредством внедрения цифровых технологий и платформенных решений</t>
  </si>
  <si>
    <t>Импортозамещение в рамках системы информационного обеспечения безопасности населения на транспорте (СИОБНТ), включая единую государственную информационную систему обеспечения транспортной безопасности (ЕГИС ОТБ)</t>
  </si>
  <si>
    <t>6.1.</t>
  </si>
  <si>
    <t>Подготовка рекомендаций по изменению нормативно-правовых актов с учетом цифровизации процессов в области обеспечения транспортной безопасности</t>
  </si>
  <si>
    <t>Согласование рекомендаций по изменению нормативно-правовых актов с учетом с учетом цифровизации процессов в области обеспечения транспортной безопасности</t>
  </si>
  <si>
    <t xml:space="preserve">Внесение корректировок в существующие документы стратегического планирования с учетом цифровизации процессов в области обеспечения транспортной безопасности </t>
  </si>
  <si>
    <t xml:space="preserve">Разработка научно-обоснованных предложений и технических решений по цифровизации процессов в области обеспечения транспортной безопасности </t>
  </si>
  <si>
    <t>Апробация технических решений по цифровизации в области обеспечения транспортной безопасности в рамках пилотной зоны</t>
  </si>
  <si>
    <t xml:space="preserve">Внедрение технических решений по цифровизации в области обеспечения транспортной безопасности </t>
  </si>
  <si>
    <t>6.2.</t>
  </si>
  <si>
    <t>Внедрение цифровых технологий сфере государственного контроля и надзора с учетом риск-ориентированного подхоа</t>
  </si>
  <si>
    <t>6.2.2</t>
  </si>
  <si>
    <t>6.2.3</t>
  </si>
  <si>
    <t>6.2.4</t>
  </si>
  <si>
    <t>6.3.</t>
  </si>
  <si>
    <t>6.3.2</t>
  </si>
  <si>
    <t>Согласование рекомендаций по изменению нормативно-правовых актов при осуществлении Минтрансом России координации и контроля деятельности подведомственных ему федеральных агенств и службы.</t>
  </si>
  <si>
    <t>6.3.3</t>
  </si>
  <si>
    <t>Разработка научно-обоснованных предложений и технических решений при осуществлении Минтрансом России координации и контроля деятельности подведомственных ему федеральных агенств и службы.</t>
  </si>
  <si>
    <t>6.3.4</t>
  </si>
  <si>
    <t>Внедрение технических решений при осуществлении Минтрансом России координации и контроля деятельности подведомственных ему федеральных агенств и службы</t>
  </si>
  <si>
    <t>6.4.</t>
  </si>
  <si>
    <t>6.4.1</t>
  </si>
  <si>
    <t>6.4.2</t>
  </si>
  <si>
    <t>6.5.1</t>
  </si>
  <si>
    <t>6.5.2</t>
  </si>
  <si>
    <t>Внедрение цифровых технологий  для совершенствования ситуационного управления безопасностью населения на транспорте</t>
  </si>
  <si>
    <t>Внедрение платформенных решений для взаимодействия бизнеса и государства в сфере транспорта, в том числе в области транспортной безопасности</t>
  </si>
  <si>
    <t>Подготовка  нормативной базы для создания закрытого информационного пространства взаимодействия бизнеса и государства с обеспечением высокоскоростной надежной связи, доверенной среды цифрового взаимодействия, цифровых сервисов в сферах государственного управления и оказания государственных услуг</t>
  </si>
  <si>
    <t>Разработка научно-обоснованных предложений и технических решений для создания закрытого информационного пространства взаимодействия бизнеса и государства с обеспечением высокоскоростной надежной связи, доверенной среды цифрового взаимодействия, цифровых сервисов в сферах государственного управления и оказания государственных услуг.</t>
  </si>
  <si>
    <t>Внедрение технических решений ехнических решений для создания закрытого информационного пространства взаимодействия бизнеса и государства с обеспечением высокоскоростной надежной связи, доверенной среды цифрового взаимодействия, цифровых сервисов в сферах государственного управления и оказания государственных услуг.</t>
  </si>
  <si>
    <t>Внедрение цифровых технологий в сфере государственного управления и оказания государственных услуг в области обеспечения транспортной безопасности и безопасности населения на транспорте в целом</t>
  </si>
  <si>
    <t>Создание устойчивой и безопасной информационно-телекоммуникационной инфраструктуры в транспортной отрасли</t>
  </si>
  <si>
    <t>Совет</t>
  </si>
  <si>
    <t>Доля электронных билетов в общем количестве продаваемых билетов, %</t>
  </si>
  <si>
    <t>в сфере грузовых перевозок</t>
  </si>
  <si>
    <t>в сфере пассажирских перевозок</t>
  </si>
  <si>
    <t>1.4.</t>
  </si>
  <si>
    <t>1.5.</t>
  </si>
  <si>
    <t>в области управления транспортной инфраструктурой</t>
  </si>
  <si>
    <t xml:space="preserve">в области интеграции в мировое транспортное пространство, развитие транзита и экспорта транспортных услуг </t>
  </si>
  <si>
    <t>1.6.</t>
  </si>
  <si>
    <t>1.7.</t>
  </si>
  <si>
    <t>Доля маршрутов от общего количества, доступных в режиме мультимодальных перевозок, %</t>
  </si>
  <si>
    <t>Создание цифровой среды взаимодействия участников перевозочного процесса с использованием цифровых товаросопроводительных и грузо-сопроводительных документов</t>
  </si>
  <si>
    <t xml:space="preserve">Создание системы навигационно-информационного обеспечения трансграничного взаимодействия с Китайской Народной Республикой </t>
  </si>
  <si>
    <t>ФИНАНСИРОВАНИЕ ДОЛЖНО БЫТЬ УРОВНЯ ДЕТАЛИЗАЦИИ ПО МЕРОПРИЯТИЯМ.</t>
  </si>
  <si>
    <t>ФИНАНСИРОВАНИЕ ДОЛЖНО ВКЛЮЧАТЬ КАК БЮДЖЕТНЫЕ ИСТОЧНИКИ, ТАК И ВНЕБЮДЖЕТНЫЕ</t>
  </si>
  <si>
    <t>(указывается результат федерального проекта) ЗАДАЧА
ЭТО 6 НАПРАВЛЕНИЙ В ФОРМУЛИРОВКЕ "ПРЕОБРАЗОВАНИЕ СФЕРЫ…. ПОСРЕДСТВОМ …."</t>
  </si>
  <si>
    <t>(указываются мероприятия, реализация которых направлена на достижение результата федерального проекта) МЕРОПРИЯТИЕ
1-3 МЕРОПРИЯТИЯ НА КАЖДУЮ КОНТРОЛЬНУЮ ТОЧКУ</t>
  </si>
  <si>
    <t>(указывается контрольная точка, являющаяся итогом выполнения ряда мероприятий федерального проекта) КОНТРОЛЬНАЯ ТОЧКА
3-4 КОНТРОЛЬНЫЕ ТОЧКИ НА КАЖДУЮ ЗАДАЧУ В ГОД, КОТРОЛЬНЫЕ ТОЧКИ ДОЛЖНЫ ИДТИ ПО ВОЗМОЖНОСТИ ПОСЛЕДОВАТЕЛЬНО, А НЕ ТАК КАК СЕЙЧАС ВСЕ НАЧИНАЮТСЯ В 19 И ЗАКАНЧИВАЮТСЯ В 24</t>
  </si>
  <si>
    <t>ОБЯЗАТЕЛЬНО ДОЛЖНЫ БЫТЬ ОПИСАНИЕ РЕЗУЛЬТАТЫ РЕАЛИЗАЦИИ</t>
  </si>
  <si>
    <t>5.</t>
  </si>
  <si>
    <t>7.</t>
  </si>
  <si>
    <t>Доля данных об объектах транспортной инфраструктуры, обрабатываемых с помощью платформы организации и мониторинга цифрового взаимодействия объектов транспортной инфраструктуры, %</t>
  </si>
  <si>
    <t xml:space="preserve">в сфере экологии на транспорте </t>
  </si>
  <si>
    <t>Процент грузов, проходящих предварительное электронное декларирование, %</t>
  </si>
  <si>
    <t>Реализация комплекса мер по созданию цифровых транспортно-логистических узлов.</t>
  </si>
  <si>
    <t>Создание платформы и сервисов мультимодальных грузовых перевозок</t>
  </si>
  <si>
    <t>Создание платформы и сервисов мультимодальных пассажирских перевозок</t>
  </si>
  <si>
    <t>5.1</t>
  </si>
  <si>
    <t>Создание платформы и сервисов организации и мониторинга цифрового воздействия объектов транспортной инфраструктуры.</t>
  </si>
  <si>
    <t>Интеграция в мировое транспортное пространство и реализации транзитного потенциала страны посредством внедрения цифровых технологий</t>
  </si>
  <si>
    <t>Реализация экологической парадигмы на транспорте посредством внедрения цифровых технологий и платформенных решений</t>
  </si>
  <si>
    <t>Создание цифровой платформы экологического мониторинга по маршрутам движения транспортных средств</t>
  </si>
  <si>
    <t>Модернизация и развитие терминально-складских комплексов посредством оснащения цифровыми технологиями.</t>
  </si>
  <si>
    <t>Разработана Концепция оснащения терминально-складских комплексов цифровыми технологиями и Техническое задание на проектирование требуемого программного обеспечения.</t>
  </si>
  <si>
    <t>Создана пилотная зона, организовано проведение опытной и промышленной эксплуатации созданного программного обеспечения и его тираж.</t>
  </si>
  <si>
    <t>Программное обеспечение терминально-складских комплексов введено в промышленную эксплуатацию.</t>
  </si>
  <si>
    <t>Разработана Концепция цифровизации транспортно-логистических узлов и Техническое задание на проектирование требуемой платформы и сервисов.</t>
  </si>
  <si>
    <t>Создана пилотная зона, организовано проведение опытной, промышленной эксплуатации и тираж платформы и сервисов</t>
  </si>
  <si>
    <t>Цифровая платформа транспортно-логистических узлов введена в промышленную эксплуатацию.</t>
  </si>
  <si>
    <t>Разработана Концепция создания  Платформы и Техническое задание</t>
  </si>
  <si>
    <t>Создана пилотная зона Платформы, организовано проведение ее опытной, промышленной эксплуатации и тираж.</t>
  </si>
  <si>
    <t>Разработаны и введены в промышленную эксплуатацию дополнительные клиентские сервисы</t>
  </si>
  <si>
    <t>Платформа мультимодальных грузовых перевозок и клиентские сервисов введены в промышленную эксплуатацию</t>
  </si>
  <si>
    <t>Формирование и развитие единой информационной системы интермодальных комплексов "аэропорты – ВСМ – городской транспорт"</t>
  </si>
  <si>
    <t>Разработана Концепция и Техническое задание на проектирование единой информационной системы интермодальных комплексов "аэропорты – ВСМ – городской транспорт".</t>
  </si>
  <si>
    <t>Создана пилотная зона, организовано проведение опытной, промышленной эксплуатации и тираж единой информационной системы интермодальных комплексов "аэропорты – ВСМ – городской транспорт".</t>
  </si>
  <si>
    <t>Единая информационная система интермодальных комплексов "аэропорты – ВСМ – городской транспорт" введена в промышленную эксплуатацию.</t>
  </si>
  <si>
    <t>Платформа мультимодальных пассажирских перевозок и клиентские сервисов введены в промышленную эксплуатацию</t>
  </si>
  <si>
    <t>5.1.1</t>
  </si>
  <si>
    <t>5.1.2</t>
  </si>
  <si>
    <t>Создана пилотная зона Платформы, организовано проведение ее опытной и промышленной эксплуатации.</t>
  </si>
  <si>
    <t>5.1.3</t>
  </si>
  <si>
    <t>Платформа организации и мониторинга цифрового воздействия объектов транспортной инфраструктуры и клиентские сервисов введены в промышленную эксплуатацию</t>
  </si>
  <si>
    <t>Платформа экологического мониторинга по маршрутам движения транспортных средств введена в промышленную эксплуатацию</t>
  </si>
  <si>
    <t>Создание платформы организации взаимодействия хозяйствующих субъектов с государственными контролирующими и надзорными органами</t>
  </si>
  <si>
    <t>Разработана Концепция создания Платформы и Техническое задание</t>
  </si>
  <si>
    <t>Платформа организации взаимодействия хозяйствующих субъектов с государственными контролирующими и надзорными органами и клиентские сервисы введены в промышленную эксплуатацию</t>
  </si>
  <si>
    <t>Обеспечение безопасности критически важных объектов транспортной инфраструктуры перспективными мультистатическими некооперативными средствами наблюдения</t>
  </si>
  <si>
    <t>Создание сервиса воздушного такси</t>
  </si>
  <si>
    <t>Интеграция в единое воздушное пространство беспилотных воздушных судов со взлетной массой более 30 кг</t>
  </si>
  <si>
    <t>Проведение научно-исследовательской работы по разработке Концепции интеграции беспилотных воздушных судов со взлетной массой более 30 кг в единое воздушное пространство и информационно-навигационного обслуживания полетов с учетом требований к бортовому оснащению, наземной инфраструктуре, линиям передачи данных, необходимого нормативного регулирования и других</t>
  </si>
  <si>
    <t>Акт сдачи-приемки подписан всеми сторонами</t>
  </si>
  <si>
    <t>Разработка и согласование Плана мероприятий по реализации Концепции интеграции беспилотных воздушных судов со взлетной массой более 30 кг в единое воздушное пространство информационно-навигационного обслуживания полетов</t>
  </si>
  <si>
    <t>Разработана Концепция интеграции беспилотных воздушных судов со взлетной массой более 30 кг в единое воздушное пространство, разработан План мероприятий по реализации Концепции</t>
  </si>
  <si>
    <t>1.2.1.</t>
  </si>
  <si>
    <t>Подготовка, согласование и внедрение предложений по корректировке существующих документов стратегического планирования с учетом концепции интеграции беспилотных воздушных судов со взлетной массой более 30 кг в единое воздушное пространство и информационно-навигационного обслуживания полетов</t>
  </si>
  <si>
    <t>1.2.2.</t>
  </si>
  <si>
    <t>Проектирование и разработка опытных образцов бортового и наземного оборудования, предусмотренного концепцией интеграции беспилотных воздушных судов со взлетной массой более 30 кг в воздушное пространство и информационно-навигационного обслуживания полетов</t>
  </si>
  <si>
    <t>1.2.3.</t>
  </si>
  <si>
    <t>Интеграция беспилотных воздушных судов со взлетной массой более 30 кг в единое воздушное пространство на территории пилотной зоны и обеспечение информационно-навигационного обслуживания полетов</t>
  </si>
  <si>
    <t>Беспилотных воздушных судов со взлетной массой более 30 кг интегрированы в единое воздушное пространство на территории пилотной зоны</t>
  </si>
  <si>
    <t>1.3.1.</t>
  </si>
  <si>
    <t>Разработка сертификационных базисов для бортового и наземного оборудования, предусмотренного концепцией интеграции беспилотных воздушных судов со взлетной массой более 30 кг в воздушное пространство и информационно-навигационного обслуживания полетов</t>
  </si>
  <si>
    <t>1.3.2.</t>
  </si>
  <si>
    <t>Сертификационные испытания, получение сертификатов типа для бортового и наземного оборудования, предусмотренного концепцией интеграции беспилотных воздушных судов со взлетной массой более 30 кг в воздушное пространство и информационно-навигационного обслуживания полетов</t>
  </si>
  <si>
    <t>1.3.3.</t>
  </si>
  <si>
    <t>Интеграция беспилотных воздушных судов со взлетной массой более 30 кг в единое воздушное пространство на территории РФ</t>
  </si>
  <si>
    <t xml:space="preserve">Получены сертификаты типа для бортового и наземного оборудования, беспилотные воздушные судов со взлетной массой более 30 кг интегрированы в воздушное пространство на территории РФ </t>
  </si>
  <si>
    <t>11.2018</t>
  </si>
  <si>
    <t>12.2019</t>
  </si>
  <si>
    <t>01.2020</t>
  </si>
  <si>
    <t>12.2020</t>
  </si>
  <si>
    <t>01.2021</t>
  </si>
  <si>
    <t>12.2022</t>
  </si>
  <si>
    <t>01.2022</t>
  </si>
  <si>
    <t>Разработка платформы сбора и обработки метеорологической информации с ТС и объектов транспортной инфраструктуры и организации цифрового информационного обмена</t>
  </si>
  <si>
    <t>2.1.1.</t>
  </si>
  <si>
    <t>Проведение научно-исследовательской работы по облику платформы сбора и обработки метеорологической информации с ТС и объектов транспортной инфраструктуры и организации цифрового информационного обмена</t>
  </si>
  <si>
    <t>2.1.2.</t>
  </si>
  <si>
    <t>Разработка, согласование и внедрение предложений по нормативным требованиям к техническому оснащению ТС и объектов транспортной инфраструктуры оборудованием для сбора метеоинформации согласно результатам НИР</t>
  </si>
  <si>
    <t>2.1.</t>
  </si>
  <si>
    <t>Проведена научно-исследовательская работа по облику платформы сбора и обработки метеорологической информации с ТС и объектов транспортной инфраструктуры и организации цифрового информационного обмена, внесены изменения в необходимые нормативно-правовые акты</t>
  </si>
  <si>
    <t>2.2.1</t>
  </si>
  <si>
    <t>Проектирование и разработка платформы сбора и обработки метеорологической информации с ТС и объектов транспортной инфраструктуры, включая разработку опытных образцов технических средств для сбора метеорологической информации с ТС и объектов транспортной инфраструктуры</t>
  </si>
  <si>
    <t>2.2.3.</t>
  </si>
  <si>
    <t>Внедрение платформы сбора и обработки метеорологической информации с ТС и объектов транспортной инфраструктуры и информационного обмена на территории пилотной зоны</t>
  </si>
  <si>
    <t>2.2.</t>
  </si>
  <si>
    <t>Разработана платформа сбора и обработки метеорологической информации с ТС и объектов транспортной инфраструктуры, разработаны опытные образцы технических средств. Платформа внедрена и функционирует на территории пилотной зоны</t>
  </si>
  <si>
    <t>2.3.1.</t>
  </si>
  <si>
    <t>Разработка сертификационных базисов для бортового и наземного оборудования платформы сбора и обработки метеорологической информации с ТС и объектов транспортной инфраструктуры</t>
  </si>
  <si>
    <t>2.3.2.</t>
  </si>
  <si>
    <t>Сертификационные испытания, получение сертификатов типа для бортового и наземного оборудования платформы сбора и обработки метеорологической информации с ТС и объектов транспортной инфраструктуры</t>
  </si>
  <si>
    <t>2.3.3.</t>
  </si>
  <si>
    <t>Внедрение платформы сбора и обработки метеорологической информации с ТС и объектов транспортной инфраструктуры и  цифрового информационного обмена на территории РФ</t>
  </si>
  <si>
    <t>2.3.</t>
  </si>
  <si>
    <t>Получены сертификаты типа для бортового и наземного оборудования, платформа сбора и обработки метеорологической информации с ТС и объектов транспортной инфраструктуры и цифрового информационного обмена внедрена и функционирует на территории РФ</t>
  </si>
  <si>
    <t>12.2023</t>
  </si>
  <si>
    <t>12.2018</t>
  </si>
  <si>
    <t>3.1.1.</t>
  </si>
  <si>
    <t>Проведение научно-исследовательской работы по структуре и содержанию концепции сервиса воздушного такси с учетом: типов ВС, бортового оснащения, наземной инфраструктуры, линий передачи данных, оснащения посадочных площадок, порядка доступа ВС в воздушное пространство, потребностей в информационно-навигационном обслуживании, необходимого нормативного регулирования и др.</t>
  </si>
  <si>
    <t>3.1.2.</t>
  </si>
  <si>
    <t>Разработка, согласование и внедрение предложений по нормативному регулированию коммерческой деятельности АОН и предложений по корректировке документов стратегического планирования</t>
  </si>
  <si>
    <t>Разработана концепция сервиса воздушного такси с учетом: типов ВС, бортового оснащения, наземной инфраструктуры, линий передачи данных, оснащения посадочных площадок, порядка доступа ВС в воздушное пространство, потребностей в информационно-навигационном обслуживании, необходимого нормативного регулирования и др., утвержден план мероприятий по внедрению сервиса, внесены изменения в нормативно-правовые акты, регулирующие пассажирские перевозки с помощью ВС АОН, внесены изменения в документы стратегического планирования</t>
  </si>
  <si>
    <t>3.2.1.</t>
  </si>
  <si>
    <t>Проектирование и разработка опытных образцов бортового и наземного оборудования, предусмотренного концепцией сервиса воздушного такси</t>
  </si>
  <si>
    <t>3.2.2.</t>
  </si>
  <si>
    <t>Внедрение сервиса воздушного такси на пилотных маршрутах</t>
  </si>
  <si>
    <t>Сервис воздушного такси внедрен и функционирует на пилотном маршруте</t>
  </si>
  <si>
    <t>3.3.1.</t>
  </si>
  <si>
    <t>Разработка сертификационных базисов для бортового и наземного оборудования, предусмотренного концепцией воздушного такси</t>
  </si>
  <si>
    <t>3.3.2.</t>
  </si>
  <si>
    <t>Сертификационные испытания, получение сертификатов типа для бортового и наземного оборудования, предусмотренного концепцией воздушного такси</t>
  </si>
  <si>
    <t>3.3.3.</t>
  </si>
  <si>
    <t>Внедрение серсвиса воздушного такси на востребованных маршрутах</t>
  </si>
  <si>
    <t>Получены сертификаты типа для бортового и наземного оборудования, сервис воздушного такси внедрен и функционирует на востребованных маршрутах</t>
  </si>
  <si>
    <t>12.2021</t>
  </si>
  <si>
    <t>Сбор и анализ информации о существующих и прогнозируемых угрозах в части использования воздушного пространства для безопасности критически важных объектов транспортной инфраструктуры</t>
  </si>
  <si>
    <t>Сбор и анализ информации о потребностях в совершенствовании поля некооперативного наблюдения вдоль государственной границы РФ, покрытия полем некооперативным наблюдением воздушного пространства над городами, в Арктической зоне, объектов транспортной инфраструктуры и другими объектами на малых высотах.</t>
  </si>
  <si>
    <t>Собрана и проанализирована информация о существующих и прогнозируемых угрозах в части использования воздушного пространства для безопасности критически важных объектов транспортной инфраструктуры, определены потребности в совершенствовании поля некооперативного наблюдения вдоль государственной границы РФ, покрытия полем некооперативным наблюдением воздушного пространства над городами и другими объектами</t>
  </si>
  <si>
    <t>Подготовка, согласование и внедрение рекомендаций по изменению нормативно-правовых актов с учетом определенных актуальных и перспективных потребностей в средствах некооперативного наблюдения за воздушным пространством и документы стратегического планирования</t>
  </si>
  <si>
    <t>Внесены изменения в нормативно-правовые акты и документы стратегического планирования с учетом определенных актуальных и перспективных потребностей  в средствах некооперативного наблюдения за воздушным пространством</t>
  </si>
  <si>
    <t>Разработка научно-обоснованных предложений и технических решений по созданию системы мультистатичного некооперативного наблюдения</t>
  </si>
  <si>
    <t>Разработка опытного образца системы мультистатичного некооперативного наблюдения</t>
  </si>
  <si>
    <t>Определение пилотной зоны для внедрения и апробации системы мультистатичного некооперативного наблюдения</t>
  </si>
  <si>
    <t>Внедрение опытного образца системы мультистатичного некооперативного наблюдения в пилотной зоне</t>
  </si>
  <si>
    <t>Разработан и внедрен опытный образец системы мультистатического некооперативного наблюдения в пилотной зоне</t>
  </si>
  <si>
    <t>Разработка сертификационного базиса для системы мультистатичного некооперативного наблюдения</t>
  </si>
  <si>
    <t>Сертификационные испытания, получение сертификата типа системы мультистатичного некооперативного наблюдения</t>
  </si>
  <si>
    <t xml:space="preserve">Корректировка перечня объектов для оснащения системой мультистатичного некооперативного наблюдения </t>
  </si>
  <si>
    <t>Внедрение системы мультистатичного некооперативного наблюдения согласно ранее определенному перечню</t>
  </si>
  <si>
    <t>Система мультистатичного некооперативного наблюдения сертифицирована и внедрена на критически важных объектах транспортной инфраструктуры, в городах, вдоль государственной границы РФ, Арктической зоне и иных объектах</t>
  </si>
  <si>
    <t>1. Интеграция в единое воздушное пространство беспилотных воздушных судов со взлетной массой более 30 кг</t>
  </si>
  <si>
    <t>2. Разработка платформы сбора и обработки метеорологической информации с ТС и объектов транспортной инфраструктуры и организации цифрового информационного обмена</t>
  </si>
  <si>
    <t>3. Создание сервиса воздушного такси</t>
  </si>
  <si>
    <t>4. Обеспечение безопасности критически важных объектов транспортной инфраструктуры перспективными мультистатическими некооперативными средствами наблюдения</t>
  </si>
  <si>
    <t>5.1.</t>
  </si>
  <si>
    <t>11.1.</t>
  </si>
  <si>
    <t>2.2</t>
  </si>
  <si>
    <t>6.2</t>
  </si>
  <si>
    <t>Беспилотные воздушные суда со взлетной массой более 30 кг интегрированы в единое воздушное пространство на территории пилотной зоны</t>
  </si>
  <si>
    <t>01.2023</t>
  </si>
  <si>
    <t>12.1.</t>
  </si>
  <si>
    <t>11.1.2.</t>
  </si>
  <si>
    <t>11.1.3.</t>
  </si>
  <si>
    <t>11.1.4.</t>
  </si>
  <si>
    <t>12.1.1.</t>
  </si>
  <si>
    <t>12.1.2.</t>
  </si>
  <si>
    <t>12.1.3.</t>
  </si>
  <si>
    <t>Доля транзитных грузоперевозок в общем объеме грузовых перевозок, перемещающихся по территории РФ в режиме автоматического контроля, %</t>
  </si>
  <si>
    <t>Реализован комплекс мер по созданию цифровых транспортно-логистических узлов</t>
  </si>
  <si>
    <t>Сформирована и развивается единая система интермодальных комплексов "аэропорты – ВСМ – городской транспорт"</t>
  </si>
  <si>
    <t>Создан сервис "Воздушное такси"</t>
  </si>
  <si>
    <t>2.3</t>
  </si>
  <si>
    <t>3.2</t>
  </si>
  <si>
    <t>Беспилотные воздушные суда со взлетной массой более 30 кг интегрированы в единое воздушное пространство</t>
  </si>
  <si>
    <t>1.8.</t>
  </si>
  <si>
    <t>-</t>
  </si>
  <si>
    <t>5.2</t>
  </si>
  <si>
    <t>13.1.1.</t>
  </si>
  <si>
    <t>13.1.2.</t>
  </si>
  <si>
    <t>13.1.3.</t>
  </si>
  <si>
    <t>13.1.4.</t>
  </si>
  <si>
    <t>10.2018 – 12.2024</t>
  </si>
  <si>
    <t>10.2018 – 10.2024</t>
  </si>
  <si>
    <t xml:space="preserve">10.2018 – 07.2023 </t>
  </si>
  <si>
    <t>Организован информационный обмен данными, получаемыми с Платформы экологического мониторинга, сбора и обработки метеорологической информации с ТС и объектов транспортной инфраструктуры с заинтересованными ФОИВ и другими потребителями.</t>
  </si>
  <si>
    <t>ПС</t>
  </si>
  <si>
    <t>Проведена научно-исследовательская работа по разработке Концепции интеграции беспилотных воздушных судов со взлетной массой более 30 кг в единое воздушное пространство и информационно-навигационного обслуживания полетов с учетом требований к бортовому оснащению, наземной инфраструктуре, линиям передачи данных, необходимого нормативного регулирования и других</t>
  </si>
  <si>
    <t>РНП</t>
  </si>
  <si>
    <t>Разработан и согласован План мероприятий по реализации Концепции интеграции беспилотных воздушных судов со взлетной массой более 30 кг в единое воздушное пространство информационно-навигационного обслуживания полетов</t>
  </si>
  <si>
    <t>План мероприятий утвержден ведомственным актом</t>
  </si>
  <si>
    <t>Концепция утверждена ведомственным актом</t>
  </si>
  <si>
    <t>ПК</t>
  </si>
  <si>
    <t>Подготовлены, согласованы и внедрены предложения по корректировке существующих документов стратегического планирования и нормативно-правовых актов с учетом Концепции интеграции беспилотных воздушных судов со взлетной массой более 30 кг в единое воздушное пространство и информационно-навигационного обслуживания полетов</t>
  </si>
  <si>
    <t>Внесены изменения в документы стратегического планирования и нормативно-правовые акты</t>
  </si>
  <si>
    <t>2.2.2.</t>
  </si>
  <si>
    <t>Спроектированы и разработаны опытные образцы бортового и наземного оборудования, предусмотренного концепцией интеграции беспилотных воздушных судов со взлетной массой более 30 кг в воздушное пространство и информационно-навигационного обслуживания полетов</t>
  </si>
  <si>
    <t>Беспилотные воздушные суда со взлетной массой более 30 кг интегрированы в единое воздушное пространство на территории пилотной зоны и обеспечение информационно-навигационного обслуживания полетов</t>
  </si>
  <si>
    <t>Разработаны сертификационные базисы для бортового и наземного оборудования, предусмотренного Концепцией интеграции беспилотных воздушных судов со взлетной массой более 30 кг в воздушное пространство и информационно-навигационного обслуживания полетов</t>
  </si>
  <si>
    <t>Сертификационные базисы утверждены</t>
  </si>
  <si>
    <t>Пройдены сертификационные испытания, получены сертификатов типа для бортового и наземного оборудования, предусмотренного концепцией интеграции беспилотных воздушных судов со взлетной массой более 30 кг в воздушное пространство и информационно-навигационного обслуживания полетов</t>
  </si>
  <si>
    <t>Получены сертификаты типа для бортового и наземного оборудования</t>
  </si>
  <si>
    <t>Проведена научно-исследовательская работа по структуре и содержанию Концепции сервиса воздушного такси с учетом: типов ВС, бортового оснащения, наземной инфраструктуры, линий передачи данных, оснащения посадочных площадок, порядка доступа ВС в воздушное пространство, потребностей в информационно-навигационном обслуживании, необходимого нормативного регулирования и др.</t>
  </si>
  <si>
    <t>Разработаны, согласованы и внедрены предложения по нормативному регулированию коммерческой деятельности АОН и предложений по корректировке документов стратегического планирования</t>
  </si>
  <si>
    <t>Внесены изменения в соответствующие нормативно-правовые акты</t>
  </si>
  <si>
    <t>Разработана и утверждена Концепция сервиса воздушного такси с учетом: типов ВС, бортового оснащения, наземной инфраструктуры, линий передачи данных, оснащения посадочных площадок, порядка доступа ВС в воздушное пространство, потребностей в информационно-навигационном обслуживании, необходимого нормативного регулирования и др., утвержден план мероприятий по внедрению сервиса, внесены изменения в нормативно-правовые акты, регулирующие пассажирские перевозки с помощью ВС АОН, внесены изменения в документы стратегического планирования</t>
  </si>
  <si>
    <t>Спроектированы и разработаны опытные образцы бортового и наземного оборудования, предусмотренного концепцией сервиса "Воздушное такси"</t>
  </si>
  <si>
    <t>Сервис "Воздушное такси" внедрен на пилотных маршрутах</t>
  </si>
  <si>
    <t>Сервис "Воздушное такси" внедрен и функционирует на пилотном маршруте</t>
  </si>
  <si>
    <t>Разработаны сертификационные базисы для бортового и наземного оборудования, предусмотренного концепцией сервиса "Воздушное такси"</t>
  </si>
  <si>
    <t>Проведены сертификационные испытания, получены сертификаты типа для бортового и наземного оборудования, предусмотренного концепцией воздушного такси</t>
  </si>
  <si>
    <t>Преобразована сфера грузовых перевозок посредством внедрения цифровых технологий и платформенных решений</t>
  </si>
  <si>
    <t>Преобразована сфера пассажирских перевозок посредством внедрения цифровых технологий и платформенных решений</t>
  </si>
  <si>
    <t>4.1.1.</t>
  </si>
  <si>
    <t>4.1.2.</t>
  </si>
  <si>
    <t>4.1.</t>
  </si>
  <si>
    <t>4.2.1.</t>
  </si>
  <si>
    <t>4.2.2.</t>
  </si>
  <si>
    <t>4.2.</t>
  </si>
  <si>
    <t>Преобразовано управление транспортной инфраструктурой посредством внедрения цифровых технологий и платформенных решений</t>
  </si>
  <si>
    <t>Реализована экологическая парадигма на транспорте посредством внедрения цифровых технологий и платформенных решений</t>
  </si>
  <si>
    <t>Вид документа 
и характеристика результата</t>
  </si>
  <si>
    <t>6.3.1.</t>
  </si>
  <si>
    <t>6.3.2.</t>
  </si>
  <si>
    <t>Ускорена интеграция в мировое транспортное пространство и реализация транзитного потенциала страны посредством внедрения цифровых технологий</t>
  </si>
  <si>
    <t>Доля транспортных средств и  объектов транспортной инфраструктуры от общего их числа, подключенных к единой платформе экологического и метеорологического мониторинга и осуществляющих передачу экологических и метеорологических данных, %</t>
  </si>
  <si>
    <t>4.2.3.</t>
  </si>
  <si>
    <t>Разработка гармонизированных в рамках ЕАЭС национальных стандартов цифрового взаимодействия участников процессов транзитных перевозок</t>
  </si>
  <si>
    <t>Разработка единого транспортного документа для осуществления мультимодальной перевозки грузов на пространстве ЕАЭС</t>
  </si>
  <si>
    <t>Разработка единых требований к электронным идентификационным устройствам (пломбам), совместимым с решениями по мониторингу грузов, а также требований к доверенной инфраструктуре передачи данных для таможенных органов стран ЕАЭС</t>
  </si>
  <si>
    <t>Разработка единых требований к оснащению КПП (авто, ж/д, морских и авиационных) для автоматизации процедур контроля и сопровождения электронного документооборота по грузам</t>
  </si>
  <si>
    <t>2018</t>
  </si>
  <si>
    <t>Создание в странах ЕАЭС консорциума национальных операторов электронного пломбирования грузов, в рамках которого будет действовать единый механизм принятия решений и обеспечиваться бесшовное взаимодействие при пересечении грузами внутренних границ ЕАЭС</t>
  </si>
  <si>
    <t>Минтранс России, Росавтодор, Росморречфлот, Росжелдор, Росавиация и Ространснадзор</t>
  </si>
  <si>
    <t>Минтранс России, Минэкономики, Минцифраз</t>
  </si>
  <si>
    <t>Минтранс России, Минэкономики</t>
  </si>
  <si>
    <t>Ускорение интеграции в мировое транспортное пространство и реализация транзитного потенциала страны посредством внедрения цифровых технологий</t>
  </si>
  <si>
    <t>Обеспечение информационного цифрового взаимодействия хозяйствующих субъектов Транспортного рынка, органов государственной власти Транспортного комплекса и граждан на основе внедрения цифровых платформенных решений и безопасных цифровых сервисов.</t>
  </si>
  <si>
    <t>Концептуальная проработка создания Единой Цифровой Платформы взаимодействия органов государственной власти Транспортного комплекса, граждан и хозяйствующих субъектов Транспортного рынка на основе интеграции платформенных решений хозяйствующих субъектов, Цифровых платформ Минтранса, Росавтодора, Росморречфлота, Росжелдора, Росавиации и Ространснадзора.</t>
  </si>
  <si>
    <t>Концепция, ТЗ и ФЭО на создание Единой Цифровой Платформы взаимодействия органов государственной власти Транспортного комплекса, граждан и хозяйствующих субъектов Транспортного рынка</t>
  </si>
  <si>
    <t>Разработка отчета концепции создания Единой Цифровой Платформы взаимодействия органов государственной власти Транспортного комплекса, граждан и хозяйствующих субъектов Транспортного рынка  на основе интеграции платформенных решений хозяйствующих субъектов, Цифровых платформ Минтранса, Росавтодора, Росморречфлота, Росжелдора, Росавиации и Ространснадзора.</t>
  </si>
  <si>
    <t>Отчет концепции на создание Единой Цифровой Платформы взаимодействия органов государственной власти Транспортного комплекса, граждан и хозяйствующих субъектов Транспортного рынка</t>
  </si>
  <si>
    <t>Разработка технического задания на создание Единой Цифровой Платформы взаимодействия органов государственной власти Транспортного комплекса, граждан и хозяйствующих субъектов Транспортного рынка на основе интеграции платформенных решений хозяйствующих субъектов, Цифровых платформ Минтранса, Росавтодора, Росморречфлота, Росжелдора, Росавиации и Ространснадзора.</t>
  </si>
  <si>
    <t>ТЗ на создание Единой Цифровой Платформы взаимодействия органов государственной власти Транспортного комплекса, граждан и хозяйствующих субъектов Транспортного рынка</t>
  </si>
  <si>
    <t>Разработка плана мероприятий создания Единой Цифровой Платформы взаимодействия органов государственной власти Транспортного комплекса, граждан и хозяйствующих субъектов Транспортного рынка основе  интеграции платформенных решений хозяйствующих субъектов, Цифровых платформ Минтранса, Росавтодора, Росморречфлота, Росжелдора, Росавиации и Ространснадзора.</t>
  </si>
  <si>
    <t>План мероприятий на создание Единой Цифровой Платформы взаимодействия органов государственной власти Транспортного комплекса, граждан и хозяйствующих субъектов Транспортного рынка</t>
  </si>
  <si>
    <t>Разработка финансово-экономического обоснования создания Единой Цифровой Платформы взаимодействия органов государственной власти Транспортного комплекса, граждан и хозяйствующих субъектов Транспортного рынка с учетом возможностей ее коммерциализации использования и развития</t>
  </si>
  <si>
    <t>ФЭО на создание Единой Цифровой Платформы взаимодействия органов государственной власти Транспортного комплекса, граждан и хозяйствующих субъектов Транспортного рынка</t>
  </si>
  <si>
    <t>Разработка нормативно-правовых актов в области обеспечения безопасного информационного цифрового взаимодействия органов государственной власти Транспортного комплекса, граждан и хозяйствующих субъектов Транспортного рынка на основе внедрения цифровых платформенных решений и безопасных цифровых сервисов.</t>
  </si>
  <si>
    <t>НПА  в области обеспечения безопасного информационного цифрового взаимодействия органов государственной власти Транспортного комплекса, граждан и хозяйствующих субъектов Транспортного рынка, ПП РФ, Приказы Минтранса России</t>
  </si>
  <si>
    <t>Разработка нормативно-правового акта, определяющего правовой статус Единой Цифровой Платформы взаимодействия органов государственной власти Транспортного комплекса, граждан и хозяйствующих субъектов Транспортного рынка</t>
  </si>
  <si>
    <t>ПП РФ, утверждающее положение о ЕЦПТК</t>
  </si>
  <si>
    <t>Разработка нормативно-правового акта, определяющего оператора Единой Цифровой Платформы взаимодействия органов государственной власти Транспортного комплекса, граждан и хозяйствующих субъектов Транспортного рынка</t>
  </si>
  <si>
    <t>Приказ Минтранса РФ, определяющий оператора ЕЦПТК</t>
  </si>
  <si>
    <t>Разработка нормативно-правового акта, определяющего условия и порядок коммерческого использования цифровых сервисов и данных Единой Цифровой Платформы взаимодействия органов государственной власти Транспортного комплекса, граждан и хозяйствующих субъектов Транспортного рынка с применением механизмов ГЧП</t>
  </si>
  <si>
    <t>ПП РФ, утверждающее порядок коммерческого использования ЕЦПТК</t>
  </si>
  <si>
    <t>Стандартизация и унификация информационного цифрового взаимодействия органов государственной власти Транспортного комплекса, граждан и хозяйствующих субъектов Транспортного рынка на основе внедрения цифровых платформенных решений и безопасных цифровых сервисов.</t>
  </si>
  <si>
    <t>Стандарты, технические требования и условия</t>
  </si>
  <si>
    <t>Разработка стандартов и технических условий на подключение к Единой Цифровой Платформе органов государственной власти Транспортного комплекса граждан и хозяйствующих субъектов Транспортного рынка</t>
  </si>
  <si>
    <t>Разработка стандартов обеспечения информационной и кибербезопасности Единой Цифровой Платформы органов государственной власти Транспортного комплекса граждан и хозяйствующих субъектов Транспортного рынка и организации цифрового взаимодействия на ее основе</t>
  </si>
  <si>
    <t>Создание Единой Цифровой Платформы взаимодействия органов государственной власти Транспортного комплекса, граждан и хозяйствующих субъектов Транспортного рынка (ЕЦПТК) на основе интеграции платформенных решений хозяйствующих субъектов, Цифровых платформ Минтранса, Росавтодора, Росморречфлота, Росжелдора, Росавиации и Ространснадзора.</t>
  </si>
  <si>
    <t>Акт ввода в промышленную эксплуатацию</t>
  </si>
  <si>
    <t>Эскизный Проект ЕЦПТК</t>
  </si>
  <si>
    <t>Технический Проект ЕЦПТК</t>
  </si>
  <si>
    <t>Разработка основных подсистем ЕЦПТК, включая разработку государственных сегментов ЕЦПТК по видам транспорта (Цифровой Платформы Гражданской Авиации, Цифровой Платформы Железнодорожного Транспорта, Цифровой Платформы Автомобильного Транспорта, Цифровой Платформы Морского и Речного Транспорта, Цифровой Платформы Дорожного Хозяйства, Цифровой Платформы Контрольной и Надзорной деятельности) базового специализированного ПО, пользовательских Интерфейсов и ПО работы с ЕЦПТК внешних пользователей, а также комплектацию готовыми изделиями.</t>
  </si>
  <si>
    <t>Акты приемки разработки основных подсистем</t>
  </si>
  <si>
    <t>Интеграция ЕЦПТК с внешними системами органов исполнительной власти и хозяйствующих субъектов, включая организацию взаимодействия с системами стран ЕАЭС</t>
  </si>
  <si>
    <t>Акт</t>
  </si>
  <si>
    <t>Отработка проектных решений ЕЦПТК на пилотном районе – Пилотный проект ЕЦПТК (ограниченный одним видом транспорта и (или) географией, и (или) группой пользователей</t>
  </si>
  <si>
    <t>Акт ввода в эксплуатацию</t>
  </si>
  <si>
    <t>Масштабирование отработанных на пилотном районе решений ЕЦПТК - Внедрение для вида транспорта, расширение географии, расширение групп пользователей.</t>
  </si>
  <si>
    <t>Акты ввода в эксплуатацию сегментов</t>
  </si>
  <si>
    <t>Выполнение мероприятий обеспечения информационной и кибербезопасности ЕЦПТК и организации взаимодействия на ее основе</t>
  </si>
  <si>
    <t>Сертификаты и аттестаты соответствия требованиям ИБ</t>
  </si>
  <si>
    <t>Проведение испытаний  и опытная эксплуатация ЕЦПТК</t>
  </si>
  <si>
    <t>Протоколы испытаний и акт ввода в опытную эксплуатацию</t>
  </si>
  <si>
    <t>Ввод в промышленную эксплуатацию ЕЦПТК</t>
  </si>
  <si>
    <t>Создание условий для коммерциализации использования и развития ЕЦПТК с учетом возможностей безопасного использования и развития инфраструктуры, данных и сервисов ЕЦПТК на основе механизмов ГЧП</t>
  </si>
  <si>
    <t>Акты ввода в эксплуатацию цифроых сервисов</t>
  </si>
  <si>
    <t xml:space="preserve">Внедрение пакета услуг и цифровых сервисов ЕЦПТК для физических лиц </t>
  </si>
  <si>
    <t>Внедрение пакета услуг и цифровых сервисов для нужд бизнеса ЕЦПТК</t>
  </si>
  <si>
    <t>Внедрение пакета услуг и цифровых сервисов для государственных нужд ЕЦПТК</t>
  </si>
  <si>
    <t>5.2.</t>
  </si>
  <si>
    <t xml:space="preserve">Создание условий и цифровых платформенных решений  для технологической интеграции Транспортного Комплекса РФ в мировое транспортно-логистическое пространство </t>
  </si>
  <si>
    <t>Разработка нормативно-правовых актов и национальных стандартов, обеспечивающих бесшовную технологическую интеграцию в мировое транспортно-логистическое пространство</t>
  </si>
  <si>
    <t>НПА утверждены</t>
  </si>
  <si>
    <t>Приказ Минтранса России</t>
  </si>
  <si>
    <t>Разработан единый транспортный документ для осуществления мультимодальной перевозки грузов на пространстве ЕАЭС, Приказ Минтранса России</t>
  </si>
  <si>
    <t>Разработаны единые требования к электронным идентификационным устройствам (пломбам), совместимым с решениями по мониторингу грузов, а также требования к доверенной инфраструктуре передачи данных для таможенных органов стран ЕАЭС, Приказ Минтранса России</t>
  </si>
  <si>
    <t>Разработаны единые требования к оснащению КПП (авто, ж/д, морских и авиационных) для автоматизации процедур контроля и сопровождения электронного документооборота по грузам,Приказ Минтранса России</t>
  </si>
  <si>
    <t>Создан в странах ЕАЭС консорциум национальных операторов электронного пломбирования грузов, Соглашение участников консорциума</t>
  </si>
  <si>
    <t>Создание системы взаимодействия контролирующих органов стран ЕАЭС для автоматизации процедур контроля и надзора, а также совместного использования заинтересованными ведомствами данных мониторинга в процессах транзитных перевозок с использованием технологий и средств электронной идентификации, обеспечивающих прослеживаемость перевозок (электронные идентификационные устройства)</t>
  </si>
  <si>
    <t>Создана система взаимодействия контролирующих органов стран ЕАЭС для автоматизации процедур контроля и надзора, а также совместного использования заинтересованными ведомствами данных мониторинга в процессах транзитных перевозок , Акт ввода в эксплуатацию</t>
  </si>
  <si>
    <t>Масштабирование системы навигационно-информационного обеспечения трансграничного взаимодействия</t>
  </si>
  <si>
    <t>5.2.1.</t>
  </si>
  <si>
    <t>5.2.2.</t>
  </si>
  <si>
    <t>5.2.3.</t>
  </si>
  <si>
    <t>5.2.4.</t>
  </si>
  <si>
    <t>Эскизное (системное) проектирование ЕЦПТК на основе интеграции платформенных решений хозяйствующих субъектов, Цифровых платформ Минтранса, Росавтодора, Росморречфлота, Росжелдора, Росавиации и Ространснадзора.</t>
  </si>
  <si>
    <t>Техническое проектирование ЕЦПТК на основе интеграции платформенных решений хозяйствующих субъектов, Цифровых платформ Минтранса, Росавтодора, Росморречфлота, Росжелдора, Росавиации и Ространснадзора.</t>
  </si>
  <si>
    <t>Минтранс России, Минпромторг России, Минэкономразвития России</t>
  </si>
  <si>
    <t>Минтранс России, Минпромторг России</t>
  </si>
  <si>
    <t>Минпромторг России, Минтранс Росии</t>
  </si>
  <si>
    <t>Минтранс России, Агентство по выбранному виду транспорта, участники процессов ЖЦД и ТС</t>
  </si>
  <si>
    <t>Минтранс России, Росавтодор, Росморречфлот, Росжелдор, Росавиация и Ространснадзор,  участники процессов ЖЦД и ТС</t>
  </si>
  <si>
    <t>Минтранс России,  участники процессов ЖЦД и ТС</t>
  </si>
  <si>
    <t>Ространснадзор, Минтранс России</t>
  </si>
  <si>
    <t>Создана Платформа организации и мониторинга грузовых перевозок и клиентских сервисов</t>
  </si>
  <si>
    <t>Создана Платформа мультимодальных пассажирских перевозок и клиентских сервисов</t>
  </si>
  <si>
    <t>Создана Платформа экологического и метеорологического мониторинга, сбора и обработки метеорологической информации с ТС и объектов транспортной инфраструктуры, организован информационный обмен с заинтересованными ФОИВ.</t>
  </si>
  <si>
    <t>В рамках Платформы запущены сервисы радиологического контроля и сейсмоактивности.</t>
  </si>
  <si>
    <t>Организован информационный обмен данными, получаемыми с Платформы с заинтересованными ФОИВ и другими потребителями.</t>
  </si>
  <si>
    <t xml:space="preserve">01.2019 – 07.2023 </t>
  </si>
  <si>
    <t>01.2019 – 10.2024</t>
  </si>
  <si>
    <t>10.2024</t>
  </si>
  <si>
    <t>Разработан, согласован и  утвержден единый технический регламент функционирования Платформы  организации и мониторинга грузовых перевозок</t>
  </si>
  <si>
    <t>Технический регламент</t>
  </si>
  <si>
    <t>Разработана  и согласована Концепция Платформы  организации и мониторинга грузовых перевозок</t>
  </si>
  <si>
    <t>Концепция</t>
  </si>
  <si>
    <t>1.1.3.</t>
  </si>
  <si>
    <t>Определены требования по составу функций Платформы  организации и мониторинга грузовых перевозок</t>
  </si>
  <si>
    <t>Отчет с составом требований</t>
  </si>
  <si>
    <t>1.1.4.</t>
  </si>
  <si>
    <t>Разработан  и согласован проект Технического задания на проектирование Платформы  организации и мониторинга грузовых перевозок и дополнительных клиентских сервисов</t>
  </si>
  <si>
    <t>Техническое задание и календарный план</t>
  </si>
  <si>
    <t>Разработана Концепция создания  Платформы  организации и мониторинга грузовых перевозок, Техническое задание и календарный план</t>
  </si>
  <si>
    <t>Выбрана пилотная зона Платформы  организации и мониторинга грузовых перевозок</t>
  </si>
  <si>
    <t>Отчет по выбору пилотной зоны платформы</t>
  </si>
  <si>
    <t>Разработано программное обеспечение и проведены пуско-наладочные работы пилотной зоны Платформы  организации и мониторинга грузовых перевозок</t>
  </si>
  <si>
    <t>Акт проведения пуско-наладочных работ пилотной зоны</t>
  </si>
  <si>
    <t>Организована опытная эксплуатация Платформы  организации и мониторинга грузовых перевозок</t>
  </si>
  <si>
    <t>05.0203</t>
  </si>
  <si>
    <t>Акт сдачи в опытную эксплуатацию</t>
  </si>
  <si>
    <t>1.2.4.</t>
  </si>
  <si>
    <t>Организована промышленная эксплуатацияПлатформы  организации и мониторинга грузовых перевозок</t>
  </si>
  <si>
    <t>Акт сдачи в промышленную эксплуатацию</t>
  </si>
  <si>
    <t>1.2.5.</t>
  </si>
  <si>
    <t>Акт сдачи сервисов в эксплуатацию</t>
  </si>
  <si>
    <t>Создана Платформа  организации и мониторинга грузовых перевозок и дополнительных клиентских сервисов</t>
  </si>
  <si>
    <t>Платформа и дополнительные сервисы переданы в промышленную эксплуатацию</t>
  </si>
  <si>
    <t>Определены требования по составу функций сервиса для терминально-складских комплексов в рамках Платформы организации и мониторинга грузовых перевозок.</t>
  </si>
  <si>
    <t>Отчет с требованиями по составу функций</t>
  </si>
  <si>
    <t>Разработан проект Технического задания на создание сервиса для терминально-складских комплексов в рамках Платформы организации и мониторинга грузовых перевозок.</t>
  </si>
  <si>
    <t>Проект Технического задания</t>
  </si>
  <si>
    <t>Разработан проект Календарного плана создания сервиса для терминально-складских комплексов в рамках Платформы организации и мониторинга грузовых перевозок.</t>
  </si>
  <si>
    <t>Проект Календарного плана</t>
  </si>
  <si>
    <t>2.2.4.</t>
  </si>
  <si>
    <t>Проект Технического задания и Календарного плана на создание сервиса для терминально-складских комплексов в рамках Платформы организации и мониторинга грузовых перевозок.</t>
  </si>
  <si>
    <t>Техническое задание и Календарный план</t>
  </si>
  <si>
    <t>Разработаны Техническое задание  и календарный план на создание сервиса для терминально-складских комплексов в рамках Платформы организации и мониторинга грузовых перевозок.</t>
  </si>
  <si>
    <t>Техническое задание, Календарный план</t>
  </si>
  <si>
    <t>Выбрана пилотная зона сервиса для терминально-складских комплексов в рамках Платформы организации и мониторинга грузовых перевозок.</t>
  </si>
  <si>
    <t>Разработано программное обеспечение и проведены пуско-наладочные работы пилотной зоны сервиса для терминально-складских комплексов в рамках Платформы организации и мониторинга грузовых перевозок.</t>
  </si>
  <si>
    <t>Организована опытная эксплуатация сервиса для терминально-складских комплексов в рамках Платформы организации и мониторинга грузовых перевозок.</t>
  </si>
  <si>
    <t>Организована промышленная эксплуатация сервиса для терминально-складских комплексов в рамках Платформы организации и мониторинга грузовых перевозок.</t>
  </si>
  <si>
    <t>Запущен сервис для терминально-складских комплексов в рамках Платформы организации и мониторинга грузовых перевозок.</t>
  </si>
  <si>
    <t>Сервис передан в промышленную эксплуатацию</t>
  </si>
  <si>
    <t>3</t>
  </si>
  <si>
    <t>Определены требования по составу функций сервиса для транспортно-логистических узлов в рамках Платформы организации и мониторинга грузовых перевозок.</t>
  </si>
  <si>
    <t>Разработан проект Технического задания на создание сервиса для транспортно-логистических узлов в рамках Платформы организации и мониторинга грузовых перевозок.</t>
  </si>
  <si>
    <t>3.2.3.</t>
  </si>
  <si>
    <t>Разработан проект Календарного плана создания сервиса для транспортно-логистических узлов в рамках Платформы организации и мониторинга грузовых перевозок.</t>
  </si>
  <si>
    <t>3.2.4.</t>
  </si>
  <si>
    <t>Проект Технического задания и Календарного плана на создание сервиса для транспортно-логистических узлов в рамках Платформы организации и мониторинга грузовых перевозок.</t>
  </si>
  <si>
    <t>Разработаны Техническое задание  и календарный план на создание сервиса для транспортно-логистических узлов в рамках Платформы организации и мониторинга грузовых перевозок.</t>
  </si>
  <si>
    <t>Выбрана пилотная зона сервиса для транспортно-логистических узлов в рамках Платформы организации и мониторинга грузовых перевозок.</t>
  </si>
  <si>
    <t>Разработано программное обеспечение и проведены пуско-наладочные работы пилотной зоны сервиса для транспортно-логистических узлов в рамках Платформы организации и мониторинга грузовых перевозок.</t>
  </si>
  <si>
    <t>Организована опытная эксплуатация сервиса для транспортно-логистических узлов в рамках Платформы организации и мониторинга грузовых перевозок.</t>
  </si>
  <si>
    <t>Организована промышленная эксплуатация сервиса для транспортно-логистических узлов в рамках Платформы организации и мониторинга грузовых перевозок.</t>
  </si>
  <si>
    <t>Запущен сервис для транспортно-логистических узлов в рамках Платформы организации и мониторинга грузовых перевозок.</t>
  </si>
  <si>
    <t>Разработана  и согласована Концепция Платформы  мультимодальных пассажирских перевозок и клиентских сервисов</t>
  </si>
  <si>
    <t>4.1.3.</t>
  </si>
  <si>
    <t>Определены требования по составу функций Платформы  мультимодальных пассажирских перевозок и клиентских сервисов</t>
  </si>
  <si>
    <t>4.1.4.</t>
  </si>
  <si>
    <t>Разработан  и согласован проект Технического задания и календарного плана на проектирование  Платформы  мультимодальных пассажирских перевозок и клиентских сервисов</t>
  </si>
  <si>
    <t>Выбрана пилотная зона Платформы  мультимодальных пассажирских перевозок и клиентских сервисов</t>
  </si>
  <si>
    <t>Разработано программное обеспечение и проведены пуско-наладочные работы пилотной зоны Платформы  мультимодальных пассажирских перевозок и клиентских сервисов</t>
  </si>
  <si>
    <t>Организована опытная эксплуатация Платформы  мультимодальных пассажирских перевозок и клиентских сервисов</t>
  </si>
  <si>
    <t>4.2.4.</t>
  </si>
  <si>
    <t>Организована промышленная эксплуатация Платформы  мультимодальных пассажирских перевозок и клиентских сервисов</t>
  </si>
  <si>
    <t>4.2.5.</t>
  </si>
  <si>
    <t>Создана Платформа  мультимодальных пассажирских перевозок и клиентских сервисов и дополнительных клиентских сервисов</t>
  </si>
  <si>
    <t>Сформирована и развивается единая информационная система интермодальных комплексов "аэропорты – ВСМ – городской транспорт"</t>
  </si>
  <si>
    <t>5.1.1.</t>
  </si>
  <si>
    <t>Разработан, согласован и  утвержден единый технический регламент функционирования единой информационной системы интермодальных комплексов "аэропорты – ВСМ – городской транспорт".</t>
  </si>
  <si>
    <t>5.1.2.</t>
  </si>
  <si>
    <t>Разработана  и согласована Концепция единой информационной системы интермодальных комплексов "аэропорты – ВСМ – городской транспорт"</t>
  </si>
  <si>
    <t>5.1.3.</t>
  </si>
  <si>
    <t>Определены требования по составу функций единой информационной системы интермодальных комплексов "аэропорты – ВСМ – городской транспорт"</t>
  </si>
  <si>
    <t>5.1.4.</t>
  </si>
  <si>
    <t>Разработан  и согласован проект Технического задания и календарного плана на проектирование единой информационной системы интермодальных комплексов "аэропорты – ВСМ – городской транспорт"</t>
  </si>
  <si>
    <t>Разработана Концепция создания  единой информационной системы интермодальных комплексов "аэропорты – ВСМ – городской транспорт". Техническое задание и календарный план</t>
  </si>
  <si>
    <t>Отчет по выбору пилотной зоны информационной системы</t>
  </si>
  <si>
    <t>Разработано программное обеспечение и проведены пуско-наладочные работы пилотной зоны единой информационной системы интермодальных комплексов "аэропорты – ВСМ – городской транспорт"</t>
  </si>
  <si>
    <t>Организована опытная эксплуатацияединой информационной системы интермодальных комплексов "аэропорты – ВСМ – городской транспорт"</t>
  </si>
  <si>
    <t>Создана единая информационная система интермодальных комплексов "аэропорты – ВСМ – городской транспорт".</t>
  </si>
  <si>
    <t>Информационная система передана в промышленную эксплуатацию</t>
  </si>
  <si>
    <t>Разработан, согласован и  утвержден единый технический регламент функционирования Платформы и сервисов организации и мониторинга цифрового взаимодействия объектов транспортной инфраструктуры.</t>
  </si>
  <si>
    <t>Разработана  и согласована Концепция создания Платформы и сервисов организации и мониторинга цифрового взаимодействия объектов транспортной инфраструктуры.</t>
  </si>
  <si>
    <t>Определены требования по составу функций Платформы и сервисов организации и мониторинга цифрового взаимодействия объектов транспортной инфраструктуры.</t>
  </si>
  <si>
    <t>Разработан  и согласован проект Технического задания и Календарного плана на создание Платформы и сервисов организации и мониторинга цифрового взаимодействия объектов транспортной инфраструктуры.</t>
  </si>
  <si>
    <t>Разработаны Концепция проекта, Техническое задание  и календарный план на создание Платформы и сервисов организации и мониторинга цифрового взаимодействия объектов транспортной инфраструктуры.</t>
  </si>
  <si>
    <t>Концепция, техническое задание, календарный план</t>
  </si>
  <si>
    <t>Выбрана пилотная зона  Платформы и сервисов организации и мониторинга цифрового взаимодействия объектов транспортной инфраструктуры.</t>
  </si>
  <si>
    <t>Разработано программное обеспечение и проведены пуско-наладочные работы пилотной зоны Платформы и сервисов организации и мониторинга цифрового взаимодействия объектов транспортной инфраструктуры.</t>
  </si>
  <si>
    <t>Организована опытная эксплуатация Платформы и сервисов организации и мониторинга цифрового взаимодействия объектов транспортной инфраструктуры.</t>
  </si>
  <si>
    <t>Организована промышленная эксплуатация Платформы и сервисов организации и мониторинга цифрового взаимодействия объектов транспортной инфраструктуры.</t>
  </si>
  <si>
    <t>Создана Платформа и сервисы организации и мониторинга цифрового взаимодействия объектов транспортной инфраструктуры.</t>
  </si>
  <si>
    <t>Платформа передана в промышленную эксплуатацию</t>
  </si>
  <si>
    <t>Создана Платформа экологического мониторинга, сбора и обработки метеорологической информации с ТС и объектов транспортной инфраструктуры.</t>
  </si>
  <si>
    <t>Разработана  и согласована Концепция создания  Платформы  экологического мониторинга, сбора и обработки метеорологической информации с ТС и объектов транспортной инфраструктуры</t>
  </si>
  <si>
    <t>Определены требования по составу функций Платформы экологического мониторинга, сбора и обработки метеорологической информации с ТС и объектов транспортной инфраструктуры</t>
  </si>
  <si>
    <t>Разработан  и согласован проект Технического задания на создание Платформы  экологического мониторинга, сбора и обработки метеорологической информации с ТС и объектов транспортной инфраструктуры, включая календарный план проектирования Платформы экологического мониторинга, сбора и обработки метеорологической информации с ТС и объектов транспортной инфраструктуры</t>
  </si>
  <si>
    <t>Разработаны Концепция проекта, Техническое задание  и календарный план на создание платформы экологического мониторинга, сбора и обработки метеорологической информации с ТС и объектов транспортной инфраструктуры</t>
  </si>
  <si>
    <t>11.2.1.</t>
  </si>
  <si>
    <t>Выбрана пилотная зона  Платформы экологического мониторинга, сбора и обработки метеорологической информации с ТС и объектов транспортной инфраструктуры</t>
  </si>
  <si>
    <t>11.2.2.</t>
  </si>
  <si>
    <t>Разработано программное обеспечение и проведены пуско-наладочные работы пилотной зоны Платформы экологического мониторинга, сбора и обработки метеорологической информации с ТС и объектов транспортной инфраструктуры</t>
  </si>
  <si>
    <t>11.2.3.</t>
  </si>
  <si>
    <t>Организована опытная эксплуатация платформы экологического мониторинга, сбора и обработки метеорологической информации с ТС и объектов транспортной инфраструктуры</t>
  </si>
  <si>
    <t>Организована промышленная эксплуатация  Платформы экологического мониторинга, сбора и обработки метеорологической информации с ТС и объектов транспортной инфраструктуры</t>
  </si>
  <si>
    <t>11.2.</t>
  </si>
  <si>
    <t>Определены требования по составу функций сервиса радиологического контроля и сейсмоактивности Платформы экологического мониторинга, сбора и обработки метеорологической информации с ТС и объектов транспортной инфраструктуры.</t>
  </si>
  <si>
    <t>Разработан проект Технического задания на создание сервиса радиологического контроля и сейсмоактивности Платформы  экологического мониторинга, сбора и обработки метеорологической информации с ТС и объектов транспортной инфраструктуры</t>
  </si>
  <si>
    <t>Разработан проект Календарного плана создания сервиса радиологического контроля и сейсмоактивности Платформы  экологического мониторинга, сбора и обработки метеорологической информации с ТС и объектов транспортной инфраструктуры</t>
  </si>
  <si>
    <t>Проект Технического задания и Календарного плана на создание сервиса радиологического контроля и сейсмоактивности Платформы  экологического мониторинга, сбора и обработки метеорологической информации с ТС и объектов транспортной инфраструктуры согласованы с заинтересованными ведомствами и организациями.</t>
  </si>
  <si>
    <t>Разработаны Техническое задание  и календарный план на создание  сервиса радиологического контроля и сейсмоактивности Платформы экологического мониторинга, сбора и обработки метеорологической информации с ТС и объектов транспортной инфраструктуры.</t>
  </si>
  <si>
    <t>12.2.1.</t>
  </si>
  <si>
    <t>Выбрана пилотная зона сервиса радиологического контроля и сейсмоактивности Платформы  экологического мониторинга, сбора и обработки метеорологической информации с ТС и объектов транспортной инфраструктуры</t>
  </si>
  <si>
    <t>12.2.2.</t>
  </si>
  <si>
    <t>Разработано программное обеспечение и проведены пуско-наладочные работы пилотной зоны сервиса радиологического контроля и сейсмоактивности Платформы  экологического мониторинга, сбора и обработки метеорологической информации с ТС и объектов транспортной инфраструктуры</t>
  </si>
  <si>
    <t>12.2.3.</t>
  </si>
  <si>
    <t xml:space="preserve">Организована опытная эксплуатация сервиса радиологического контроля и сейсмоактивности Платформы  экологического мониторинга, сбора и обработки метеорологической информации с ТС и объектов транспортной инфраструктуры </t>
  </si>
  <si>
    <t>12.2.4.</t>
  </si>
  <si>
    <t>Организована промышленная эксплуатация сервиса радиологического контроля и сейсмоактивности Платформы  экологического мониторинга, сбора и обработки метеорологической информации с ТС и объектов транспортной инфраструктуры</t>
  </si>
  <si>
    <t>12.2.</t>
  </si>
  <si>
    <t>Запущен сервис радиологического контроля и сейсмоактивности Платформы  экологического мониторинга, сбора и обработки метеорологической информации с ТС и объектов транспортной инфраструктуры</t>
  </si>
  <si>
    <t>Определен перечень заинтересованных ФОИВ и других потребителей, а так же перечень их информационных систем для организации обмена данными с Платформой экологического мониторинга, сбора и обработки метеорологической информации с ТС и объектов транспортной инфраструктуры.</t>
  </si>
  <si>
    <t>Отчет о заинтересованных ФОИВ и других потребителях, а так же об информационных системах для организации обмена данными.</t>
  </si>
  <si>
    <t>Определены требования к обмену данными с Платформой экологического мониторинга, сбора и обработки метеорологической информации с ТС и объектов транспортной инфраструктуры.</t>
  </si>
  <si>
    <t>Отчет с требованиями к обмену данными</t>
  </si>
  <si>
    <t>Разработан проект Технического задания и Календарного плана на создание сервиса обмена данными между заинтересованными ФОИВ и другими потребителями и Платформой экологического мониторинга, сбора и обработки метеорологической информации с ТС и объектов транспортной инфраструктуры</t>
  </si>
  <si>
    <t>Проект Технического задания и Календарного плана</t>
  </si>
  <si>
    <t>Проект Технического задания и Календарного плана на создание сервиса обмена данными между заинтересованными ФОИВ и другими потребителями и Платформойэкологического мониторинга, сбора и обработки метеорологической информации с ТС и объектов транспортной инфраструктуры согласованы с заинтересованными ведомствами и организациями.</t>
  </si>
  <si>
    <t>13.1.</t>
  </si>
  <si>
    <t>Разработаны Техническое задание  и календарный план на создание сервиса обмена данными между заинтересованными ФОИВ и другими потребителями и Платформой экологического мониторинга, сбора и обработки метеорологической информации с ТС и объектов транспортной инфраструктуры.</t>
  </si>
  <si>
    <t>Техническое задание, календарный план</t>
  </si>
  <si>
    <t>13.2.1.</t>
  </si>
  <si>
    <t>Выбрана пилотная зона сервиса обмена данными между заинтересованными ФОИВ и другими потребителями и Платформой экологического мониторинга, сбора и обработки метеорологической информации с ТС и объектов транспортной инфраструктуры</t>
  </si>
  <si>
    <t>13.2.2.</t>
  </si>
  <si>
    <t>Разработано программное обеспечение и проведены пуско-наладочные работы пилотной зоны сервиса обмена данными между заинтересованными ФОИВ и другими потребителями и Платформой экологического мониторинга, сбора и обработки метеорологической информации с ТС и объектов транспортной инфраструктуры</t>
  </si>
  <si>
    <t>13.2.3.</t>
  </si>
  <si>
    <t xml:space="preserve">Организована опытная эксплуатация сервиса обмена данными между заинтересованными ФОИВ и другими потребителями и Платформой экологического мониторинга, сбора и обработки метеорологической информации с ТС и объектов транспортной инфраструктуры </t>
  </si>
  <si>
    <t>13.2.4.</t>
  </si>
  <si>
    <t>Организована промышленная эксплуатация сервиса обмена данными между заинтересованными ФОИВ и другими потребителями и Платформой экологического мониторинга, сбора и обработки метеорологической информации с ТС и объектов транспортной инфраструктуры</t>
  </si>
  <si>
    <t>13.2.</t>
  </si>
  <si>
    <t>Запущен сервис обмена данными между заинтересованными ФОИВ и другими потребителями и Платформой экологического мониторинга, сбора и обработки метеорологической информации с ТС и объектов транспортной инфраструктуры</t>
  </si>
  <si>
    <t>14.</t>
  </si>
  <si>
    <t>Разработаны нормативно-правовые акты, необходимые для цифрового взаимодействия хозяйствующих субъектов с государственными контролирующими и надзорными органами.</t>
  </si>
  <si>
    <t>14.1.1.</t>
  </si>
  <si>
    <t>Создана экспертная группа по рассмотрению нормативно-правовых актов, подлежащих изменению и доработке.</t>
  </si>
  <si>
    <t>Распоряжение об образовании экспертной группы</t>
  </si>
  <si>
    <t>14.1.2.</t>
  </si>
  <si>
    <t>Определен перечень нормативно-правовых актов, подлежащих анализу</t>
  </si>
  <si>
    <t>Перечень</t>
  </si>
  <si>
    <t>14.1.3.</t>
  </si>
  <si>
    <t>Проведен анализ нормативно-правовых актов, подлежащих изменению и доработке</t>
  </si>
  <si>
    <t>Аналитическая справка</t>
  </si>
  <si>
    <t>14.1.4.</t>
  </si>
  <si>
    <t>Согласована и утверждена подготовленая аналитическая записка</t>
  </si>
  <si>
    <t>Согласованная аналитическая справка</t>
  </si>
  <si>
    <t>14.1.</t>
  </si>
  <si>
    <t>Анализ действующих нормативно-правовых актов, потребности в их доработке с учетом требуемого уровня цифровизации</t>
  </si>
  <si>
    <t>14.2.1.</t>
  </si>
  <si>
    <t>На основании аналитической записки создан проект изменений действующих нормативно-правовых актов.</t>
  </si>
  <si>
    <t>Проект изменений в действующие правовые акты</t>
  </si>
  <si>
    <t>14.2.2.</t>
  </si>
  <si>
    <t>Разработаны новые нормативно-правовые акты, необходимые для цифрового взаимодействия хозяйствующих субъектов с государственными контролирующими и надзорными органами</t>
  </si>
  <si>
    <t>Проект новых нормативно-правовых актов</t>
  </si>
  <si>
    <t>14.2.3.</t>
  </si>
  <si>
    <t>Сформирован  и отправлен на согласование единый пакет нормативно-правовых актов, необходимых для цифрового взаимодействия хозяйствующих субъектов с государственными контролирующими и надзорными органами</t>
  </si>
  <si>
    <t>Рабочие аналитические документы</t>
  </si>
  <si>
    <t>14.2.4.</t>
  </si>
  <si>
    <t>Подписан пакет нормативно-правовых актов, необходимых для цифрового взаимодействия хозяйствующих субъектов с государственными контролирующими и надзорными органами</t>
  </si>
  <si>
    <t>14.2.</t>
  </si>
  <si>
    <t>Разработаны номативно-правовые акты, , необходимые для цифрового взаимодействия хозяйствующих субъектов с государственными контролирующими и надзорными органами</t>
  </si>
  <si>
    <t>Подписанный пакет нормативно-правовых актов</t>
  </si>
  <si>
    <t>15.</t>
  </si>
  <si>
    <t>Создана Платформа организации взаимодействия хозяйствующих субъектов с государственными контролирующими и надзорными органами.</t>
  </si>
  <si>
    <t>10.2022</t>
  </si>
  <si>
    <t>15.1.1.</t>
  </si>
  <si>
    <t>Разработан, согласован и  утвержден единый технический регламент функционирования Платформы  организации взаимодействия хозяйствующих субъектов с государственными контролирующими и надзорными органами</t>
  </si>
  <si>
    <t>15.1.2.</t>
  </si>
  <si>
    <t>Разработана  и согласована Концепция создания  Платформы  организации взаимодействия хозяйствующих субъектов с государственными контролирующими и надзорными органами</t>
  </si>
  <si>
    <t>15.1.3.</t>
  </si>
  <si>
    <t>Определены требования по составу функций Платформы организации взаимодействия хозяйствующих субъектов с государственными контролирующими и надзорными органами.</t>
  </si>
  <si>
    <t>15.1.4.</t>
  </si>
  <si>
    <t>Разработан  и согласован проект Технического задания на создание Платформы  организации взаимодействия хозяйствующих субъектов с государственными контролирующими и надзорными органами, включая календарный план проектирования Платформы организации взаимодействия хозяйствующих субъектов с государственными контролирующими и надзорными органами</t>
  </si>
  <si>
    <t>15.1.</t>
  </si>
  <si>
    <t>Разработаны Концепция проекта, Техническое задание  и календарный план на создание платформы</t>
  </si>
  <si>
    <t>15.2.1.</t>
  </si>
  <si>
    <t xml:space="preserve">Выбрана пилотная зона Платформы организации взаимодействия хозяйствующих субъектов с государственными контролирующими и надзорными органами </t>
  </si>
  <si>
    <t>15.2.2.</t>
  </si>
  <si>
    <t>Разработано программное обеспечение и проведены пуско-наладочные работы пилотной зоны Платформы организации взаимодействия хозяйствующих субъектов с государственными контролирующими и надзорными органами</t>
  </si>
  <si>
    <t>15.2.3.</t>
  </si>
  <si>
    <t xml:space="preserve">Организована опытная эксплуатация платформы организации взаимодействия хозяйствующих субъектов с государственными контролирующими и надзорными органами </t>
  </si>
  <si>
    <t>15.2.4.</t>
  </si>
  <si>
    <t xml:space="preserve">Организована промышленная эксплуатация платформы организации взаимодействия хозяйствующих субъектов с государственными контролирующими и надзорными органами </t>
  </si>
  <si>
    <t>15.2.</t>
  </si>
  <si>
    <t>16.</t>
  </si>
  <si>
    <t>Разработано унифицированное платформенное решение для зарубежных партнеров.</t>
  </si>
  <si>
    <t>16.1.1.</t>
  </si>
  <si>
    <t>Разработан, согласован и  утвержден единый технический регламент унифицированного платформенного решения</t>
  </si>
  <si>
    <t>16.1.2.</t>
  </si>
  <si>
    <t>Разработана  и согласована Концепция унифицированного платформенного решения</t>
  </si>
  <si>
    <t>16.1.3.</t>
  </si>
  <si>
    <t>Определены требования по составу функций унифицированного платформенного решения</t>
  </si>
  <si>
    <t>16.1.4.</t>
  </si>
  <si>
    <t>Разработан  и согласован проект Технического задания унифицированного платформенного решения, включая календарный план проектирования унифицированного платформенного решения</t>
  </si>
  <si>
    <t>16.1.</t>
  </si>
  <si>
    <t>Разработаны Концепция проекта, Техническое задание  и календарный план унифицированного платформенного решения</t>
  </si>
  <si>
    <t>Выбор пилотного направления унифицированного платформенного решения для зарубежных партнеров</t>
  </si>
  <si>
    <t>Отчет по выбору пилотного направления</t>
  </si>
  <si>
    <t>Доработка программного обеспечения  под унифицированные платформенные решения для зарубежных партнеров</t>
  </si>
  <si>
    <t>Организована опытная эксплуатацияунифицированного платформенного решения для зарубежных партнеров</t>
  </si>
  <si>
    <t>Организована промышленная эксплуатация унифицированного платформенного решения для зарубежных партнеров</t>
  </si>
  <si>
    <t>16.2.</t>
  </si>
  <si>
    <t>Адаптированное платформенное решение</t>
  </si>
  <si>
    <t>Проведен I этап внедрения сервис "Воздушное такси" на востребованных маршрутах</t>
  </si>
  <si>
    <t>Проведен II этап внедрения сервис "Воздушное такси" на востребованных маршрутах</t>
  </si>
  <si>
    <t>Проведен III этап внедрения сервис "Воздушное такси" на востребованных маршрутах</t>
  </si>
  <si>
    <t>01.2024</t>
  </si>
  <si>
    <t>Проведен I этап развертывания инфраструктуры для интеграции беспилотных воздушных судов со взлетной массой более 30 кг в единое воздушное пространство на территории РФ</t>
  </si>
  <si>
    <t>Проведен II этап развертывания инфраструктуры для интеграции беспилотных воздушных судов со взлетной массой более 30 кг в единое воздушное пространство на территории РФ</t>
  </si>
  <si>
    <t>Проведен III этап развертывания инфраструктуры для интеграции беспилотных воздушных судов со взлетной массой более 30 кг в единое воздушное пространство на территории РФ</t>
  </si>
  <si>
    <t>Проведен IV этап развертывания инфраструктуры для интеграции беспилотных воздушных судов со взлетной массой более 30 кг в единое воздушное пространство на территории РФ</t>
  </si>
  <si>
    <t>6.1</t>
  </si>
  <si>
    <t>Минтранс России,             ФСБ России,                МВД России</t>
  </si>
  <si>
    <t>Концептуальная проработка создания цифровой платформы взаимодействия участников процесса реализации определяемой государством системы правовых, экономических, организационных и иных мер в сфере транспортного комплекса, соответствующих угрозам совершения актов незаконного вмешательства (далее ЦП ОТБ).</t>
  </si>
  <si>
    <t>Проект концепции создания ЦП ОТБ, общесистемное техническое задание на создание ЦП ОТБ, план мероприятий по созданию ЦП ОТБ и ФЭО на создание ЦП ОТБ.</t>
  </si>
  <si>
    <t>Разработка отчета концепции создания цифровой платформы взаимодействия участников процесса реализации определяемой государством системы правовых, экономических, организационных и иных мер в сфере транспортного комплекса, соответствующих угрозам совершения актов незаконного вмешательства.</t>
  </si>
  <si>
    <t>Отчет проекта концепции на создание ЦП ОТБ.</t>
  </si>
  <si>
    <t>Разработка технического задания на создание цифровой платформы взаимодействия участников процесса реализации определяемой государством системы правовых, экономических, организационных и иных мер в сфере транспортного комплекса, соответствующих угрозам совершения актов незаконного вмешательства.</t>
  </si>
  <si>
    <t>Общесистемное техническое задание на создание ЦП ОТБ.</t>
  </si>
  <si>
    <t>Разработка плана мероприятий на создание цифровой платформы взаимодействия участников процесса реализации определяемой государством системы правовых, экономических, организационных и иных мер в сфере транспортного комплекса, соответствующих угрозам совершения актов незаконного вмешательства.</t>
  </si>
  <si>
    <t>План мероприятий на создание ЦП ОТБ</t>
  </si>
  <si>
    <t>Разработка финансово-экономического обоснования создания цифровой платформы взаимодействия участников процесса реализации определяемой государством системы правовых, экономических, организационных и иных мер в сфере транспортного комплекса, соответствующих угрозам совершения актов незаконного вмешательства.</t>
  </si>
  <si>
    <t>ФЭО на создание ЦП ОТБ</t>
  </si>
  <si>
    <t>Разработка нормативно-правовых актов, создающих условия цифровизации взаимодействия участников процесса реализации определяемой государством системы правовых, экономических, организационных и иных мер в сфере транспортного комплекса, соответствующих угрозам совершения актов незаконного вмешательства.</t>
  </si>
  <si>
    <t>Изменения и дополнения в Федеральный закон "О транспортной безопасности" от 09.02.2007 N 16-ФЗ , а также нормативно-правовые акты Правительства Российской Федерации и ведомственные приказы.</t>
  </si>
  <si>
    <t>Разработка нормативно-правового акта, определяющего правовой статус  цифровой платформы взаимодействия участников процесса реализации определяемой государством системы правовых, экономических, организационных и иных мер в сфере транспортного комплекса, соответствующих угрозам совершения актов незаконного вмешательства.</t>
  </si>
  <si>
    <t>Нормативно-правовые акты Правительства Российской Федерации утверждающий положение о ЦП ОТБ.</t>
  </si>
  <si>
    <t>Разработка нормативно-правового акта, определяющего оператора  цифровой платформы взаимодействия участников процесса реализации определяемой государством системы правовых, экономических, организационных и иных мер в сфере транспортного комплекса, соответствующих угрозам совершения актов незаконного вмешательства.</t>
  </si>
  <si>
    <t>Нормативно-правовой акт , определяющий оператора ЦП ОТБ</t>
  </si>
  <si>
    <t>Разработка нормативно-правового акта, определяющего условия и порядок коммерческого использования цифровых сервисов и данных ЦП ОТБ</t>
  </si>
  <si>
    <t>Нормативно-правовые акты Правительства Российской Федерации  утверждающее порядок коммерческого использования ЦПЖД</t>
  </si>
  <si>
    <t>Стандартизация и унификация информационного цифрового взаимодействия цифровой платформы взаимодействия участников процесса реализации определяемой государством системы правовых, экономических, организационных и иных мер в сфере транспортного комплекса, соответствующих угрозам совершения актов незаконного вмешательства.</t>
  </si>
  <si>
    <t>Нормативно-правовой акт, утверждающий стандарты, технические требования и условия подключения ЦП ОТБ</t>
  </si>
  <si>
    <t>Разработка стандартов и технических условий по взаимодействию пользователей  цифровой платформы взаимодействия участников процесса реализации определяемой государством системы правовых, экономических, организационных и иных мер в сфере транспортного комплекса, соответствующих угрозам совершения актов незаконного вмешательства.</t>
  </si>
  <si>
    <t>Нормативно-правовой акт, утверждающий порядок информационного обмена между пользователями  ЦП ОТБ</t>
  </si>
  <si>
    <t>Разработка стандартов обеспечения информационной и кибербезопасности  цифровой платформы взаимодействия участников процесса реализации определяемой государством системы правовых, экономических, организационных и иных мер в сфере транспортного комплекса, соответствующих угрозам совершения актов незаконного вмешательства.</t>
  </si>
  <si>
    <t>Нормативно-правовой акты в области обеспечения информационной и кибербезопасности.</t>
  </si>
  <si>
    <t>Создание цифровой платформы взаимодействия участников процесса реализации определяемой государством системы правовых, экономических, организационных и иных мер в сфере транспортного комплекса, соответствующих угрозам совершения актов незаконного вмешательства. для каждого вида транспорта с учетом специфики международного законодательства.</t>
  </si>
  <si>
    <t>Акт ввода в промышленную эксплуатацию.</t>
  </si>
  <si>
    <t>Эскизное (системное) проектирование  цифровой платформы взаимодействия участников процесса реализации определяемой государством системы правовых, экономических, организационных и иных мер в сфере транспортного комплекса, соответствующих угрозам совершения актов незаконного вмешательства. для каждого вида транспорта.</t>
  </si>
  <si>
    <t>Эскизный Проект ЦП ОТБ</t>
  </si>
  <si>
    <t>Техническое проектирование  цифровой платформы взаимодействия участников процесса реализации определяемой государством системы правовых, экономических, организационных и иных мер в сфере транспортного комплекса, соответствующих угрозам совершения актов незаконного вмешательства по видам транспорта</t>
  </si>
  <si>
    <t>Технический Проект ЦП ОТБ</t>
  </si>
  <si>
    <t>Разработка основных подсистем  ЦП ОТБ, включая разработку государственных сегментов  по видам транспорта, базового специализированного программного обеспечения, пользовательских интерфейсов и программное обеспечение внешних пользователей, а также комплектацию готовыми изделиями.</t>
  </si>
  <si>
    <t xml:space="preserve">Минтранс России, </t>
  </si>
  <si>
    <t>Акты приемки разработки основных подсистем ЦП ОТБ</t>
  </si>
  <si>
    <t>Интеграция  ЦП ОТБ с внешними информационными системами органов исполнительной власти и хозяйствующих субъектов, включая организацию взаимодействия с системами стран ЕАЭС</t>
  </si>
  <si>
    <t>Акт ввода в эксплуатацию ЦП ОТБ</t>
  </si>
  <si>
    <t>Отработка стандартов цифрового взаимодействия и проектных решений  ЦП ОТБ на пилотной зоне – пилотный проект  (ограниченный одним видом транспорта и (или) географией, и (или) группой пользователей)</t>
  </si>
  <si>
    <t>Минтранс России,             ФСБ России,                МВД России               Агентство по выбранному виду транспорта</t>
  </si>
  <si>
    <t>Доработка стандартов цифрового взаимодействия, проектных решений и масштабирование отработанных на пилотном районе решений ЦП ОТБ, внедрение для вида транспорта, расширение географии, расширение групп пользователей.</t>
  </si>
  <si>
    <t>Акты ввода в эксплуатацию сегментов ЦП ОТБ</t>
  </si>
  <si>
    <t>Выполнение мероприятий обеспечения информационной и кибербезопасности  ЦП ОТБ и организации взаимодействия на ее основе, включая мероприятия по аттестации.</t>
  </si>
  <si>
    <t>Проведение испытаний  и опытная эксплуатация  цифровой платформы взаимодействия участников процесса реализации определяемой государством системы правовых, экономических, организационных и иных мер в сфере транспортного комплекса, соответствующих угрозам совершения актов незаконного вмешательства.</t>
  </si>
  <si>
    <t>Минтранс России,        ФСБ России,                МВД России          Росавтодор, Росморречфлот, Росжелдор, Росавиация и Ространснадзор</t>
  </si>
  <si>
    <t>Протоколы испытаний и акт ввода в опытную эксплуатацию ЦП ОТБ</t>
  </si>
  <si>
    <t>Ввод в промышленную эксплуатацию  цифровой платформы взаимодействия участников процесса реализации определяемой государством системы правовых, экономических, организационных и иных мер в сфере транспортного комплекса, соответствующих угрозам совершения актов незаконного вмешательства.</t>
  </si>
  <si>
    <t>Акт ввода в промышленную эксплуатацию ЦП ОТБ</t>
  </si>
  <si>
    <t>Создание условий для коммерциализации использования и развития ЦП ОТБ с учетом возможностей безопасного использования и развития инфраструктуры, данных и сервисов на основе механизмов ГЧП</t>
  </si>
  <si>
    <t>Внедрение пакета услуг и цифровых сервисов для нужд бизнес пользователей  в цифровой платформы взаимодействия участников процесса реализации определяемой государством системы правовых, экономических, организационных и иных мер в сфере транспортного комплекса, соответствующих угрозам совершения актов незаконного вмешательства.</t>
  </si>
  <si>
    <t>Акты ввода в эксплуатацию цифроых сервисов ЦП ОТБ</t>
  </si>
  <si>
    <t>Внедрение пакета услуг и цифровых сервисов для государственных нужд  в цифровой платформы взаимодействия участников процесса реализации определяемой государством системы правовых, экономических, организационных и иных мер в сфере транспортного комплекса, соответствующих угрозам совершения актов незаконного вмешательства.</t>
  </si>
  <si>
    <t>Обеспечение прослеживаемости деталей транспортных средств, влияющих на уровень безопасности на транспорте, на основе  единого цифрового доверенного пространства участников процесса жизненного цикла деталей и транспортных средств (Производители деталей, Производители ТС, Ремонтные предприятия, Центры Сертификации, Органы Исполнительной Власти, Владельцы и Пользователи ТС, Дистрибуторы и Диллеры деталей и ТС)</t>
  </si>
  <si>
    <t>Минтранс России, Минпромторг, Минэкономразвития</t>
  </si>
  <si>
    <t>Концепция, ТЗ, план мероприятий и ФЭО на создание Цифровых Платформ прослеживаемости деталей</t>
  </si>
  <si>
    <t xml:space="preserve">Разработка отчета концепции создания Цифровых Платформ взаимодействия участников процесса жизненного цикла деталей и транспортных средств (ЦПЖД) </t>
  </si>
  <si>
    <t>Отчет концепции на создание ЦПЖД</t>
  </si>
  <si>
    <t>Разработка технического задания на создание Цифровой Платформы взаимодействия участников процесса жизненного цикла деталей и транспортных средств (ЦПЖД)</t>
  </si>
  <si>
    <t>ТЗ на создание ЦПЖД</t>
  </si>
  <si>
    <t>Разработка плана мероприятий на создание Цифровой Платформы взаимодействия участников процесса жизненного цикла деталей и транспортных средств (ЦПЖД)</t>
  </si>
  <si>
    <t>Минтранс России, Минпромторг</t>
  </si>
  <si>
    <t>Разработка финансово-экономического обоснования создания Цифровой Платформы взаимодействия участников процесса жизненного цикла деталей и транспортных средств (ЦПЖД) с учетом возможностей ее коммерциализации использования и развития</t>
  </si>
  <si>
    <t>НПА  в области организации прослеживаемости деталей транспортных средств, влияющих на уровень безопасности на транспорте, на основе  единого цифрового доверенного пространства участников процесса жизненного цикла деталей и транспортных средств , ПП РФ, Приказы Минтранса России, Приказы Минпромторга России</t>
  </si>
  <si>
    <t>Разработка нормативно-правового акта, определяющего правовой статус Цифровой Платформы взаимодействия участников процесса жизненного цикла деталей и транспортных средств (ЦПЖД)</t>
  </si>
  <si>
    <t>ПП РФ, утверждающее положение о ЦПЖД</t>
  </si>
  <si>
    <t>Разработка нормативно-правового акта, определяющего оператора Цифровой Платформы взаимодействия участников процесса жизненного цикла деталей и транспортных средств (ЦПЖД)</t>
  </si>
  <si>
    <t>Приказ Минтранса РФ, определяющий оператора ЦПЖД</t>
  </si>
  <si>
    <t>Разработка нормативно-правового акта, определяющего условия и порядок коммерческого использования цифровых сервисов и данных Цифровой Платформы взаимодействия участников процесса жизненного цикла деталей и транспортных средств (ЦПЖД) с применением механизмов ГЧП</t>
  </si>
  <si>
    <t>ПП РФ, утверждающее порядок коммерческого использования ЦПЖД</t>
  </si>
  <si>
    <t>Стандартизация и унификация информационного цифрового взаимодействия органов государственной власти Транспортного комплекса, граждан и хозяйствующих субъектов Транспортного рынка на основе внедрения цифровых платформенных решений и безопасных цифровых сервисов в области прослеживаемости деталей транспортных средств.</t>
  </si>
  <si>
    <t>Стандарты, технические требования и условия подключения к ЦПЖД</t>
  </si>
  <si>
    <t>Разработка стандартов обеспечения информационной и кибербезопасности Цифровой Платформы взаимодействия участников процесса жизненного цикла деталей и транспортных средств (ЦПЖД)</t>
  </si>
  <si>
    <t>Эскизное (системное) проектирование ЦПЖД для каждого вида транспорта</t>
  </si>
  <si>
    <t>Эскизный Проект ЦПЖД</t>
  </si>
  <si>
    <t>Техническое проектирование ЦПЖД по видам транспорта</t>
  </si>
  <si>
    <t>Технический Проект ЦПЖД</t>
  </si>
  <si>
    <t>Разработка основных подсистем ЦПЖД, включая разработку государственных сегментов ЦПЖД по видам транспорта (ЦПЖД Гражданской Авиации, ЦПЖД Железнодорожного Транспорта, ЦПЖД Автомобильного Транспорта, Морского и Речного Транспорта) базового специализированного ПО, пользовательских Интерфейсов и ПО работы с ЦПЖД внешних пользователей, а также комплектацию готовыми изделиями.</t>
  </si>
  <si>
    <t>Интеграция ЦПЖД с внешними системами органов исполнительной власти и хозяйствующих субъектов, включая организацию взаимодействия с системами стран ЕАЭС</t>
  </si>
  <si>
    <t>Отработка стандартов цифрового взаимодействия и проектных решений ЦПЖД на пилотном районе – Пилотный проект ЦПЖД (ограниченный одним видом транспорта и (или) географией, и (или) группой пользователей</t>
  </si>
  <si>
    <t>Доработка стандартов цифрового взаимодействия, проектных решений и масштабирование отработанных на пилотном районе решений ЦПЖД - Внедрение для вида транспорта, расширение географии, расширение групп пользователей.</t>
  </si>
  <si>
    <t>Выполнение мероприятий обеспечения информационной и кибербезопасности ЦПЖД и организации взаимодействия на ее основе</t>
  </si>
  <si>
    <t>Проведение испытаний  и опытная эксплуатация ЦПЖД</t>
  </si>
  <si>
    <t>Ввод в промышленную эксплуатацию ЦПЖД</t>
  </si>
  <si>
    <t>Создание условий для коммерциализации использования и развития ЦПЖД с учетом возможностей безопасного использования и развития инфраструктуры, данных и сервисов ЦПЖД на основе механизмов ГЧП</t>
  </si>
  <si>
    <t xml:space="preserve">Внедрение пакета услуг и цифровых сервисов ЦПЖД для физических лиц </t>
  </si>
  <si>
    <t>Внедрение пакета услуг и цифровых сервисов для нужд бизнеса ЦПЖД</t>
  </si>
  <si>
    <t>Внедрение пакета услуг и цифровых сервисов для государственных нужд ЦПЖД</t>
  </si>
  <si>
    <t xml:space="preserve">Концептуальная проработка создания цифровой платформы контрольно-надзорной деятельности </t>
  </si>
  <si>
    <t>Концепция создания цифровой платформы</t>
  </si>
  <si>
    <t>Разработка стандартов цифрового взаимодействия участников процесса контрольно-надзорной деятельности</t>
  </si>
  <si>
    <t>Внедрены стандарты цифрового взаимодействия, Приказ Минтранса России</t>
  </si>
  <si>
    <t>6.3.3.</t>
  </si>
  <si>
    <t>Разработка и внедрение цифровой платформы контрольно-надзорной деятельности в Транспортной Отрасли</t>
  </si>
  <si>
    <t>Концептуальная проработка создания Цифровых Платформ взаимодействия участников процесса жизненного цикла деталей и транспортных средств (ЦПЖД) по видам транспорта с использованием технологий распределенного реестра</t>
  </si>
  <si>
    <t>Создание цифровой платформы контрольно-надзорной деятельности в Транспортной Отрасли, учитывающей трансформацию систем   контроля, а также обеспечения мобильными сервисами инспекторов Ространснадзора</t>
  </si>
  <si>
    <t>Создана Платформа экологического и метеорологического мониторинга, сбора и обработки метеорологической информации с ТС и объектов транспортной инфраструктуры и организован цифровой информационный обмен</t>
  </si>
  <si>
    <t>09.2019 - 09.2020</t>
  </si>
  <si>
    <t>06.2020 - 10.2022</t>
  </si>
  <si>
    <t>06.2020 - 10.2024</t>
  </si>
  <si>
    <t xml:space="preserve">Разработка нормативно-правовых актов, создающих условия организации прослеживаемости деталей транспортных средств с использованием технологий распределенного реестра, влияющих на уровень безопасности на транспорте, на основе  единого цифрового доверенного пространства участников процесса жизненного цикла деталей и транспортных средств </t>
  </si>
  <si>
    <t>Разработка стандартов и технических условий на подключение к Цифровой Платформы с использованием технологий распределенного реестра взаимодействия участников процесса жизненного цикла деталей и транспортных средств (ЦПЖД)</t>
  </si>
  <si>
    <t>Разработка стандартов и технических условий на оснащение деталей необходимыми средствами для обеспечения прослеживаемости при подключении к Цифровой Платформы взаимодействия участников процесса жизненного цикла деталей и транспортных средств (ЦПЖД)</t>
  </si>
  <si>
    <t>Создание сегментов Цифровой Платформы  взаимодействия участников процесса жизненного цикла деталей и транспортных средств (ЦПЖД) для каждого вида транспорта с использованием технологий распределенного реестра</t>
  </si>
  <si>
    <t>Минтранс России, Минэкономики, Минцифраз,  участники процессов ЖЦД и ТС</t>
  </si>
  <si>
    <t>Создана цифровая платформа контрольно-надзорной деятельности в Транспортной Отрасли, учитывающая трансформацию информационных систем контроля, а также обеспечения мобильными сервисами инспекторов Ространснадзора</t>
  </si>
  <si>
    <t>10.2018  - 12.2021</t>
  </si>
  <si>
    <t>Обеспечение информационного цифрового взаимодействия хозяйствующих субъектов гражданской авиации, органов государственной власти в области  гражданской авиации и граждан на основе внедрения цифровых платформенных решений и безопасных цифровых сервисов.</t>
  </si>
  <si>
    <t>Минтранс России, Росавиация и Ространснадзор</t>
  </si>
  <si>
    <t xml:space="preserve">Концептуальная проработка создания Цифровой Платформы Гражданской Авиации взаимодействия органов государственной власти, граждан и хозяйствующих субъектов гражданской авиации. </t>
  </si>
  <si>
    <t xml:space="preserve">Концепция, ТЗ и ФЭО на создание  Цифровой Платформы Гражданской Авиации взаимодействия органов государственной власти, граждан и хозяйствующих субъектов гражданской авиации. </t>
  </si>
  <si>
    <t xml:space="preserve">Разработка отчета концепции создания Цифровой Платформы Гражданской Авиации взаимодействия органов государственной власти, граждан и хозяйствующих субъектов гражданской авиации. </t>
  </si>
  <si>
    <t xml:space="preserve">Отчет концепции на создание  Цифровой Платформы Гражданской Авиации взаимодействия органов государственной власти, граждан и хозяйствующих субъектов гражданской авиации. </t>
  </si>
  <si>
    <t xml:space="preserve">Разработка технического задания на создание  Цифровой Платформы Гражданской Авиации взаимодействия органов государственной власти, граждан и хозяйствующих субъектов гражданской авиации. </t>
  </si>
  <si>
    <t xml:space="preserve">ТЗ на создание  Цифровой Платформы Гражданской Авиации взаимодействия органов государственной власти, граждан и хозяйствующих субъектов гражданской авиации. </t>
  </si>
  <si>
    <t xml:space="preserve">Разработка плана мероприятий создания  Цифровой Платформы Гражданской Авиации взаимодействия органов государственной власти, граждан и хозяйствующих субъектов гражданской авиации. </t>
  </si>
  <si>
    <t xml:space="preserve">План мероприятий на создание  Цифровой Платформы Гражданской Авиации взаимодействия органов государственной власти, граждан и хозяйствующих субъектов гражданской авиации. </t>
  </si>
  <si>
    <t xml:space="preserve">Разработка финансово-экономического обоснования создания Цифровой Платформы Гражданской Авиации взаимодействия органов государственной власти, граждан и хозяйствующих субъектов гражданской авиации. </t>
  </si>
  <si>
    <t xml:space="preserve">ФЭО на создание  Цифровой Платформы Гражданской Авиации взаимодействия органов государственной власти, граждан и хозяйствующих субъектов гражданской авиации. </t>
  </si>
  <si>
    <t>Разработка нормативно-правовых актов в области обеспечения безопасного информационного цифрового взаимодействия органов государственной власти гражданской авиации, граждан и хозяйствующих субъектов гражданской авиации.</t>
  </si>
  <si>
    <t>НПА  в области обеспечения безопасного информационного цифрового взаимодействия органов государственной власти в области граждансой авиации, граждан и хозяйствующих субъектов гражданской авиации. ПП РФ, Приказы Минтранса России, МО, ФСБ, МВД, ФСТЭК.</t>
  </si>
  <si>
    <t xml:space="preserve">Разработка нормативно-правового акта, определяющего правовой статус Цифровой Платформы Гражданской Авиации взаимодействия органов государственной власти, граждан и хозяйствующих субъектов гражданской авиации. </t>
  </si>
  <si>
    <t>ПП РФ, утверждающее положение о ЦПГА</t>
  </si>
  <si>
    <t xml:space="preserve">Разработка нормативно-правового акта, определяющего оператора Цифровой Платформы Гражданской Авиации взаимодействия органов государственной власти, граждан и хозяйствующих субъектов гражданской авиации. </t>
  </si>
  <si>
    <t>Приказ Минтранса РФ, определяющий оператора ЦПГА</t>
  </si>
  <si>
    <t>Разработка нормативно-правового акта, определяющего условия и порядок коммерческого использования цифровых сервисов и данных Цифровой Платформы Гражданской Авиации взаимодействия органов государственной власти, граждан и хозяйствующих субъектов гражданской авиации с применением механизмов ГЧП</t>
  </si>
  <si>
    <t>ПП РФ, утверждающее порядок коммерческого использования ЦПГА</t>
  </si>
  <si>
    <t>Стандартизация и унификация информационного цифрового взаимодействия органов государственной власти в области гражданской авиации, граждан и хозяйствующих субъектов гражданской авиации.</t>
  </si>
  <si>
    <t xml:space="preserve">Разработка стандартов и технических условий на подключение к Цифровой Платформы Гражданской Авиации взаимодействия органов государственной власти, граждан и хозяйствующих субъектов гражданской авиации. </t>
  </si>
  <si>
    <t xml:space="preserve">Разработка стандартов обеспечения информационной и кибербезопасности Цифровой Платформы Гражданской Авиации взаимодействия органов государственной власти, граждан и хозяйствующих субъектов гражданской авиации. </t>
  </si>
  <si>
    <t xml:space="preserve">Создание Цифровой Платформы Гражданской Авиации взаимодействия органов государственной власти, граждан и хозяйствующих субъектов гражданской авиации. </t>
  </si>
  <si>
    <t xml:space="preserve">Эскизное (системное) проектирование Цифровой Платформы Гражданской Авиации взаимодействия органов государственной власти, граждан и хозяйствующих субъектов гражданской авиации. </t>
  </si>
  <si>
    <t>Эскизный Проект ЦПГА</t>
  </si>
  <si>
    <t>Технический Проект ЦПГА</t>
  </si>
  <si>
    <t>Разработка основных подсистем Цифровой Платформы Гражданской Авиации взаимодействия органов государственной власти, граждан и хозяйствующих субъектов гражданской авиации, включая разработку государственного сегмента ЦПГА - базового специализированного ПО, пользовательских Интерфейсов и ПО работы с ЦПГА внешних пользователей, а также комплектацию готовыми изделиями.</t>
  </si>
  <si>
    <t>Интеграция Цифровой Платформы Гражданской Авиации взаимодействия органов государственной власти, граждан и хозяйствующих субъектов гражданской авиации с внешними системами органов исполнительной власти и хозяйствующих субъектов, включая организацию взаимодействия с системами стран ЕАЭС</t>
  </si>
  <si>
    <t>Выполнение мероприятий обеспечения информационной и кибербезопасности Цифровой Платформы Гражданской Авиации взаимодействия органов государственной власти, граждан и хозяйствующих субъектов гражданской авиации и организации взаимодействия на ее основе</t>
  </si>
  <si>
    <t xml:space="preserve">Проведение испытаний  и опытная эксплуатация Цифровой Платформы Гражданской Авиации взаимодействия органов государственной власти, граждан и хозяйствующих субъектов гражданской авиации. </t>
  </si>
  <si>
    <t xml:space="preserve">Ввод в промышленную эксплуатацию Цифровой Платформы Гражданской Авиации взаимодействия органов государственной власти, граждан и хозяйствующих субъектов гражданской авиации. </t>
  </si>
  <si>
    <t>Создание условий для коммерциализации использования и развития ЦПГА с учетом возможностей безопасного использования и развития инфраструктуры, данных и сервисов ЦПГА на основе механизмов ГЧП</t>
  </si>
  <si>
    <t>Акты ввода в эксплуатацию цифровых сервисов</t>
  </si>
  <si>
    <t xml:space="preserve">Внедрение пакета услуг и цифровых сервисов ЦПГА для физических лиц </t>
  </si>
  <si>
    <t>Внедрение пакета услуг и цифровых сервисов для нужд бизнеса ЦПГА</t>
  </si>
  <si>
    <t>Внедрение пакета услуг и цифровых сервисов для государственных нужд ЦПГА</t>
  </si>
  <si>
    <t>Разработка и внедрение цифровой платформы контрольно-надзорной деятельности в Транспортной отрасли</t>
  </si>
  <si>
    <t>Обеспечено информационного цифрового взаимодействие хозяйствующих субъектов гражданской авиации, органов государственной власти в области  гражданской авиации и граждан на основе внедрения цифровых платформенных решений и безопасных цифровых сервисов.</t>
  </si>
  <si>
    <t xml:space="preserve">Созданы условия и цифровые платформенные решения  для технологической интеграции Транспортного Комплекса РФ в мировое транспортно-логистическое пространство </t>
  </si>
  <si>
    <t xml:space="preserve">Реализовано цифровое оснащение автомобильных дорог, которое позволяет предупреждать о потенциально опасном участке и контролировать движение ТС с целью безопасного его прохождения </t>
  </si>
  <si>
    <t>Реализовано цифровое оснащение автомобильных дорог общего и необщего пользования, допускающие движение по ним беспилотного транспорта или транспорта движущегося без участия водителя</t>
  </si>
  <si>
    <t>Создана Платформа "Город без пробок" и технические средства для цифровизации автомобильных дорог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</si>
  <si>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 xml:space="preserve">Реализация цифрового оснащения автомобильных дорог, которое позволяет предупреждать о потенциально опасном участке и контролировать движение ТС с целью безопасного его прохождения </t>
  </si>
  <si>
    <t xml:space="preserve">Концептуальная проработка реализации цифрового оснащения автомобильных дорог, которое позволяет предупреждать о потенциально опасном участке и контролировать движение ТС с целью безопасного его прохождения </t>
  </si>
  <si>
    <t>09.2019</t>
  </si>
  <si>
    <t>Отчет о Концепции, техническое задание, план мероприятий, ФЭО</t>
  </si>
  <si>
    <t xml:space="preserve">Разработка отчета Концепции реализации цифрового оснащения автомобильных дорог, которое позволяет предупреждать о потенциально опасном участке и контролировать движение ТС с целью безопасного его прохождения </t>
  </si>
  <si>
    <t>06.2019</t>
  </si>
  <si>
    <t>Отчет о Концепции</t>
  </si>
  <si>
    <t xml:space="preserve">Разработка ТЗ на Платформу предупреждения о потенциально опасном участке и контролировать движение ТС с целью безопасного его прохождения </t>
  </si>
  <si>
    <t>07.2019</t>
  </si>
  <si>
    <t>10.2019</t>
  </si>
  <si>
    <t xml:space="preserve">Техническое задание на Платформу </t>
  </si>
  <si>
    <t xml:space="preserve">Разработка плана мероприятий по цифровому оснащению автомобильных дорог, которое позволяет предупреждать о потенциально опасном участке и контролировать движение ТС с целью безопасного его прохождения </t>
  </si>
  <si>
    <t>11.2019</t>
  </si>
  <si>
    <t>План мероприятий</t>
  </si>
  <si>
    <t xml:space="preserve">Разработка ФЭО реализации плана мероприятий  по цифровому оснащению автомобильных дорог, которое позволяет предупреждать о потенциально опасном участке и контролировать движение ТС с целью безопасного его прохождения </t>
  </si>
  <si>
    <t>ФЭО</t>
  </si>
  <si>
    <t xml:space="preserve">Разработка НПА для реализации планов внедрения Платформы и по цифровому оснащению автомобильных дорог, которое позволяет предупреждать о потенциально опасном участке и контролировать движение ТС с целью безопасного его прохождения </t>
  </si>
  <si>
    <t>06.2020</t>
  </si>
  <si>
    <t xml:space="preserve">НПА о правовом статусе Платформы, Оператора Платформы, о порядке коммерческого использования </t>
  </si>
  <si>
    <t xml:space="preserve">Разработка НПА, определяющих правовой статус Платформы предупреждения о потенциально опасном участке и контролировать движение ТС с целью безопасного его прохождения </t>
  </si>
  <si>
    <t>НПА о правовом статусе Платформы</t>
  </si>
  <si>
    <t xml:space="preserve">Разработка НПА, определяющих правовой статус оператора Платформы предупреждения о потенциально опасном участке и контролировать движение ТС с целью безопасного его прохождения </t>
  </si>
  <si>
    <t>03.2020</t>
  </si>
  <si>
    <t>НПА о правовом статусе Оператора Платформы</t>
  </si>
  <si>
    <t xml:space="preserve">Разработка НПА, определяющих порядок коммерческого использования Платформы предупреждения о потенциально опасном участке и контролировать движение ТС с целью безопасного его прохождения </t>
  </si>
  <si>
    <t xml:space="preserve">НПА о порядке коммерческого использования </t>
  </si>
  <si>
    <t xml:space="preserve">Разработка Стандартов цифрового взаимодействия для технических средств и подключаемых платформ для функционирования автомобильных дорог с цифровым оснащением, которое позволяет предупреждать о потенциально опасном участке и контролировать движение ТС с целью безопасного его прохождения </t>
  </si>
  <si>
    <t>Стандарты взаимодействия для подключаемых технических средств, для подключаемых внешних систем и платформ</t>
  </si>
  <si>
    <t xml:space="preserve">Разработка Стандартов цифрового взаимодействия, требований и технических условий на разработку, оснащение и подключение к платформе технических средств осущетсвляющих предупреждать о потенциально опасном участке и контролировать движение ТС с целью безопасного его прохождения </t>
  </si>
  <si>
    <t>Стандарты взаимодействия для подключаемых технических средств</t>
  </si>
  <si>
    <t xml:space="preserve">Разработка Стандартов цифрового взаимодействия, требований и технических условий на разработку, оснащение и подключение к Платформе сторонних платформ, осущетсвляющих предупреждать о потенциально опасном участке и контролировать движение ТС с целью безопасного его прохождения </t>
  </si>
  <si>
    <t>Стандарты взаимодействия  для подключаемых внешних систем и платформ</t>
  </si>
  <si>
    <t>Создание Платформы "Предупреждение об аварийно-опасных ситуациях и о состоянии дорожной обстановки"</t>
  </si>
  <si>
    <t>отчет о разработке и внедрении базовой функциональности Платформы, номенклатура продуктов и услуг для государства, физических лиц и бизнеса</t>
  </si>
  <si>
    <t>Разработан Эскизный проект Платформы "Предупреждение об аварийно-опасных ситуациях и о состоянии дорожной обстановки"</t>
  </si>
  <si>
    <t>Эскизный проект, включающий: концепцию и архитектуру ИС, требования к ИС, регламенты информационного взаимодействия</t>
  </si>
  <si>
    <t>Разработан технический проект Платформы "Предупреждение об аварийно-опасных ситуациях и о состоянии дорожной обстановки"</t>
  </si>
  <si>
    <t>04.2020</t>
  </si>
  <si>
    <t>08.2020</t>
  </si>
  <si>
    <t>Технический проект, Рабочая документация</t>
  </si>
  <si>
    <t>Разработка основных подсистем Платформы "Предупреждение об аварийно-опасных ситуациях и о состоянии дорожной обстановки, включая разработку ПО и комплектацию готовыми изделиями</t>
  </si>
  <si>
    <t>09.2020</t>
  </si>
  <si>
    <t>03.2021</t>
  </si>
  <si>
    <t>Акты комплектации оборудования и ПО, акты выполненных работ на разработку ПО, лицензионные договора</t>
  </si>
  <si>
    <t>Интеграция Платформы "Предупреждение об аварийно-опасных ситуациях и о состоянии дорожной обстановки" с внешними системами</t>
  </si>
  <si>
    <t>04.2021</t>
  </si>
  <si>
    <t>06.2021</t>
  </si>
  <si>
    <t>акты сопряжения с внешними системами</t>
  </si>
  <si>
    <t>Отработка проектных решений на пилотном участке, проведение автономных испытаний Платформы "Предупреждение об аварийно-опасных ситуациях и о состоянии дорожной обстановки"</t>
  </si>
  <si>
    <t>акты автономных испытаний, акты предварительных комплексных испытаний</t>
  </si>
  <si>
    <t>Масштабирование отработанных на пилотном участке подсистем и функциональности Платформы "Предупреждение об аварийно-опасных ситуациях и о состоянии дорожной обстановки"</t>
  </si>
  <si>
    <t>07.2021</t>
  </si>
  <si>
    <t>09.2021</t>
  </si>
  <si>
    <t>акты предварительных комплексных испытаний, акты итоговых комплексных испытаний</t>
  </si>
  <si>
    <t>Проведение испытаний и опытная эксплуатация Платформы "Предупреждение об аварийно-опасных ситуациях и о состоянии дорожной обстановки"</t>
  </si>
  <si>
    <t>10.2021</t>
  </si>
  <si>
    <t>акт о вводе в опытную эксплуатацию, отчет о проведении опытной эксплуатации</t>
  </si>
  <si>
    <t>Ввод в промышленную эксплуатацию Платформы "Предупреждение об аварийно-опасных ситуациях и о состоянии дорожной обстановки"</t>
  </si>
  <si>
    <t>11.2021</t>
  </si>
  <si>
    <t>акт о вводе в промышленную эксплуатацию</t>
  </si>
  <si>
    <t>Коммерцализация Платформы "Предупреждение об аварийно-опасных ситуациях и о состоянии дорожной обстановки", коммерцализация - вывод на рынок продуктов и услуг стимулирующих развитие Платформы и частное инвестирование в ее развитие</t>
  </si>
  <si>
    <t>Внедрение пакета услуг для государственных нужд Платформы "Предупреждение об аварийно-опасных ситуациях и о состоянии дорожной обстановки"</t>
  </si>
  <si>
    <t>отчет о разработке и внедрении базовой функциональности Платформы, номенклатура продуктов и услуг для государства</t>
  </si>
  <si>
    <t>Внедрение пакета услуг для нужд физических лиц Платформы "Предупреждение об аварийно-опасных ситуациях и о состоянии дорожной обстановки"</t>
  </si>
  <si>
    <t xml:space="preserve">отчет о доработке и внедрении новой функциональности Платформы, номенклатура продуктов и услуг для физических лиц </t>
  </si>
  <si>
    <t>Внедрение пакета услуг для нужд бизнеса Платформы "Предупреждение об аварийно-опасных ситуациях и о состоянии дорожной обстановки"</t>
  </si>
  <si>
    <t>отчет о доработке и внедрении новой функциональности Платформы, номенклатура продуктов и услуг для бизнеса</t>
  </si>
  <si>
    <t>отчет о работах проведенных по реализации цифрового оснащения аавтомобильных дорог общего и необщего пользования, допускающие движение по ним беспилотного транспорта или транспорта движущегося без участия водителя</t>
  </si>
  <si>
    <t>Концептуальная проработка реализации цифрового оснащения автомобильных дорог общего и необщего пользования, допускающие движение по ним беспилотного транспорта или транспорта движущегося без участия водителя</t>
  </si>
  <si>
    <t>Разработка отчета Концепции реализации цифрового оснащения автомобильных дорог общего и необщего пользования, допускающие движение по ним беспилотного транспорта или транспорта движущегося без участия водителя</t>
  </si>
  <si>
    <t>Разработка ТЗ на Платформу "Цифровая дорога для беспилотного использования", допускающие движение по ним беспилотного транспорта или транспорта движущегося без участия водителя</t>
  </si>
  <si>
    <t>Разработка плана мероприятий по цифровому оснащению автомобильных дорог общего и необщего пользования, допускающие движение по ним беспилотного транспорта или транспорта движущегося без участия водителя</t>
  </si>
  <si>
    <t>Разработка ФЭО реализации плана мероприятий  по цифровому оснащению автомобильных дорог общего и необщего пользования, допускающие движение по ним беспилотного транспорта или транспорта движущегося без участия водителя</t>
  </si>
  <si>
    <t>Разработка НПА для реализации планов внедрения Платформы и по цифровому оснащению автомобильных дорог общего и необщего пользования, допускающие движение по ним беспилотного транспорта или транспорта движущегося без участия водителя</t>
  </si>
  <si>
    <t>Разработка НПА, определяющих правовой статус Платформы "Цифровая дорога для беспилотного использования", допускающие движение по ним беспилотного транспорта или транспорта движущегося без участия водителя</t>
  </si>
  <si>
    <t>Разработка НПА, определяющих правовой статус оператора Платформы "Цифровая дорога для беспилотного использования", допускающие движение по ним беспилотного транспорта или транспорта движущегося без участия водителя</t>
  </si>
  <si>
    <t>Разработка НПА, определяющих порядок коммерческого использования Платформы"Цифровая дорога для беспилотного использования", допускающие движение по ним беспилотного транспорта или транспорта движущегося без участия водителя</t>
  </si>
  <si>
    <t>Разработка Стандартов цифрового взаимодействия для технических средств и подключаемых платформ для функционирования автомобильных дорог с цифровым оснащением, которое позволяет движение по ним беспилотного транспорта или транспорта движущегося без участия водителя</t>
  </si>
  <si>
    <t>Разработка Стандартов цифрового взаимодействия, требований и технических условий на разработку, оснащение и подключение к платформе технических средств осущетсвляющих возможность движения по ним беспилотного транспорта или транспорта движущегося без участия водителя</t>
  </si>
  <si>
    <t>Разработка Стандартов цифрового взаимодействия, требований и технических условий на разработку, оснащение и подключение к Платформе сторонних платформ, осущетсвляющих обеспечение или поддержку движения по ним беспилотного транспорта или транспорта движущегося без участия водителя</t>
  </si>
  <si>
    <t>Создание Платформы "Цифровая дорога для беспилотного использования", допускающие движение по ним беспилотного транспорта или транспорта движущегося без участия водителя</t>
  </si>
  <si>
    <t>Разработан Эскизный проект Платформы "Цифровая дорога для беспилотного использования", допускающие движение по ним беспилотного транспорта или транспорта движущегося без участия водителя</t>
  </si>
  <si>
    <t>Разработан технический проект Платформы "Цифровая дорога для беспилотного использования", допускающие движение по ним беспилотного транспорта или транспорта движущегося без участия водителя</t>
  </si>
  <si>
    <t>Разработка основных подсистем Платформы "Цифровая дорога для беспилотного использования", допускающие движение по ним беспилотного транспорта или транспорта движущегося без участия водителя</t>
  </si>
  <si>
    <t>Интеграция Платформы "Цифровая дорога для беспилотного использования", допускающие движение по ним беспилотного транспорта или транспорта движущегося без участия водителя</t>
  </si>
  <si>
    <t>Отработка проектных решений на пилотном участке, проведение автономных испытаний Платформы "Цифровая дорога для беспилотного использования", допускающие движение по ним беспилотного транспорта или транспорта движущегося без участия водителя</t>
  </si>
  <si>
    <t>Масштабирование отработанных на пилотном участке подсистем и функциональности Платформы "Цифровая дорога для беспилотного использования", допускающие движение по ним беспилотного транспорта или транспорта движущегося без участия водителя</t>
  </si>
  <si>
    <t>Проведение испытаний и опытная эксплуатация Платформы "Цифровая дорога для беспилотного использования", допускающие движение по ним беспилотного транспорта или транспорта движущегося без участия водителя</t>
  </si>
  <si>
    <t>Ввод в промышленную эксплуатацию Платформы "Цифровая дорога для беспилотного использования", допускающие движение по ним беспилотного транспорта или транспорта движущегося без участия водителя</t>
  </si>
  <si>
    <t>Коммерцализация Платформы "Цифровая дорога для беспилотного использования", допускающие движение по ним беспилотного транспорта или транспорта движущегося без участия водителя, коммерцализация - вывод на рынок продуктов и услуг стимулирующих развитие Платформы и частное инвестирование в ее развитие</t>
  </si>
  <si>
    <t>Внедрение пакета услуг для государственных нужд Платформы "Цифровая дорога для беспилотного использования", допускающие движение по ним беспилотного транспорта или транспорта движущегося без участия водителя</t>
  </si>
  <si>
    <t>Внедрение пакета услуг для нужд физических лиц Платформы "Цифровая дорога для беспилотного использования", допускающие движение по ним беспилотного транспорта или транспорта движущегося без участия водителя</t>
  </si>
  <si>
    <t>Внедрение пакета услуг для нужд бизнеса Платформы "Цифровая дорога для беспилотного использования", допускающие движение по ним беспилотного транспорта или транспорта движущегося без участия водителя</t>
  </si>
  <si>
    <t>Концептуальная проработка реализации цифрового оснащения автомобильных дорог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</si>
  <si>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Разработка отчета Концепции реализации цифрового оснащения автомобильных дорог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</si>
  <si>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Разработка ТЗ на Платформу "Город без пробок" для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</si>
  <si>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Разработка плана мероприятий по цифровому оснащению автомобильных дорог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</si>
  <si>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Разработка ФЭО реализации плана мероприятий  по цифровому оснащению автомобильных дорог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</si>
  <si>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Разработка НПА для реализации планов внедрения Платформы и по цифровому оснащению автомобильных дорог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</si>
  <si>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Разработка НПА, определяющих правовой статус Платформы  "Город без пробок" для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</si>
  <si>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Разработка НПА, определяющих правовой статус оператора Платформы  "Город без пробок" для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</si>
  <si>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Разработка НПА, определяющих порядок коммерческого использования Платформы "Город без пробок" для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</si>
  <si>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Разработка Стандартов цифрового взаимодействия для технических средств и подключаемых платформ для функционирования автомобильных дорог с цифровым оснащением, которое позволяет городским агломерациям добиться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</si>
  <si>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Разработка Стандартов цифрового взаимодействия, требований и технических условий на разработку, оснащение и подключение к платформе технических средств осуществляющих возможность городским агломерациям добиться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</si>
  <si>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Разработка Стандартов цифрового взаимодействия, требований и технических условий на разработку, оснащение и подключение к Платформе сторонних платформ, осуществляющих возможность городским агломерациям добиться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</si>
  <si>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Создание Платформы  "Город без пробок" для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</si>
  <si>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Разработан Эскизный проект Платформы  "Город без пробок" для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</si>
  <si>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Разработан технический проект Платформы  "Город без пробок" для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</si>
  <si>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Разработка основных подсистем Платформы "Город без пробок" для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</si>
  <si>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Интеграция Платформы  "Город без пробок" для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</si>
  <si>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Отработка проектных решений на пилотном регионе, проведение автономных испытаний  "Город без пробок" для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</si>
  <si>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Масштабирование отработанных на пилотном регионе подсистем и функциональности Платформы  "Город без пробок" для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</si>
  <si>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Проведение испытаний и опытная эксплуатация Платформы  "Город без пробок" для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</si>
  <si>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Ввод в промышленную эксплуатацию Платформы  "Город без пробок" для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</si>
  <si>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Коммерцализация Платформы   "Город без пробок" для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пространства, коммерцализация - вывод на рынок продуктов и услуг стимулирующих развитие Платформы и частное инвестирование в ее развитие</t>
  </si>
  <si>
    <t>Внедрение пакета услуг для государственных нужд Платформы  "Город без пробок" для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</si>
  <si>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Внедрение пакета услуг для нужд физических лиц Платформы  "Город без пробок" для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</si>
  <si>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Внедрение пакета услуг для нужд бизнеса Платформы "Город без пробок" для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</si>
  <si>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 xml:space="preserve">Разработка НПА для реализации планов цифрового оснащения автомобильных дорог, которое позволяет предупреждать о потенциально опасном участке и контролировать движение ТС с целью безопасного его прохождения </t>
  </si>
  <si>
    <t>Реализация цифрового оснащения автомобильных дорог общего и необщего пользования, допускающие движение по ним беспилотного транспорта или транспорта движущегося без участия водителя</t>
  </si>
  <si>
    <t xml:space="preserve">Концептуальная проработка реализации автомобильные дороги с цифровым оснащением, которое позволяет предупреждать о потенциально опасном участке и контролировать движение ТС с целью безопасного его прохождения </t>
  </si>
  <si>
    <t>Разработка Стандартов цифрового взаимодействия для технических средств и подключаемых платформ для функционирования автомобильных дорог общего и необщего пользования, допускающие движение по ним беспилотного транспорта или транспорта движущегося без участия водителя</t>
  </si>
  <si>
    <t>Создание Платформы  "Цифровая дорога для беспилотного использования", допускающие движение по ним беспилотного транспорта или транспорта движущегося без участия водителя</t>
  </si>
  <si>
    <t>Коммерцализация Платформы  "Цифровая дорога для беспилотного использования", допускающие движение по ним беспилотного транспорта или транспорта движущегося без участия водителя, коммерцализация - вывод на рынок продуктов и услуг стимулирующих развитие Платформы и частное инвестирование в ее развитие</t>
  </si>
  <si>
    <t>Реализация Платформы "Город без пробок" и разработаны и внедрены технические средства для цифровизации автомобильных дорог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</si>
  <si>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Разработка Стандартов цифрового взаимодействия для технических средств и подключаемых платформ для функционирования автомобильных дорог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</si>
  <si>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Коммерцализация разработанной Платформы "Город без пробок" для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t>
  </si>
  <si>
    <t>Создана Платформа организации и мониторинга цифрового взаимодействия объектов транспортной инфраструктуры. Внедрены цифровые двойники и интернет вещей в пилотных зонах.</t>
  </si>
  <si>
    <t>Доля товаросопроводительных и грузосопроводительных документов на перевозку транзитных грузов, заключенных в электронной форме, %</t>
  </si>
  <si>
    <t>Доля критически важных объектов транспортной инфраструктуры от их общего количества, по которым осуществляется мониторинг а автоматическом режиме, %</t>
  </si>
  <si>
    <t>1. Цели, целевые и дополнительные показатели федерального проекта "Цифровой транспорт и логистика"</t>
  </si>
  <si>
    <t>2.1. Федеральный проект "Цифровой транспорт и логистика"</t>
  </si>
  <si>
    <t>2.1.1. Задачи и ожидаемые результаты федерального проекта "Цифровой транспорт и логистика"</t>
  </si>
  <si>
    <t>Терминально-складские комплексы модернизированы и развиваются посредством внедрения цифровых решений</t>
  </si>
  <si>
    <t>Запущены сервисы радиологического контроля и сейсмоактивности на базе Платформы экологического и метеорологического мониторинга</t>
  </si>
  <si>
    <t>Организован информационный обмен данными, получаемыми с Платформы с заинтересованными ФОИВ и другими потребителями</t>
  </si>
  <si>
    <t>Обеспечено информационное взаимодействие хозяйствующих субъектов Транспортного рынка, органов государственной власти Транспортного комплекса и граждан на основе внедрения цифровых платформенных решений и безопасных цифровых сервисов.</t>
  </si>
  <si>
    <t>5.3.</t>
  </si>
  <si>
    <t>5.5.</t>
  </si>
  <si>
    <t>5.6.</t>
  </si>
  <si>
    <t>Разработано унифицированное платформенное решение для зарубежных партнеров</t>
  </si>
  <si>
    <t>Создана цифровая платформа контрольно-надзорной деятельности в Транспортной отрасли, учитывающая трансформацию информационных систем контроля, а также обеспечения мобильными сервисами инспекторов Ространснадзора</t>
  </si>
  <si>
    <t>2.1.3.</t>
  </si>
  <si>
    <t>2.1.4.</t>
  </si>
  <si>
    <t>3.1.3.</t>
  </si>
  <si>
    <t>3.1.4.</t>
  </si>
  <si>
    <t>Разработана Концепция создания  Платформы  мультимодальных пассажирских перевозок и клиентских сервисов, Техническое задание и календарный план</t>
  </si>
  <si>
    <t>Выбрана пилотная зона единой информационной системы интермодальных комплексов "аэропорты – ВСМ – городской транспорт".</t>
  </si>
  <si>
    <t>Министерство транспорта Российской Федерации, ОАО "Российские железные дороги"</t>
  </si>
  <si>
    <t>Министерство транспорта Российской Федерации</t>
  </si>
  <si>
    <t>10.2018  - 12.2024</t>
  </si>
  <si>
    <t>Министерство транспорта Российской Федерации, Росавтодор, Росморречфлот, Росжелдор, Росавиация и Ространснадзор</t>
  </si>
  <si>
    <t>Министерство транспорта Российской Федерации, Росавиация и Ространснадзор</t>
  </si>
  <si>
    <t>Министерство транспорта Российской Федерации, Минпромторг России, Минэкономразвития России</t>
  </si>
  <si>
    <t>Ространснадзор, Министерство транспорта Российской Федерации</t>
  </si>
  <si>
    <t>3. Финансовое обеспечение федерального проекта "Цифровой транспорт и логистика"</t>
  </si>
  <si>
    <t>Министерство транспорта Российской Федерации, региональные и муниципальные органы власти</t>
  </si>
  <si>
    <t>Министерство транспорта Российской Федерациии, Министерство экономического развития Российской Федерации</t>
  </si>
  <si>
    <t>Министерство транспорта Российской Федерации, ФСБ России, МВД России</t>
  </si>
  <si>
    <t>6.1.1.</t>
  </si>
  <si>
    <t>6.1.2.</t>
  </si>
  <si>
    <t>6.2.1.</t>
  </si>
  <si>
    <t>6.2.2.</t>
  </si>
  <si>
    <t>6.3</t>
  </si>
  <si>
    <t>6.4.1.</t>
  </si>
  <si>
    <t>6.5.1.</t>
  </si>
  <si>
    <t>6.5.</t>
  </si>
  <si>
    <t>Создание Платформы и сервисов организации и мониторинга цифрового взаимодействия объектов транспортной инфраструктуры. Внерение цифровых двойников и интернета вещей в пилотных зонах</t>
  </si>
  <si>
    <t>7.1.1.</t>
  </si>
  <si>
    <t>7.1.2.</t>
  </si>
  <si>
    <t>7.1.3.</t>
  </si>
  <si>
    <t>7.1.4.</t>
  </si>
  <si>
    <t>7.1.</t>
  </si>
  <si>
    <t>7.2.1.</t>
  </si>
  <si>
    <t>7.2.2.</t>
  </si>
  <si>
    <t>7.2.3.</t>
  </si>
  <si>
    <t>7.2.4.</t>
  </si>
  <si>
    <t>7.2.</t>
  </si>
  <si>
    <t>8.</t>
  </si>
  <si>
    <t>8.1.1.</t>
  </si>
  <si>
    <t>8.1.2.</t>
  </si>
  <si>
    <t>8.1.</t>
  </si>
  <si>
    <t>8.2.1.</t>
  </si>
  <si>
    <t>8.2.2.</t>
  </si>
  <si>
    <t>8.2.3.</t>
  </si>
  <si>
    <t>8.2.</t>
  </si>
  <si>
    <t>8.3.1.</t>
  </si>
  <si>
    <t>8.3.2.</t>
  </si>
  <si>
    <t>8.3.</t>
  </si>
  <si>
    <t>8.4.1.</t>
  </si>
  <si>
    <t>8.4.</t>
  </si>
  <si>
    <t>8.5.1.</t>
  </si>
  <si>
    <t>8.5.</t>
  </si>
  <si>
    <t>8.6.1.</t>
  </si>
  <si>
    <t>8.6.</t>
  </si>
  <si>
    <t>8.7.1.</t>
  </si>
  <si>
    <t>8.7.</t>
  </si>
  <si>
    <t>9</t>
  </si>
  <si>
    <t>9.1.1.</t>
  </si>
  <si>
    <t>9.1.2.</t>
  </si>
  <si>
    <t>9.1.3.</t>
  </si>
  <si>
    <t>9.1.4.</t>
  </si>
  <si>
    <t>9.1.</t>
  </si>
  <si>
    <t>9.2.1.</t>
  </si>
  <si>
    <t>9.2.2.</t>
  </si>
  <si>
    <t>9.2.3.</t>
  </si>
  <si>
    <t>9.2.</t>
  </si>
  <si>
    <t>9.3.1.</t>
  </si>
  <si>
    <t>9.3.2.</t>
  </si>
  <si>
    <t>9.3.</t>
  </si>
  <si>
    <t>9.4.1.</t>
  </si>
  <si>
    <t>9.4.2.</t>
  </si>
  <si>
    <t>9.4.3.</t>
  </si>
  <si>
    <t>9.4.4.</t>
  </si>
  <si>
    <t>9.4.5.</t>
  </si>
  <si>
    <t>9.4.6.</t>
  </si>
  <si>
    <t>9.4.7.</t>
  </si>
  <si>
    <t>9.4.8.</t>
  </si>
  <si>
    <t>9.4.</t>
  </si>
  <si>
    <t>9.</t>
  </si>
  <si>
    <t>9.5.1.</t>
  </si>
  <si>
    <t>9.5.2.</t>
  </si>
  <si>
    <t>9.5.3.</t>
  </si>
  <si>
    <t>10.</t>
  </si>
  <si>
    <t>10.1.1.</t>
  </si>
  <si>
    <t>10.1.2.</t>
  </si>
  <si>
    <t>10.1.3.</t>
  </si>
  <si>
    <t>10.1.4.</t>
  </si>
  <si>
    <t>10.1.</t>
  </si>
  <si>
    <t>10.2.1.</t>
  </si>
  <si>
    <t>10.2.2.</t>
  </si>
  <si>
    <t>10.2.3.</t>
  </si>
  <si>
    <t>10.2.</t>
  </si>
  <si>
    <t>10.3.1.</t>
  </si>
  <si>
    <t>10.3.2.</t>
  </si>
  <si>
    <t>10.3.</t>
  </si>
  <si>
    <t>10.4.</t>
  </si>
  <si>
    <t>10.4.1.</t>
  </si>
  <si>
    <t>10.4.2.</t>
  </si>
  <si>
    <t>10.4.3.</t>
  </si>
  <si>
    <t>10.4.4.</t>
  </si>
  <si>
    <t>10.4.5.</t>
  </si>
  <si>
    <t>10.4.6.</t>
  </si>
  <si>
    <t>10.4.7.</t>
  </si>
  <si>
    <t>10.4.8.</t>
  </si>
  <si>
    <t>10.5.1.</t>
  </si>
  <si>
    <t>10.5.2.</t>
  </si>
  <si>
    <t>10.5.3.</t>
  </si>
  <si>
    <t>10.5.</t>
  </si>
  <si>
    <t>11.</t>
  </si>
  <si>
    <t>9.5.</t>
  </si>
  <si>
    <t>11.3.</t>
  </si>
  <si>
    <t>11.4.</t>
  </si>
  <si>
    <t>11.5.</t>
  </si>
  <si>
    <t>12.</t>
  </si>
  <si>
    <t>13.</t>
  </si>
  <si>
    <t>15.3.</t>
  </si>
  <si>
    <t>15.4.</t>
  </si>
  <si>
    <t>15.5.</t>
  </si>
  <si>
    <t>16.3.</t>
  </si>
  <si>
    <t>17.</t>
  </si>
  <si>
    <t>18.</t>
  </si>
  <si>
    <t>18.1.</t>
  </si>
  <si>
    <t>18.2.</t>
  </si>
  <si>
    <t>19.</t>
  </si>
  <si>
    <t>23.</t>
  </si>
  <si>
    <t>23.1.</t>
  </si>
  <si>
    <t>23.2.</t>
  </si>
  <si>
    <t>23.3.</t>
  </si>
  <si>
    <t>11.1.1.</t>
  </si>
  <si>
    <t>11.3.1.</t>
  </si>
  <si>
    <t>11.3.2.</t>
  </si>
  <si>
    <t>11.4.1.</t>
  </si>
  <si>
    <t>11.4.2.</t>
  </si>
  <si>
    <t>11.4.3.</t>
  </si>
  <si>
    <t>11.4.4.</t>
  </si>
  <si>
    <t>11.4.5.</t>
  </si>
  <si>
    <t>11.4.6.</t>
  </si>
  <si>
    <t>11.4.7.</t>
  </si>
  <si>
    <t>11.4.8.</t>
  </si>
  <si>
    <t>11.5.1.</t>
  </si>
  <si>
    <t>11.5.2.</t>
  </si>
  <si>
    <t>11.5.3.</t>
  </si>
  <si>
    <t xml:space="preserve">Запущены сервисы радиологического контроля и сейсмоактивности.в рамках Платформы экологического мониторинга </t>
  </si>
  <si>
    <t xml:space="preserve">16. </t>
  </si>
  <si>
    <t>15.3.1.</t>
  </si>
  <si>
    <t>15.3.2.</t>
  </si>
  <si>
    <t>15.4.1.</t>
  </si>
  <si>
    <t>15.4.2.</t>
  </si>
  <si>
    <t>15.4.3.</t>
  </si>
  <si>
    <t>15.4.4.</t>
  </si>
  <si>
    <t>15.4.5.</t>
  </si>
  <si>
    <t>15.4.6.</t>
  </si>
  <si>
    <t>15.4.7.</t>
  </si>
  <si>
    <t>15.4.8.</t>
  </si>
  <si>
    <t>15.4.9.</t>
  </si>
  <si>
    <t>15.5.1.</t>
  </si>
  <si>
    <t>15.5.2.</t>
  </si>
  <si>
    <t>15.5.3.</t>
  </si>
  <si>
    <t>22.</t>
  </si>
  <si>
    <t>21.</t>
  </si>
  <si>
    <t>20.</t>
  </si>
  <si>
    <t>16.4.</t>
  </si>
  <si>
    <t>16.5.</t>
  </si>
  <si>
    <t>16.6.</t>
  </si>
  <si>
    <t>17.1.</t>
  </si>
  <si>
    <t>21.1.</t>
  </si>
  <si>
    <t>21.2.</t>
  </si>
  <si>
    <t>21.3.</t>
  </si>
  <si>
    <t>21.4.</t>
  </si>
  <si>
    <t>21.5.</t>
  </si>
  <si>
    <t>22.1.</t>
  </si>
  <si>
    <t>22.2.</t>
  </si>
  <si>
    <t>22.3.</t>
  </si>
  <si>
    <t>22.4.</t>
  </si>
  <si>
    <t>22.5.</t>
  </si>
  <si>
    <t>18.1.1.</t>
  </si>
  <si>
    <t>18.1.2.</t>
  </si>
  <si>
    <t>18.1.3.</t>
  </si>
  <si>
    <t>18.1.4.</t>
  </si>
  <si>
    <t>18.2.1.</t>
  </si>
  <si>
    <t>18.2.2.</t>
  </si>
  <si>
    <t>18.2.3.</t>
  </si>
  <si>
    <t>18.2.4.</t>
  </si>
  <si>
    <t>19.1.</t>
  </si>
  <si>
    <t>19.1.1</t>
  </si>
  <si>
    <t>19.1.2.</t>
  </si>
  <si>
    <t>19.1.3.</t>
  </si>
  <si>
    <t>19.1.4.</t>
  </si>
  <si>
    <t>19.2.1.</t>
  </si>
  <si>
    <t>19.2.2.</t>
  </si>
  <si>
    <t>19.2.3.</t>
  </si>
  <si>
    <t>19.2.4</t>
  </si>
  <si>
    <t>19.2.</t>
  </si>
  <si>
    <t>20.1.</t>
  </si>
  <si>
    <t>20.1.1.</t>
  </si>
  <si>
    <t>20.1.2.</t>
  </si>
  <si>
    <t>20.1.3.</t>
  </si>
  <si>
    <t>20.1.4.</t>
  </si>
  <si>
    <t>20.2.</t>
  </si>
  <si>
    <t>20.2.1.</t>
  </si>
  <si>
    <t>20.2.2.</t>
  </si>
  <si>
    <t>20.2.3.</t>
  </si>
  <si>
    <t>20.2.4.</t>
  </si>
  <si>
    <t>21.1.1.</t>
  </si>
  <si>
    <t>21.1.2.</t>
  </si>
  <si>
    <t>21.1.3.</t>
  </si>
  <si>
    <t>21.2.1.</t>
  </si>
  <si>
    <t>21.2.2.</t>
  </si>
  <si>
    <t>21.2.3.</t>
  </si>
  <si>
    <t>21.3.1.</t>
  </si>
  <si>
    <t>21.3.2.</t>
  </si>
  <si>
    <t>21.4.1.</t>
  </si>
  <si>
    <t>21.4.2.</t>
  </si>
  <si>
    <t>21.4.3.</t>
  </si>
  <si>
    <t>21.4.4.</t>
  </si>
  <si>
    <t>21.4.5.</t>
  </si>
  <si>
    <t>21.4.6.</t>
  </si>
  <si>
    <t>21.4.7.</t>
  </si>
  <si>
    <t>21.4.8.</t>
  </si>
  <si>
    <t>21.4.9.</t>
  </si>
  <si>
    <t>21.5.1.</t>
  </si>
  <si>
    <t>21.5.2.</t>
  </si>
  <si>
    <t>22.1.1.</t>
  </si>
  <si>
    <t>22.1.2.</t>
  </si>
  <si>
    <t>22.1.3.</t>
  </si>
  <si>
    <t>22.1.4.</t>
  </si>
  <si>
    <t>22.2.1.</t>
  </si>
  <si>
    <t>22.2.2.</t>
  </si>
  <si>
    <t>22.2.3.</t>
  </si>
  <si>
    <t>22.3.1.</t>
  </si>
  <si>
    <t>22.3.2.</t>
  </si>
  <si>
    <t>22.3.3.</t>
  </si>
  <si>
    <t>22.4.1.</t>
  </si>
  <si>
    <t>22.4.2.</t>
  </si>
  <si>
    <t>22.4.3.</t>
  </si>
  <si>
    <t>22.4.4.</t>
  </si>
  <si>
    <t>22.4.5.</t>
  </si>
  <si>
    <t>22.4.6.</t>
  </si>
  <si>
    <t>22.4.7.</t>
  </si>
  <si>
    <t>22.4.8.</t>
  </si>
  <si>
    <t>22.4.9.</t>
  </si>
  <si>
    <t>22.5.1.</t>
  </si>
  <si>
    <t>22.5.2.</t>
  </si>
  <si>
    <t>22.5.3.</t>
  </si>
  <si>
    <t>21.1.4.</t>
  </si>
  <si>
    <t>Создание системы контроля транзитных перевозок с использованием технологий и средств электронной идентификации, обеспечивающих прослеживаемость перевозок</t>
  </si>
  <si>
    <t>Создана  системы контроля транзитных перевозок с использованием технологий и средств электронной идентификации, обеспечивающих прослеживаемость перевозок</t>
  </si>
  <si>
    <t>16.7.</t>
  </si>
  <si>
    <t>Надежность и устойчивость информационной инфраструктуры транспортного комплекса</t>
  </si>
  <si>
    <t>6.4</t>
  </si>
  <si>
    <t>Внедрена система обеспечения кибербезопасности на транспорте</t>
  </si>
  <si>
    <t>10.2018 - 12.2024</t>
  </si>
  <si>
    <t>Обеспечена безопасность критически важных объектов транспортной инфраструктуры перспективными мультистатическими некооперативными средствами наблюдения</t>
  </si>
  <si>
    <t>01.2019 - 12.2024</t>
  </si>
  <si>
    <t>Цифровое развитие инфраструктуры беспилотных транспортных систем</t>
  </si>
  <si>
    <t>5.4</t>
  </si>
  <si>
    <t>5.5</t>
  </si>
  <si>
    <t>Реализованы научно-методические подходы к применению беспилотных систем и искусственного интеллекта на транспорте</t>
  </si>
  <si>
    <t>Проведен IV этап внедрения сервис "Воздушное такси" на востребованных маршрутах</t>
  </si>
  <si>
    <t>6.6.1.</t>
  </si>
  <si>
    <t>6.6.</t>
  </si>
  <si>
    <t xml:space="preserve">Техническое проектирование Цифровой Платформы Гражданской Авиации взаимодействия органов государственной власти, граждан и хозяйствующих субъектов гражданской авиации. </t>
  </si>
  <si>
    <t>Отработка проектных решений Цифровой Платформы Гражданской Авиации на пилотном районе – Пилотный проект ЦПГА (ограниченный географией, и (или) группой пользователей)</t>
  </si>
  <si>
    <t>Масштабирование отработанных на пилотном районе решений Цифровой Платформы Гражданской Авиации взаимодействия органов государственной власти, граждан и хозяйствующих субъектов гражданской авиации - расширение географии, расширение групп пользователей.</t>
  </si>
  <si>
    <t>Обеспечение защищенного информационного цифрового взаимодействия хозяйствующих субъектов, органов государственной власти и граждан в области авиационной промышленности и гражданской авиации.</t>
  </si>
  <si>
    <t>Создание защищенной информационной среды охватывающей жизненный цикл  авиационной техники.</t>
  </si>
  <si>
    <t xml:space="preserve">Концептуальная проработка вопроса создания Единого Защищенного Информационного Пространства Авиации (ЕЗИПА). </t>
  </si>
  <si>
    <t xml:space="preserve">Концепция, ТЗ и ФЭО на создание  Единого Защищенного Информационного Пространства Авиации </t>
  </si>
  <si>
    <t xml:space="preserve">Разработка отчета концепции создания Единого Защищенного Информационного Пространства Авиации. </t>
  </si>
  <si>
    <t xml:space="preserve">Отчет концепции на создание  Единого Защищенного Информационного Пространства Авиации. </t>
  </si>
  <si>
    <t xml:space="preserve">Разработка технического задания на создание  Единого Защищенного Информационного Пространства Авиации. </t>
  </si>
  <si>
    <t xml:space="preserve">ТЗ на создание  Единого Защищенного Информационного Пространства Авиации </t>
  </si>
  <si>
    <t xml:space="preserve">Разработка плана мероприятий создания Единого Защищенного Информационного Пространства Авиации. </t>
  </si>
  <si>
    <t xml:space="preserve">План мероприятий на создание  Единого Защищенного Информационного Пространства Авиации. </t>
  </si>
  <si>
    <t xml:space="preserve">Разработка финансово-экономического обоснования создания Единого Защищенного Информационного Пространства Авиации. </t>
  </si>
  <si>
    <t xml:space="preserve">ФЭО на создание  Единого Защищенного Информационного Пространства Авиации. </t>
  </si>
  <si>
    <t>Разработка нормативно-правовых актов в области обеспечения безопасного информационного цифрового взаимодействия  хозяйствующих субъектов, органов государственной власти и граждан в области авиационной промышленности и гражданской авиации.</t>
  </si>
  <si>
    <t>НПА  в области обеспечения безопасного информационного цифрового взаимодействия хозяйствующих субъектов, органов государственной власти и граждан в области авиационной промышленности и гражданской авиации. ПП РФ, Приказы Минтранса России, МО, ФСБ, МВД, ФСТЭК.</t>
  </si>
  <si>
    <t xml:space="preserve">Разработка нормативно-правового акта, определяющего правовой статус Единого Защищенного Информационного Пространства Авиации. </t>
  </si>
  <si>
    <t>ПП РФ, утверждающее положение о ЕЗИПА</t>
  </si>
  <si>
    <t>Разработка нормативно-правового акта, определяющего оператора  Единого Защищенного Информационного Пространства Авиации.</t>
  </si>
  <si>
    <t>Приказ Минтранса РФ, определяющий оператора ЕЗИПА</t>
  </si>
  <si>
    <t>Разработка нормативно-правового акта, определяющего условия и порядок коммерческого использования цифровых сервисов и данных  Единого Защищенного Информационного Пространства Авиации с применением механизмов ГЧП</t>
  </si>
  <si>
    <t>ПП РФ, утверждающее порядок коммерческого использования ЕЗИПА</t>
  </si>
  <si>
    <t>Стандартизация и унификация информационного цифрового взаимодействия органов государственной власти в области  авиационной промышленности и гражданской авиации.</t>
  </si>
  <si>
    <t xml:space="preserve">Разработка стандартов и технических условий на подключение к  Единого Защищенного Информационного Пространства Авиации. </t>
  </si>
  <si>
    <t xml:space="preserve">Разработка стандартов обеспечения информационной и кибербезопасности  Единого Защищенного Информационного Пространства Авиации. </t>
  </si>
  <si>
    <t xml:space="preserve">Создание  Единого Защищенного Информационного Пространства Авиации. </t>
  </si>
  <si>
    <t>Эскизный Проект ЕЗИПА</t>
  </si>
  <si>
    <t>Техническое проектирование Единого Защищенного Информационного Пространства Авиации.</t>
  </si>
  <si>
    <t>Технический Проект ЕЗИПА</t>
  </si>
  <si>
    <t>Разработка основных подсистемЕдиного Защищенного Информационного Пространства Авиации, включая разработку государственного сегмента ЕЗИПА  - базового специализированного ПО, пользовательских Интерфейсов и ПО работы с ЕЗИПА внешних пользователей, а также комплектацию готовыми изделиями.</t>
  </si>
  <si>
    <t>Интеграция Единого Защищенного Информационного Пространства Авиации с внешними системами органов исполнительной власти и хозяйствующих субъектов, включая организацию взаимодействия с системами стран ЕАЭС</t>
  </si>
  <si>
    <t>Отработка проектных решений Единого Защищенного Информационного Пространства Авиации на пилотном районе – Пилотный проект ЕЗИПА (ограниченный географией, и (или) группой пользователей)</t>
  </si>
  <si>
    <t>Масштабирование отработанных на пилотном районе решений Единого Защищенного Информационного Пространства Авиации - расширение географии, расширение групп пользователей.</t>
  </si>
  <si>
    <t>Выполнение мероприятий обеспечения информационной и кибербезопасности Единого Защищенного Информационного Пространства Авиации и организации взаимодействия на ее основе.</t>
  </si>
  <si>
    <t xml:space="preserve">Проведение испытаний  и опытная эксплуатация Единого Защищенного Информационного Пространства Авиации. </t>
  </si>
  <si>
    <t xml:space="preserve">Ввод в промышленную эксплуатацию Единого Защищенного Информационного Пространства Авиации. </t>
  </si>
  <si>
    <t>Создание условий для коммерциализации использования и развития Единого Защищенного Информационного Пространства Авиации с учетом возможностей безопасного использования и развития инфраструктуры, данных и сервисов ЕЗИПА на основе механизмов ГЧП</t>
  </si>
  <si>
    <t xml:space="preserve">Внедрение пакета услуг и цифровых сервисов ЕЗИПА для физических лиц </t>
  </si>
  <si>
    <t>Внедрение пакета услуг и цифровых сервисов для нужд бизнеса ЕЗИПА</t>
  </si>
  <si>
    <t>Внедрение пакета услуг и цифровых сервисов для государственных нужд ЕЗИПА</t>
  </si>
  <si>
    <t>Обеспечение научно-методических подходов к применению беспилотных систем и искусственного интеллекта на транспорте</t>
  </si>
  <si>
    <t>Концептуальная проработка вопроса применения беспилотных систем и искусственного интеллекта на транспорте.</t>
  </si>
  <si>
    <t>Проект ТЗ и ФЭО Концепции  применения беспилотных систем и искусственного интеллекта на транспорте</t>
  </si>
  <si>
    <t>Разработка отчета концепции беспилотных систем и искусственного интеллекта на транспорте.</t>
  </si>
  <si>
    <t xml:space="preserve">Отчет концепции на создание  применения беспилотных систем и искусственного интеллекта на транспорте. </t>
  </si>
  <si>
    <t xml:space="preserve">Разработка плана мероприятий выполнения НИОКР по разработке методик применения  беспилотных систем и искусственного интеллекта на транспорте. </t>
  </si>
  <si>
    <t xml:space="preserve">План мерприятий на разработку методик применения  беспилотных систем и искусственного интеллекта на транспорте. </t>
  </si>
  <si>
    <t>Разработка технических заданий на разработку методик применения беспилотных систем и искусственного интеллекта на транспорте.</t>
  </si>
  <si>
    <t xml:space="preserve">Проекты ТЗ на разработку методик применения  беспилотных систем и искусственного интеллекта на транспорте. </t>
  </si>
  <si>
    <t>Разработка нормативно-правовых актов в области обеспечения применения  беспилотных систем и искусственного интеллекта на транспорте</t>
  </si>
  <si>
    <t>НПА  в области обеспечения безопасного применения  беспилотных систем и искусственного интеллекта на транспорте. ПП РФ, Приказы Минтранса России, МО, ФСБ, МВД, ФСТЭК.</t>
  </si>
  <si>
    <t>Стандартизация и унификация подходов применения  беспилотных систем и искусственного интеллекта на транспорте.</t>
  </si>
  <si>
    <t>Концептуальная проработка обеспечения КИБ на транспорте.</t>
  </si>
  <si>
    <t xml:space="preserve">Концепция, ТЗ и ФЭО на создание Системы обеспечения КИБ на транспорте. </t>
  </si>
  <si>
    <t>Разработка отчета концепции создания Системы обеспечения КИБ на транспорте (СОКИБТ).</t>
  </si>
  <si>
    <t xml:space="preserve">Отчет концепции на создание  Системы обеспечения КИБ на транспорте. </t>
  </si>
  <si>
    <t>ТЗ на создание Системы обеспечения КИБ на транспорте.</t>
  </si>
  <si>
    <t>План мероприятий по созданию  Системы обеспечения КИБ на транспорте.</t>
  </si>
  <si>
    <t>Разработка финансово-экономического обоснования создания Системы обеспечения КИБ на транспорте.</t>
  </si>
  <si>
    <t>ФЭО на создание  Системы обеспечения КИБ на транспорте.</t>
  </si>
  <si>
    <t>Разработка нормативно-правовых актов в области обеспечения КИБ на траспорте.</t>
  </si>
  <si>
    <t>НПА  в области обеспечения обеспечения КИБ на транспорте. ПП РФ, Приказы Минтранса России, МО, ФСБ, МВД, ФСТЭК.</t>
  </si>
  <si>
    <t>Разработка нормативно-правового акта, определяющего правовой статус Системы обеспечения КИБ на транспорте.</t>
  </si>
  <si>
    <t>ПП РФ, утверждающее положение о СОКИБТ</t>
  </si>
  <si>
    <t>Разработка нормативно-правового акта, определяющего оператора Системы обеспечения КИБ на транспорте.</t>
  </si>
  <si>
    <t>Приказ Минтранса РФ, определяющий оператора СОКИБТ</t>
  </si>
  <si>
    <t>Разработка нормативно-правовых актов, определяющеих процедуры обеспечения КИБ на транспорте.</t>
  </si>
  <si>
    <t>ПП РФ, Приказы Минтранса России, МО, ФСБ, МВД, ФСТЭК.</t>
  </si>
  <si>
    <t>Стандартизация и унификация  обеспечения КИБ на транспорте.</t>
  </si>
  <si>
    <t>Разработка стандартов и технических условий на подключение к Системе обеспечения КИБ на транспорте.</t>
  </si>
  <si>
    <t>Разработка стандартов обеспечения информационной и кибербезопасности  Системы обеспечения КИБ на транспорте.</t>
  </si>
  <si>
    <t>Эскизный Проект СОКИБТ</t>
  </si>
  <si>
    <t>Техническое проектирование Системы обеспечения КИБ на транспорте.</t>
  </si>
  <si>
    <t>Технический Проект СОКИБТ</t>
  </si>
  <si>
    <t>Система обеспечения КИБ на транспорте введена в промышленную эксплуатацию</t>
  </si>
  <si>
    <t>Проведена научно-исследовательская работа о совершенствовании поля некооперативного наблюдения</t>
  </si>
  <si>
    <t>Подготовка, согласование и внедрение рекомендаций по изменению нормативно-правовых актов и документов стратегического планирования с учетом определенных актуальных и перспективных потребностей в средствах некооперативного наблюдения за воздушным пространством и документы стратегического планирования</t>
  </si>
  <si>
    <t>Внесены изменения в соответствующие нормативно-правовые акты и документы стратегического планирования</t>
  </si>
  <si>
    <t>Проведена научно-исследовательская работа о совершенствовании поля некооперативного наблюдения, внедрены изменения в нормативно-правовые акты и документы стратегического планирования</t>
  </si>
  <si>
    <t>Сертификационный базис утвержден</t>
  </si>
  <si>
    <t>Получен сертификат типа</t>
  </si>
  <si>
    <t>Повышение устойчивости транспортного комплекса за счет создания единого доверенного информационного пространства взаимодействия субъектов транспортной инфраструктуры, перевозчиков и государства.</t>
  </si>
  <si>
    <t xml:space="preserve">в области надежности и устойчивости информационной инфраструктуры транспортного комплекса </t>
  </si>
  <si>
    <t>5.7.</t>
  </si>
  <si>
    <t>7.1</t>
  </si>
  <si>
    <t>7.2</t>
  </si>
  <si>
    <t>7.3</t>
  </si>
  <si>
    <t>Беспилотные воздушные суда со взлетной массой менее 30 кг интегрированы в единое воздушное пространство</t>
  </si>
  <si>
    <t>7.4</t>
  </si>
  <si>
    <t>01.2019  - 12.2024</t>
  </si>
  <si>
    <t>Повышена надежность и устойчивость транспортного комплекса за счет создания единого доверенного информационного пространства взаимодействия субъектов транспортной инфраструктуры, перевозчиков и государства.</t>
  </si>
  <si>
    <t>Повышение надежности и устойчивости транспортного комплекса за счет создания единого доверенного информационного пространства взаимодействия субъектов транспортной инфраструктуры, перевозчиков и государства.</t>
  </si>
  <si>
    <t>Обеспечено защищенное информационное цифровое взаимодействие хозяйствующих субъектов, органов государственной власти и граждан в области авиационной промышленности и гражданской авиации.</t>
  </si>
  <si>
    <t>17.1.1</t>
  </si>
  <si>
    <t>17.1.2</t>
  </si>
  <si>
    <t>17.1.3</t>
  </si>
  <si>
    <t>17.1.4</t>
  </si>
  <si>
    <t>17.2</t>
  </si>
  <si>
    <t>17.2.1</t>
  </si>
  <si>
    <t>17.2.2</t>
  </si>
  <si>
    <t>17.2.3</t>
  </si>
  <si>
    <t>17.3.1</t>
  </si>
  <si>
    <t>17.3.2</t>
  </si>
  <si>
    <t>17.3</t>
  </si>
  <si>
    <t>17.4</t>
  </si>
  <si>
    <t>17.4.1</t>
  </si>
  <si>
    <t>17.4.2</t>
  </si>
  <si>
    <t>17.4.3</t>
  </si>
  <si>
    <t>17.4.4</t>
  </si>
  <si>
    <t>17.4.5</t>
  </si>
  <si>
    <t>17.4.6</t>
  </si>
  <si>
    <t>14.4.7</t>
  </si>
  <si>
    <t>17.4.8</t>
  </si>
  <si>
    <t>17.4.9</t>
  </si>
  <si>
    <t>17.5</t>
  </si>
  <si>
    <t>17.5.1</t>
  </si>
  <si>
    <t>17.5.2</t>
  </si>
  <si>
    <t>17.5.3</t>
  </si>
  <si>
    <t>24.</t>
  </si>
  <si>
    <t>24.1.1</t>
  </si>
  <si>
    <t>24.1.2</t>
  </si>
  <si>
    <t>24.1.3</t>
  </si>
  <si>
    <t>24.1.4</t>
  </si>
  <si>
    <t>24.1.</t>
  </si>
  <si>
    <t>24.2.1</t>
  </si>
  <si>
    <t>24.2.2</t>
  </si>
  <si>
    <t>24.2.3</t>
  </si>
  <si>
    <t>24.2</t>
  </si>
  <si>
    <t>24.3.1</t>
  </si>
  <si>
    <t>24.3.2</t>
  </si>
  <si>
    <t>24.3.3</t>
  </si>
  <si>
    <t>24.3.4</t>
  </si>
  <si>
    <t>24.3.5</t>
  </si>
  <si>
    <t>24.3.6</t>
  </si>
  <si>
    <t>24.3.7</t>
  </si>
  <si>
    <t>24.3.8</t>
  </si>
  <si>
    <t>24.3.9</t>
  </si>
  <si>
    <t>24.3.10</t>
  </si>
  <si>
    <t>24.3.11</t>
  </si>
  <si>
    <t>24.3.12</t>
  </si>
  <si>
    <t>24.3</t>
  </si>
  <si>
    <t>24.4.1</t>
  </si>
  <si>
    <t>24.4.2</t>
  </si>
  <si>
    <t>24.4.3</t>
  </si>
  <si>
    <t>24.4</t>
  </si>
  <si>
    <t>25.</t>
  </si>
  <si>
    <t>25.1.1</t>
  </si>
  <si>
    <t>25.1.2</t>
  </si>
  <si>
    <t>25.1.3</t>
  </si>
  <si>
    <t xml:space="preserve">Выполнение  НИОКР по разработке методик применения  беспилотных систем и искусственного интеллекта на транспорте. </t>
  </si>
  <si>
    <t>25.1</t>
  </si>
  <si>
    <t>25.2.1</t>
  </si>
  <si>
    <t>25.2</t>
  </si>
  <si>
    <t>25.2.2</t>
  </si>
  <si>
    <t>26.</t>
  </si>
  <si>
    <t>26.1.1</t>
  </si>
  <si>
    <t>26.1.2</t>
  </si>
  <si>
    <t>26.1.3</t>
  </si>
  <si>
    <t>26.1.4</t>
  </si>
  <si>
    <t>26.1</t>
  </si>
  <si>
    <t>26.2.1</t>
  </si>
  <si>
    <t>26.2.2</t>
  </si>
  <si>
    <t>26.2.3</t>
  </si>
  <si>
    <t>26.2</t>
  </si>
  <si>
    <t>26.3.1</t>
  </si>
  <si>
    <t>26.3.2</t>
  </si>
  <si>
    <t>26.3</t>
  </si>
  <si>
    <t>26.4.1</t>
  </si>
  <si>
    <t>26.4.2</t>
  </si>
  <si>
    <t>26.4.3</t>
  </si>
  <si>
    <t>26.4.4</t>
  </si>
  <si>
    <t>26.4.5</t>
  </si>
  <si>
    <t>26.4.6</t>
  </si>
  <si>
    <t>26.4.7</t>
  </si>
  <si>
    <t>26.4</t>
  </si>
  <si>
    <t>27.</t>
  </si>
  <si>
    <t>27.1.1</t>
  </si>
  <si>
    <t>27.1.2</t>
  </si>
  <si>
    <t>27.1</t>
  </si>
  <si>
    <t>27.2.1</t>
  </si>
  <si>
    <t>27.2</t>
  </si>
  <si>
    <t>27.3.1</t>
  </si>
  <si>
    <t>27.3</t>
  </si>
  <si>
    <t>27.4.1</t>
  </si>
  <si>
    <t>27.4</t>
  </si>
  <si>
    <t>27.5.1</t>
  </si>
  <si>
    <t>27.5.2</t>
  </si>
  <si>
    <t>27.5.3</t>
  </si>
  <si>
    <t>27.5</t>
  </si>
  <si>
    <t>27.6.1</t>
  </si>
  <si>
    <t>27.6</t>
  </si>
  <si>
    <t>Обеспечена безопасность критически важных объектов транспортной инфраструктуры перспективными некооперативными многопозиционными системами наблюдения (МПСН)</t>
  </si>
  <si>
    <t>Разработаны научно-обоснованные предложения и технические решения по созданию некооперативной  многопозиционной системы наблюдения (МПСН)</t>
  </si>
  <si>
    <t>Проведен I этап внедрения некооперативной  многопозиционной системы наблюдения (МПСН)</t>
  </si>
  <si>
    <t>Проведены сертификационные испытания, получен сертификат типа некооперативной  многопозиционной системы наблюдения (МПСН)</t>
  </si>
  <si>
    <t>Разработан сертификационный базис для некооперативной  многопозиционной системы наблюдения (МПСН)</t>
  </si>
  <si>
    <t>Внедрен опытный образец некооперативной  многопозиционной системы наблюдения (МПСН)</t>
  </si>
  <si>
    <t>Внедрение опытного образца некооперативной  многопозиционной системы наблюдения (МПСН)</t>
  </si>
  <si>
    <t>Разработан опытный образец некооперативной  многопозиционной системы наблюдения (МПСН)</t>
  </si>
  <si>
    <t>Проведены сертификационные испытания, получен сертификат типа системы мультистатичного некооперативного наблюдения, проведен I этап внедрения некооперативной  многопозиционной системы наблюдения (МПСН)</t>
  </si>
  <si>
    <t>Проведен II этап внедрения некооперативной  многопозиционной системы наблюдения (МПСН)</t>
  </si>
  <si>
    <t>Результаты с финансовой оценкой</t>
  </si>
  <si>
    <t>Результаты без финансовой оценки</t>
  </si>
  <si>
    <t>Разработаны номативно-правовые акты, необходимые для цифрового взаимодействия хозяйствующих субъектов с государственными контролирующими и надзорными органами</t>
  </si>
  <si>
    <t>Итог по всем результатам верхнего уровня</t>
  </si>
  <si>
    <t xml:space="preserve">Разработка требований к составу параметров мониринга состояния дорожного полотна/дорожной инфраструктуры, периодичности измерений и методам представления данных </t>
  </si>
  <si>
    <t>Разработка требований к измерительным комплектам</t>
  </si>
  <si>
    <t>Разработка/доработка соответствующих НПА и актов межведомственного взаимодействия для обеспечения принятия профилактических мер</t>
  </si>
  <si>
    <t>Минтранс, заинтересованные организации и ФОИВ</t>
  </si>
  <si>
    <t>28.</t>
  </si>
  <si>
    <t>Разработка и внедрение технических средств мониторинга и сбора информации по экологической обстановке на транспортной инфраструктуре</t>
  </si>
  <si>
    <t>28.1</t>
  </si>
  <si>
    <t>28.2</t>
  </si>
  <si>
    <t>Разработка модуля "мониторинг инфраструктуры" (ПО) в системе транспортной телематики</t>
  </si>
  <si>
    <t>28.3</t>
  </si>
  <si>
    <t>28.4</t>
  </si>
  <si>
    <t>28.5</t>
  </si>
  <si>
    <t>29.</t>
  </si>
  <si>
    <t>Разработка и внедрение технологии, создание инфраструктуры, разработка аппаратно-программных средств с целью формирования непрерывного во времени и сплошного в пространстве на всей территории Российской Федерации высокоточного навигационного поля на основе сигналов ГЛОНАСС, для повышения эффективности и обеспечения безопасности эксплуатации объектов и подвижного состава транспортного комплекса</t>
  </si>
  <si>
    <t>Создана Система обеспечения КИБ на транспорте</t>
  </si>
  <si>
    <t xml:space="preserve">Проведение испытаний  и опытная эксплуатация Системы обеспечения КИБ на транспорте. </t>
  </si>
  <si>
    <t>Эскизное (системное) проектирование Системы обеспечения КИБ на транспорте.</t>
  </si>
  <si>
    <t>Разработка плана мероприятий создания Системы обеспечения КИБ на транспорте.</t>
  </si>
  <si>
    <t>Разработка технического задания на создание Системы обеспечения КИБ на транспорте.</t>
  </si>
  <si>
    <t xml:space="preserve">Интеграция Системы обеспечения КИБ на транспорте с внешними системами органов исполнительной власти. </t>
  </si>
  <si>
    <t>Отработка проектных решений Системы обеспечения КИБ на транспорте на пилотном районе – Пилотный проект ЦПГА (ограниченный географией, и (или) группой пользователей)</t>
  </si>
  <si>
    <t>Масштабирование отработанных на пилотном районе решений Системы обеспечения КИБ на транспорте - расширение географии, расширение групп пользователей.</t>
  </si>
  <si>
    <t>Обеспечение контроля цепочки движения деталей транспортных средств, влияющих на уровень безопасности на транспорте, на основе  единого цифрового доверенного пространства участников процесса жизненного цикла деталей и транспортных средств (Производители деталей, Производители ТС, Ремонтные предприятия, Центры Сертификации, Органы Исполнительной Власти, Владельцы и Пользователи ТС, Дистрибуторы и Диллеры деталей и ТС)</t>
  </si>
  <si>
    <t>Обеспечен контроль цепочки движения деталей транспортных средств, влияющих на уровень безопасности на транспорте, на основе  единого цифрового доверенного пространства участников процесса жизненного цикла деталей и транспортных средств (Производители деталей, Производители ТС, Ремонтные предприятия, Центры Сертификации, Органы Исполнительной Власти, Владельцы и Пользователи ТС, Дистрибуторы и Диллеры деталей и ТС)</t>
  </si>
  <si>
    <t>5.8</t>
  </si>
  <si>
    <t>Разработка инфраструктуры и средств методической поддержки кадрового обеспечения цифровой трансформации и интеграции в мировое транспортное пространство</t>
  </si>
  <si>
    <t>01.2019-12.2021</t>
  </si>
  <si>
    <t>Министерство транспорта Российской Федерации, МИИТ</t>
  </si>
  <si>
    <t>Разработка специализированной современной платформы поддержки открытого он-лайн обучения в области цифрового транспорта и логистики</t>
  </si>
  <si>
    <t>разработка сервиса по построению индивидуальных траекторий обучения</t>
  </si>
  <si>
    <t>Формирование базы электронных образовательных ресурсов для подготовки по направлению "Цифровой транспорт и логистика" с целью приобретения необходимых компетенций в области применения современных информацонных технологий при управлении транспортным комплексом</t>
  </si>
  <si>
    <t xml:space="preserve">Концепция формирования электронных ресурсов </t>
  </si>
  <si>
    <t>разработка проектов отраслевых и националльных нормативных документов (стандартов) по организации электронного обучения и требований к электронным образовательным ресурсам</t>
  </si>
  <si>
    <t>Разработана инфраструктура и средства методической поддержки кадрового обеспечения цифровой трансформации и интеграции в мировое транспортное пространство</t>
  </si>
  <si>
    <t>Разработанная методическая поддержка кадрового обеспечения передана в промышленную эксплуатацию</t>
  </si>
  <si>
    <t>Разработка эскизного проекта по созданию инфраструктуры системы высокоточного позиционирования вдоль автомобильных дорог федерального значения с использованием инфраструктуры ГАИС «ЭРА-ГЛОНАСС»</t>
  </si>
  <si>
    <t>Эскизный проект разработан</t>
  </si>
  <si>
    <t>Разработка технического проекта</t>
  </si>
  <si>
    <t>Техничекий проект разработан</t>
  </si>
  <si>
    <t>Разработка конструкторской (КД), технологической (ТД), программной (ПД) документации</t>
  </si>
  <si>
    <t>КД, ТД и ПД разработана</t>
  </si>
  <si>
    <t>Разработка специализированных устройств (станций) для инфраструктуры ГАИС «ЭРА-ГЛОНАСС»</t>
  </si>
  <si>
    <t>Специализированные устройства (станций) для инфраструктуры ГАИС «ЭРА-ГЛОНАСС» разработаны</t>
  </si>
  <si>
    <t>Разработка специализированного программного обеспечения (СПО-О) формирования высокоточного навигационного поля с использованием инфраструктуры ГАИС «ЭРА-ГЛОНАСС»</t>
  </si>
  <si>
    <t>Специализированное программногое обеспечение (СПО-О) формирования высокоточного навигационного поля с использованием инфраструктуры ГАИС «ЭРА-ГЛОНАСС» разработано</t>
  </si>
  <si>
    <t>Разработка прикладного программного обеспечения (СПО-П) с использованием инфраструктуры ГАИС «ЭРА-ГЛОНАСС», в т.ч.:</t>
  </si>
  <si>
    <t>Европротокол внедрен на основных транспортных средствах</t>
  </si>
  <si>
    <t>специализированное ПО обеспечение высокоточной навигации на автодорогах</t>
  </si>
  <si>
    <t>Специализированное ПО обеспечение высокоточной навигации на автодорогах разработано</t>
  </si>
  <si>
    <t>специализированное ПО для контроля и управления дорожно-строительной техникой</t>
  </si>
  <si>
    <t>Специализированное ПО для контроля и управления дорожно-строительной техникой разработано</t>
  </si>
  <si>
    <t>специализированное ПО для реализации функции оформления ДТП без участия уполномоченных служб («Европротокол»)</t>
  </si>
  <si>
    <t>Специализированное ПО для реализации функции оформления ДТП без участия уполномоченных служб («Европротокол») разработано</t>
  </si>
  <si>
    <t>специализированное ПО для информационной поддержки водителей на автомобильных дорогах («Assisted Road»)</t>
  </si>
  <si>
    <t>Специализированное ПО для информационной поддержки водителей на автомобильных дорогах («Assisted Road») разработано</t>
  </si>
  <si>
    <t>специализированное ПО для персонального мониторинга дорожных рабочих и другого обслуживающего персонала</t>
  </si>
  <si>
    <t>Специализированное ПО для персонального мониторинга дорожных рабочих и другого обслуживающего персонала разработано</t>
  </si>
  <si>
    <t>Разработка совмещенного бортового оборудования, в т.ч.:</t>
  </si>
  <si>
    <t>Совмещенное бортовое оборудование разработано</t>
  </si>
  <si>
    <t>29.7.1</t>
  </si>
  <si>
    <t>Разработка совмещенного бортового оборудования с функцией информационной поддержки водителей на автомобильных дорогах («Assisted Road»).</t>
  </si>
  <si>
    <t>Совмещенное бортовое оборудование с функцией информационной поддержки водителей на автомобильных дорогах («Assisted Road») разработано</t>
  </si>
  <si>
    <t>Разработка совмещенного бортового оборудования с функцией оформления ДТП без участия уполномоченных служб («Европротокол»)</t>
  </si>
  <si>
    <t>Совмещенное бортовое оборудование с функцией оформления ДТП без участия уполномоченных служб («Европротокол») разработано</t>
  </si>
  <si>
    <t>Разработка совмещенного бортового оборудования с функцией контроля и управления дорожно-строительной техникой</t>
  </si>
  <si>
    <t>Совмещенное бортовое оборудование с функцией контроля и управления дорожно-строительной техникой разработано</t>
  </si>
  <si>
    <t>Разработка специализированного оборудования для персонального мониторинга дорожных рабочих и другого обслуживающего персонала</t>
  </si>
  <si>
    <t>Специализированное оборудование для персонального мониторинга дорожных рабочих и другого обслуживающего персонала разработано</t>
  </si>
  <si>
    <t>Создание системы контроля и мониторинга высокоточного навигационного поля и геопривязанных данных о дорожной инфраструктуре с использованием инфраструктуры ГАИС «ЭРА-ГЛОНАСС».</t>
  </si>
  <si>
    <t>Система контроля и мониторинга высокоточного навигационного поля и геопривязанных данных о дорожной инфраструктуре с использованием инфраструктуры ГАИС «ЭРА-ГЛОНАСС» создана</t>
  </si>
  <si>
    <t>Разработка специализированных систем восстановления обстоятельств ДТП для возмещения ущерба с использованием инфраструктуры ГАИС «ЭРА-ГЛОНАСС».</t>
  </si>
  <si>
    <t>Специализированные системы восстановления обстоятельств ДТП для возмещения ущерба с использованием инфраструктуры ГАИС «ЭРА-ГЛОНАСС» разработаны</t>
  </si>
  <si>
    <t>Изготовление/монтаж макета Системы</t>
  </si>
  <si>
    <t>Макет Системы изготовлен и смонтирован</t>
  </si>
  <si>
    <t>Изготовление/монтаж Системы</t>
  </si>
  <si>
    <t>Система изготовлена и смонтирована</t>
  </si>
  <si>
    <t>Создание основного и резервного Центров обработки данных с использованием инфраструктуры ГАИС «ЭРА-ГЛОНАСС»</t>
  </si>
  <si>
    <t>Основной и резервный Центры обработки данных с использованием инфраструктуры ГАИС «ЭРА-ГЛОНАСС» созданы</t>
  </si>
  <si>
    <t>Создание сети референцных станций вдоль автомобильных дорог федерального значения с использованием инфраструктуры ГАИС «ЭРА-ГЛОНАСС»</t>
  </si>
  <si>
    <t>Сеть референцных станций вдоль автомобильных дорог федерального значения с использованием инфраструктуры ГАИС «ЭРА-ГЛОНАСС» создана</t>
  </si>
  <si>
    <t>Разработка нормативно-технических актов (НТА) и нормативно-правовых актов (НПА)</t>
  </si>
  <si>
    <t>Нормативно-технические акты (НТА) и нормативно-правовывые акты (НПА) разработаны</t>
  </si>
  <si>
    <t>Опытная эксплуатация Системы с использованием инфраструктуры ГАИС «ЭРА-ГЛОНАСС»</t>
  </si>
  <si>
    <t>Опытная эксплуатация Системы с использованием инфраструктуры ГАИС «ЭРА-ГЛОНАСС» завершена</t>
  </si>
  <si>
    <t>Доработка Системы по результатам опытной эксплуатации с использованием инфраструктуры ГАИС «ЭРА-ГЛОНАСС»</t>
  </si>
  <si>
    <t>Доработка Системы по результатам опытной эксплуатации с использованием инфраструктуры ГАИС «ЭРА-ГЛОНАСС» осуществлена</t>
  </si>
  <si>
    <t>Сертификация Системы</t>
  </si>
  <si>
    <t>Сертификация Системы проведена</t>
  </si>
  <si>
    <t>Ввод Системы в промышленную эксплуатацию</t>
  </si>
  <si>
    <t>Ввод Системы в промышленную эксплуатацию выполнен</t>
  </si>
  <si>
    <t>28.1.1.</t>
  </si>
  <si>
    <t>28.1.2.</t>
  </si>
  <si>
    <t>28.1.3.</t>
  </si>
  <si>
    <t>28.1.</t>
  </si>
  <si>
    <t>Разработка учебно методических комплексов и нормативных документов</t>
  </si>
  <si>
    <t>Требования согласованы</t>
  </si>
  <si>
    <t>Модуль разработан</t>
  </si>
  <si>
    <t>Поставка и установка оборудования базовых станций и измерительных комплектов в дорожном полотне, их интеграция в систему транспортной телематики</t>
  </si>
  <si>
    <t>Оборудование базовых станций и измерительных комплексов установлены и интегрированы в систему транспортной телематики</t>
  </si>
  <si>
    <t>30.</t>
  </si>
  <si>
    <t>30.1</t>
  </si>
  <si>
    <t>30.2</t>
  </si>
  <si>
    <t>30.3</t>
  </si>
  <si>
    <t>30.4</t>
  </si>
  <si>
    <t>30.5</t>
  </si>
  <si>
    <t>30.6</t>
  </si>
  <si>
    <t>30.6.1</t>
  </si>
  <si>
    <t>30.6.2</t>
  </si>
  <si>
    <t>30.6.3</t>
  </si>
  <si>
    <t>30.6.4</t>
  </si>
  <si>
    <t>30.6.5</t>
  </si>
  <si>
    <t>30.7</t>
  </si>
  <si>
    <t>30.7.2</t>
  </si>
  <si>
    <t>30.7.3</t>
  </si>
  <si>
    <t>30.7.4</t>
  </si>
  <si>
    <t>30.8</t>
  </si>
  <si>
    <t>30.9</t>
  </si>
  <si>
    <t>30.10</t>
  </si>
  <si>
    <t>30.11</t>
  </si>
  <si>
    <t>30.11.1</t>
  </si>
  <si>
    <t>30.11.2</t>
  </si>
  <si>
    <t>30.12</t>
  </si>
  <si>
    <t>30.13</t>
  </si>
  <si>
    <t>30.14</t>
  </si>
  <si>
    <t>30.15</t>
  </si>
  <si>
    <t>30.16</t>
  </si>
  <si>
    <t xml:space="preserve">Создание коммерческой части ЦПЖД для физических лиц с использованием технологий распределенных реестров </t>
  </si>
  <si>
    <t xml:space="preserve">Создание коммерческой части ЦПЖД для нужд бизнеса ЦПЖД с использованием технологий распределенных реестров </t>
  </si>
  <si>
    <t xml:space="preserve">Создание коммерческой части ЦПЖД для государственных нужд  с использованием технологий распределенных реестров </t>
  </si>
  <si>
    <t>22.5.4.</t>
  </si>
  <si>
    <t>22.5.5.</t>
  </si>
  <si>
    <t>22.5.6.</t>
  </si>
  <si>
    <t>Разработка и внедрение технических средств мониторинга и сбора информации по экологической обстановке на транспортной инфраструктуре. Результаты:                                                                                                                                           - сокращение времени реакции до 2-х раз на техногенные катастрофы, связанные  с разливами и  выбросами вредных веществ;                                                                                        - оперативная организация упреждающих действий в случае риска возникновения техногенных ситуаций и загрязнения окружающей среды</t>
  </si>
  <si>
    <t xml:space="preserve">«Создание системы повышения эффективности эксплуатации и обеспечения безопасности объектов и подвижного состава транспортного комплекса на основе систем высокоточного позиционирования (СПЭБ-ТК-ГЛОНАСС)». Результат: автоматизация функций региональных исполнительных органов государственной власти в сфере контроля и надзора за техническим состоянием и уровнем безопасности на транспорте и эксплуатации объектов инфраструктуры транспортного комплекса. </t>
  </si>
  <si>
    <t>12</t>
  </si>
  <si>
    <t>12.1.4.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</si>
</sst>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yyyy"/>
    <numFmt numFmtId="165" formatCode="mm\.yyyy"/>
  </numFmts>
  <fonts count="3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3"/>
      <color rgb="FF000000"/>
      <name val="Times New Roman"/>
      <family val="1"/>
      <charset val="204"/>
    </font>
    <font>
      <i/>
      <sz val="13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0" tint="-0.249977111117893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3"/>
      <color theme="0" tint="-0.249977111117893"/>
      <name val="Times New Roman"/>
      <family val="1"/>
      <charset val="204"/>
    </font>
    <font>
      <i/>
      <sz val="13"/>
      <color theme="0" tint="-0.249977111117893"/>
      <name val="Times New Roman"/>
      <family val="1"/>
      <charset val="204"/>
    </font>
    <font>
      <sz val="12"/>
      <color theme="0" tint="-0.249977111117893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3"/>
      <name val="Times New Roman"/>
      <family val="1"/>
      <charset val="204"/>
    </font>
    <font>
      <sz val="13"/>
      <color theme="0" tint="-0.34998626667073579"/>
      <name val="Times New Roman"/>
      <family val="1"/>
      <charset val="204"/>
    </font>
    <font>
      <i/>
      <sz val="13"/>
      <color theme="0" tint="-0.34998626667073579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273171"/>
      <name val="Calibri Light"/>
      <family val="2"/>
      <charset val="204"/>
    </font>
    <font>
      <sz val="10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3"/>
      <color rgb="FFFF0000"/>
      <name val="Times New Roman"/>
      <family val="1"/>
      <charset val="204"/>
    </font>
    <font>
      <sz val="13"/>
      <color rgb="FFFF0000"/>
      <name val="Times New Roman"/>
      <family val="1"/>
      <charset val="204"/>
    </font>
    <font>
      <sz val="13"/>
      <color theme="1"/>
      <name val="Calibri"/>
      <family val="2"/>
      <charset val="204"/>
      <scheme val="minor"/>
    </font>
    <font>
      <i/>
      <sz val="14"/>
      <color rgb="FF000000"/>
      <name val="Times New Roman"/>
      <family val="1"/>
      <charset val="204"/>
    </font>
    <font>
      <i/>
      <sz val="14"/>
      <color theme="0" tint="-0.249977111117893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theme="0" tint="-0.249977111117893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0">
    <xf numFmtId="0" fontId="0" fillId="0" borderId="0" xfId="0"/>
    <xf numFmtId="0" fontId="6" fillId="0" borderId="1" xfId="0" applyFont="1" applyBorder="1" applyAlignment="1">
      <alignment horizontal="left" vertical="center" wrapText="1" readingOrder="1"/>
    </xf>
    <xf numFmtId="0" fontId="7" fillId="0" borderId="0" xfId="0" applyFont="1"/>
    <xf numFmtId="0" fontId="7" fillId="0" borderId="1" xfId="0" applyFont="1" applyBorder="1"/>
    <xf numFmtId="0" fontId="8" fillId="0" borderId="0" xfId="0" applyFont="1"/>
    <xf numFmtId="0" fontId="4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 wrapText="1" readingOrder="1"/>
    </xf>
    <xf numFmtId="0" fontId="9" fillId="0" borderId="1" xfId="0" applyFont="1" applyBorder="1" applyAlignment="1">
      <alignment horizontal="justify" vertical="top" wrapText="1"/>
    </xf>
    <xf numFmtId="0" fontId="9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justify" vertical="center" wrapText="1" readingOrder="1"/>
    </xf>
    <xf numFmtId="0" fontId="13" fillId="0" borderId="0" xfId="0" applyFont="1"/>
    <xf numFmtId="0" fontId="7" fillId="0" borderId="0" xfId="0" applyFont="1" applyBorder="1"/>
    <xf numFmtId="0" fontId="11" fillId="0" borderId="0" xfId="0" applyFont="1"/>
    <xf numFmtId="0" fontId="14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right" vertical="center" wrapText="1" readingOrder="1"/>
    </xf>
    <xf numFmtId="3" fontId="6" fillId="0" borderId="1" xfId="0" applyNumberFormat="1" applyFont="1" applyBorder="1" applyAlignment="1">
      <alignment horizontal="justify" vertical="center" wrapText="1" readingOrder="1"/>
    </xf>
    <xf numFmtId="0" fontId="6" fillId="0" borderId="0" xfId="0" applyFont="1" applyBorder="1" applyAlignment="1">
      <alignment horizontal="justify" vertical="center" wrapText="1" readingOrder="1"/>
    </xf>
    <xf numFmtId="3" fontId="6" fillId="0" borderId="0" xfId="0" applyNumberFormat="1" applyFont="1" applyBorder="1" applyAlignment="1">
      <alignment horizontal="right" vertical="center" wrapText="1" readingOrder="1"/>
    </xf>
    <xf numFmtId="0" fontId="6" fillId="3" borderId="1" xfId="0" applyFont="1" applyFill="1" applyBorder="1" applyAlignment="1">
      <alignment horizontal="center" vertical="center" textRotation="90" wrapText="1" readingOrder="1"/>
    </xf>
    <xf numFmtId="3" fontId="9" fillId="3" borderId="1" xfId="0" applyNumberFormat="1" applyFont="1" applyFill="1" applyBorder="1" applyAlignment="1">
      <alignment horizontal="right" vertical="center" wrapText="1"/>
    </xf>
    <xf numFmtId="3" fontId="6" fillId="3" borderId="1" xfId="0" applyNumberFormat="1" applyFont="1" applyFill="1" applyBorder="1" applyAlignment="1">
      <alignment horizontal="right" vertical="center" wrapText="1" readingOrder="1"/>
    </xf>
    <xf numFmtId="0" fontId="8" fillId="3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top" wrapText="1"/>
    </xf>
    <xf numFmtId="0" fontId="7" fillId="0" borderId="1" xfId="0" applyFont="1" applyFill="1" applyBorder="1"/>
    <xf numFmtId="3" fontId="6" fillId="0" borderId="1" xfId="0" applyNumberFormat="1" applyFont="1" applyFill="1" applyBorder="1" applyAlignment="1">
      <alignment horizontal="right" vertical="center" wrapText="1" readingOrder="1"/>
    </xf>
    <xf numFmtId="3" fontId="6" fillId="0" borderId="0" xfId="0" applyNumberFormat="1" applyFont="1" applyFill="1" applyBorder="1" applyAlignment="1">
      <alignment horizontal="right" vertical="center" wrapText="1" readingOrder="1"/>
    </xf>
    <xf numFmtId="0" fontId="7" fillId="0" borderId="0" xfId="0" applyFont="1" applyFill="1"/>
    <xf numFmtId="3" fontId="9" fillId="0" borderId="1" xfId="0" applyNumberFormat="1" applyFont="1" applyFill="1" applyBorder="1" applyAlignment="1">
      <alignment horizontal="justify" vertical="top" wrapText="1"/>
    </xf>
    <xf numFmtId="3" fontId="6" fillId="0" borderId="1" xfId="0" applyNumberFormat="1" applyFont="1" applyFill="1" applyBorder="1" applyAlignment="1">
      <alignment horizontal="justify" vertical="center" wrapText="1" readingOrder="1"/>
    </xf>
    <xf numFmtId="3" fontId="8" fillId="0" borderId="1" xfId="0" applyNumberFormat="1" applyFont="1" applyFill="1" applyBorder="1"/>
    <xf numFmtId="0" fontId="0" fillId="0" borderId="0" xfId="0" applyFill="1"/>
    <xf numFmtId="0" fontId="17" fillId="0" borderId="0" xfId="0" applyFont="1"/>
    <xf numFmtId="0" fontId="6" fillId="0" borderId="1" xfId="0" applyFont="1" applyBorder="1" applyAlignment="1">
      <alignment horizontal="justify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justify" vertical="center" wrapText="1" readingOrder="1"/>
    </xf>
    <xf numFmtId="3" fontId="9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textRotation="90" wrapText="1" readingOrder="1"/>
    </xf>
    <xf numFmtId="0" fontId="4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 readingOrder="1"/>
    </xf>
    <xf numFmtId="0" fontId="19" fillId="0" borderId="7" xfId="0" applyFont="1" applyBorder="1"/>
    <xf numFmtId="0" fontId="18" fillId="0" borderId="8" xfId="0" applyFont="1" applyBorder="1" applyAlignment="1">
      <alignment horizontal="justify" vertical="center" wrapText="1" readingOrder="1"/>
    </xf>
    <xf numFmtId="0" fontId="19" fillId="0" borderId="9" xfId="0" applyFont="1" applyBorder="1"/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0" fillId="0" borderId="1" xfId="0" applyBorder="1"/>
    <xf numFmtId="49" fontId="2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justify" vertical="center" wrapText="1" readingOrder="1"/>
    </xf>
    <xf numFmtId="49" fontId="6" fillId="0" borderId="10" xfId="0" applyNumberFormat="1" applyFont="1" applyBorder="1" applyAlignment="1">
      <alignment horizontal="justify" vertical="center" wrapText="1" readingOrder="1"/>
    </xf>
    <xf numFmtId="49" fontId="6" fillId="0" borderId="0" xfId="0" applyNumberFormat="1" applyFont="1" applyBorder="1" applyAlignment="1">
      <alignment horizontal="justify" vertical="center" wrapText="1" readingOrder="1"/>
    </xf>
    <xf numFmtId="49" fontId="7" fillId="0" borderId="0" xfId="0" applyNumberFormat="1" applyFont="1"/>
    <xf numFmtId="49" fontId="8" fillId="0" borderId="0" xfId="0" applyNumberFormat="1" applyFont="1"/>
    <xf numFmtId="0" fontId="20" fillId="0" borderId="1" xfId="0" applyFont="1" applyBorder="1" applyAlignment="1">
      <alignment horizontal="left" vertical="top" wrapText="1"/>
    </xf>
    <xf numFmtId="0" fontId="20" fillId="0" borderId="1" xfId="0" applyNumberFormat="1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8" fillId="0" borderId="1" xfId="0" applyFont="1" applyBorder="1"/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justify" vertical="center" wrapText="1" readingOrder="1"/>
    </xf>
    <xf numFmtId="0" fontId="25" fillId="0" borderId="1" xfId="0" applyFont="1" applyBorder="1"/>
    <xf numFmtId="0" fontId="26" fillId="0" borderId="1" xfId="0" applyFont="1" applyBorder="1" applyAlignment="1">
      <alignment horizontal="justify" vertical="center" wrapText="1" readingOrder="1"/>
    </xf>
    <xf numFmtId="0" fontId="27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164" fontId="20" fillId="0" borderId="1" xfId="0" applyNumberFormat="1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164" fontId="20" fillId="4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49" fontId="4" fillId="0" borderId="0" xfId="0" applyNumberFormat="1" applyFont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29" fillId="0" borderId="0" xfId="0" applyNumberFormat="1" applyFont="1"/>
    <xf numFmtId="49" fontId="4" fillId="0" borderId="1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vertical="top" wrapText="1"/>
    </xf>
    <xf numFmtId="49" fontId="4" fillId="2" borderId="1" xfId="0" applyNumberFormat="1" applyFont="1" applyFill="1" applyBorder="1" applyAlignment="1">
      <alignment horizontal="center" vertical="center"/>
    </xf>
    <xf numFmtId="49" fontId="20" fillId="2" borderId="1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vertical="top" wrapText="1"/>
    </xf>
    <xf numFmtId="49" fontId="0" fillId="0" borderId="0" xfId="0" applyNumberFormat="1"/>
    <xf numFmtId="0" fontId="11" fillId="0" borderId="4" xfId="0" applyFont="1" applyBorder="1" applyAlignment="1">
      <alignment vertical="top" wrapText="1"/>
    </xf>
    <xf numFmtId="0" fontId="11" fillId="0" borderId="0" xfId="0" applyFont="1" applyFill="1" applyAlignment="1">
      <alignment wrapText="1"/>
    </xf>
    <xf numFmtId="0" fontId="14" fillId="0" borderId="1" xfId="0" applyFont="1" applyFill="1" applyBorder="1" applyAlignment="1">
      <alignment horizontal="center" vertical="center"/>
    </xf>
    <xf numFmtId="0" fontId="11" fillId="0" borderId="5" xfId="0" applyFont="1" applyBorder="1" applyAlignment="1">
      <alignment vertical="top" wrapText="1"/>
    </xf>
    <xf numFmtId="3" fontId="18" fillId="4" borderId="6" xfId="0" applyNumberFormat="1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 readingOrder="1"/>
    </xf>
    <xf numFmtId="49" fontId="6" fillId="0" borderId="1" xfId="0" applyNumberFormat="1" applyFont="1" applyBorder="1" applyAlignment="1">
      <alignment horizontal="justify" vertical="center" wrapText="1" readingOrder="1"/>
    </xf>
    <xf numFmtId="0" fontId="6" fillId="0" borderId="1" xfId="0" applyFont="1" applyBorder="1" applyAlignment="1">
      <alignment horizontal="justify" vertical="center" wrapText="1" readingOrder="1"/>
    </xf>
    <xf numFmtId="49" fontId="6" fillId="0" borderId="1" xfId="0" applyNumberFormat="1" applyFont="1" applyBorder="1" applyAlignment="1">
      <alignment horizontal="justify" vertical="center" wrapText="1" readingOrder="1"/>
    </xf>
    <xf numFmtId="0" fontId="13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justify" vertical="center" wrapText="1" readingOrder="1"/>
    </xf>
    <xf numFmtId="49" fontId="6" fillId="0" borderId="1" xfId="0" applyNumberFormat="1" applyFont="1" applyBorder="1" applyAlignment="1">
      <alignment horizontal="justify" vertical="center" wrapText="1" readingOrder="1"/>
    </xf>
    <xf numFmtId="0" fontId="13" fillId="0" borderId="0" xfId="0" applyFont="1" applyFill="1" applyAlignment="1">
      <alignment vertical="center"/>
    </xf>
    <xf numFmtId="0" fontId="32" fillId="0" borderId="0" xfId="0" applyFont="1" applyFill="1"/>
    <xf numFmtId="49" fontId="6" fillId="2" borderId="1" xfId="0" applyNumberFormat="1" applyFont="1" applyFill="1" applyBorder="1" applyAlignment="1">
      <alignment horizontal="justify" vertical="center" wrapText="1" readingOrder="1"/>
    </xf>
    <xf numFmtId="0" fontId="6" fillId="2" borderId="1" xfId="0" applyFont="1" applyFill="1" applyBorder="1" applyAlignment="1">
      <alignment horizontal="justify" vertical="center" wrapText="1" readingOrder="1"/>
    </xf>
    <xf numFmtId="0" fontId="6" fillId="2" borderId="1" xfId="0" applyFont="1" applyFill="1" applyBorder="1" applyAlignment="1">
      <alignment horizontal="left" vertical="center" wrapText="1" readingOrder="1"/>
    </xf>
    <xf numFmtId="0" fontId="7" fillId="2" borderId="1" xfId="0" applyFont="1" applyFill="1" applyBorder="1"/>
    <xf numFmtId="3" fontId="6" fillId="2" borderId="1" xfId="0" applyNumberFormat="1" applyFont="1" applyFill="1" applyBorder="1" applyAlignment="1">
      <alignment horizontal="right" vertical="center" wrapText="1" readingOrder="1"/>
    </xf>
    <xf numFmtId="3" fontId="9" fillId="2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justify" vertical="center" wrapText="1" readingOrder="1"/>
    </xf>
    <xf numFmtId="0" fontId="4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justify" vertical="center" wrapText="1" readingOrder="1"/>
    </xf>
    <xf numFmtId="49" fontId="20" fillId="0" borderId="1" xfId="0" applyNumberFormat="1" applyFont="1" applyFill="1" applyBorder="1" applyAlignment="1">
      <alignment horizontal="left" vertical="center" wrapText="1"/>
    </xf>
    <xf numFmtId="49" fontId="20" fillId="2" borderId="1" xfId="0" applyNumberFormat="1" applyFont="1" applyFill="1" applyBorder="1" applyAlignment="1">
      <alignment horizontal="left" vertical="center" wrapText="1"/>
    </xf>
    <xf numFmtId="49" fontId="20" fillId="4" borderId="1" xfId="0" applyNumberFormat="1" applyFont="1" applyFill="1" applyBorder="1" applyAlignment="1">
      <alignment horizontal="left" vertical="center" wrapText="1"/>
    </xf>
    <xf numFmtId="0" fontId="20" fillId="4" borderId="0" xfId="0" applyFont="1" applyFill="1" applyAlignment="1">
      <alignment horizontal="left" wrapText="1"/>
    </xf>
    <xf numFmtId="0" fontId="6" fillId="0" borderId="1" xfId="0" applyFont="1" applyBorder="1" applyAlignment="1">
      <alignment horizontal="justify" vertical="center" wrapText="1" readingOrder="1"/>
    </xf>
    <xf numFmtId="0" fontId="4" fillId="0" borderId="1" xfId="0" applyFont="1" applyBorder="1" applyAlignment="1">
      <alignment horizontal="center" vertical="center" wrapText="1"/>
    </xf>
    <xf numFmtId="49" fontId="0" fillId="7" borderId="0" xfId="0" applyNumberFormat="1" applyFill="1"/>
    <xf numFmtId="0" fontId="20" fillId="0" borderId="0" xfId="0" applyFont="1" applyFill="1" applyAlignment="1">
      <alignment horizontal="left" wrapText="1"/>
    </xf>
    <xf numFmtId="0" fontId="12" fillId="0" borderId="1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left" vertical="center" wrapText="1"/>
    </xf>
    <xf numFmtId="0" fontId="34" fillId="4" borderId="1" xfId="0" applyFont="1" applyFill="1" applyBorder="1" applyAlignment="1">
      <alignment horizontal="left" vertical="center" wrapText="1"/>
    </xf>
    <xf numFmtId="49" fontId="20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49" fontId="20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justify" vertical="center" wrapText="1" readingOrder="1"/>
    </xf>
    <xf numFmtId="0" fontId="6" fillId="0" borderId="1" xfId="0" applyFont="1" applyFill="1" applyBorder="1" applyAlignment="1">
      <alignment horizontal="justify" vertical="center" wrapText="1" readingOrder="1"/>
    </xf>
    <xf numFmtId="0" fontId="7" fillId="0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left" vertical="center" wrapText="1" readingOrder="1"/>
    </xf>
    <xf numFmtId="49" fontId="6" fillId="7" borderId="1" xfId="0" applyNumberFormat="1" applyFont="1" applyFill="1" applyBorder="1" applyAlignment="1">
      <alignment horizontal="justify" vertical="center" wrapText="1" readingOrder="1"/>
    </xf>
    <xf numFmtId="49" fontId="6" fillId="7" borderId="13" xfId="0" applyNumberFormat="1" applyFont="1" applyFill="1" applyBorder="1" applyAlignment="1">
      <alignment horizontal="justify" vertical="center" wrapText="1" readingOrder="1"/>
    </xf>
    <xf numFmtId="0" fontId="0" fillId="0" borderId="0" xfId="0"/>
    <xf numFmtId="0" fontId="0" fillId="0" borderId="0" xfId="0"/>
    <xf numFmtId="0" fontId="0" fillId="5" borderId="0" xfId="0" applyFill="1"/>
    <xf numFmtId="0" fontId="11" fillId="0" borderId="0" xfId="0" applyFont="1" applyFill="1"/>
    <xf numFmtId="0" fontId="11" fillId="2" borderId="0" xfId="0" applyFont="1" applyFill="1"/>
    <xf numFmtId="3" fontId="7" fillId="0" borderId="1" xfId="0" applyNumberFormat="1" applyFont="1" applyFill="1" applyBorder="1"/>
    <xf numFmtId="49" fontId="20" fillId="5" borderId="1" xfId="0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left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11" fillId="5" borderId="0" xfId="0" applyFont="1" applyFill="1"/>
    <xf numFmtId="49" fontId="4" fillId="5" borderId="1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13" fillId="5" borderId="0" xfId="0" applyFont="1" applyFill="1" applyAlignment="1">
      <alignment vertical="center"/>
    </xf>
    <xf numFmtId="164" fontId="20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13" fillId="5" borderId="0" xfId="0" applyFont="1" applyFill="1"/>
    <xf numFmtId="49" fontId="20" fillId="5" borderId="1" xfId="0" applyNumberFormat="1" applyFont="1" applyFill="1" applyBorder="1" applyAlignment="1">
      <alignment horizontal="center" vertical="center"/>
    </xf>
    <xf numFmtId="0" fontId="32" fillId="5" borderId="0" xfId="0" applyFont="1" applyFill="1"/>
    <xf numFmtId="0" fontId="20" fillId="8" borderId="1" xfId="0" applyFont="1" applyFill="1" applyBorder="1" applyAlignment="1">
      <alignment horizontal="left" vertical="center" wrapText="1"/>
    </xf>
    <xf numFmtId="165" fontId="20" fillId="8" borderId="1" xfId="0" applyNumberFormat="1" applyFont="1" applyFill="1" applyBorder="1" applyAlignment="1">
      <alignment horizontal="center" vertical="top" wrapText="1"/>
    </xf>
    <xf numFmtId="0" fontId="20" fillId="8" borderId="1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left" vertical="center" wrapText="1"/>
    </xf>
    <xf numFmtId="0" fontId="0" fillId="8" borderId="0" xfId="0" applyFill="1"/>
    <xf numFmtId="49" fontId="20" fillId="8" borderId="1" xfId="0" applyNumberFormat="1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center" vertical="center" wrapText="1"/>
    </xf>
    <xf numFmtId="0" fontId="11" fillId="8" borderId="0" xfId="0" applyFont="1" applyFill="1"/>
    <xf numFmtId="49" fontId="0" fillId="8" borderId="0" xfId="0" applyNumberFormat="1" applyFill="1"/>
    <xf numFmtId="0" fontId="1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justify" vertical="center" wrapText="1" readingOrder="1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 readingOrder="1"/>
    </xf>
    <xf numFmtId="0" fontId="6" fillId="0" borderId="4" xfId="0" applyFont="1" applyBorder="1" applyAlignment="1">
      <alignment horizontal="left" vertical="center" wrapText="1" readingOrder="1"/>
    </xf>
    <xf numFmtId="0" fontId="6" fillId="0" borderId="5" xfId="0" applyFont="1" applyBorder="1" applyAlignment="1">
      <alignment horizontal="left" vertical="center" wrapText="1" readingOrder="1"/>
    </xf>
    <xf numFmtId="0" fontId="6" fillId="7" borderId="3" xfId="0" applyFont="1" applyFill="1" applyBorder="1" applyAlignment="1">
      <alignment horizontal="left" vertical="center" wrapText="1" readingOrder="1"/>
    </xf>
    <xf numFmtId="0" fontId="6" fillId="7" borderId="4" xfId="0" applyFont="1" applyFill="1" applyBorder="1" applyAlignment="1">
      <alignment horizontal="left" vertical="center" wrapText="1" readingOrder="1"/>
    </xf>
    <xf numFmtId="0" fontId="6" fillId="7" borderId="5" xfId="0" applyFont="1" applyFill="1" applyBorder="1" applyAlignment="1">
      <alignment horizontal="left" vertical="center" wrapText="1" readingOrder="1"/>
    </xf>
    <xf numFmtId="0" fontId="6" fillId="7" borderId="3" xfId="0" applyFont="1" applyFill="1" applyBorder="1" applyAlignment="1">
      <alignment horizontal="justify" vertical="center" wrapText="1" readingOrder="1"/>
    </xf>
    <xf numFmtId="0" fontId="6" fillId="7" borderId="4" xfId="0" applyFont="1" applyFill="1" applyBorder="1" applyAlignment="1">
      <alignment horizontal="justify" vertical="center" wrapText="1" readingOrder="1"/>
    </xf>
    <xf numFmtId="0" fontId="6" fillId="7" borderId="5" xfId="0" applyFont="1" applyFill="1" applyBorder="1" applyAlignment="1">
      <alignment horizontal="justify" vertical="center" wrapText="1" readingOrder="1"/>
    </xf>
    <xf numFmtId="0" fontId="6" fillId="7" borderId="14" xfId="0" applyFont="1" applyFill="1" applyBorder="1" applyAlignment="1">
      <alignment vertical="center" wrapText="1" readingOrder="1"/>
    </xf>
    <xf numFmtId="0" fontId="6" fillId="7" borderId="2" xfId="0" applyFont="1" applyFill="1" applyBorder="1" applyAlignment="1">
      <alignment vertical="center" wrapText="1" readingOrder="1"/>
    </xf>
    <xf numFmtId="0" fontId="6" fillId="7" borderId="15" xfId="0" applyFont="1" applyFill="1" applyBorder="1" applyAlignment="1">
      <alignment vertical="center" wrapText="1" readingOrder="1"/>
    </xf>
    <xf numFmtId="0" fontId="6" fillId="7" borderId="3" xfId="0" applyFont="1" applyFill="1" applyBorder="1" applyAlignment="1">
      <alignment vertical="center" wrapText="1" readingOrder="1"/>
    </xf>
    <xf numFmtId="0" fontId="6" fillId="7" borderId="4" xfId="0" applyFont="1" applyFill="1" applyBorder="1" applyAlignment="1">
      <alignment vertical="center" wrapText="1" readingOrder="1"/>
    </xf>
    <xf numFmtId="0" fontId="6" fillId="7" borderId="5" xfId="0" applyFont="1" applyFill="1" applyBorder="1" applyAlignment="1">
      <alignment vertical="center" wrapText="1" readingOrder="1"/>
    </xf>
    <xf numFmtId="0" fontId="9" fillId="4" borderId="3" xfId="0" applyFont="1" applyFill="1" applyBorder="1" applyAlignment="1">
      <alignment horizontal="left" vertical="center" wrapText="1" readingOrder="1"/>
    </xf>
    <xf numFmtId="0" fontId="9" fillId="4" borderId="4" xfId="0" applyFont="1" applyFill="1" applyBorder="1" applyAlignment="1">
      <alignment horizontal="left" vertical="center" wrapText="1" readingOrder="1"/>
    </xf>
    <xf numFmtId="0" fontId="9" fillId="4" borderId="5" xfId="0" applyFont="1" applyFill="1" applyBorder="1" applyAlignment="1">
      <alignment horizontal="left" vertical="center" wrapText="1" readingOrder="1"/>
    </xf>
    <xf numFmtId="0" fontId="9" fillId="4" borderId="1" xfId="0" applyFont="1" applyFill="1" applyBorder="1" applyAlignment="1">
      <alignment horizontal="justify" vertical="center" wrapText="1" readingOrder="1"/>
    </xf>
    <xf numFmtId="0" fontId="6" fillId="4" borderId="3" xfId="0" applyFont="1" applyFill="1" applyBorder="1" applyAlignment="1">
      <alignment horizontal="justify" vertical="center" wrapText="1" readingOrder="1"/>
    </xf>
    <xf numFmtId="0" fontId="6" fillId="4" borderId="4" xfId="0" applyFont="1" applyFill="1" applyBorder="1" applyAlignment="1">
      <alignment horizontal="justify" vertical="center" wrapText="1" readingOrder="1"/>
    </xf>
    <xf numFmtId="0" fontId="6" fillId="4" borderId="5" xfId="0" applyFont="1" applyFill="1" applyBorder="1" applyAlignment="1">
      <alignment horizontal="justify" vertical="center" wrapText="1" readingOrder="1"/>
    </xf>
    <xf numFmtId="0" fontId="9" fillId="4" borderId="3" xfId="0" applyFont="1" applyFill="1" applyBorder="1" applyAlignment="1">
      <alignment horizontal="justify" vertical="center" wrapText="1" readingOrder="1"/>
    </xf>
    <xf numFmtId="0" fontId="9" fillId="4" borderId="4" xfId="0" applyFont="1" applyFill="1" applyBorder="1" applyAlignment="1">
      <alignment horizontal="justify" vertical="center" wrapText="1" readingOrder="1"/>
    </xf>
    <xf numFmtId="0" fontId="9" fillId="4" borderId="5" xfId="0" applyFont="1" applyFill="1" applyBorder="1" applyAlignment="1">
      <alignment horizontal="justify" vertical="center" wrapText="1" readingOrder="1"/>
    </xf>
    <xf numFmtId="0" fontId="9" fillId="4" borderId="1" xfId="0" applyNumberFormat="1" applyFont="1" applyFill="1" applyBorder="1" applyAlignment="1">
      <alignment horizontal="justify" vertical="center" wrapText="1" readingOrder="1"/>
    </xf>
    <xf numFmtId="14" fontId="6" fillId="4" borderId="1" xfId="0" applyNumberFormat="1" applyFont="1" applyFill="1" applyBorder="1" applyAlignment="1">
      <alignment horizontal="justify" vertical="center" wrapText="1" readingOrder="1"/>
    </xf>
    <xf numFmtId="0" fontId="6" fillId="4" borderId="1" xfId="0" applyFont="1" applyFill="1" applyBorder="1" applyAlignment="1">
      <alignment horizontal="justify" vertical="center" wrapText="1" readingOrder="1"/>
    </xf>
    <xf numFmtId="49" fontId="9" fillId="4" borderId="1" xfId="0" applyNumberFormat="1" applyFont="1" applyFill="1" applyBorder="1" applyAlignment="1">
      <alignment horizontal="justify" vertical="center" wrapText="1" readingOrder="1"/>
    </xf>
    <xf numFmtId="16" fontId="6" fillId="4" borderId="3" xfId="0" applyNumberFormat="1" applyFont="1" applyFill="1" applyBorder="1" applyAlignment="1">
      <alignment horizontal="left" vertical="top" wrapText="1" readingOrder="1"/>
    </xf>
    <xf numFmtId="16" fontId="6" fillId="4" borderId="4" xfId="0" applyNumberFormat="1" applyFont="1" applyFill="1" applyBorder="1" applyAlignment="1">
      <alignment horizontal="left" vertical="top" wrapText="1" readingOrder="1"/>
    </xf>
    <xf numFmtId="16" fontId="6" fillId="4" borderId="5" xfId="0" applyNumberFormat="1" applyFont="1" applyFill="1" applyBorder="1" applyAlignment="1">
      <alignment horizontal="left" vertical="top" wrapText="1" readingOrder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 readingOrder="1"/>
    </xf>
    <xf numFmtId="0" fontId="0" fillId="0" borderId="0" xfId="0" applyFont="1" applyFill="1"/>
    <xf numFmtId="49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33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0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center" vertical="center"/>
    </xf>
    <xf numFmtId="165" fontId="20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/>
    <xf numFmtId="49" fontId="4" fillId="0" borderId="3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 readingOrder="1"/>
    </xf>
    <xf numFmtId="14" fontId="6" fillId="0" borderId="1" xfId="0" applyNumberFormat="1" applyFont="1" applyFill="1" applyBorder="1" applyAlignment="1">
      <alignment horizontal="justify" vertical="center" wrapText="1" readingOrder="1"/>
    </xf>
    <xf numFmtId="0" fontId="6" fillId="0" borderId="1" xfId="0" applyFont="1" applyFill="1" applyBorder="1" applyAlignment="1">
      <alignment horizontal="justify" vertical="center" wrapText="1" readingOrder="1"/>
    </xf>
    <xf numFmtId="0" fontId="9" fillId="0" borderId="3" xfId="0" applyFont="1" applyFill="1" applyBorder="1" applyAlignment="1">
      <alignment horizontal="justify" vertical="center" wrapText="1" readingOrder="1"/>
    </xf>
    <xf numFmtId="0" fontId="9" fillId="0" borderId="4" xfId="0" applyFont="1" applyFill="1" applyBorder="1" applyAlignment="1">
      <alignment horizontal="justify" vertical="center" wrapText="1" readingOrder="1"/>
    </xf>
    <xf numFmtId="0" fontId="9" fillId="0" borderId="5" xfId="0" applyFont="1" applyFill="1" applyBorder="1" applyAlignment="1">
      <alignment horizontal="justify" vertical="center" wrapText="1" readingOrder="1"/>
    </xf>
    <xf numFmtId="0" fontId="9" fillId="0" borderId="1" xfId="0" applyFont="1" applyFill="1" applyBorder="1" applyAlignment="1">
      <alignment vertical="top" wrapText="1"/>
    </xf>
    <xf numFmtId="49" fontId="9" fillId="0" borderId="1" xfId="0" applyNumberFormat="1" applyFont="1" applyFill="1" applyBorder="1" applyAlignment="1">
      <alignment horizontal="justify" vertical="center" wrapText="1" readingOrder="1"/>
    </xf>
    <xf numFmtId="0" fontId="9" fillId="0" borderId="3" xfId="0" applyFont="1" applyFill="1" applyBorder="1" applyAlignment="1">
      <alignment horizontal="left" vertical="center" wrapText="1" readingOrder="1"/>
    </xf>
    <xf numFmtId="0" fontId="9" fillId="0" borderId="4" xfId="0" applyFont="1" applyFill="1" applyBorder="1" applyAlignment="1">
      <alignment horizontal="left" vertical="center" wrapText="1" readingOrder="1"/>
    </xf>
    <xf numFmtId="0" fontId="9" fillId="0" borderId="5" xfId="0" applyFont="1" applyFill="1" applyBorder="1" applyAlignment="1">
      <alignment horizontal="left" vertical="center" wrapText="1" readingOrder="1"/>
    </xf>
    <xf numFmtId="0" fontId="9" fillId="0" borderId="1" xfId="0" applyFont="1" applyFill="1" applyBorder="1" applyAlignment="1">
      <alignment horizontal="justify" vertical="center" wrapText="1" readingOrder="1"/>
    </xf>
    <xf numFmtId="0" fontId="7" fillId="0" borderId="1" xfId="0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justify" vertical="center" wrapText="1" readingOrder="1"/>
    </xf>
    <xf numFmtId="0" fontId="9" fillId="0" borderId="1" xfId="0" applyFont="1" applyFill="1" applyBorder="1"/>
    <xf numFmtId="0" fontId="6" fillId="0" borderId="3" xfId="0" applyFont="1" applyFill="1" applyBorder="1" applyAlignment="1">
      <alignment horizontal="justify" vertical="center" wrapText="1" readingOrder="1"/>
    </xf>
    <xf numFmtId="0" fontId="6" fillId="0" borderId="4" xfId="0" applyFont="1" applyFill="1" applyBorder="1" applyAlignment="1">
      <alignment horizontal="justify" vertical="center" wrapText="1" readingOrder="1"/>
    </xf>
    <xf numFmtId="0" fontId="6" fillId="0" borderId="5" xfId="0" applyFont="1" applyFill="1" applyBorder="1" applyAlignment="1">
      <alignment horizontal="justify" vertical="center" wrapText="1" readingOrder="1"/>
    </xf>
    <xf numFmtId="16" fontId="6" fillId="0" borderId="3" xfId="0" applyNumberFormat="1" applyFont="1" applyFill="1" applyBorder="1" applyAlignment="1">
      <alignment horizontal="left" vertical="top" wrapText="1" readingOrder="1"/>
    </xf>
    <xf numFmtId="16" fontId="6" fillId="0" borderId="4" xfId="0" applyNumberFormat="1" applyFont="1" applyFill="1" applyBorder="1" applyAlignment="1">
      <alignment horizontal="left" vertical="top" wrapText="1" readingOrder="1"/>
    </xf>
    <xf numFmtId="16" fontId="6" fillId="0" borderId="5" xfId="0" applyNumberFormat="1" applyFont="1" applyFill="1" applyBorder="1" applyAlignment="1">
      <alignment horizontal="left" vertical="top" wrapText="1" readingOrder="1"/>
    </xf>
    <xf numFmtId="49" fontId="6" fillId="0" borderId="13" xfId="0" applyNumberFormat="1" applyFont="1" applyFill="1" applyBorder="1" applyAlignment="1">
      <alignment horizontal="justify" vertical="center" wrapText="1" readingOrder="1"/>
    </xf>
    <xf numFmtId="0" fontId="9" fillId="0" borderId="14" xfId="0" applyFont="1" applyFill="1" applyBorder="1" applyAlignment="1">
      <alignment vertical="center" wrapText="1" readingOrder="1"/>
    </xf>
    <xf numFmtId="0" fontId="9" fillId="0" borderId="2" xfId="0" applyFont="1" applyFill="1" applyBorder="1" applyAlignment="1">
      <alignment vertical="center" wrapText="1" readingOrder="1"/>
    </xf>
    <xf numFmtId="0" fontId="9" fillId="0" borderId="15" xfId="0" applyFont="1" applyFill="1" applyBorder="1" applyAlignment="1">
      <alignment vertical="center" wrapText="1" readingOrder="1"/>
    </xf>
    <xf numFmtId="0" fontId="9" fillId="0" borderId="3" xfId="0" applyFont="1" applyFill="1" applyBorder="1" applyAlignment="1">
      <alignment vertical="center" wrapText="1" readingOrder="1"/>
    </xf>
    <xf numFmtId="0" fontId="9" fillId="0" borderId="4" xfId="0" applyFont="1" applyFill="1" applyBorder="1" applyAlignment="1">
      <alignment vertical="center" wrapText="1" readingOrder="1"/>
    </xf>
    <xf numFmtId="0" fontId="9" fillId="0" borderId="5" xfId="0" applyFont="1" applyFill="1" applyBorder="1" applyAlignment="1">
      <alignment vertical="center" wrapText="1" readingOrder="1"/>
    </xf>
    <xf numFmtId="0" fontId="8" fillId="0" borderId="0" xfId="0" applyFont="1" applyFill="1"/>
    <xf numFmtId="49" fontId="6" fillId="0" borderId="0" xfId="0" applyNumberFormat="1" applyFont="1" applyFill="1" applyBorder="1" applyAlignment="1">
      <alignment horizontal="justify" vertical="center" wrapText="1" readingOrder="1"/>
    </xf>
    <xf numFmtId="0" fontId="6" fillId="0" borderId="0" xfId="0" applyFont="1" applyFill="1" applyBorder="1" applyAlignment="1">
      <alignment horizontal="justify" vertical="center" wrapText="1" readingOrder="1"/>
    </xf>
    <xf numFmtId="0" fontId="7" fillId="0" borderId="0" xfId="0" applyFont="1" applyFill="1" applyBorder="1"/>
    <xf numFmtId="49" fontId="7" fillId="0" borderId="0" xfId="0" applyNumberFormat="1" applyFont="1" applyFill="1"/>
    <xf numFmtId="0" fontId="7" fillId="0" borderId="0" xfId="0" applyFont="1" applyFill="1" applyAlignment="1">
      <alignment horizontal="left" vertical="center" wrapText="1"/>
    </xf>
    <xf numFmtId="0" fontId="35" fillId="0" borderId="0" xfId="0" applyFont="1" applyFill="1" applyAlignment="1">
      <alignment horizontal="center" vertical="center" wrapText="1"/>
    </xf>
    <xf numFmtId="0" fontId="0" fillId="0" borderId="0" xfId="0" applyFill="1"/>
    <xf numFmtId="0" fontId="35" fillId="0" borderId="2" xfId="0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right" vertical="center" wrapText="1" readingOrder="1"/>
    </xf>
    <xf numFmtId="3" fontId="8" fillId="0" borderId="0" xfId="0" applyNumberFormat="1" applyFont="1" applyFill="1"/>
    <xf numFmtId="0" fontId="1" fillId="0" borderId="0" xfId="0" applyFont="1" applyFill="1"/>
    <xf numFmtId="49" fontId="8" fillId="0" borderId="0" xfId="0" applyNumberFormat="1" applyFont="1" applyFill="1"/>
    <xf numFmtId="0" fontId="8" fillId="0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view="pageBreakPreview" topLeftCell="A4" zoomScale="160" zoomScaleNormal="115" zoomScaleSheetLayoutView="160" zoomScalePageLayoutView="115" workbookViewId="0">
      <selection activeCell="B8" sqref="B8:Q8"/>
    </sheetView>
  </sheetViews>
  <sheetFormatPr defaultColWidth="8.85546875" defaultRowHeight="12.75" x14ac:dyDescent="0.2"/>
  <cols>
    <col min="1" max="1" width="8.85546875" style="4"/>
    <col min="2" max="2" width="35.42578125" style="4" customWidth="1"/>
    <col min="3" max="3" width="16.85546875" style="4" customWidth="1"/>
    <col min="4" max="4" width="19.7109375" style="4" customWidth="1"/>
    <col min="5" max="5" width="8.85546875" style="4"/>
    <col min="6" max="14" width="3.28515625" style="4" bestFit="1" customWidth="1"/>
    <col min="15" max="17" width="8.42578125" style="4" bestFit="1" customWidth="1"/>
    <col min="18" max="16384" width="8.85546875" style="4"/>
  </cols>
  <sheetData>
    <row r="1" spans="1:17" ht="16.5" x14ac:dyDescent="0.25">
      <c r="A1" s="221" t="s">
        <v>43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</row>
    <row r="2" spans="1:17" ht="16.5" x14ac:dyDescent="0.25">
      <c r="A2" s="221" t="s">
        <v>46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</row>
    <row r="3" spans="1:17" ht="27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22" t="s">
        <v>45</v>
      </c>
      <c r="P3" s="222"/>
      <c r="Q3" s="222"/>
    </row>
    <row r="4" spans="1:17" ht="15" x14ac:dyDescent="0.2">
      <c r="A4" s="223" t="s">
        <v>0</v>
      </c>
      <c r="B4" s="223" t="s">
        <v>24</v>
      </c>
      <c r="C4" s="223" t="s">
        <v>25</v>
      </c>
      <c r="D4" s="223" t="s">
        <v>26</v>
      </c>
      <c r="E4" s="223" t="s">
        <v>44</v>
      </c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</row>
    <row r="5" spans="1:17" ht="30" x14ac:dyDescent="0.2">
      <c r="A5" s="223"/>
      <c r="B5" s="223"/>
      <c r="C5" s="223"/>
      <c r="D5" s="223"/>
      <c r="E5" s="223" t="s">
        <v>27</v>
      </c>
      <c r="F5" s="223" t="s">
        <v>28</v>
      </c>
      <c r="G5" s="223"/>
      <c r="H5" s="223"/>
      <c r="I5" s="223" t="s">
        <v>29</v>
      </c>
      <c r="J5" s="223"/>
      <c r="K5" s="223"/>
      <c r="L5" s="223" t="s">
        <v>30</v>
      </c>
      <c r="M5" s="223"/>
      <c r="N5" s="223"/>
      <c r="O5" s="9" t="s">
        <v>39</v>
      </c>
      <c r="P5" s="9" t="s">
        <v>31</v>
      </c>
      <c r="Q5" s="9" t="s">
        <v>32</v>
      </c>
    </row>
    <row r="6" spans="1:17" ht="98.25" customHeight="1" x14ac:dyDescent="0.2">
      <c r="A6" s="223"/>
      <c r="B6" s="223"/>
      <c r="C6" s="223"/>
      <c r="D6" s="223"/>
      <c r="E6" s="223"/>
      <c r="F6" s="6" t="s">
        <v>34</v>
      </c>
      <c r="G6" s="6" t="s">
        <v>35</v>
      </c>
      <c r="H6" s="6" t="s">
        <v>33</v>
      </c>
      <c r="I6" s="6" t="s">
        <v>34</v>
      </c>
      <c r="J6" s="6" t="s">
        <v>35</v>
      </c>
      <c r="K6" s="6" t="s">
        <v>33</v>
      </c>
      <c r="L6" s="6" t="s">
        <v>34</v>
      </c>
      <c r="M6" s="6" t="s">
        <v>35</v>
      </c>
      <c r="N6" s="6" t="s">
        <v>33</v>
      </c>
      <c r="O6" s="6" t="s">
        <v>33</v>
      </c>
      <c r="P6" s="6" t="s">
        <v>33</v>
      </c>
      <c r="Q6" s="6" t="s">
        <v>33</v>
      </c>
    </row>
    <row r="7" spans="1:17" ht="15" x14ac:dyDescent="0.2">
      <c r="A7" s="10" t="s">
        <v>5</v>
      </c>
      <c r="B7" s="224" t="s">
        <v>55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</row>
    <row r="8" spans="1:17" ht="15" x14ac:dyDescent="0.2">
      <c r="A8" s="10" t="s">
        <v>8</v>
      </c>
      <c r="B8" s="224" t="s">
        <v>40</v>
      </c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</row>
    <row r="9" spans="1:17" ht="30" x14ac:dyDescent="0.2">
      <c r="A9" s="10"/>
      <c r="B9" s="10" t="s">
        <v>36</v>
      </c>
      <c r="C9" s="1" t="s">
        <v>47</v>
      </c>
      <c r="D9" s="1"/>
      <c r="E9" s="10"/>
      <c r="F9" s="7"/>
      <c r="G9" s="10"/>
      <c r="H9" s="10"/>
      <c r="I9" s="8"/>
      <c r="J9" s="10"/>
      <c r="K9" s="10"/>
      <c r="L9" s="10"/>
      <c r="M9" s="10"/>
      <c r="N9" s="10"/>
      <c r="O9" s="10"/>
      <c r="P9" s="10"/>
      <c r="Q9" s="10"/>
    </row>
    <row r="10" spans="1:17" ht="45" x14ac:dyDescent="0.2">
      <c r="A10" s="10"/>
      <c r="B10" s="10" t="s">
        <v>42</v>
      </c>
      <c r="C10" s="1"/>
      <c r="D10" s="1"/>
      <c r="E10" s="10"/>
      <c r="F10" s="7"/>
      <c r="G10" s="10"/>
      <c r="H10" s="10"/>
      <c r="I10" s="8"/>
      <c r="J10" s="10"/>
      <c r="K10" s="10"/>
      <c r="L10" s="10"/>
      <c r="M10" s="10"/>
      <c r="N10" s="10"/>
      <c r="O10" s="10"/>
      <c r="P10" s="10"/>
      <c r="Q10" s="10"/>
    </row>
    <row r="11" spans="1:17" ht="30" x14ac:dyDescent="0.2">
      <c r="A11" s="10"/>
      <c r="B11" s="10" t="s">
        <v>37</v>
      </c>
      <c r="C11" s="8"/>
      <c r="D11" s="8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" ht="15" x14ac:dyDescent="0.2">
      <c r="A12" s="10"/>
      <c r="B12" s="10" t="s">
        <v>38</v>
      </c>
      <c r="C12" s="8"/>
      <c r="D12" s="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" ht="30" x14ac:dyDescent="0.2">
      <c r="A13" s="10"/>
      <c r="B13" s="10" t="s">
        <v>41</v>
      </c>
      <c r="C13" s="1"/>
      <c r="D13" s="1"/>
      <c r="E13" s="10"/>
      <c r="F13" s="8"/>
      <c r="G13" s="10"/>
      <c r="H13" s="10"/>
      <c r="I13" s="8"/>
      <c r="J13" s="10"/>
      <c r="K13" s="10"/>
      <c r="L13" s="10"/>
      <c r="M13" s="10"/>
      <c r="N13" s="10"/>
      <c r="O13" s="10"/>
      <c r="P13" s="10"/>
      <c r="Q13" s="10"/>
    </row>
    <row r="14" spans="1:17" ht="15" x14ac:dyDescent="0.2">
      <c r="A14" s="10" t="s">
        <v>9</v>
      </c>
      <c r="B14" s="224" t="s">
        <v>40</v>
      </c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</row>
    <row r="15" spans="1:17" ht="30" x14ac:dyDescent="0.25">
      <c r="A15" s="10"/>
      <c r="B15" s="10" t="s">
        <v>36</v>
      </c>
      <c r="C15" s="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45" x14ac:dyDescent="0.25">
      <c r="A16" s="10"/>
      <c r="B16" s="10" t="s">
        <v>42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30" x14ac:dyDescent="0.25">
      <c r="A17" s="10"/>
      <c r="B17" s="10" t="s">
        <v>37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15" x14ac:dyDescent="0.25">
      <c r="A18" s="10"/>
      <c r="B18" s="10" t="s">
        <v>38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30" x14ac:dyDescent="0.25">
      <c r="A19" s="10"/>
      <c r="B19" s="10" t="s">
        <v>41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72.75" customHeight="1" x14ac:dyDescent="0.25">
      <c r="A21" s="2"/>
      <c r="B21" s="220" t="s">
        <v>48</v>
      </c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</row>
  </sheetData>
  <mergeCells count="16">
    <mergeCell ref="B21:Q21"/>
    <mergeCell ref="A1:Q1"/>
    <mergeCell ref="A2:Q2"/>
    <mergeCell ref="O3:Q3"/>
    <mergeCell ref="A4:A6"/>
    <mergeCell ref="B4:B6"/>
    <mergeCell ref="C4:C6"/>
    <mergeCell ref="D4:D6"/>
    <mergeCell ref="E4:Q4"/>
    <mergeCell ref="E5:E6"/>
    <mergeCell ref="F5:H5"/>
    <mergeCell ref="I5:K5"/>
    <mergeCell ref="L5:N5"/>
    <mergeCell ref="B7:Q7"/>
    <mergeCell ref="B8:Q8"/>
    <mergeCell ref="B14:Q14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view="pageBreakPreview" topLeftCell="A17" zoomScaleSheetLayoutView="100" workbookViewId="0">
      <selection activeCell="B29" sqref="A1:XFD1048576"/>
    </sheetView>
  </sheetViews>
  <sheetFormatPr defaultColWidth="8.85546875" defaultRowHeight="15" x14ac:dyDescent="0.25"/>
  <cols>
    <col min="1" max="1" width="11.28515625" style="36" bestFit="1" customWidth="1"/>
    <col min="2" max="2" width="63.5703125" style="36" customWidth="1"/>
    <col min="3" max="3" width="16" style="36" customWidth="1"/>
    <col min="4" max="4" width="13.28515625" style="36" customWidth="1"/>
    <col min="5" max="5" width="14" style="36" customWidth="1"/>
    <col min="6" max="12" width="8.85546875" style="36"/>
    <col min="13" max="13" width="23.85546875" style="36" customWidth="1"/>
    <col min="14" max="16384" width="8.85546875" style="36"/>
  </cols>
  <sheetData>
    <row r="1" spans="1:12" ht="39" customHeight="1" x14ac:dyDescent="0.25">
      <c r="A1" s="225" t="s">
        <v>976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</row>
    <row r="2" spans="1:12" ht="24.75" customHeight="1" x14ac:dyDescent="0.25">
      <c r="A2" s="226" t="s">
        <v>0</v>
      </c>
      <c r="B2" s="226" t="s">
        <v>12</v>
      </c>
      <c r="C2" s="226" t="s">
        <v>7</v>
      </c>
      <c r="D2" s="226" t="s">
        <v>1</v>
      </c>
      <c r="E2" s="226"/>
      <c r="F2" s="226" t="s">
        <v>2</v>
      </c>
      <c r="G2" s="226"/>
      <c r="H2" s="226"/>
      <c r="I2" s="226"/>
      <c r="J2" s="226"/>
      <c r="K2" s="226"/>
      <c r="L2" s="226"/>
    </row>
    <row r="3" spans="1:12" ht="32.25" customHeight="1" x14ac:dyDescent="0.25">
      <c r="A3" s="226"/>
      <c r="B3" s="226"/>
      <c r="C3" s="226"/>
      <c r="D3" s="219" t="s">
        <v>3</v>
      </c>
      <c r="E3" s="219" t="s">
        <v>4</v>
      </c>
      <c r="F3" s="219">
        <v>2018</v>
      </c>
      <c r="G3" s="219">
        <v>2019</v>
      </c>
      <c r="H3" s="219">
        <v>2020</v>
      </c>
      <c r="I3" s="219">
        <v>2021</v>
      </c>
      <c r="J3" s="219">
        <v>2022</v>
      </c>
      <c r="K3" s="219">
        <v>2023</v>
      </c>
      <c r="L3" s="219">
        <v>2024</v>
      </c>
    </row>
    <row r="4" spans="1:12" ht="59.25" customHeight="1" x14ac:dyDescent="0.25">
      <c r="A4" s="137" t="s">
        <v>5</v>
      </c>
      <c r="B4" s="133" t="s">
        <v>171</v>
      </c>
      <c r="C4" s="80"/>
      <c r="D4" s="80"/>
      <c r="E4" s="80"/>
      <c r="F4" s="219"/>
      <c r="G4" s="219"/>
      <c r="H4" s="219"/>
      <c r="I4" s="219"/>
      <c r="J4" s="219"/>
      <c r="K4" s="219"/>
      <c r="L4" s="219"/>
    </row>
    <row r="5" spans="1:12" ht="22.15" customHeight="1" x14ac:dyDescent="0.25">
      <c r="A5" s="219"/>
      <c r="B5" s="265" t="s">
        <v>174</v>
      </c>
      <c r="C5" s="80"/>
      <c r="D5" s="266"/>
      <c r="E5" s="80"/>
      <c r="F5" s="219"/>
      <c r="G5" s="219"/>
      <c r="H5" s="219"/>
      <c r="I5" s="219"/>
      <c r="J5" s="267"/>
      <c r="K5" s="219"/>
      <c r="L5" s="219"/>
    </row>
    <row r="6" spans="1:12" s="268" customFormat="1" ht="49.5" x14ac:dyDescent="0.25">
      <c r="A6" s="86" t="s">
        <v>8</v>
      </c>
      <c r="B6" s="95" t="s">
        <v>974</v>
      </c>
      <c r="C6" s="80" t="s">
        <v>172</v>
      </c>
      <c r="D6" s="81">
        <v>0</v>
      </c>
      <c r="E6" s="105" t="s">
        <v>393</v>
      </c>
      <c r="F6" s="86">
        <v>0</v>
      </c>
      <c r="G6" s="86">
        <v>3</v>
      </c>
      <c r="H6" s="86">
        <v>7</v>
      </c>
      <c r="I6" s="86">
        <v>14</v>
      </c>
      <c r="J6" s="86">
        <v>22</v>
      </c>
      <c r="K6" s="86">
        <v>30</v>
      </c>
      <c r="L6" s="86">
        <v>40</v>
      </c>
    </row>
    <row r="7" spans="1:12" s="268" customFormat="1" ht="55.15" customHeight="1" x14ac:dyDescent="0.25">
      <c r="A7" s="86" t="s">
        <v>9</v>
      </c>
      <c r="B7" s="106" t="s">
        <v>330</v>
      </c>
      <c r="C7" s="80" t="s">
        <v>172</v>
      </c>
      <c r="D7" s="86">
        <v>0</v>
      </c>
      <c r="E7" s="105" t="s">
        <v>393</v>
      </c>
      <c r="F7" s="86">
        <v>0</v>
      </c>
      <c r="G7" s="86">
        <v>2</v>
      </c>
      <c r="H7" s="86">
        <v>10</v>
      </c>
      <c r="I7" s="86">
        <v>15</v>
      </c>
      <c r="J7" s="86">
        <v>25</v>
      </c>
      <c r="K7" s="86">
        <v>40</v>
      </c>
      <c r="L7" s="86">
        <v>50</v>
      </c>
    </row>
    <row r="8" spans="1:12" ht="21.6" customHeight="1" x14ac:dyDescent="0.25">
      <c r="A8" s="219"/>
      <c r="B8" s="265" t="s">
        <v>175</v>
      </c>
      <c r="C8" s="80"/>
      <c r="D8" s="266"/>
      <c r="E8" s="269"/>
      <c r="F8" s="219"/>
      <c r="G8" s="219"/>
      <c r="H8" s="219"/>
      <c r="I8" s="219"/>
      <c r="J8" s="267"/>
      <c r="K8" s="219"/>
      <c r="L8" s="219"/>
    </row>
    <row r="9" spans="1:12" s="268" customFormat="1" ht="33" x14ac:dyDescent="0.25">
      <c r="A9" s="86" t="s">
        <v>11</v>
      </c>
      <c r="B9" s="87" t="s">
        <v>173</v>
      </c>
      <c r="C9" s="80" t="s">
        <v>172</v>
      </c>
      <c r="D9" s="81">
        <v>5</v>
      </c>
      <c r="E9" s="105" t="s">
        <v>393</v>
      </c>
      <c r="F9" s="86">
        <v>5</v>
      </c>
      <c r="G9" s="86">
        <v>10</v>
      </c>
      <c r="H9" s="86">
        <v>20</v>
      </c>
      <c r="I9" s="86">
        <v>25</v>
      </c>
      <c r="J9" s="86">
        <v>30</v>
      </c>
      <c r="K9" s="86">
        <v>40</v>
      </c>
      <c r="L9" s="86">
        <v>50</v>
      </c>
    </row>
    <row r="10" spans="1:12" s="268" customFormat="1" ht="34.5" customHeight="1" x14ac:dyDescent="0.25">
      <c r="A10" s="86" t="s">
        <v>176</v>
      </c>
      <c r="B10" s="106" t="s">
        <v>182</v>
      </c>
      <c r="C10" s="80" t="s">
        <v>172</v>
      </c>
      <c r="D10" s="86">
        <v>10</v>
      </c>
      <c r="E10" s="105" t="s">
        <v>393</v>
      </c>
      <c r="F10" s="86">
        <v>10</v>
      </c>
      <c r="G10" s="86">
        <v>15</v>
      </c>
      <c r="H10" s="86">
        <v>20</v>
      </c>
      <c r="I10" s="86">
        <v>30</v>
      </c>
      <c r="J10" s="86">
        <v>40</v>
      </c>
      <c r="K10" s="86">
        <v>50</v>
      </c>
      <c r="L10" s="86">
        <v>60</v>
      </c>
    </row>
    <row r="11" spans="1:12" ht="23.45" customHeight="1" x14ac:dyDescent="0.25">
      <c r="A11" s="219"/>
      <c r="B11" s="265" t="s">
        <v>178</v>
      </c>
      <c r="C11" s="80"/>
      <c r="D11" s="266"/>
      <c r="E11" s="137"/>
      <c r="F11" s="219"/>
      <c r="G11" s="219"/>
      <c r="H11" s="219"/>
      <c r="I11" s="267"/>
      <c r="J11" s="267"/>
      <c r="K11" s="219"/>
      <c r="L11" s="219"/>
    </row>
    <row r="12" spans="1:12" s="268" customFormat="1" ht="77.45" customHeight="1" x14ac:dyDescent="0.25">
      <c r="A12" s="86" t="s">
        <v>177</v>
      </c>
      <c r="B12" s="87" t="s">
        <v>193</v>
      </c>
      <c r="C12" s="80" t="s">
        <v>172</v>
      </c>
      <c r="D12" s="81">
        <v>0</v>
      </c>
      <c r="E12" s="105" t="s">
        <v>393</v>
      </c>
      <c r="F12" s="86">
        <v>0</v>
      </c>
      <c r="G12" s="86">
        <v>5</v>
      </c>
      <c r="H12" s="86">
        <v>15</v>
      </c>
      <c r="I12" s="86">
        <v>25</v>
      </c>
      <c r="J12" s="86">
        <v>30</v>
      </c>
      <c r="K12" s="86">
        <v>40</v>
      </c>
      <c r="L12" s="86">
        <v>50</v>
      </c>
    </row>
    <row r="13" spans="1:12" ht="22.5" customHeight="1" x14ac:dyDescent="0.25">
      <c r="A13" s="219"/>
      <c r="B13" s="265" t="s">
        <v>194</v>
      </c>
      <c r="C13" s="80"/>
      <c r="D13" s="266"/>
      <c r="E13" s="269"/>
      <c r="F13" s="219"/>
      <c r="G13" s="219"/>
      <c r="H13" s="219"/>
      <c r="I13" s="219"/>
      <c r="J13" s="267"/>
      <c r="K13" s="219"/>
      <c r="L13" s="219"/>
    </row>
    <row r="14" spans="1:12" s="268" customFormat="1" ht="97.9" customHeight="1" x14ac:dyDescent="0.25">
      <c r="A14" s="132" t="s">
        <v>180</v>
      </c>
      <c r="B14" s="95" t="s">
        <v>387</v>
      </c>
      <c r="C14" s="132" t="s">
        <v>172</v>
      </c>
      <c r="D14" s="81">
        <v>0</v>
      </c>
      <c r="E14" s="105" t="s">
        <v>393</v>
      </c>
      <c r="F14" s="86">
        <v>0</v>
      </c>
      <c r="G14" s="86">
        <v>0</v>
      </c>
      <c r="H14" s="86">
        <v>5</v>
      </c>
      <c r="I14" s="86">
        <v>25</v>
      </c>
      <c r="J14" s="86">
        <v>35</v>
      </c>
      <c r="K14" s="86">
        <v>60</v>
      </c>
      <c r="L14" s="86">
        <v>75</v>
      </c>
    </row>
    <row r="15" spans="1:12" ht="58.9" customHeight="1" x14ac:dyDescent="0.25">
      <c r="A15" s="219"/>
      <c r="B15" s="265" t="s">
        <v>179</v>
      </c>
      <c r="C15" s="80"/>
      <c r="D15" s="266"/>
      <c r="E15" s="269"/>
      <c r="F15" s="219"/>
      <c r="G15" s="219"/>
      <c r="H15" s="219"/>
      <c r="I15" s="219"/>
      <c r="J15" s="267"/>
      <c r="K15" s="219"/>
      <c r="L15" s="219"/>
    </row>
    <row r="16" spans="1:12" s="268" customFormat="1" ht="43.15" customHeight="1" x14ac:dyDescent="0.25">
      <c r="A16" s="86" t="s">
        <v>181</v>
      </c>
      <c r="B16" s="87" t="s">
        <v>195</v>
      </c>
      <c r="C16" s="80" t="s">
        <v>172</v>
      </c>
      <c r="D16" s="81">
        <v>2</v>
      </c>
      <c r="E16" s="105" t="s">
        <v>393</v>
      </c>
      <c r="F16" s="86">
        <v>2</v>
      </c>
      <c r="G16" s="86">
        <v>5</v>
      </c>
      <c r="H16" s="86">
        <v>10</v>
      </c>
      <c r="I16" s="86">
        <v>20</v>
      </c>
      <c r="J16" s="86">
        <v>45</v>
      </c>
      <c r="K16" s="86">
        <v>65</v>
      </c>
      <c r="L16" s="86">
        <v>80</v>
      </c>
    </row>
    <row r="17" spans="1:12" s="268" customFormat="1" ht="43.9" customHeight="1" x14ac:dyDescent="0.25">
      <c r="A17" s="219"/>
      <c r="B17" s="265" t="s">
        <v>1331</v>
      </c>
      <c r="C17" s="80"/>
      <c r="D17" s="81"/>
      <c r="E17" s="105"/>
      <c r="F17" s="219"/>
      <c r="G17" s="219"/>
      <c r="H17" s="219"/>
      <c r="I17" s="219"/>
      <c r="J17" s="219"/>
      <c r="K17" s="219"/>
      <c r="L17" s="219"/>
    </row>
    <row r="18" spans="1:12" s="268" customFormat="1" ht="56.45" customHeight="1" x14ac:dyDescent="0.25">
      <c r="A18" s="86" t="s">
        <v>337</v>
      </c>
      <c r="B18" s="87" t="s">
        <v>975</v>
      </c>
      <c r="C18" s="80" t="s">
        <v>172</v>
      </c>
      <c r="D18" s="81">
        <v>0</v>
      </c>
      <c r="E18" s="105" t="s">
        <v>393</v>
      </c>
      <c r="F18" s="86">
        <v>0</v>
      </c>
      <c r="G18" s="86">
        <v>5</v>
      </c>
      <c r="H18" s="86">
        <v>10</v>
      </c>
      <c r="I18" s="86">
        <v>20</v>
      </c>
      <c r="J18" s="86">
        <v>30</v>
      </c>
      <c r="K18" s="86">
        <v>40</v>
      </c>
      <c r="L18" s="86">
        <v>50</v>
      </c>
    </row>
  </sheetData>
  <mergeCells count="6">
    <mergeCell ref="A1:L1"/>
    <mergeCell ref="A2:A3"/>
    <mergeCell ref="B2:B3"/>
    <mergeCell ref="C2:C3"/>
    <mergeCell ref="D2:E2"/>
    <mergeCell ref="F2:L2"/>
  </mergeCells>
  <pageMargins left="0" right="0" top="0" bottom="0" header="0" footer="0"/>
  <pageSetup paperSize="9" scale="74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2"/>
  <sheetViews>
    <sheetView view="pageBreakPreview" topLeftCell="A43" zoomScale="115" zoomScaleSheetLayoutView="115" workbookViewId="0">
      <selection activeCell="B22" sqref="B22"/>
    </sheetView>
  </sheetViews>
  <sheetFormatPr defaultColWidth="8.85546875" defaultRowHeight="15.75" x14ac:dyDescent="0.25"/>
  <cols>
    <col min="1" max="1" width="8.5703125" customWidth="1"/>
    <col min="2" max="2" width="88" customWidth="1"/>
    <col min="3" max="3" width="29.42578125" customWidth="1"/>
    <col min="4" max="4" width="38.140625" customWidth="1"/>
    <col min="5" max="5" width="1.42578125" style="191" customWidth="1"/>
  </cols>
  <sheetData>
    <row r="1" spans="1:4" ht="41.25" customHeight="1" x14ac:dyDescent="0.25">
      <c r="A1" s="227" t="s">
        <v>20</v>
      </c>
      <c r="B1" s="227"/>
      <c r="C1" s="227"/>
      <c r="D1" s="227"/>
    </row>
    <row r="2" spans="1:4" ht="41.25" customHeight="1" x14ac:dyDescent="0.25">
      <c r="A2" s="227" t="s">
        <v>977</v>
      </c>
      <c r="B2" s="227"/>
      <c r="C2" s="227"/>
      <c r="D2" s="227"/>
    </row>
    <row r="3" spans="1:4" ht="41.25" customHeight="1" x14ac:dyDescent="0.25">
      <c r="A3" s="227" t="s">
        <v>978</v>
      </c>
      <c r="B3" s="227"/>
      <c r="C3" s="227"/>
      <c r="D3" s="227"/>
    </row>
    <row r="4" spans="1:4" ht="21.75" customHeight="1" x14ac:dyDescent="0.25">
      <c r="A4" s="173" t="s">
        <v>0</v>
      </c>
      <c r="B4" s="173" t="s">
        <v>10</v>
      </c>
      <c r="C4" s="173" t="s">
        <v>21</v>
      </c>
      <c r="D4" s="173" t="s">
        <v>22</v>
      </c>
    </row>
    <row r="5" spans="1:4" ht="44.45" customHeight="1" x14ac:dyDescent="0.25">
      <c r="A5" s="271" t="s">
        <v>5</v>
      </c>
      <c r="B5" s="272" t="s">
        <v>373</v>
      </c>
      <c r="C5" s="173" t="s">
        <v>136</v>
      </c>
      <c r="D5" s="173" t="s">
        <v>995</v>
      </c>
    </row>
    <row r="6" spans="1:4" ht="49.5" x14ac:dyDescent="0.25">
      <c r="A6" s="94" t="s">
        <v>53</v>
      </c>
      <c r="B6" s="95" t="s">
        <v>469</v>
      </c>
      <c r="C6" s="82" t="s">
        <v>136</v>
      </c>
      <c r="D6" s="82" t="s">
        <v>994</v>
      </c>
    </row>
    <row r="7" spans="1:4" ht="49.5" x14ac:dyDescent="0.25">
      <c r="A7" s="94" t="s">
        <v>112</v>
      </c>
      <c r="B7" s="95" t="s">
        <v>979</v>
      </c>
      <c r="C7" s="82" t="s">
        <v>345</v>
      </c>
      <c r="D7" s="82" t="s">
        <v>994</v>
      </c>
    </row>
    <row r="8" spans="1:4" ht="49.5" x14ac:dyDescent="0.25">
      <c r="A8" s="94" t="s">
        <v>116</v>
      </c>
      <c r="B8" s="95" t="s">
        <v>331</v>
      </c>
      <c r="C8" s="82" t="s">
        <v>345</v>
      </c>
      <c r="D8" s="82" t="s">
        <v>994</v>
      </c>
    </row>
    <row r="9" spans="1:4" ht="44.45" customHeight="1" x14ac:dyDescent="0.25">
      <c r="A9" s="271" t="s">
        <v>6</v>
      </c>
      <c r="B9" s="272" t="s">
        <v>374</v>
      </c>
      <c r="C9" s="173" t="s">
        <v>136</v>
      </c>
      <c r="D9" s="173" t="s">
        <v>995</v>
      </c>
    </row>
    <row r="10" spans="1:4" ht="49.5" x14ac:dyDescent="0.25">
      <c r="A10" s="94" t="s">
        <v>78</v>
      </c>
      <c r="B10" s="95" t="s">
        <v>470</v>
      </c>
      <c r="C10" s="82" t="s">
        <v>345</v>
      </c>
      <c r="D10" s="82" t="s">
        <v>994</v>
      </c>
    </row>
    <row r="11" spans="1:4" ht="66" x14ac:dyDescent="0.25">
      <c r="A11" s="94" t="s">
        <v>319</v>
      </c>
      <c r="B11" s="95" t="s">
        <v>332</v>
      </c>
      <c r="C11" s="82" t="s">
        <v>136</v>
      </c>
      <c r="D11" s="82" t="s">
        <v>1002</v>
      </c>
    </row>
    <row r="12" spans="1:4" ht="66" x14ac:dyDescent="0.25">
      <c r="A12" s="94" t="s">
        <v>334</v>
      </c>
      <c r="B12" s="95" t="s">
        <v>333</v>
      </c>
      <c r="C12" s="82" t="s">
        <v>136</v>
      </c>
      <c r="D12" s="82" t="s">
        <v>1002</v>
      </c>
    </row>
    <row r="13" spans="1:4" ht="56.25" x14ac:dyDescent="0.25">
      <c r="A13" s="271">
        <v>3</v>
      </c>
      <c r="B13" s="272" t="s">
        <v>381</v>
      </c>
      <c r="C13" s="173" t="s">
        <v>136</v>
      </c>
      <c r="D13" s="173" t="s">
        <v>995</v>
      </c>
    </row>
    <row r="14" spans="1:4" ht="52.5" customHeight="1" x14ac:dyDescent="0.25">
      <c r="A14" s="94" t="s">
        <v>56</v>
      </c>
      <c r="B14" s="83" t="s">
        <v>973</v>
      </c>
      <c r="C14" s="82" t="s">
        <v>136</v>
      </c>
      <c r="D14" s="82" t="s">
        <v>995</v>
      </c>
    </row>
    <row r="15" spans="1:4" ht="68.25" customHeight="1" x14ac:dyDescent="0.25">
      <c r="A15" s="94" t="s">
        <v>335</v>
      </c>
      <c r="B15" s="95" t="s">
        <v>843</v>
      </c>
      <c r="C15" s="82" t="s">
        <v>136</v>
      </c>
      <c r="D15" s="82" t="s">
        <v>1002</v>
      </c>
    </row>
    <row r="16" spans="1:4" ht="86.25" customHeight="1" x14ac:dyDescent="0.25">
      <c r="A16" s="94" t="s">
        <v>87</v>
      </c>
      <c r="B16" s="172" t="s">
        <v>845</v>
      </c>
      <c r="C16" s="174" t="s">
        <v>136</v>
      </c>
      <c r="D16" s="82" t="s">
        <v>1002</v>
      </c>
    </row>
    <row r="17" spans="1:5" s="189" customFormat="1" ht="125.25" customHeight="1" x14ac:dyDescent="0.25">
      <c r="A17" s="94" t="s">
        <v>88</v>
      </c>
      <c r="B17" s="270" t="s">
        <v>1587</v>
      </c>
      <c r="C17" s="82" t="s">
        <v>136</v>
      </c>
      <c r="D17" s="82" t="s">
        <v>995</v>
      </c>
      <c r="E17" s="192"/>
    </row>
    <row r="18" spans="1:5" ht="43.9" customHeight="1" x14ac:dyDescent="0.25">
      <c r="A18" s="271">
        <v>4</v>
      </c>
      <c r="B18" s="272" t="s">
        <v>382</v>
      </c>
      <c r="C18" s="173" t="s">
        <v>136</v>
      </c>
      <c r="D18" s="173" t="s">
        <v>995</v>
      </c>
    </row>
    <row r="19" spans="1:5" s="190" customFormat="1" ht="80.25" customHeight="1" x14ac:dyDescent="0.25">
      <c r="A19" s="216"/>
      <c r="B19" s="95" t="s">
        <v>471</v>
      </c>
      <c r="C19" s="82" t="s">
        <v>346</v>
      </c>
      <c r="D19" s="82" t="s">
        <v>995</v>
      </c>
      <c r="E19" s="197"/>
    </row>
    <row r="20" spans="1:5" s="190" customFormat="1" ht="37.9" customHeight="1" x14ac:dyDescent="0.25">
      <c r="A20" s="216"/>
      <c r="B20" s="95" t="s">
        <v>980</v>
      </c>
      <c r="C20" s="82" t="s">
        <v>474</v>
      </c>
      <c r="D20" s="82" t="s">
        <v>995</v>
      </c>
      <c r="E20" s="197"/>
    </row>
    <row r="21" spans="1:5" s="190" customFormat="1" ht="43.9" customHeight="1" x14ac:dyDescent="0.25">
      <c r="A21" s="216"/>
      <c r="B21" s="95" t="s">
        <v>981</v>
      </c>
      <c r="C21" s="82" t="s">
        <v>475</v>
      </c>
      <c r="D21" s="82" t="s">
        <v>995</v>
      </c>
      <c r="E21" s="197"/>
    </row>
    <row r="22" spans="1:5" s="189" customFormat="1" ht="109.5" customHeight="1" x14ac:dyDescent="0.25">
      <c r="A22" s="94" t="s">
        <v>62</v>
      </c>
      <c r="B22" s="270" t="s">
        <v>1586</v>
      </c>
      <c r="C22" s="82" t="s">
        <v>346</v>
      </c>
      <c r="D22" s="82" t="s">
        <v>995</v>
      </c>
    </row>
    <row r="23" spans="1:5" s="124" customFormat="1" ht="56.25" x14ac:dyDescent="0.25">
      <c r="A23" s="271">
        <v>5</v>
      </c>
      <c r="B23" s="272" t="s">
        <v>386</v>
      </c>
      <c r="C23" s="173" t="s">
        <v>344</v>
      </c>
      <c r="D23" s="173" t="s">
        <v>995</v>
      </c>
      <c r="E23" s="191"/>
    </row>
    <row r="24" spans="1:5" s="124" customFormat="1" ht="82.5" x14ac:dyDescent="0.25">
      <c r="A24" s="94" t="s">
        <v>199</v>
      </c>
      <c r="B24" s="83" t="s">
        <v>982</v>
      </c>
      <c r="C24" s="82" t="s">
        <v>475</v>
      </c>
      <c r="D24" s="177" t="s">
        <v>997</v>
      </c>
      <c r="E24" s="191"/>
    </row>
    <row r="25" spans="1:5" s="171" customFormat="1" ht="66" x14ac:dyDescent="0.25">
      <c r="A25" s="94" t="s">
        <v>339</v>
      </c>
      <c r="B25" s="83" t="s">
        <v>842</v>
      </c>
      <c r="C25" s="82" t="s">
        <v>475</v>
      </c>
      <c r="D25" s="178" t="s">
        <v>1003</v>
      </c>
      <c r="E25" s="191"/>
    </row>
    <row r="26" spans="1:5" s="171" customFormat="1" ht="66" x14ac:dyDescent="0.25">
      <c r="A26" s="94" t="s">
        <v>983</v>
      </c>
      <c r="B26" s="83" t="s">
        <v>841</v>
      </c>
      <c r="C26" s="82" t="s">
        <v>475</v>
      </c>
      <c r="D26" s="82" t="s">
        <v>998</v>
      </c>
      <c r="E26" s="191"/>
    </row>
    <row r="27" spans="1:5" s="171" customFormat="1" ht="51" customHeight="1" x14ac:dyDescent="0.25">
      <c r="A27" s="94" t="s">
        <v>1242</v>
      </c>
      <c r="B27" s="83" t="s">
        <v>1341</v>
      </c>
      <c r="C27" s="96" t="s">
        <v>1238</v>
      </c>
      <c r="D27" s="82" t="s">
        <v>995</v>
      </c>
      <c r="E27" s="191"/>
    </row>
    <row r="28" spans="1:5" s="171" customFormat="1" ht="49.5" x14ac:dyDescent="0.25">
      <c r="A28" s="94" t="s">
        <v>984</v>
      </c>
      <c r="B28" s="95" t="s">
        <v>1452</v>
      </c>
      <c r="C28" s="96" t="s">
        <v>793</v>
      </c>
      <c r="D28" s="82" t="s">
        <v>995</v>
      </c>
      <c r="E28" s="191"/>
    </row>
    <row r="29" spans="1:5" s="171" customFormat="1" ht="33" x14ac:dyDescent="0.25">
      <c r="A29" s="94" t="s">
        <v>985</v>
      </c>
      <c r="B29" s="95" t="s">
        <v>650</v>
      </c>
      <c r="C29" s="96" t="s">
        <v>794</v>
      </c>
      <c r="D29" s="82" t="s">
        <v>995</v>
      </c>
      <c r="E29" s="191"/>
    </row>
    <row r="30" spans="1:5" s="171" customFormat="1" ht="33" x14ac:dyDescent="0.25">
      <c r="A30" s="94" t="s">
        <v>1332</v>
      </c>
      <c r="B30" s="95" t="s">
        <v>986</v>
      </c>
      <c r="C30" s="96" t="s">
        <v>795</v>
      </c>
      <c r="D30" s="82" t="s">
        <v>995</v>
      </c>
      <c r="E30" s="191"/>
    </row>
    <row r="31" spans="1:5" s="218" customFormat="1" ht="49.5" x14ac:dyDescent="0.25">
      <c r="A31" s="94" t="s">
        <v>1478</v>
      </c>
      <c r="B31" s="95" t="s">
        <v>1479</v>
      </c>
      <c r="C31" s="96" t="s">
        <v>1480</v>
      </c>
      <c r="D31" s="82" t="s">
        <v>1481</v>
      </c>
      <c r="E31" s="217"/>
    </row>
    <row r="32" spans="1:5" s="212" customFormat="1" ht="59.45" customHeight="1" x14ac:dyDescent="0.25">
      <c r="A32" s="94" t="s">
        <v>52</v>
      </c>
      <c r="B32" s="272" t="s">
        <v>1235</v>
      </c>
      <c r="C32" s="96" t="s">
        <v>996</v>
      </c>
      <c r="D32" s="173" t="s">
        <v>995</v>
      </c>
      <c r="E32" s="217"/>
    </row>
    <row r="33" spans="1:5" s="212" customFormat="1" ht="68.25" customHeight="1" x14ac:dyDescent="0.25">
      <c r="A33" s="94" t="s">
        <v>698</v>
      </c>
      <c r="B33" s="95" t="s">
        <v>1339</v>
      </c>
      <c r="C33" s="96" t="s">
        <v>802</v>
      </c>
      <c r="D33" s="82" t="s">
        <v>1004</v>
      </c>
      <c r="E33" s="217"/>
    </row>
    <row r="34" spans="1:5" s="212" customFormat="1" ht="108" customHeight="1" x14ac:dyDescent="0.25">
      <c r="A34" s="94" t="s">
        <v>320</v>
      </c>
      <c r="B34" s="95" t="s">
        <v>1477</v>
      </c>
      <c r="C34" s="96" t="s">
        <v>996</v>
      </c>
      <c r="D34" s="82" t="s">
        <v>999</v>
      </c>
      <c r="E34" s="217"/>
    </row>
    <row r="35" spans="1:5" s="212" customFormat="1" ht="52.5" customHeight="1" x14ac:dyDescent="0.25">
      <c r="A35" s="94" t="s">
        <v>153</v>
      </c>
      <c r="B35" s="83" t="s">
        <v>987</v>
      </c>
      <c r="C35" s="96" t="s">
        <v>802</v>
      </c>
      <c r="D35" s="96" t="s">
        <v>1000</v>
      </c>
      <c r="E35" s="217"/>
    </row>
    <row r="36" spans="1:5" s="212" customFormat="1" ht="38.25" customHeight="1" x14ac:dyDescent="0.25">
      <c r="A36" s="94" t="s">
        <v>1236</v>
      </c>
      <c r="B36" s="106" t="s">
        <v>1237</v>
      </c>
      <c r="C36" s="96" t="s">
        <v>1238</v>
      </c>
      <c r="D36" s="82" t="s">
        <v>995</v>
      </c>
      <c r="E36" s="217"/>
    </row>
    <row r="37" spans="1:5" s="212" customFormat="1" ht="49.5" x14ac:dyDescent="0.25">
      <c r="A37" s="105" t="s">
        <v>1012</v>
      </c>
      <c r="B37" s="165" t="s">
        <v>1440</v>
      </c>
      <c r="C37" s="105" t="s">
        <v>1240</v>
      </c>
      <c r="D37" s="82" t="s">
        <v>995</v>
      </c>
      <c r="E37" s="217"/>
    </row>
    <row r="38" spans="1:5" s="212" customFormat="1" ht="40.5" customHeight="1" x14ac:dyDescent="0.25">
      <c r="A38" s="273" t="s">
        <v>192</v>
      </c>
      <c r="B38" s="274" t="s">
        <v>1241</v>
      </c>
      <c r="C38" s="96" t="s">
        <v>1338</v>
      </c>
      <c r="D38" s="173" t="s">
        <v>995</v>
      </c>
      <c r="E38" s="217"/>
    </row>
    <row r="39" spans="1:5" s="212" customFormat="1" ht="40.5" customHeight="1" x14ac:dyDescent="0.25">
      <c r="A39" s="94" t="s">
        <v>1333</v>
      </c>
      <c r="B39" s="119" t="s">
        <v>1244</v>
      </c>
      <c r="C39" s="96" t="s">
        <v>1240</v>
      </c>
      <c r="D39" s="82" t="s">
        <v>995</v>
      </c>
      <c r="E39" s="217"/>
    </row>
    <row r="40" spans="1:5" s="212" customFormat="1" ht="49.5" x14ac:dyDescent="0.25">
      <c r="A40" s="94" t="s">
        <v>1334</v>
      </c>
      <c r="B40" s="95" t="s">
        <v>844</v>
      </c>
      <c r="C40" s="82" t="s">
        <v>136</v>
      </c>
      <c r="D40" s="82" t="s">
        <v>995</v>
      </c>
      <c r="E40" s="217"/>
    </row>
    <row r="41" spans="1:5" s="212" customFormat="1" ht="33" x14ac:dyDescent="0.25">
      <c r="A41" s="94" t="s">
        <v>1335</v>
      </c>
      <c r="B41" s="95" t="s">
        <v>336</v>
      </c>
      <c r="C41" s="174" t="s">
        <v>136</v>
      </c>
      <c r="D41" s="82" t="s">
        <v>995</v>
      </c>
      <c r="E41" s="217"/>
    </row>
    <row r="42" spans="1:5" s="212" customFormat="1" ht="36.75" customHeight="1" x14ac:dyDescent="0.25">
      <c r="A42" s="94" t="s">
        <v>1337</v>
      </c>
      <c r="B42" s="95" t="s">
        <v>1336</v>
      </c>
      <c r="C42" s="82" t="s">
        <v>136</v>
      </c>
      <c r="D42" s="82" t="s">
        <v>995</v>
      </c>
      <c r="E42" s="217"/>
    </row>
  </sheetData>
  <mergeCells count="3">
    <mergeCell ref="A1:D1"/>
    <mergeCell ref="A2:D2"/>
    <mergeCell ref="A3:D3"/>
  </mergeCells>
  <pageMargins left="0" right="0" top="0" bottom="0" header="0" footer="0"/>
  <pageSetup paperSize="9" scale="87" fitToHeight="4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8"/>
  <sheetViews>
    <sheetView view="pageBreakPreview" zoomScaleSheetLayoutView="100" workbookViewId="0">
      <selection activeCell="J7" sqref="J7"/>
    </sheetView>
  </sheetViews>
  <sheetFormatPr defaultColWidth="8.85546875" defaultRowHeight="15" x14ac:dyDescent="0.25"/>
  <cols>
    <col min="1" max="1" width="12.7109375" bestFit="1" customWidth="1"/>
    <col min="2" max="2" width="67.85546875" customWidth="1"/>
    <col min="3" max="3" width="14.140625" customWidth="1"/>
    <col min="4" max="4" width="13.42578125" customWidth="1"/>
    <col min="5" max="5" width="21" customWidth="1"/>
    <col min="6" max="6" width="25.42578125" customWidth="1"/>
    <col min="7" max="7" width="13.28515625" customWidth="1"/>
    <col min="11" max="11" width="16.85546875" customWidth="1"/>
  </cols>
  <sheetData>
    <row r="1" spans="1:11" ht="45.75" customHeight="1" x14ac:dyDescent="0.25">
      <c r="A1" s="231" t="s">
        <v>98</v>
      </c>
      <c r="B1" s="231"/>
      <c r="C1" s="231"/>
      <c r="D1" s="231"/>
      <c r="E1" s="231"/>
      <c r="F1" s="231"/>
      <c r="G1" s="231"/>
      <c r="K1" s="13"/>
    </row>
    <row r="2" spans="1:11" ht="49.5" customHeight="1" x14ac:dyDescent="0.25">
      <c r="A2" s="232" t="s">
        <v>0</v>
      </c>
      <c r="B2" s="232" t="s">
        <v>19</v>
      </c>
      <c r="C2" s="232" t="s">
        <v>13</v>
      </c>
      <c r="D2" s="232"/>
      <c r="E2" s="232" t="s">
        <v>14</v>
      </c>
      <c r="F2" s="232" t="s">
        <v>49</v>
      </c>
      <c r="G2" s="232" t="s">
        <v>7</v>
      </c>
      <c r="K2" s="13"/>
    </row>
    <row r="3" spans="1:11" ht="25.5" customHeight="1" x14ac:dyDescent="0.25">
      <c r="A3" s="232"/>
      <c r="B3" s="232"/>
      <c r="C3" s="130" t="s">
        <v>15</v>
      </c>
      <c r="D3" s="130" t="s">
        <v>16</v>
      </c>
      <c r="E3" s="232"/>
      <c r="F3" s="232"/>
      <c r="G3" s="232"/>
      <c r="K3" s="13"/>
    </row>
    <row r="4" spans="1:11" s="11" customFormat="1" ht="49.5" x14ac:dyDescent="0.25">
      <c r="A4" s="79" t="s">
        <v>5</v>
      </c>
      <c r="B4" s="78" t="s">
        <v>187</v>
      </c>
      <c r="C4" s="59" t="s">
        <v>23</v>
      </c>
      <c r="D4" s="59" t="s">
        <v>23</v>
      </c>
      <c r="E4" s="59"/>
      <c r="F4" s="59"/>
      <c r="G4" s="60" t="s">
        <v>73</v>
      </c>
      <c r="K4" s="37"/>
    </row>
    <row r="5" spans="1:11" s="11" customFormat="1" ht="73.5" customHeight="1" x14ac:dyDescent="0.25">
      <c r="A5" s="79" t="s">
        <v>17</v>
      </c>
      <c r="B5" s="78" t="s">
        <v>188</v>
      </c>
      <c r="C5" s="59" t="s">
        <v>23</v>
      </c>
      <c r="D5" s="59" t="s">
        <v>23</v>
      </c>
      <c r="E5" s="59"/>
      <c r="F5" s="61"/>
      <c r="G5" s="60" t="s">
        <v>74</v>
      </c>
      <c r="K5" s="37"/>
    </row>
    <row r="6" spans="1:11" s="11" customFormat="1" ht="16.5" x14ac:dyDescent="0.25">
      <c r="A6" s="79" t="s">
        <v>18</v>
      </c>
      <c r="B6" s="78"/>
      <c r="C6" s="59"/>
      <c r="D6" s="59"/>
      <c r="E6" s="60"/>
      <c r="F6" s="60"/>
      <c r="G6" s="60"/>
      <c r="K6" s="37"/>
    </row>
    <row r="7" spans="1:11" s="11" customFormat="1" ht="132" x14ac:dyDescent="0.25">
      <c r="A7" s="79" t="s">
        <v>8</v>
      </c>
      <c r="B7" s="78" t="s">
        <v>189</v>
      </c>
      <c r="C7" s="59" t="s">
        <v>23</v>
      </c>
      <c r="D7" s="59" t="s">
        <v>23</v>
      </c>
      <c r="E7" s="59"/>
      <c r="F7" s="78" t="s">
        <v>190</v>
      </c>
      <c r="G7" s="60" t="s">
        <v>75</v>
      </c>
      <c r="K7" s="37"/>
    </row>
    <row r="8" spans="1:11" s="11" customFormat="1" ht="16.5" x14ac:dyDescent="0.25">
      <c r="A8" s="24"/>
      <c r="B8" s="25"/>
      <c r="C8" s="25"/>
      <c r="D8" s="26"/>
      <c r="E8" s="26"/>
      <c r="F8" s="25"/>
      <c r="G8" s="25"/>
      <c r="K8" s="37"/>
    </row>
    <row r="9" spans="1:11" s="11" customFormat="1" ht="56.25" x14ac:dyDescent="0.25">
      <c r="A9" s="93" t="s">
        <v>5</v>
      </c>
      <c r="B9" s="65" t="s">
        <v>133</v>
      </c>
      <c r="C9" s="91"/>
      <c r="D9" s="92"/>
      <c r="E9" s="92"/>
      <c r="F9" s="91"/>
      <c r="G9" s="91"/>
      <c r="K9" s="37"/>
    </row>
    <row r="10" spans="1:11" s="11" customFormat="1" ht="33" x14ac:dyDescent="0.25">
      <c r="A10" s="94" t="s">
        <v>5</v>
      </c>
      <c r="B10" s="83" t="s">
        <v>204</v>
      </c>
      <c r="C10" s="94"/>
      <c r="D10" s="94"/>
      <c r="E10" s="82"/>
      <c r="F10" s="95"/>
      <c r="G10" s="95"/>
      <c r="K10" s="37"/>
    </row>
    <row r="11" spans="1:11" s="11" customFormat="1" ht="49.5" x14ac:dyDescent="0.25">
      <c r="A11" s="94" t="s">
        <v>102</v>
      </c>
      <c r="B11" s="83" t="s">
        <v>205</v>
      </c>
      <c r="C11" s="96">
        <v>43374</v>
      </c>
      <c r="D11" s="96">
        <f>C11+(15+4.5)*30.5</f>
        <v>43968.75</v>
      </c>
      <c r="E11" s="82"/>
      <c r="F11" s="95"/>
      <c r="G11" s="95"/>
      <c r="K11" s="37"/>
    </row>
    <row r="12" spans="1:11" s="11" customFormat="1" ht="49.5" x14ac:dyDescent="0.25">
      <c r="A12" s="94" t="s">
        <v>103</v>
      </c>
      <c r="B12" s="83" t="s">
        <v>206</v>
      </c>
      <c r="C12" s="96">
        <f>D11</f>
        <v>43968.75</v>
      </c>
      <c r="D12" s="96">
        <f>C12+(15+13)*30.5</f>
        <v>44822.75</v>
      </c>
      <c r="E12" s="82"/>
      <c r="F12" s="95"/>
      <c r="G12" s="95"/>
      <c r="K12" s="37"/>
    </row>
    <row r="13" spans="1:11" s="11" customFormat="1" ht="33" x14ac:dyDescent="0.25">
      <c r="A13" s="94" t="s">
        <v>53</v>
      </c>
      <c r="B13" s="83" t="s">
        <v>207</v>
      </c>
      <c r="C13" s="96">
        <f>C11</f>
        <v>43374</v>
      </c>
      <c r="D13" s="96">
        <f>D12</f>
        <v>44822.75</v>
      </c>
      <c r="E13" s="82"/>
      <c r="F13" s="95"/>
      <c r="G13" s="95"/>
      <c r="K13" s="37"/>
    </row>
    <row r="14" spans="1:11" s="11" customFormat="1" ht="33" x14ac:dyDescent="0.25">
      <c r="A14" s="94" t="s">
        <v>6</v>
      </c>
      <c r="B14" s="83" t="s">
        <v>196</v>
      </c>
      <c r="C14" s="94"/>
      <c r="D14" s="94"/>
      <c r="E14" s="82"/>
      <c r="F14" s="95"/>
      <c r="G14" s="95"/>
      <c r="K14" s="37"/>
    </row>
    <row r="15" spans="1:11" s="11" customFormat="1" ht="49.5" x14ac:dyDescent="0.25">
      <c r="A15" s="94" t="s">
        <v>79</v>
      </c>
      <c r="B15" s="83" t="s">
        <v>208</v>
      </c>
      <c r="C15" s="96">
        <v>43374</v>
      </c>
      <c r="D15" s="96">
        <f>C15+(15+4.5)*30.5</f>
        <v>43968.75</v>
      </c>
      <c r="E15" s="82"/>
      <c r="F15" s="95"/>
      <c r="G15" s="95"/>
      <c r="K15" s="37"/>
    </row>
    <row r="16" spans="1:11" s="11" customFormat="1" ht="33" x14ac:dyDescent="0.25">
      <c r="A16" s="94" t="s">
        <v>109</v>
      </c>
      <c r="B16" s="83" t="s">
        <v>209</v>
      </c>
      <c r="C16" s="96">
        <f>D15</f>
        <v>43968.75</v>
      </c>
      <c r="D16" s="96">
        <f>C16+(15+13)*30.5</f>
        <v>44822.75</v>
      </c>
      <c r="E16" s="82"/>
      <c r="F16" s="95"/>
      <c r="G16" s="95"/>
      <c r="K16" s="37"/>
    </row>
    <row r="17" spans="1:11" s="11" customFormat="1" ht="33" x14ac:dyDescent="0.25">
      <c r="A17" s="94" t="s">
        <v>78</v>
      </c>
      <c r="B17" s="83" t="s">
        <v>210</v>
      </c>
      <c r="C17" s="96">
        <f>C15</f>
        <v>43374</v>
      </c>
      <c r="D17" s="96">
        <f>D16</f>
        <v>44822.75</v>
      </c>
      <c r="E17" s="82"/>
      <c r="F17" s="95"/>
      <c r="G17" s="95"/>
      <c r="K17" s="37"/>
    </row>
    <row r="18" spans="1:11" s="11" customFormat="1" ht="33" x14ac:dyDescent="0.25">
      <c r="A18" s="94" t="s">
        <v>50</v>
      </c>
      <c r="B18" s="131" t="s">
        <v>197</v>
      </c>
      <c r="C18" s="94"/>
      <c r="D18" s="94"/>
      <c r="E18" s="82"/>
      <c r="F18" s="95"/>
      <c r="G18" s="95"/>
      <c r="K18" s="37"/>
    </row>
    <row r="19" spans="1:11" s="11" customFormat="1" ht="33" x14ac:dyDescent="0.25">
      <c r="A19" s="94" t="s">
        <v>57</v>
      </c>
      <c r="B19" s="83" t="s">
        <v>211</v>
      </c>
      <c r="C19" s="96">
        <v>43374</v>
      </c>
      <c r="D19" s="96">
        <f>C19+(15+4.5)*30.5</f>
        <v>43968.75</v>
      </c>
      <c r="E19" s="82"/>
      <c r="F19" s="95"/>
      <c r="G19" s="95"/>
      <c r="K19" s="37"/>
    </row>
    <row r="20" spans="1:11" s="11" customFormat="1" ht="33" x14ac:dyDescent="0.25">
      <c r="A20" s="94" t="s">
        <v>58</v>
      </c>
      <c r="B20" s="83" t="s">
        <v>212</v>
      </c>
      <c r="C20" s="96">
        <f>D19</f>
        <v>43968.75</v>
      </c>
      <c r="D20" s="96">
        <f>C20+(15+13)*30.5</f>
        <v>44822.75</v>
      </c>
      <c r="E20" s="82"/>
      <c r="F20" s="95"/>
      <c r="G20" s="95"/>
      <c r="K20" s="37"/>
    </row>
    <row r="21" spans="1:11" s="11" customFormat="1" ht="33" x14ac:dyDescent="0.25">
      <c r="A21" s="94" t="s">
        <v>59</v>
      </c>
      <c r="B21" s="83" t="s">
        <v>213</v>
      </c>
      <c r="C21" s="96">
        <f>D20</f>
        <v>44822.75</v>
      </c>
      <c r="D21" s="96">
        <f>C21+(34)*30.5</f>
        <v>45859.75</v>
      </c>
      <c r="E21" s="82"/>
      <c r="F21" s="95"/>
      <c r="G21" s="95"/>
      <c r="K21" s="37"/>
    </row>
    <row r="22" spans="1:11" s="11" customFormat="1" ht="33" x14ac:dyDescent="0.25">
      <c r="A22" s="94" t="s">
        <v>56</v>
      </c>
      <c r="B22" s="83" t="s">
        <v>214</v>
      </c>
      <c r="C22" s="96">
        <f>C19</f>
        <v>43374</v>
      </c>
      <c r="D22" s="96">
        <f>D21</f>
        <v>45859.75</v>
      </c>
      <c r="E22" s="82"/>
      <c r="F22" s="95"/>
      <c r="G22" s="95"/>
      <c r="K22" s="37"/>
    </row>
    <row r="23" spans="1:11" s="11" customFormat="1" ht="33" x14ac:dyDescent="0.25">
      <c r="A23" s="105" t="s">
        <v>5</v>
      </c>
      <c r="B23" s="106" t="s">
        <v>231</v>
      </c>
      <c r="C23" s="109" t="s">
        <v>250</v>
      </c>
      <c r="D23" s="109" t="s">
        <v>138</v>
      </c>
      <c r="E23" s="130" t="s">
        <v>54</v>
      </c>
      <c r="F23" s="100"/>
      <c r="G23" s="101"/>
      <c r="K23" s="37"/>
    </row>
    <row r="24" spans="1:11" s="11" customFormat="1" ht="115.5" x14ac:dyDescent="0.25">
      <c r="A24" s="84" t="s">
        <v>17</v>
      </c>
      <c r="B24" s="64" t="s">
        <v>232</v>
      </c>
      <c r="C24" s="109" t="s">
        <v>250</v>
      </c>
      <c r="D24" s="99" t="s">
        <v>251</v>
      </c>
      <c r="E24" s="102" t="s">
        <v>54</v>
      </c>
      <c r="F24" s="63" t="s">
        <v>233</v>
      </c>
      <c r="G24" s="101"/>
      <c r="K24" s="37"/>
    </row>
    <row r="25" spans="1:11" s="11" customFormat="1" ht="82.5" x14ac:dyDescent="0.25">
      <c r="A25" s="84" t="s">
        <v>18</v>
      </c>
      <c r="B25" s="64" t="s">
        <v>234</v>
      </c>
      <c r="C25" s="99" t="s">
        <v>137</v>
      </c>
      <c r="D25" s="99" t="s">
        <v>251</v>
      </c>
      <c r="E25" s="102" t="s">
        <v>54</v>
      </c>
      <c r="F25" s="63" t="s">
        <v>233</v>
      </c>
      <c r="G25" s="101"/>
      <c r="K25" s="37"/>
    </row>
    <row r="26" spans="1:11" s="11" customFormat="1" ht="66" x14ac:dyDescent="0.3">
      <c r="A26" s="84" t="s">
        <v>8</v>
      </c>
      <c r="B26" s="107" t="s">
        <v>235</v>
      </c>
      <c r="C26" s="110"/>
      <c r="D26" s="111" t="s">
        <v>251</v>
      </c>
      <c r="E26" s="102" t="s">
        <v>54</v>
      </c>
      <c r="F26" s="103"/>
      <c r="G26" s="103"/>
      <c r="K26" s="37"/>
    </row>
    <row r="27" spans="1:11" s="11" customFormat="1" ht="99" x14ac:dyDescent="0.25">
      <c r="A27" s="84" t="s">
        <v>236</v>
      </c>
      <c r="B27" s="64" t="s">
        <v>237</v>
      </c>
      <c r="C27" s="99" t="s">
        <v>137</v>
      </c>
      <c r="D27" s="111" t="s">
        <v>251</v>
      </c>
      <c r="E27" s="102" t="s">
        <v>54</v>
      </c>
      <c r="F27" s="100"/>
      <c r="G27" s="100"/>
      <c r="K27" s="37"/>
    </row>
    <row r="28" spans="1:11" s="11" customFormat="1" ht="82.5" x14ac:dyDescent="0.3">
      <c r="A28" s="84" t="s">
        <v>238</v>
      </c>
      <c r="B28" s="64" t="s">
        <v>239</v>
      </c>
      <c r="C28" s="99" t="s">
        <v>137</v>
      </c>
      <c r="D28" s="111" t="s">
        <v>251</v>
      </c>
      <c r="E28" s="102" t="s">
        <v>54</v>
      </c>
      <c r="F28" s="63" t="s">
        <v>233</v>
      </c>
      <c r="G28" s="85"/>
      <c r="K28" s="37"/>
    </row>
    <row r="29" spans="1:11" s="11" customFormat="1" ht="66" x14ac:dyDescent="0.3">
      <c r="A29" s="108" t="s">
        <v>240</v>
      </c>
      <c r="B29" s="64" t="s">
        <v>241</v>
      </c>
      <c r="C29" s="99" t="s">
        <v>137</v>
      </c>
      <c r="D29" s="111" t="s">
        <v>251</v>
      </c>
      <c r="E29" s="102" t="s">
        <v>54</v>
      </c>
      <c r="F29" s="85"/>
      <c r="G29" s="85"/>
      <c r="K29" s="37"/>
    </row>
    <row r="30" spans="1:11" s="11" customFormat="1" ht="49.5" x14ac:dyDescent="0.3">
      <c r="A30" s="108" t="s">
        <v>9</v>
      </c>
      <c r="B30" s="64" t="s">
        <v>242</v>
      </c>
      <c r="C30" s="99"/>
      <c r="D30" s="111" t="s">
        <v>251</v>
      </c>
      <c r="E30" s="102" t="s">
        <v>54</v>
      </c>
      <c r="F30" s="85"/>
      <c r="G30" s="85"/>
      <c r="K30" s="37"/>
    </row>
    <row r="31" spans="1:11" s="11" customFormat="1" ht="82.5" x14ac:dyDescent="0.3">
      <c r="A31" s="108" t="s">
        <v>243</v>
      </c>
      <c r="B31" s="64" t="s">
        <v>244</v>
      </c>
      <c r="C31" s="84" t="s">
        <v>252</v>
      </c>
      <c r="D31" s="84" t="s">
        <v>253</v>
      </c>
      <c r="E31" s="102" t="s">
        <v>54</v>
      </c>
      <c r="F31" s="85"/>
      <c r="G31" s="85"/>
      <c r="K31" s="37"/>
    </row>
    <row r="32" spans="1:11" s="11" customFormat="1" ht="82.5" x14ac:dyDescent="0.3">
      <c r="A32" s="108" t="s">
        <v>245</v>
      </c>
      <c r="B32" s="64" t="s">
        <v>246</v>
      </c>
      <c r="C32" s="84" t="s">
        <v>254</v>
      </c>
      <c r="D32" s="84" t="s">
        <v>255</v>
      </c>
      <c r="E32" s="102" t="s">
        <v>54</v>
      </c>
      <c r="F32" s="85"/>
      <c r="G32" s="85"/>
      <c r="K32" s="37"/>
    </row>
    <row r="33" spans="1:11" s="11" customFormat="1" ht="49.5" x14ac:dyDescent="0.3">
      <c r="A33" s="108" t="s">
        <v>247</v>
      </c>
      <c r="B33" s="64" t="s">
        <v>248</v>
      </c>
      <c r="C33" s="99" t="s">
        <v>256</v>
      </c>
      <c r="D33" s="99" t="s">
        <v>138</v>
      </c>
      <c r="E33" s="102" t="s">
        <v>54</v>
      </c>
      <c r="F33" s="85"/>
      <c r="G33" s="85"/>
      <c r="K33" s="37"/>
    </row>
    <row r="34" spans="1:11" s="11" customFormat="1" ht="66" x14ac:dyDescent="0.3">
      <c r="A34" s="108" t="s">
        <v>116</v>
      </c>
      <c r="B34" s="64" t="s">
        <v>249</v>
      </c>
      <c r="C34" s="99"/>
      <c r="D34" s="99" t="s">
        <v>138</v>
      </c>
      <c r="E34" s="102" t="s">
        <v>54</v>
      </c>
      <c r="F34" s="85"/>
      <c r="G34" s="85"/>
      <c r="K34" s="37"/>
    </row>
    <row r="35" spans="1:11" s="11" customFormat="1" ht="16.5" x14ac:dyDescent="0.25">
      <c r="A35" s="94"/>
      <c r="B35" s="83"/>
      <c r="C35" s="96"/>
      <c r="D35" s="96"/>
      <c r="E35" s="82"/>
      <c r="F35" s="95"/>
      <c r="G35" s="95"/>
      <c r="K35" s="37"/>
    </row>
    <row r="36" spans="1:11" s="11" customFormat="1" ht="16.5" x14ac:dyDescent="0.25">
      <c r="A36" s="94"/>
      <c r="B36" s="83"/>
      <c r="C36" s="96"/>
      <c r="D36" s="96"/>
      <c r="E36" s="82"/>
      <c r="F36" s="95"/>
      <c r="G36" s="95"/>
      <c r="K36" s="37"/>
    </row>
    <row r="37" spans="1:11" s="11" customFormat="1" ht="16.5" x14ac:dyDescent="0.25">
      <c r="A37" s="94"/>
      <c r="B37" s="83"/>
      <c r="C37" s="96"/>
      <c r="D37" s="96"/>
      <c r="E37" s="82"/>
      <c r="F37" s="95"/>
      <c r="G37" s="95"/>
      <c r="K37" s="37"/>
    </row>
    <row r="38" spans="1:11" s="11" customFormat="1" ht="16.5" x14ac:dyDescent="0.25">
      <c r="A38" s="94"/>
      <c r="B38" s="83"/>
      <c r="C38" s="96"/>
      <c r="D38" s="96"/>
      <c r="E38" s="82"/>
      <c r="F38" s="95"/>
      <c r="G38" s="95"/>
      <c r="K38" s="37"/>
    </row>
    <row r="39" spans="1:11" s="11" customFormat="1" ht="16.5" x14ac:dyDescent="0.25">
      <c r="A39" s="94"/>
      <c r="B39" s="83"/>
      <c r="C39" s="96"/>
      <c r="D39" s="96"/>
      <c r="E39" s="82"/>
      <c r="F39" s="95"/>
      <c r="G39" s="95"/>
      <c r="K39" s="37"/>
    </row>
    <row r="40" spans="1:11" s="11" customFormat="1" ht="56.25" x14ac:dyDescent="0.25">
      <c r="A40" s="97" t="s">
        <v>6</v>
      </c>
      <c r="B40" s="65" t="s">
        <v>134</v>
      </c>
      <c r="C40" s="91"/>
      <c r="D40" s="92"/>
      <c r="E40" s="92"/>
      <c r="F40" s="91"/>
      <c r="G40" s="91"/>
      <c r="K40" s="37"/>
    </row>
    <row r="41" spans="1:11" s="11" customFormat="1" ht="49.5" x14ac:dyDescent="0.25">
      <c r="A41" s="94" t="s">
        <v>5</v>
      </c>
      <c r="B41" s="83" t="s">
        <v>215</v>
      </c>
      <c r="C41" s="94"/>
      <c r="D41" s="94"/>
      <c r="E41" s="82"/>
      <c r="F41" s="95"/>
      <c r="G41" s="95"/>
      <c r="K41" s="37"/>
    </row>
    <row r="42" spans="1:11" s="11" customFormat="1" ht="66" x14ac:dyDescent="0.25">
      <c r="A42" s="94" t="s">
        <v>102</v>
      </c>
      <c r="B42" s="83" t="s">
        <v>216</v>
      </c>
      <c r="C42" s="96">
        <v>43374</v>
      </c>
      <c r="D42" s="96">
        <f>C42+(15+4.5)*30.5</f>
        <v>43968.75</v>
      </c>
      <c r="E42" s="82"/>
      <c r="F42" s="95"/>
      <c r="G42" s="95"/>
      <c r="K42" s="37"/>
    </row>
    <row r="43" spans="1:11" s="11" customFormat="1" ht="66" x14ac:dyDescent="0.25">
      <c r="A43" s="94" t="s">
        <v>103</v>
      </c>
      <c r="B43" s="83" t="s">
        <v>217</v>
      </c>
      <c r="C43" s="96">
        <f>D42</f>
        <v>43968.75</v>
      </c>
      <c r="D43" s="96">
        <f>C43+(15+13)*30.5</f>
        <v>44822.75</v>
      </c>
      <c r="E43" s="82"/>
      <c r="F43" s="95"/>
      <c r="G43" s="95"/>
      <c r="K43" s="37"/>
    </row>
    <row r="44" spans="1:11" s="11" customFormat="1" ht="49.5" x14ac:dyDescent="0.25">
      <c r="A44" s="94" t="s">
        <v>53</v>
      </c>
      <c r="B44" s="83" t="s">
        <v>218</v>
      </c>
      <c r="C44" s="96">
        <f>C42</f>
        <v>43374</v>
      </c>
      <c r="D44" s="96">
        <f>D43</f>
        <v>44822.75</v>
      </c>
      <c r="E44" s="82"/>
      <c r="F44" s="95"/>
      <c r="G44" s="95"/>
      <c r="K44" s="37"/>
    </row>
    <row r="45" spans="1:11" s="11" customFormat="1" ht="33" x14ac:dyDescent="0.25">
      <c r="A45" s="94" t="s">
        <v>6</v>
      </c>
      <c r="B45" s="83" t="s">
        <v>198</v>
      </c>
      <c r="C45" s="94"/>
      <c r="D45" s="94"/>
      <c r="E45" s="82"/>
      <c r="F45" s="95"/>
      <c r="G45" s="95"/>
      <c r="K45" s="37"/>
    </row>
    <row r="46" spans="1:11" s="11" customFormat="1" ht="33" x14ac:dyDescent="0.25">
      <c r="A46" s="94" t="s">
        <v>79</v>
      </c>
      <c r="B46" s="83" t="s">
        <v>211</v>
      </c>
      <c r="C46" s="96">
        <v>43374</v>
      </c>
      <c r="D46" s="96">
        <f>C46+(15+4.5)*30.5</f>
        <v>43968.75</v>
      </c>
      <c r="E46" s="82"/>
      <c r="F46" s="95"/>
      <c r="G46" s="95"/>
      <c r="K46" s="37"/>
    </row>
    <row r="47" spans="1:11" s="11" customFormat="1" ht="33" x14ac:dyDescent="0.25">
      <c r="A47" s="94" t="s">
        <v>109</v>
      </c>
      <c r="B47" s="83" t="s">
        <v>212</v>
      </c>
      <c r="C47" s="96">
        <f>D46</f>
        <v>43968.75</v>
      </c>
      <c r="D47" s="96">
        <f>C47+(15+13)*30.5</f>
        <v>44822.75</v>
      </c>
      <c r="E47" s="82"/>
      <c r="F47" s="95"/>
      <c r="G47" s="95"/>
      <c r="K47" s="37"/>
    </row>
    <row r="48" spans="1:11" s="11" customFormat="1" ht="33" x14ac:dyDescent="0.25">
      <c r="A48" s="94" t="s">
        <v>110</v>
      </c>
      <c r="B48" s="83" t="s">
        <v>213</v>
      </c>
      <c r="C48" s="96">
        <f>D47</f>
        <v>44822.75</v>
      </c>
      <c r="D48" s="96">
        <f>C48+(25)*30.5</f>
        <v>45585.25</v>
      </c>
      <c r="E48" s="82"/>
      <c r="F48" s="95"/>
      <c r="G48" s="95"/>
      <c r="K48" s="37"/>
    </row>
    <row r="49" spans="1:11" s="11" customFormat="1" ht="33" x14ac:dyDescent="0.25">
      <c r="A49" s="94" t="s">
        <v>78</v>
      </c>
      <c r="B49" s="83" t="s">
        <v>219</v>
      </c>
      <c r="C49" s="96">
        <f>C46</f>
        <v>43374</v>
      </c>
      <c r="D49" s="96">
        <f>D48</f>
        <v>45585.25</v>
      </c>
      <c r="E49" s="82"/>
      <c r="F49" s="95"/>
      <c r="G49" s="95"/>
      <c r="K49" s="37"/>
    </row>
    <row r="50" spans="1:11" s="11" customFormat="1" ht="17.25" x14ac:dyDescent="0.3">
      <c r="A50" s="115" t="s">
        <v>50</v>
      </c>
      <c r="B50" s="119" t="s">
        <v>230</v>
      </c>
      <c r="C50" s="105" t="s">
        <v>250</v>
      </c>
      <c r="D50" s="105" t="s">
        <v>138</v>
      </c>
      <c r="E50" s="113" t="s">
        <v>54</v>
      </c>
      <c r="F50" s="85"/>
      <c r="G50" s="85"/>
      <c r="K50" s="37"/>
    </row>
    <row r="51" spans="1:11" s="11" customFormat="1" ht="115.5" x14ac:dyDescent="0.3">
      <c r="A51" s="108" t="s">
        <v>280</v>
      </c>
      <c r="B51" s="64" t="s">
        <v>281</v>
      </c>
      <c r="C51" s="105" t="s">
        <v>250</v>
      </c>
      <c r="D51" s="99" t="s">
        <v>251</v>
      </c>
      <c r="E51" s="113" t="s">
        <v>54</v>
      </c>
      <c r="F51" s="63" t="s">
        <v>233</v>
      </c>
      <c r="G51" s="85"/>
      <c r="K51" s="37"/>
    </row>
    <row r="52" spans="1:11" s="11" customFormat="1" ht="66" x14ac:dyDescent="0.3">
      <c r="A52" s="108" t="s">
        <v>282</v>
      </c>
      <c r="B52" s="64" t="s">
        <v>283</v>
      </c>
      <c r="C52" s="99" t="s">
        <v>137</v>
      </c>
      <c r="D52" s="99" t="s">
        <v>251</v>
      </c>
      <c r="E52" s="113" t="s">
        <v>54</v>
      </c>
      <c r="F52" s="85"/>
      <c r="G52" s="85"/>
      <c r="K52" s="37"/>
    </row>
    <row r="53" spans="1:11" s="11" customFormat="1" ht="165" x14ac:dyDescent="0.3">
      <c r="A53" s="108" t="s">
        <v>131</v>
      </c>
      <c r="B53" s="118" t="s">
        <v>284</v>
      </c>
      <c r="C53" s="120"/>
      <c r="D53" s="99" t="s">
        <v>251</v>
      </c>
      <c r="E53" s="113" t="s">
        <v>54</v>
      </c>
      <c r="F53" s="85"/>
      <c r="G53" s="85"/>
      <c r="K53" s="37"/>
    </row>
    <row r="54" spans="1:11" s="11" customFormat="1" ht="49.5" x14ac:dyDescent="0.3">
      <c r="A54" s="108" t="s">
        <v>285</v>
      </c>
      <c r="B54" s="64" t="s">
        <v>286</v>
      </c>
      <c r="C54" s="121" t="s">
        <v>137</v>
      </c>
      <c r="D54" s="99" t="s">
        <v>251</v>
      </c>
      <c r="E54" s="113" t="s">
        <v>54</v>
      </c>
      <c r="F54" s="85"/>
      <c r="G54" s="85"/>
      <c r="K54" s="37"/>
    </row>
    <row r="55" spans="1:11" s="11" customFormat="1" ht="17.25" x14ac:dyDescent="0.3">
      <c r="A55" s="108" t="s">
        <v>287</v>
      </c>
      <c r="B55" s="64" t="s">
        <v>288</v>
      </c>
      <c r="C55" s="121" t="s">
        <v>252</v>
      </c>
      <c r="D55" s="121" t="s">
        <v>297</v>
      </c>
      <c r="E55" s="113" t="s">
        <v>54</v>
      </c>
      <c r="F55" s="85"/>
      <c r="G55" s="85"/>
      <c r="K55" s="37"/>
    </row>
    <row r="56" spans="1:11" s="11" customFormat="1" ht="33" x14ac:dyDescent="0.3">
      <c r="A56" s="108" t="s">
        <v>132</v>
      </c>
      <c r="B56" s="118" t="s">
        <v>289</v>
      </c>
      <c r="C56" s="120"/>
      <c r="D56" s="121" t="s">
        <v>297</v>
      </c>
      <c r="E56" s="113" t="s">
        <v>54</v>
      </c>
      <c r="F56" s="85"/>
      <c r="G56" s="85"/>
      <c r="K56" s="37"/>
    </row>
    <row r="57" spans="1:11" s="11" customFormat="1" ht="49.5" x14ac:dyDescent="0.3">
      <c r="A57" s="108" t="s">
        <v>290</v>
      </c>
      <c r="B57" s="64" t="s">
        <v>291</v>
      </c>
      <c r="C57" s="84" t="s">
        <v>254</v>
      </c>
      <c r="D57" s="84" t="s">
        <v>297</v>
      </c>
      <c r="E57" s="113" t="s">
        <v>54</v>
      </c>
      <c r="F57" s="85"/>
      <c r="G57" s="85"/>
      <c r="K57" s="37"/>
    </row>
    <row r="58" spans="1:11" s="11" customFormat="1" ht="49.5" x14ac:dyDescent="0.3">
      <c r="A58" s="108" t="s">
        <v>292</v>
      </c>
      <c r="B58" s="64" t="s">
        <v>293</v>
      </c>
      <c r="C58" s="84" t="s">
        <v>254</v>
      </c>
      <c r="D58" s="84" t="s">
        <v>297</v>
      </c>
      <c r="E58" s="113" t="s">
        <v>54</v>
      </c>
      <c r="F58" s="85"/>
      <c r="G58" s="85"/>
      <c r="K58" s="37"/>
    </row>
    <row r="59" spans="1:11" s="11" customFormat="1" ht="33" x14ac:dyDescent="0.3">
      <c r="A59" s="108" t="s">
        <v>294</v>
      </c>
      <c r="B59" s="64" t="s">
        <v>295</v>
      </c>
      <c r="C59" s="122" t="s">
        <v>256</v>
      </c>
      <c r="D59" s="122" t="s">
        <v>138</v>
      </c>
      <c r="E59" s="113" t="s">
        <v>54</v>
      </c>
      <c r="F59" s="85"/>
      <c r="G59" s="85"/>
      <c r="K59" s="37"/>
    </row>
    <row r="60" spans="1:11" s="11" customFormat="1" ht="49.5" x14ac:dyDescent="0.3">
      <c r="A60" s="108" t="s">
        <v>87</v>
      </c>
      <c r="B60" s="118" t="s">
        <v>296</v>
      </c>
      <c r="C60" s="120"/>
      <c r="D60" s="122" t="s">
        <v>138</v>
      </c>
      <c r="E60" s="113" t="s">
        <v>54</v>
      </c>
      <c r="F60" s="85"/>
      <c r="G60" s="85"/>
      <c r="K60" s="37"/>
    </row>
    <row r="61" spans="1:11" s="11" customFormat="1" ht="16.5" x14ac:dyDescent="0.25">
      <c r="A61" s="24"/>
      <c r="B61" s="25"/>
      <c r="C61" s="25"/>
      <c r="D61" s="26"/>
      <c r="E61" s="26"/>
      <c r="F61" s="25"/>
      <c r="G61" s="25"/>
      <c r="K61" s="37"/>
    </row>
    <row r="62" spans="1:11" s="11" customFormat="1" ht="16.5" x14ac:dyDescent="0.25">
      <c r="A62" s="24"/>
      <c r="B62" s="25"/>
      <c r="C62" s="25"/>
      <c r="D62" s="26"/>
      <c r="E62" s="26"/>
      <c r="F62" s="25"/>
      <c r="G62" s="25"/>
      <c r="K62" s="37"/>
    </row>
    <row r="63" spans="1:11" s="11" customFormat="1" ht="16.5" x14ac:dyDescent="0.25">
      <c r="A63" s="24"/>
      <c r="B63" s="25"/>
      <c r="C63" s="25"/>
      <c r="D63" s="26"/>
      <c r="E63" s="26"/>
      <c r="F63" s="25"/>
      <c r="G63" s="25"/>
      <c r="K63" s="37"/>
    </row>
    <row r="64" spans="1:11" s="11" customFormat="1" ht="16.5" x14ac:dyDescent="0.25">
      <c r="A64" s="24"/>
      <c r="B64" s="25"/>
      <c r="C64" s="25"/>
      <c r="D64" s="26"/>
      <c r="E64" s="26"/>
      <c r="F64" s="25"/>
      <c r="G64" s="25"/>
      <c r="K64" s="37"/>
    </row>
    <row r="65" spans="1:11" s="11" customFormat="1" ht="16.5" x14ac:dyDescent="0.25">
      <c r="A65" s="24"/>
      <c r="B65" s="25"/>
      <c r="C65" s="25"/>
      <c r="D65" s="26"/>
      <c r="E65" s="26"/>
      <c r="F65" s="25"/>
      <c r="G65" s="25"/>
      <c r="K65" s="37"/>
    </row>
    <row r="66" spans="1:11" s="11" customFormat="1" ht="16.5" x14ac:dyDescent="0.25">
      <c r="A66" s="24"/>
      <c r="B66" s="25"/>
      <c r="C66" s="25"/>
      <c r="D66" s="26"/>
      <c r="E66" s="26"/>
      <c r="F66" s="25"/>
      <c r="G66" s="25"/>
      <c r="K66" s="37"/>
    </row>
    <row r="67" spans="1:11" s="11" customFormat="1" ht="56.25" x14ac:dyDescent="0.25">
      <c r="A67" s="73" t="s">
        <v>50</v>
      </c>
      <c r="B67" s="90" t="s">
        <v>135</v>
      </c>
      <c r="C67" s="91"/>
      <c r="D67" s="92"/>
      <c r="E67" s="92"/>
      <c r="F67" s="91"/>
      <c r="G67" s="91"/>
      <c r="K67" s="37"/>
    </row>
    <row r="68" spans="1:11" s="11" customFormat="1" ht="54.75" customHeight="1" x14ac:dyDescent="0.25">
      <c r="A68" s="48" t="s">
        <v>5</v>
      </c>
      <c r="B68" s="57" t="s">
        <v>90</v>
      </c>
      <c r="C68" s="51" t="s">
        <v>137</v>
      </c>
      <c r="D68" s="51" t="s">
        <v>138</v>
      </c>
      <c r="E68" s="48"/>
      <c r="F68" s="49"/>
      <c r="G68" s="49"/>
      <c r="K68" s="37"/>
    </row>
    <row r="69" spans="1:11" s="11" customFormat="1" ht="33" x14ac:dyDescent="0.25">
      <c r="A69" s="51" t="s">
        <v>102</v>
      </c>
      <c r="B69" s="57" t="s">
        <v>91</v>
      </c>
      <c r="C69" s="51" t="s">
        <v>137</v>
      </c>
      <c r="D69" s="51" t="s">
        <v>138</v>
      </c>
      <c r="E69" s="48"/>
      <c r="F69" s="49"/>
      <c r="G69" s="49"/>
      <c r="K69" s="37"/>
    </row>
    <row r="70" spans="1:11" s="11" customFormat="1" ht="22.5" customHeight="1" x14ac:dyDescent="0.25">
      <c r="A70" s="51" t="s">
        <v>103</v>
      </c>
      <c r="B70" s="57" t="s">
        <v>92</v>
      </c>
      <c r="C70" s="51" t="s">
        <v>137</v>
      </c>
      <c r="D70" s="51" t="s">
        <v>138</v>
      </c>
      <c r="E70" s="48"/>
      <c r="F70" s="49"/>
      <c r="G70" s="49"/>
      <c r="K70" s="37"/>
    </row>
    <row r="71" spans="1:11" s="11" customFormat="1" ht="33" x14ac:dyDescent="0.25">
      <c r="A71" s="51" t="s">
        <v>104</v>
      </c>
      <c r="B71" s="57" t="s">
        <v>100</v>
      </c>
      <c r="C71" s="51" t="s">
        <v>137</v>
      </c>
      <c r="D71" s="51" t="s">
        <v>138</v>
      </c>
      <c r="E71" s="48"/>
      <c r="F71" s="49"/>
      <c r="G71" s="49"/>
      <c r="K71" s="37"/>
    </row>
    <row r="72" spans="1:11" s="11" customFormat="1" ht="20.25" customHeight="1" x14ac:dyDescent="0.25">
      <c r="A72" s="51" t="s">
        <v>105</v>
      </c>
      <c r="B72" s="57" t="s">
        <v>99</v>
      </c>
      <c r="C72" s="51" t="s">
        <v>137</v>
      </c>
      <c r="D72" s="51" t="s">
        <v>138</v>
      </c>
      <c r="E72" s="48"/>
      <c r="F72" s="49"/>
      <c r="G72" s="49"/>
      <c r="K72" s="37"/>
    </row>
    <row r="73" spans="1:11" s="11" customFormat="1" ht="82.5" x14ac:dyDescent="0.25">
      <c r="A73" s="51" t="s">
        <v>53</v>
      </c>
      <c r="B73" s="57" t="s">
        <v>101</v>
      </c>
      <c r="C73" s="48"/>
      <c r="D73" s="48">
        <v>2024</v>
      </c>
      <c r="E73" s="48"/>
      <c r="F73" s="49"/>
      <c r="G73" s="49"/>
      <c r="K73" s="37"/>
    </row>
    <row r="74" spans="1:11" s="11" customFormat="1" ht="18.75" customHeight="1" x14ac:dyDescent="0.25">
      <c r="A74" s="51" t="s">
        <v>6</v>
      </c>
      <c r="B74" s="57" t="s">
        <v>93</v>
      </c>
      <c r="C74" s="51" t="s">
        <v>137</v>
      </c>
      <c r="D74" s="51" t="s">
        <v>138</v>
      </c>
      <c r="E74" s="48"/>
      <c r="F74" s="49"/>
      <c r="G74" s="49"/>
      <c r="K74" s="37"/>
    </row>
    <row r="75" spans="1:11" s="11" customFormat="1" ht="18" customHeight="1" x14ac:dyDescent="0.25">
      <c r="A75" s="51" t="s">
        <v>79</v>
      </c>
      <c r="B75" s="57" t="s">
        <v>107</v>
      </c>
      <c r="C75" s="51" t="s">
        <v>137</v>
      </c>
      <c r="D75" s="51" t="s">
        <v>138</v>
      </c>
      <c r="E75" s="48"/>
      <c r="F75" s="49"/>
      <c r="G75" s="49"/>
      <c r="K75" s="37"/>
    </row>
    <row r="76" spans="1:11" s="11" customFormat="1" ht="49.5" x14ac:dyDescent="0.25">
      <c r="A76" s="51" t="s">
        <v>109</v>
      </c>
      <c r="B76" s="57" t="s">
        <v>113</v>
      </c>
      <c r="C76" s="51" t="s">
        <v>137</v>
      </c>
      <c r="D76" s="51" t="s">
        <v>138</v>
      </c>
      <c r="E76" s="48"/>
      <c r="F76" s="49"/>
      <c r="G76" s="49"/>
      <c r="K76" s="37"/>
    </row>
    <row r="77" spans="1:11" s="11" customFormat="1" ht="33" x14ac:dyDescent="0.25">
      <c r="A77" s="51" t="s">
        <v>110</v>
      </c>
      <c r="B77" s="57" t="s">
        <v>108</v>
      </c>
      <c r="C77" s="51" t="s">
        <v>137</v>
      </c>
      <c r="D77" s="51" t="s">
        <v>138</v>
      </c>
      <c r="E77" s="48"/>
      <c r="F77" s="49"/>
      <c r="G77" s="49"/>
      <c r="K77" s="37"/>
    </row>
    <row r="78" spans="1:11" s="11" customFormat="1" ht="19.5" customHeight="1" x14ac:dyDescent="0.25">
      <c r="A78" s="51" t="s">
        <v>111</v>
      </c>
      <c r="B78" s="57" t="s">
        <v>94</v>
      </c>
      <c r="C78" s="51" t="s">
        <v>137</v>
      </c>
      <c r="D78" s="51" t="s">
        <v>138</v>
      </c>
      <c r="E78" s="48"/>
      <c r="F78" s="49"/>
      <c r="G78" s="49"/>
      <c r="K78" s="37"/>
    </row>
    <row r="79" spans="1:11" s="11" customFormat="1" ht="66" x14ac:dyDescent="0.25">
      <c r="A79" s="51" t="s">
        <v>78</v>
      </c>
      <c r="B79" s="57" t="s">
        <v>114</v>
      </c>
      <c r="C79" s="48"/>
      <c r="D79" s="48">
        <v>2024</v>
      </c>
      <c r="E79" s="48"/>
      <c r="F79" s="49"/>
      <c r="G79" s="49"/>
      <c r="K79" s="37"/>
    </row>
    <row r="80" spans="1:11" s="11" customFormat="1" ht="66" x14ac:dyDescent="0.25">
      <c r="A80" s="51" t="s">
        <v>50</v>
      </c>
      <c r="B80" s="57" t="s">
        <v>124</v>
      </c>
      <c r="C80" s="51" t="s">
        <v>137</v>
      </c>
      <c r="D80" s="51" t="s">
        <v>138</v>
      </c>
      <c r="E80" s="48"/>
      <c r="F80" s="49"/>
      <c r="G80" s="49"/>
      <c r="K80" s="37"/>
    </row>
    <row r="81" spans="1:11" s="11" customFormat="1" ht="33" x14ac:dyDescent="0.25">
      <c r="A81" s="51" t="s">
        <v>57</v>
      </c>
      <c r="B81" s="57" t="s">
        <v>117</v>
      </c>
      <c r="C81" s="51" t="s">
        <v>137</v>
      </c>
      <c r="D81" s="51" t="s">
        <v>138</v>
      </c>
      <c r="E81" s="48"/>
      <c r="F81" s="49"/>
      <c r="G81" s="49"/>
      <c r="K81" s="37"/>
    </row>
    <row r="82" spans="1:11" s="11" customFormat="1" ht="19.5" customHeight="1" x14ac:dyDescent="0.25">
      <c r="A82" s="51" t="s">
        <v>58</v>
      </c>
      <c r="B82" s="57" t="s">
        <v>118</v>
      </c>
      <c r="C82" s="51" t="s">
        <v>137</v>
      </c>
      <c r="D82" s="51" t="s">
        <v>138</v>
      </c>
      <c r="E82" s="48"/>
      <c r="F82" s="49"/>
      <c r="G82" s="49"/>
      <c r="K82" s="37"/>
    </row>
    <row r="83" spans="1:11" s="11" customFormat="1" ht="33" x14ac:dyDescent="0.25">
      <c r="A83" s="51" t="s">
        <v>59</v>
      </c>
      <c r="B83" s="57" t="s">
        <v>119</v>
      </c>
      <c r="C83" s="51" t="s">
        <v>137</v>
      </c>
      <c r="D83" s="51" t="s">
        <v>138</v>
      </c>
      <c r="E83" s="48"/>
      <c r="F83" s="49"/>
      <c r="G83" s="49"/>
      <c r="K83" s="37"/>
    </row>
    <row r="84" spans="1:11" s="11" customFormat="1" ht="49.5" x14ac:dyDescent="0.25">
      <c r="A84" s="51" t="s">
        <v>60</v>
      </c>
      <c r="B84" s="57" t="s">
        <v>120</v>
      </c>
      <c r="C84" s="51" t="s">
        <v>137</v>
      </c>
      <c r="D84" s="51" t="s">
        <v>138</v>
      </c>
      <c r="E84" s="48"/>
      <c r="F84" s="49"/>
      <c r="G84" s="49"/>
      <c r="K84" s="37"/>
    </row>
    <row r="85" spans="1:11" s="11" customFormat="1" ht="19.5" customHeight="1" x14ac:dyDescent="0.25">
      <c r="A85" s="51" t="s">
        <v>61</v>
      </c>
      <c r="B85" s="58" t="s">
        <v>121</v>
      </c>
      <c r="C85" s="51" t="s">
        <v>137</v>
      </c>
      <c r="D85" s="51" t="s">
        <v>138</v>
      </c>
      <c r="E85" s="48"/>
      <c r="F85" s="49"/>
      <c r="G85" s="49"/>
      <c r="K85" s="37"/>
    </row>
    <row r="86" spans="1:11" s="11" customFormat="1" ht="82.5" x14ac:dyDescent="0.25">
      <c r="A86" s="51" t="s">
        <v>56</v>
      </c>
      <c r="B86" s="57" t="s">
        <v>122</v>
      </c>
      <c r="C86" s="48"/>
      <c r="D86" s="48">
        <v>2024</v>
      </c>
      <c r="E86" s="48"/>
      <c r="F86" s="49"/>
      <c r="G86" s="49"/>
      <c r="K86" s="37"/>
    </row>
    <row r="87" spans="1:11" s="11" customFormat="1" ht="49.5" x14ac:dyDescent="0.25">
      <c r="A87" s="51" t="s">
        <v>51</v>
      </c>
      <c r="B87" s="57" t="s">
        <v>95</v>
      </c>
      <c r="C87" s="51" t="s">
        <v>137</v>
      </c>
      <c r="D87" s="51" t="s">
        <v>138</v>
      </c>
      <c r="E87" s="48"/>
      <c r="F87" s="49"/>
      <c r="G87" s="49"/>
      <c r="K87" s="37"/>
    </row>
    <row r="88" spans="1:11" s="11" customFormat="1" ht="49.5" x14ac:dyDescent="0.25">
      <c r="A88" s="51" t="s">
        <v>63</v>
      </c>
      <c r="B88" s="57" t="s">
        <v>127</v>
      </c>
      <c r="C88" s="51" t="s">
        <v>137</v>
      </c>
      <c r="D88" s="51" t="s">
        <v>138</v>
      </c>
      <c r="E88" s="48"/>
      <c r="F88" s="49"/>
      <c r="G88" s="49"/>
      <c r="K88" s="37"/>
    </row>
    <row r="89" spans="1:11" s="11" customFormat="1" ht="33" x14ac:dyDescent="0.25">
      <c r="A89" s="51" t="s">
        <v>64</v>
      </c>
      <c r="B89" s="57" t="s">
        <v>96</v>
      </c>
      <c r="C89" s="51" t="s">
        <v>137</v>
      </c>
      <c r="D89" s="51" t="s">
        <v>138</v>
      </c>
      <c r="E89" s="48"/>
      <c r="F89" s="49"/>
      <c r="G89" s="49"/>
      <c r="K89" s="37"/>
    </row>
    <row r="90" spans="1:11" s="11" customFormat="1" ht="33" x14ac:dyDescent="0.25">
      <c r="A90" s="51" t="s">
        <v>65</v>
      </c>
      <c r="B90" s="57" t="s">
        <v>128</v>
      </c>
      <c r="C90" s="51" t="s">
        <v>137</v>
      </c>
      <c r="D90" s="51" t="s">
        <v>138</v>
      </c>
      <c r="E90" s="48"/>
      <c r="F90" s="49"/>
      <c r="G90" s="49"/>
      <c r="K90" s="37"/>
    </row>
    <row r="91" spans="1:11" s="11" customFormat="1" ht="49.5" x14ac:dyDescent="0.25">
      <c r="A91" s="51" t="s">
        <v>66</v>
      </c>
      <c r="B91" s="57" t="s">
        <v>129</v>
      </c>
      <c r="C91" s="51" t="s">
        <v>137</v>
      </c>
      <c r="D91" s="51" t="s">
        <v>138</v>
      </c>
      <c r="E91" s="48"/>
      <c r="F91" s="49"/>
      <c r="G91" s="49"/>
      <c r="K91" s="37"/>
    </row>
    <row r="92" spans="1:11" s="11" customFormat="1" ht="99" x14ac:dyDescent="0.25">
      <c r="A92" s="51" t="s">
        <v>62</v>
      </c>
      <c r="B92" s="57" t="s">
        <v>126</v>
      </c>
      <c r="C92" s="48"/>
      <c r="D92" s="48">
        <v>2024</v>
      </c>
      <c r="E92" s="48"/>
      <c r="F92" s="49"/>
      <c r="G92" s="49"/>
      <c r="K92" s="37"/>
    </row>
    <row r="93" spans="1:11" s="11" customFormat="1" ht="49.5" x14ac:dyDescent="0.25">
      <c r="A93" s="94" t="s">
        <v>191</v>
      </c>
      <c r="B93" s="83" t="s">
        <v>200</v>
      </c>
      <c r="C93" s="94"/>
      <c r="D93" s="94"/>
      <c r="E93" s="82"/>
      <c r="F93" s="95"/>
      <c r="G93" s="95"/>
      <c r="K93" s="37"/>
    </row>
    <row r="94" spans="1:11" s="11" customFormat="1" ht="33" x14ac:dyDescent="0.25">
      <c r="A94" s="94" t="s">
        <v>220</v>
      </c>
      <c r="B94" s="83" t="s">
        <v>211</v>
      </c>
      <c r="C94" s="96">
        <v>43374</v>
      </c>
      <c r="D94" s="96">
        <f>C94+(15+4.5)*30.5</f>
        <v>43968.75</v>
      </c>
      <c r="E94" s="82"/>
      <c r="F94" s="95"/>
      <c r="G94" s="95"/>
      <c r="K94" s="37"/>
    </row>
    <row r="95" spans="1:11" s="11" customFormat="1" ht="33" x14ac:dyDescent="0.25">
      <c r="A95" s="94" t="s">
        <v>221</v>
      </c>
      <c r="B95" s="83" t="s">
        <v>222</v>
      </c>
      <c r="C95" s="96">
        <f>D94</f>
        <v>43968.75</v>
      </c>
      <c r="D95" s="96">
        <f>C95+(17)*30.5</f>
        <v>44487.25</v>
      </c>
      <c r="E95" s="82"/>
      <c r="F95" s="95"/>
      <c r="G95" s="95"/>
      <c r="K95" s="37"/>
    </row>
    <row r="96" spans="1:11" s="11" customFormat="1" ht="33" x14ac:dyDescent="0.25">
      <c r="A96" s="94" t="s">
        <v>223</v>
      </c>
      <c r="B96" s="83" t="s">
        <v>213</v>
      </c>
      <c r="C96" s="96">
        <f>D95</f>
        <v>44487.25</v>
      </c>
      <c r="D96" s="96">
        <f>C96+(10)*30.5</f>
        <v>44792.25</v>
      </c>
      <c r="E96" s="82"/>
      <c r="F96" s="95"/>
      <c r="G96" s="95"/>
      <c r="K96" s="37"/>
    </row>
    <row r="97" spans="1:11" s="11" customFormat="1" ht="49.5" x14ac:dyDescent="0.25">
      <c r="A97" s="94" t="s">
        <v>199</v>
      </c>
      <c r="B97" s="83" t="s">
        <v>224</v>
      </c>
      <c r="C97" s="96">
        <f>C94</f>
        <v>43374</v>
      </c>
      <c r="D97" s="96">
        <f>D96</f>
        <v>44792.25</v>
      </c>
      <c r="E97" s="82"/>
      <c r="F97" s="95"/>
      <c r="G97" s="95"/>
      <c r="K97" s="37"/>
    </row>
    <row r="98" spans="1:11" s="11" customFormat="1" ht="16.5" x14ac:dyDescent="0.25">
      <c r="A98" s="94"/>
      <c r="B98" s="83"/>
      <c r="C98" s="96"/>
      <c r="D98" s="96"/>
      <c r="E98" s="82"/>
      <c r="F98" s="95"/>
      <c r="G98" s="95"/>
      <c r="K98" s="37"/>
    </row>
    <row r="99" spans="1:11" s="11" customFormat="1" ht="16.5" x14ac:dyDescent="0.25">
      <c r="A99" s="94"/>
      <c r="B99" s="83"/>
      <c r="C99" s="96"/>
      <c r="D99" s="96"/>
      <c r="E99" s="82"/>
      <c r="F99" s="95"/>
      <c r="G99" s="95"/>
      <c r="K99" s="37"/>
    </row>
    <row r="100" spans="1:11" s="11" customFormat="1" ht="56.25" x14ac:dyDescent="0.25">
      <c r="A100" s="97" t="s">
        <v>51</v>
      </c>
      <c r="B100" s="65" t="s">
        <v>202</v>
      </c>
      <c r="C100" s="73"/>
      <c r="D100" s="73"/>
      <c r="E100" s="73"/>
      <c r="F100" s="74"/>
      <c r="G100" s="74"/>
      <c r="K100" s="37"/>
    </row>
    <row r="101" spans="1:11" s="11" customFormat="1" ht="33" x14ac:dyDescent="0.25">
      <c r="A101" s="94" t="s">
        <v>5</v>
      </c>
      <c r="B101" s="83" t="s">
        <v>203</v>
      </c>
      <c r="C101" s="94"/>
      <c r="D101" s="94"/>
      <c r="E101" s="82"/>
      <c r="F101" s="95"/>
      <c r="G101" s="95"/>
      <c r="K101" s="37"/>
    </row>
    <row r="102" spans="1:11" s="11" customFormat="1" ht="33" x14ac:dyDescent="0.25">
      <c r="A102" s="94" t="s">
        <v>102</v>
      </c>
      <c r="B102" s="83" t="s">
        <v>211</v>
      </c>
      <c r="C102" s="96">
        <v>43374</v>
      </c>
      <c r="D102" s="96">
        <f>C102+(15+4.5)*30.5</f>
        <v>43968.75</v>
      </c>
      <c r="E102" s="82"/>
      <c r="F102" s="95"/>
      <c r="G102" s="95"/>
      <c r="K102" s="37"/>
    </row>
    <row r="103" spans="1:11" s="11" customFormat="1" ht="33" x14ac:dyDescent="0.25">
      <c r="A103" s="94" t="s">
        <v>103</v>
      </c>
      <c r="B103" s="83" t="s">
        <v>212</v>
      </c>
      <c r="C103" s="96">
        <f>D102</f>
        <v>43968.75</v>
      </c>
      <c r="D103" s="96">
        <f>C103+(15+13)*30.5</f>
        <v>44822.75</v>
      </c>
      <c r="E103" s="82"/>
      <c r="F103" s="95"/>
      <c r="G103" s="95"/>
      <c r="K103" s="37"/>
    </row>
    <row r="104" spans="1:11" s="11" customFormat="1" ht="49.5" x14ac:dyDescent="0.25">
      <c r="A104" s="94" t="s">
        <v>53</v>
      </c>
      <c r="B104" s="83" t="s">
        <v>225</v>
      </c>
      <c r="C104" s="96">
        <f>C102</f>
        <v>43374</v>
      </c>
      <c r="D104" s="96">
        <f>D103</f>
        <v>44822.75</v>
      </c>
      <c r="E104" s="82"/>
      <c r="F104" s="95"/>
      <c r="G104" s="95"/>
      <c r="K104" s="37"/>
    </row>
    <row r="105" spans="1:11" s="11" customFormat="1" ht="49.5" x14ac:dyDescent="0.3">
      <c r="A105" s="115" t="s">
        <v>6</v>
      </c>
      <c r="B105" s="106" t="s">
        <v>257</v>
      </c>
      <c r="C105" s="109" t="s">
        <v>250</v>
      </c>
      <c r="D105" s="109" t="s">
        <v>278</v>
      </c>
      <c r="E105" s="102" t="s">
        <v>54</v>
      </c>
      <c r="F105" s="85"/>
      <c r="G105" s="85"/>
      <c r="K105" s="37"/>
    </row>
    <row r="106" spans="1:11" s="11" customFormat="1" ht="66" x14ac:dyDescent="0.3">
      <c r="A106" s="108" t="s">
        <v>258</v>
      </c>
      <c r="B106" s="116" t="s">
        <v>259</v>
      </c>
      <c r="C106" s="109" t="s">
        <v>250</v>
      </c>
      <c r="D106" s="99" t="s">
        <v>279</v>
      </c>
      <c r="E106" s="102" t="s">
        <v>54</v>
      </c>
      <c r="F106" s="63" t="s">
        <v>233</v>
      </c>
      <c r="G106" s="85"/>
      <c r="K106" s="37"/>
    </row>
    <row r="107" spans="1:11" s="11" customFormat="1" ht="66" x14ac:dyDescent="0.3">
      <c r="A107" s="108" t="s">
        <v>260</v>
      </c>
      <c r="B107" s="116" t="s">
        <v>261</v>
      </c>
      <c r="C107" s="84" t="s">
        <v>137</v>
      </c>
      <c r="D107" s="84" t="s">
        <v>251</v>
      </c>
      <c r="E107" s="102" t="s">
        <v>54</v>
      </c>
      <c r="F107" s="85"/>
      <c r="G107" s="85"/>
      <c r="K107" s="37"/>
    </row>
    <row r="108" spans="1:11" s="11" customFormat="1" ht="82.5" x14ac:dyDescent="0.3">
      <c r="A108" s="108" t="s">
        <v>262</v>
      </c>
      <c r="B108" s="116" t="s">
        <v>263</v>
      </c>
      <c r="C108" s="84"/>
      <c r="D108" s="84" t="s">
        <v>251</v>
      </c>
      <c r="E108" s="102" t="s">
        <v>54</v>
      </c>
      <c r="F108" s="85"/>
      <c r="G108" s="85"/>
      <c r="K108" s="37"/>
    </row>
    <row r="109" spans="1:11" s="11" customFormat="1" ht="82.5" x14ac:dyDescent="0.3">
      <c r="A109" s="108" t="s">
        <v>264</v>
      </c>
      <c r="B109" s="116" t="s">
        <v>265</v>
      </c>
      <c r="C109" s="84" t="s">
        <v>137</v>
      </c>
      <c r="D109" s="84" t="s">
        <v>251</v>
      </c>
      <c r="E109" s="113" t="s">
        <v>54</v>
      </c>
      <c r="F109" s="63" t="s">
        <v>233</v>
      </c>
      <c r="G109" s="85"/>
      <c r="K109" s="37"/>
    </row>
    <row r="110" spans="1:11" s="11" customFormat="1" ht="49.5" x14ac:dyDescent="0.3">
      <c r="A110" s="108" t="s">
        <v>266</v>
      </c>
      <c r="B110" s="116" t="s">
        <v>267</v>
      </c>
      <c r="C110" s="84" t="s">
        <v>252</v>
      </c>
      <c r="D110" s="84" t="s">
        <v>253</v>
      </c>
      <c r="E110" s="113" t="s">
        <v>54</v>
      </c>
      <c r="F110" s="85"/>
      <c r="G110" s="85"/>
      <c r="K110" s="37"/>
    </row>
    <row r="111" spans="1:11" s="11" customFormat="1" ht="82.5" x14ac:dyDescent="0.3">
      <c r="A111" s="108" t="s">
        <v>268</v>
      </c>
      <c r="B111" s="116" t="s">
        <v>269</v>
      </c>
      <c r="C111" s="84"/>
      <c r="D111" s="84" t="s">
        <v>253</v>
      </c>
      <c r="E111" s="113" t="s">
        <v>54</v>
      </c>
      <c r="F111" s="85"/>
      <c r="G111" s="85"/>
      <c r="K111" s="37"/>
    </row>
    <row r="112" spans="1:11" s="11" customFormat="1" ht="66" x14ac:dyDescent="0.3">
      <c r="A112" s="108" t="s">
        <v>270</v>
      </c>
      <c r="B112" s="116" t="s">
        <v>271</v>
      </c>
      <c r="C112" s="84" t="s">
        <v>252</v>
      </c>
      <c r="D112" s="84" t="s">
        <v>253</v>
      </c>
      <c r="E112" s="113" t="s">
        <v>54</v>
      </c>
      <c r="F112" s="85"/>
      <c r="G112" s="85"/>
      <c r="K112" s="37"/>
    </row>
    <row r="113" spans="1:11" s="11" customFormat="1" ht="66" x14ac:dyDescent="0.3">
      <c r="A113" s="108" t="s">
        <v>272</v>
      </c>
      <c r="B113" s="116" t="s">
        <v>273</v>
      </c>
      <c r="C113" s="84" t="s">
        <v>252</v>
      </c>
      <c r="D113" s="84" t="s">
        <v>253</v>
      </c>
      <c r="E113" s="113" t="s">
        <v>54</v>
      </c>
      <c r="F113" s="85"/>
      <c r="G113" s="85"/>
      <c r="K113" s="37"/>
    </row>
    <row r="114" spans="1:11" s="11" customFormat="1" ht="49.5" x14ac:dyDescent="0.3">
      <c r="A114" s="108" t="s">
        <v>274</v>
      </c>
      <c r="B114" s="116" t="s">
        <v>275</v>
      </c>
      <c r="C114" s="84" t="s">
        <v>254</v>
      </c>
      <c r="D114" s="84" t="s">
        <v>278</v>
      </c>
      <c r="E114" s="113" t="s">
        <v>54</v>
      </c>
      <c r="F114" s="85"/>
      <c r="G114" s="85"/>
      <c r="K114" s="37"/>
    </row>
    <row r="115" spans="1:11" s="11" customFormat="1" ht="82.5" x14ac:dyDescent="0.3">
      <c r="A115" s="108" t="s">
        <v>276</v>
      </c>
      <c r="B115" s="116" t="s">
        <v>277</v>
      </c>
      <c r="C115" s="84"/>
      <c r="D115" s="84" t="s">
        <v>278</v>
      </c>
      <c r="E115" s="113" t="s">
        <v>54</v>
      </c>
      <c r="F115" s="85"/>
      <c r="G115" s="85"/>
      <c r="K115" s="37"/>
    </row>
    <row r="116" spans="1:11" s="11" customFormat="1" ht="16.5" x14ac:dyDescent="0.25">
      <c r="A116" s="94"/>
      <c r="B116" s="83"/>
      <c r="C116" s="96"/>
      <c r="D116" s="96"/>
      <c r="E116" s="82"/>
      <c r="F116" s="95"/>
      <c r="G116" s="95"/>
      <c r="K116" s="37"/>
    </row>
    <row r="117" spans="1:11" s="11" customFormat="1" ht="16.5" x14ac:dyDescent="0.25">
      <c r="A117" s="94"/>
      <c r="B117" s="83"/>
      <c r="C117" s="96"/>
      <c r="D117" s="96"/>
      <c r="E117" s="82"/>
      <c r="F117" s="95"/>
      <c r="G117" s="95"/>
      <c r="K117" s="37"/>
    </row>
    <row r="118" spans="1:11" s="11" customFormat="1" ht="16.5" x14ac:dyDescent="0.25">
      <c r="A118" s="94"/>
      <c r="B118" s="83"/>
      <c r="C118" s="96"/>
      <c r="D118" s="96"/>
      <c r="E118" s="82"/>
      <c r="F118" s="95"/>
      <c r="G118" s="95"/>
      <c r="K118" s="37"/>
    </row>
    <row r="119" spans="1:11" s="11" customFormat="1" ht="16.5" x14ac:dyDescent="0.25">
      <c r="A119" s="94"/>
      <c r="B119" s="83"/>
      <c r="C119" s="96"/>
      <c r="D119" s="96"/>
      <c r="E119" s="82"/>
      <c r="F119" s="95"/>
      <c r="G119" s="95"/>
      <c r="K119" s="37"/>
    </row>
    <row r="120" spans="1:11" s="11" customFormat="1" ht="16.5" x14ac:dyDescent="0.25">
      <c r="A120" s="94"/>
      <c r="B120" s="83"/>
      <c r="C120" s="96"/>
      <c r="D120" s="96"/>
      <c r="E120" s="82"/>
      <c r="F120" s="95"/>
      <c r="G120" s="95"/>
      <c r="K120" s="37"/>
    </row>
    <row r="121" spans="1:11" s="11" customFormat="1" ht="56.25" x14ac:dyDescent="0.25">
      <c r="A121" s="97" t="s">
        <v>191</v>
      </c>
      <c r="B121" s="65" t="s">
        <v>201</v>
      </c>
      <c r="C121" s="98"/>
      <c r="D121" s="98"/>
      <c r="E121" s="73"/>
      <c r="F121" s="74"/>
      <c r="G121" s="74"/>
      <c r="K121" s="37"/>
    </row>
    <row r="122" spans="1:11" s="11" customFormat="1" ht="49.5" x14ac:dyDescent="0.25">
      <c r="A122" s="94" t="s">
        <v>5</v>
      </c>
      <c r="B122" s="83" t="s">
        <v>226</v>
      </c>
      <c r="C122" s="94"/>
      <c r="D122" s="94"/>
      <c r="E122" s="82"/>
      <c r="F122" s="95"/>
      <c r="G122" s="95"/>
      <c r="K122" s="37"/>
    </row>
    <row r="123" spans="1:11" s="11" customFormat="1" ht="33" x14ac:dyDescent="0.25">
      <c r="A123" s="94" t="s">
        <v>102</v>
      </c>
      <c r="B123" s="83" t="s">
        <v>227</v>
      </c>
      <c r="C123" s="96">
        <v>43374</v>
      </c>
      <c r="D123" s="96">
        <f>C123+(15+4.5)*30.5</f>
        <v>43968.75</v>
      </c>
      <c r="E123" s="82"/>
      <c r="F123" s="95"/>
      <c r="G123" s="95"/>
      <c r="K123" s="37"/>
    </row>
    <row r="124" spans="1:11" s="11" customFormat="1" ht="33" x14ac:dyDescent="0.25">
      <c r="A124" s="94" t="s">
        <v>103</v>
      </c>
      <c r="B124" s="83" t="s">
        <v>212</v>
      </c>
      <c r="C124" s="96">
        <f>D123</f>
        <v>43968.75</v>
      </c>
      <c r="D124" s="96">
        <f>C124+(15+13)*30.5</f>
        <v>44822.75</v>
      </c>
      <c r="E124" s="82"/>
      <c r="F124" s="95"/>
      <c r="G124" s="95"/>
      <c r="K124" s="37"/>
    </row>
    <row r="125" spans="1:11" s="11" customFormat="1" ht="33" x14ac:dyDescent="0.25">
      <c r="A125" s="94" t="s">
        <v>104</v>
      </c>
      <c r="B125" s="83" t="s">
        <v>213</v>
      </c>
      <c r="C125" s="96">
        <f>D124</f>
        <v>44822.75</v>
      </c>
      <c r="D125" s="96">
        <f>C125+(34)*30.5</f>
        <v>45859.75</v>
      </c>
      <c r="E125" s="82"/>
      <c r="F125" s="95"/>
      <c r="G125" s="95"/>
      <c r="K125" s="37"/>
    </row>
    <row r="126" spans="1:11" s="11" customFormat="1" ht="67.5" customHeight="1" x14ac:dyDescent="0.25">
      <c r="A126" s="94" t="s">
        <v>53</v>
      </c>
      <c r="B126" s="83" t="s">
        <v>228</v>
      </c>
      <c r="C126" s="96">
        <f>C123</f>
        <v>43374</v>
      </c>
      <c r="D126" s="96">
        <f>D125</f>
        <v>45859.75</v>
      </c>
      <c r="E126" s="82"/>
      <c r="F126" s="95"/>
      <c r="G126" s="95"/>
      <c r="K126" s="37"/>
    </row>
    <row r="127" spans="1:11" s="11" customFormat="1" ht="16.5" x14ac:dyDescent="0.25">
      <c r="A127" s="51"/>
      <c r="B127" s="57"/>
      <c r="C127" s="49"/>
      <c r="D127" s="48"/>
      <c r="E127" s="48"/>
      <c r="F127" s="49"/>
      <c r="G127" s="49"/>
      <c r="K127" s="37"/>
    </row>
    <row r="128" spans="1:11" s="11" customFormat="1" ht="75" x14ac:dyDescent="0.3">
      <c r="A128" s="71" t="s">
        <v>52</v>
      </c>
      <c r="B128" s="72" t="s">
        <v>139</v>
      </c>
      <c r="C128" s="73">
        <v>2019</v>
      </c>
      <c r="D128" s="73">
        <v>2024</v>
      </c>
      <c r="E128" s="73"/>
      <c r="F128" s="74"/>
      <c r="G128" s="74"/>
      <c r="K128" s="37"/>
    </row>
    <row r="129" spans="1:4" ht="63" x14ac:dyDescent="0.25">
      <c r="A129" s="66" t="s">
        <v>141</v>
      </c>
      <c r="B129" s="14" t="s">
        <v>170</v>
      </c>
      <c r="C129" s="48"/>
      <c r="D129" s="48"/>
    </row>
    <row r="130" spans="1:4" ht="47.25" x14ac:dyDescent="0.25">
      <c r="A130" s="27" t="s">
        <v>67</v>
      </c>
      <c r="B130" s="14" t="s">
        <v>142</v>
      </c>
      <c r="C130" s="15">
        <v>2019</v>
      </c>
      <c r="D130" s="15">
        <v>2019</v>
      </c>
    </row>
    <row r="131" spans="1:4" ht="47.25" x14ac:dyDescent="0.25">
      <c r="A131" s="27" t="s">
        <v>68</v>
      </c>
      <c r="B131" s="14" t="s">
        <v>143</v>
      </c>
      <c r="C131" s="15">
        <v>2019</v>
      </c>
      <c r="D131" s="15">
        <v>2019</v>
      </c>
    </row>
    <row r="132" spans="1:4" ht="47.25" x14ac:dyDescent="0.25">
      <c r="A132" s="27" t="s">
        <v>69</v>
      </c>
      <c r="B132" s="14" t="s">
        <v>144</v>
      </c>
      <c r="C132" s="15">
        <v>2019</v>
      </c>
      <c r="D132" s="15">
        <v>2020</v>
      </c>
    </row>
    <row r="133" spans="1:4" ht="47.25" x14ac:dyDescent="0.25">
      <c r="A133" s="27" t="s">
        <v>70</v>
      </c>
      <c r="B133" s="14" t="s">
        <v>145</v>
      </c>
      <c r="C133" s="15">
        <v>2020</v>
      </c>
      <c r="D133" s="15">
        <v>2021</v>
      </c>
    </row>
    <row r="134" spans="1:4" ht="31.5" x14ac:dyDescent="0.25">
      <c r="A134" s="27" t="s">
        <v>71</v>
      </c>
      <c r="B134" s="69" t="s">
        <v>146</v>
      </c>
      <c r="C134" s="70">
        <v>2021</v>
      </c>
      <c r="D134" s="70">
        <v>2022</v>
      </c>
    </row>
    <row r="135" spans="1:4" ht="31.5" x14ac:dyDescent="0.25">
      <c r="A135" s="27" t="s">
        <v>72</v>
      </c>
      <c r="B135" s="69" t="s">
        <v>147</v>
      </c>
      <c r="C135" s="70">
        <v>2022</v>
      </c>
      <c r="D135" s="70">
        <v>2024</v>
      </c>
    </row>
    <row r="136" spans="1:4" ht="31.5" x14ac:dyDescent="0.25">
      <c r="A136" s="66" t="s">
        <v>148</v>
      </c>
      <c r="B136" s="67" t="s">
        <v>149</v>
      </c>
      <c r="C136" s="48"/>
      <c r="D136" s="48"/>
    </row>
    <row r="137" spans="1:4" ht="63" x14ac:dyDescent="0.25">
      <c r="A137" s="27" t="s">
        <v>76</v>
      </c>
      <c r="B137" s="14" t="s">
        <v>80</v>
      </c>
      <c r="C137" s="15">
        <v>2019</v>
      </c>
      <c r="D137" s="15">
        <v>2019</v>
      </c>
    </row>
    <row r="138" spans="1:4" ht="63" x14ac:dyDescent="0.25">
      <c r="A138" s="27" t="s">
        <v>150</v>
      </c>
      <c r="B138" s="14" t="s">
        <v>81</v>
      </c>
      <c r="C138" s="15">
        <v>2019</v>
      </c>
      <c r="D138" s="15">
        <v>2019</v>
      </c>
    </row>
    <row r="139" spans="1:4" ht="63" x14ac:dyDescent="0.25">
      <c r="A139" s="27" t="s">
        <v>151</v>
      </c>
      <c r="B139" s="14" t="s">
        <v>82</v>
      </c>
      <c r="C139" s="15">
        <v>2020</v>
      </c>
      <c r="D139" s="15">
        <v>2021</v>
      </c>
    </row>
    <row r="140" spans="1:4" ht="47.25" customHeight="1" x14ac:dyDescent="0.25">
      <c r="A140" s="27" t="s">
        <v>152</v>
      </c>
      <c r="B140" s="14" t="s">
        <v>83</v>
      </c>
      <c r="C140" s="15">
        <v>2021</v>
      </c>
      <c r="D140" s="15">
        <v>2024</v>
      </c>
    </row>
    <row r="141" spans="1:4" ht="36" customHeight="1" x14ac:dyDescent="0.25">
      <c r="A141" s="66" t="s">
        <v>153</v>
      </c>
      <c r="B141" s="68" t="s">
        <v>165</v>
      </c>
      <c r="C141" s="48"/>
      <c r="D141" s="48"/>
    </row>
    <row r="142" spans="1:4" ht="63" x14ac:dyDescent="0.25">
      <c r="A142" s="27" t="s">
        <v>77</v>
      </c>
      <c r="B142" s="14" t="s">
        <v>84</v>
      </c>
      <c r="C142" s="15">
        <v>2019</v>
      </c>
      <c r="D142" s="15">
        <v>2019</v>
      </c>
    </row>
    <row r="143" spans="1:4" ht="63" x14ac:dyDescent="0.25">
      <c r="A143" s="27" t="s">
        <v>154</v>
      </c>
      <c r="B143" s="14" t="s">
        <v>155</v>
      </c>
      <c r="C143" s="15">
        <v>2019</v>
      </c>
      <c r="D143" s="15">
        <v>2019</v>
      </c>
    </row>
    <row r="144" spans="1:4" ht="63" x14ac:dyDescent="0.25">
      <c r="A144" s="27" t="s">
        <v>156</v>
      </c>
      <c r="B144" s="14" t="s">
        <v>157</v>
      </c>
      <c r="C144" s="15">
        <v>2020</v>
      </c>
      <c r="D144" s="15">
        <v>2021</v>
      </c>
    </row>
    <row r="145" spans="1:7" ht="47.25" x14ac:dyDescent="0.25">
      <c r="A145" s="27" t="s">
        <v>158</v>
      </c>
      <c r="B145" s="14" t="s">
        <v>159</v>
      </c>
      <c r="C145" s="15">
        <v>2021</v>
      </c>
      <c r="D145" s="15">
        <v>2024</v>
      </c>
    </row>
    <row r="146" spans="1:7" ht="47.25" x14ac:dyDescent="0.25">
      <c r="A146" s="66" t="s">
        <v>160</v>
      </c>
      <c r="B146" s="14" t="s">
        <v>166</v>
      </c>
      <c r="C146" s="50"/>
      <c r="D146" s="50"/>
    </row>
    <row r="147" spans="1:7" ht="94.5" x14ac:dyDescent="0.25">
      <c r="A147" s="27" t="s">
        <v>161</v>
      </c>
      <c r="B147" s="28" t="s">
        <v>167</v>
      </c>
      <c r="C147" s="15">
        <v>2019</v>
      </c>
      <c r="D147" s="15">
        <v>2019</v>
      </c>
    </row>
    <row r="148" spans="1:7" ht="94.5" x14ac:dyDescent="0.25">
      <c r="A148" s="27" t="s">
        <v>161</v>
      </c>
      <c r="B148" s="14" t="s">
        <v>168</v>
      </c>
      <c r="C148" s="15">
        <v>2020</v>
      </c>
      <c r="D148" s="15">
        <v>2021</v>
      </c>
    </row>
    <row r="149" spans="1:7" ht="94.5" x14ac:dyDescent="0.25">
      <c r="A149" s="27" t="s">
        <v>162</v>
      </c>
      <c r="B149" s="14" t="s">
        <v>169</v>
      </c>
      <c r="C149" s="15">
        <v>2021</v>
      </c>
      <c r="D149" s="15">
        <v>2024</v>
      </c>
    </row>
    <row r="150" spans="1:7" ht="63" x14ac:dyDescent="0.25">
      <c r="A150" s="27" t="s">
        <v>89</v>
      </c>
      <c r="B150" s="68" t="s">
        <v>140</v>
      </c>
      <c r="C150" s="50"/>
      <c r="D150" s="50"/>
    </row>
    <row r="151" spans="1:7" ht="31.5" x14ac:dyDescent="0.25">
      <c r="A151" s="27" t="s">
        <v>163</v>
      </c>
      <c r="B151" s="14" t="s">
        <v>85</v>
      </c>
      <c r="C151" s="15">
        <v>2019</v>
      </c>
      <c r="D151" s="15">
        <v>2019</v>
      </c>
    </row>
    <row r="152" spans="1:7" ht="31.5" x14ac:dyDescent="0.25">
      <c r="A152" s="27" t="s">
        <v>164</v>
      </c>
      <c r="B152" s="14" t="s">
        <v>86</v>
      </c>
      <c r="C152" s="15">
        <v>2020</v>
      </c>
      <c r="D152" s="15">
        <v>2024</v>
      </c>
    </row>
    <row r="153" spans="1:7" ht="47.25" x14ac:dyDescent="0.25">
      <c r="A153" s="114" t="s">
        <v>192</v>
      </c>
      <c r="B153" s="126" t="s">
        <v>229</v>
      </c>
      <c r="C153" s="127">
        <v>2019</v>
      </c>
      <c r="D153" s="127">
        <v>2024</v>
      </c>
      <c r="E153" s="113"/>
      <c r="F153" s="50"/>
      <c r="G153" s="50"/>
    </row>
    <row r="154" spans="1:7" ht="63" x14ac:dyDescent="0.25">
      <c r="A154" s="104"/>
      <c r="B154" s="112" t="s">
        <v>298</v>
      </c>
      <c r="C154" s="15">
        <v>2019</v>
      </c>
      <c r="D154" s="15">
        <v>2019</v>
      </c>
      <c r="E154" s="113"/>
      <c r="F154" s="50"/>
      <c r="G154" s="50"/>
    </row>
    <row r="155" spans="1:7" ht="94.5" x14ac:dyDescent="0.25">
      <c r="A155" s="104"/>
      <c r="B155" s="112" t="s">
        <v>299</v>
      </c>
      <c r="C155" s="15">
        <v>2019</v>
      </c>
      <c r="D155" s="15">
        <v>2019</v>
      </c>
      <c r="E155" s="113"/>
      <c r="F155" s="50"/>
      <c r="G155" s="50"/>
    </row>
    <row r="156" spans="1:7" ht="126" x14ac:dyDescent="0.25">
      <c r="A156" s="104"/>
      <c r="B156" s="123" t="s">
        <v>300</v>
      </c>
      <c r="C156" s="117"/>
      <c r="D156" s="15">
        <v>2019</v>
      </c>
      <c r="E156" s="113"/>
      <c r="F156" s="50"/>
      <c r="G156" s="50"/>
    </row>
    <row r="157" spans="1:7" ht="78.75" x14ac:dyDescent="0.25">
      <c r="A157" s="124"/>
      <c r="B157" s="112" t="s">
        <v>301</v>
      </c>
      <c r="C157" s="15">
        <v>2019</v>
      </c>
      <c r="D157" s="15">
        <v>2019</v>
      </c>
      <c r="E157" s="113"/>
      <c r="F157" s="50"/>
      <c r="G157" s="50"/>
    </row>
    <row r="158" spans="1:7" ht="66.75" customHeight="1" x14ac:dyDescent="0.25">
      <c r="A158" s="124"/>
      <c r="B158" s="123" t="s">
        <v>302</v>
      </c>
      <c r="C158" s="125"/>
      <c r="D158" s="128"/>
      <c r="E158" s="113"/>
      <c r="F158" s="50"/>
      <c r="G158" s="50"/>
    </row>
    <row r="159" spans="1:7" ht="47.25" x14ac:dyDescent="0.25">
      <c r="A159" s="124"/>
      <c r="B159" s="112" t="s">
        <v>303</v>
      </c>
      <c r="C159" s="15">
        <v>2019</v>
      </c>
      <c r="D159" s="15">
        <v>2021</v>
      </c>
      <c r="E159" s="113"/>
      <c r="F159" s="50"/>
      <c r="G159" s="50"/>
    </row>
    <row r="160" spans="1:7" ht="31.5" x14ac:dyDescent="0.25">
      <c r="A160" s="124"/>
      <c r="B160" s="112" t="s">
        <v>304</v>
      </c>
      <c r="C160" s="15">
        <v>2021</v>
      </c>
      <c r="D160" s="15">
        <v>2022</v>
      </c>
      <c r="E160" s="113"/>
      <c r="F160" s="50"/>
      <c r="G160" s="50"/>
    </row>
    <row r="161" spans="1:7" ht="31.5" x14ac:dyDescent="0.25">
      <c r="A161" s="124"/>
      <c r="B161" s="112" t="s">
        <v>305</v>
      </c>
      <c r="C161" s="15">
        <v>2022</v>
      </c>
      <c r="D161" s="15">
        <v>2022</v>
      </c>
      <c r="E161" s="113"/>
      <c r="F161" s="50"/>
      <c r="G161" s="50"/>
    </row>
    <row r="162" spans="1:7" ht="31.5" x14ac:dyDescent="0.25">
      <c r="A162" s="124"/>
      <c r="B162" s="112" t="s">
        <v>306</v>
      </c>
      <c r="C162" s="15">
        <v>2023</v>
      </c>
      <c r="D162" s="15">
        <v>2023</v>
      </c>
      <c r="E162" s="113"/>
      <c r="F162" s="50"/>
      <c r="G162" s="50"/>
    </row>
    <row r="163" spans="1:7" ht="16.5" x14ac:dyDescent="0.25">
      <c r="A163" s="124"/>
      <c r="B163" s="228" t="s">
        <v>307</v>
      </c>
      <c r="C163" s="229"/>
      <c r="D163" s="230"/>
      <c r="E163" s="113"/>
      <c r="F163" s="50"/>
      <c r="G163" s="50"/>
    </row>
    <row r="164" spans="1:7" ht="31.5" x14ac:dyDescent="0.25">
      <c r="A164" s="124"/>
      <c r="B164" s="112" t="s">
        <v>308</v>
      </c>
      <c r="C164" s="15">
        <v>2023</v>
      </c>
      <c r="D164" s="15">
        <v>2023</v>
      </c>
      <c r="E164" s="113"/>
      <c r="F164" s="50"/>
      <c r="G164" s="50"/>
    </row>
    <row r="165" spans="1:7" ht="31.5" x14ac:dyDescent="0.25">
      <c r="A165" s="124"/>
      <c r="B165" s="112" t="s">
        <v>309</v>
      </c>
      <c r="C165" s="15">
        <v>2023</v>
      </c>
      <c r="D165" s="15">
        <v>2023</v>
      </c>
      <c r="E165" s="113"/>
      <c r="F165" s="50"/>
      <c r="G165" s="50"/>
    </row>
    <row r="166" spans="1:7" ht="31.5" x14ac:dyDescent="0.25">
      <c r="A166" s="124"/>
      <c r="B166" s="112" t="s">
        <v>310</v>
      </c>
      <c r="C166" s="15">
        <v>2023</v>
      </c>
      <c r="D166" s="15">
        <v>2023</v>
      </c>
      <c r="E166" s="113"/>
      <c r="F166" s="50"/>
      <c r="G166" s="50"/>
    </row>
    <row r="167" spans="1:7" ht="31.5" x14ac:dyDescent="0.25">
      <c r="A167" s="124"/>
      <c r="B167" s="112" t="s">
        <v>311</v>
      </c>
      <c r="C167" s="15">
        <v>2023</v>
      </c>
      <c r="D167" s="15">
        <v>2024</v>
      </c>
      <c r="E167" s="113"/>
      <c r="F167" s="50"/>
      <c r="G167" s="50"/>
    </row>
    <row r="168" spans="1:7" ht="63" x14ac:dyDescent="0.25">
      <c r="A168" s="124"/>
      <c r="B168" s="123" t="s">
        <v>312</v>
      </c>
      <c r="C168" s="125"/>
      <c r="D168" s="15">
        <v>2024</v>
      </c>
      <c r="E168" s="113"/>
      <c r="F168" s="50"/>
      <c r="G168" s="50"/>
    </row>
  </sheetData>
  <mergeCells count="8">
    <mergeCell ref="B163:D163"/>
    <mergeCell ref="A1:G1"/>
    <mergeCell ref="A2:A3"/>
    <mergeCell ref="B2:B3"/>
    <mergeCell ref="C2:D2"/>
    <mergeCell ref="E2:E3"/>
    <mergeCell ref="F2:F3"/>
    <mergeCell ref="G2:G3"/>
  </mergeCells>
  <pageMargins left="0.7" right="0.7" top="0.75" bottom="0.75" header="0.3" footer="0.3"/>
  <pageSetup paperSize="9" scale="7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6"/>
  <sheetViews>
    <sheetView view="pageBreakPreview" zoomScaleSheetLayoutView="100" workbookViewId="0">
      <selection activeCell="A9" sqref="A9"/>
    </sheetView>
  </sheetViews>
  <sheetFormatPr defaultColWidth="8.85546875" defaultRowHeight="15" x14ac:dyDescent="0.25"/>
  <cols>
    <col min="1" max="1" width="12.7109375" bestFit="1" customWidth="1"/>
    <col min="2" max="2" width="67.85546875" customWidth="1"/>
    <col min="3" max="3" width="14.140625" customWidth="1"/>
    <col min="4" max="4" width="13.42578125" customWidth="1"/>
    <col min="5" max="5" width="21" customWidth="1"/>
    <col min="6" max="6" width="25.42578125" customWidth="1"/>
    <col min="7" max="7" width="13.28515625" customWidth="1"/>
    <col min="11" max="11" width="16.85546875" customWidth="1"/>
  </cols>
  <sheetData>
    <row r="1" spans="1:11" ht="45.75" customHeight="1" x14ac:dyDescent="0.25">
      <c r="A1" s="231" t="s">
        <v>98</v>
      </c>
      <c r="B1" s="231"/>
      <c r="C1" s="231"/>
      <c r="D1" s="231"/>
      <c r="E1" s="231"/>
      <c r="F1" s="231"/>
      <c r="G1" s="231"/>
      <c r="K1" s="13"/>
    </row>
    <row r="2" spans="1:11" ht="49.5" customHeight="1" x14ac:dyDescent="0.25">
      <c r="A2" s="232" t="s">
        <v>0</v>
      </c>
      <c r="B2" s="232" t="s">
        <v>19</v>
      </c>
      <c r="C2" s="232" t="s">
        <v>13</v>
      </c>
      <c r="D2" s="232"/>
      <c r="E2" s="232" t="s">
        <v>14</v>
      </c>
      <c r="F2" s="232" t="s">
        <v>49</v>
      </c>
      <c r="G2" s="232" t="s">
        <v>7</v>
      </c>
      <c r="K2" s="13"/>
    </row>
    <row r="3" spans="1:11" ht="25.5" customHeight="1" x14ac:dyDescent="0.25">
      <c r="A3" s="232"/>
      <c r="B3" s="232"/>
      <c r="C3" s="130" t="s">
        <v>15</v>
      </c>
      <c r="D3" s="130" t="s">
        <v>16</v>
      </c>
      <c r="E3" s="232"/>
      <c r="F3" s="232"/>
      <c r="G3" s="232"/>
      <c r="K3" s="13"/>
    </row>
    <row r="4" spans="1:11" s="11" customFormat="1" ht="49.5" x14ac:dyDescent="0.25">
      <c r="A4" s="79" t="s">
        <v>5</v>
      </c>
      <c r="B4" s="78" t="s">
        <v>187</v>
      </c>
      <c r="C4" s="59" t="s">
        <v>23</v>
      </c>
      <c r="D4" s="59" t="s">
        <v>23</v>
      </c>
      <c r="E4" s="59"/>
      <c r="F4" s="59"/>
      <c r="G4" s="60" t="s">
        <v>73</v>
      </c>
      <c r="K4" s="37"/>
    </row>
    <row r="5" spans="1:11" s="11" customFormat="1" ht="73.5" customHeight="1" x14ac:dyDescent="0.25">
      <c r="A5" s="79" t="s">
        <v>17</v>
      </c>
      <c r="B5" s="78" t="s">
        <v>188</v>
      </c>
      <c r="C5" s="59" t="s">
        <v>23</v>
      </c>
      <c r="D5" s="59" t="s">
        <v>23</v>
      </c>
      <c r="E5" s="59"/>
      <c r="F5" s="61"/>
      <c r="G5" s="60" t="s">
        <v>74</v>
      </c>
      <c r="K5" s="37"/>
    </row>
    <row r="6" spans="1:11" s="11" customFormat="1" ht="16.5" x14ac:dyDescent="0.25">
      <c r="A6" s="79" t="s">
        <v>18</v>
      </c>
      <c r="B6" s="78"/>
      <c r="C6" s="59"/>
      <c r="D6" s="59"/>
      <c r="E6" s="60"/>
      <c r="F6" s="60"/>
      <c r="G6" s="60"/>
      <c r="K6" s="37"/>
    </row>
    <row r="7" spans="1:11" s="11" customFormat="1" ht="132" x14ac:dyDescent="0.25">
      <c r="A7" s="79" t="s">
        <v>8</v>
      </c>
      <c r="B7" s="78" t="s">
        <v>189</v>
      </c>
      <c r="C7" s="59" t="s">
        <v>23</v>
      </c>
      <c r="D7" s="59" t="s">
        <v>23</v>
      </c>
      <c r="E7" s="59"/>
      <c r="F7" s="78" t="s">
        <v>190</v>
      </c>
      <c r="G7" s="60" t="s">
        <v>75</v>
      </c>
      <c r="K7" s="37"/>
    </row>
    <row r="8" spans="1:11" s="11" customFormat="1" ht="16.5" x14ac:dyDescent="0.25">
      <c r="A8" s="24"/>
      <c r="B8" s="25"/>
      <c r="C8" s="25"/>
      <c r="D8" s="26"/>
      <c r="E8" s="26"/>
      <c r="F8" s="25"/>
      <c r="G8" s="25"/>
      <c r="K8" s="37"/>
    </row>
    <row r="9" spans="1:11" s="11" customFormat="1" ht="16.5" x14ac:dyDescent="0.25">
      <c r="A9" s="24"/>
      <c r="B9" s="25"/>
      <c r="C9" s="25"/>
      <c r="D9" s="26"/>
      <c r="E9" s="26"/>
      <c r="F9" s="25"/>
      <c r="G9" s="25"/>
      <c r="K9" s="37"/>
    </row>
    <row r="10" spans="1:11" s="11" customFormat="1" ht="16.5" x14ac:dyDescent="0.25">
      <c r="A10" s="24"/>
      <c r="B10" s="25"/>
      <c r="C10" s="25"/>
      <c r="D10" s="26"/>
      <c r="E10" s="26"/>
      <c r="F10" s="25"/>
      <c r="G10" s="25"/>
      <c r="K10" s="37"/>
    </row>
    <row r="11" spans="1:11" s="11" customFormat="1" ht="16.5" x14ac:dyDescent="0.25">
      <c r="A11" s="24"/>
      <c r="B11" s="25"/>
      <c r="C11" s="25"/>
      <c r="D11" s="26"/>
      <c r="E11" s="26"/>
      <c r="F11" s="25"/>
      <c r="G11" s="25"/>
      <c r="K11" s="37"/>
    </row>
    <row r="12" spans="1:11" s="11" customFormat="1" ht="16.5" x14ac:dyDescent="0.25">
      <c r="A12" s="24"/>
      <c r="B12" s="25"/>
      <c r="C12" s="25"/>
      <c r="D12" s="26"/>
      <c r="E12" s="26"/>
      <c r="F12" s="25"/>
      <c r="G12" s="25"/>
      <c r="K12" s="37"/>
    </row>
    <row r="13" spans="1:11" s="11" customFormat="1" ht="16.5" x14ac:dyDescent="0.25">
      <c r="A13" s="24"/>
      <c r="B13" s="25"/>
      <c r="C13" s="25"/>
      <c r="D13" s="26"/>
      <c r="E13" s="26"/>
      <c r="F13" s="25"/>
      <c r="G13" s="25"/>
      <c r="K13" s="37"/>
    </row>
    <row r="14" spans="1:11" s="11" customFormat="1" ht="16.5" x14ac:dyDescent="0.25">
      <c r="A14" s="24"/>
      <c r="B14" s="25"/>
      <c r="C14" s="25"/>
      <c r="D14" s="26"/>
      <c r="E14" s="26"/>
      <c r="F14" s="25"/>
      <c r="G14" s="25"/>
      <c r="K14" s="37"/>
    </row>
    <row r="15" spans="1:11" s="11" customFormat="1" ht="16.5" x14ac:dyDescent="0.25">
      <c r="A15" s="24"/>
      <c r="B15" s="25"/>
      <c r="C15" s="25"/>
      <c r="D15" s="26"/>
      <c r="E15" s="26"/>
      <c r="F15" s="25"/>
      <c r="G15" s="25"/>
      <c r="K15" s="37"/>
    </row>
    <row r="16" spans="1:11" s="11" customFormat="1" ht="16.5" x14ac:dyDescent="0.25">
      <c r="A16" s="24"/>
      <c r="B16" s="25"/>
      <c r="C16" s="25"/>
      <c r="D16" s="26"/>
      <c r="E16" s="26"/>
      <c r="F16" s="25"/>
      <c r="G16" s="25"/>
      <c r="K16" s="37"/>
    </row>
    <row r="17" spans="1:11" s="11" customFormat="1" ht="56.25" x14ac:dyDescent="0.25">
      <c r="A17" s="93" t="s">
        <v>5</v>
      </c>
      <c r="B17" s="65" t="s">
        <v>133</v>
      </c>
      <c r="C17" s="91"/>
      <c r="D17" s="92"/>
      <c r="E17" s="92"/>
      <c r="F17" s="91"/>
      <c r="G17" s="91"/>
      <c r="K17" s="37"/>
    </row>
    <row r="18" spans="1:11" s="11" customFormat="1" ht="33" x14ac:dyDescent="0.25">
      <c r="A18" s="94" t="s">
        <v>5</v>
      </c>
      <c r="B18" s="83" t="s">
        <v>204</v>
      </c>
      <c r="C18" s="94"/>
      <c r="D18" s="94"/>
      <c r="E18" s="82"/>
      <c r="F18" s="95"/>
      <c r="G18" s="95"/>
      <c r="K18" s="37"/>
    </row>
    <row r="19" spans="1:11" s="11" customFormat="1" ht="49.5" x14ac:dyDescent="0.25">
      <c r="A19" s="94" t="s">
        <v>102</v>
      </c>
      <c r="B19" s="83" t="s">
        <v>205</v>
      </c>
      <c r="C19" s="96">
        <v>43374</v>
      </c>
      <c r="D19" s="96">
        <f>C19+(15+4.5)*30.5</f>
        <v>43968.75</v>
      </c>
      <c r="E19" s="82"/>
      <c r="F19" s="95"/>
      <c r="G19" s="95"/>
      <c r="K19" s="37"/>
    </row>
    <row r="20" spans="1:11" s="11" customFormat="1" ht="49.5" x14ac:dyDescent="0.25">
      <c r="A20" s="94" t="s">
        <v>103</v>
      </c>
      <c r="B20" s="83" t="s">
        <v>206</v>
      </c>
      <c r="C20" s="96">
        <f>D19</f>
        <v>43968.75</v>
      </c>
      <c r="D20" s="96">
        <f>C20+(15+13)*30.5</f>
        <v>44822.75</v>
      </c>
      <c r="E20" s="82"/>
      <c r="F20" s="95"/>
      <c r="G20" s="95"/>
      <c r="K20" s="37"/>
    </row>
    <row r="21" spans="1:11" s="11" customFormat="1" ht="33" x14ac:dyDescent="0.25">
      <c r="A21" s="94" t="s">
        <v>53</v>
      </c>
      <c r="B21" s="83" t="s">
        <v>207</v>
      </c>
      <c r="C21" s="96">
        <f>C19</f>
        <v>43374</v>
      </c>
      <c r="D21" s="96">
        <f>D20</f>
        <v>44822.75</v>
      </c>
      <c r="E21" s="82"/>
      <c r="F21" s="95"/>
      <c r="G21" s="95"/>
      <c r="K21" s="37"/>
    </row>
    <row r="22" spans="1:11" s="11" customFormat="1" ht="33" x14ac:dyDescent="0.25">
      <c r="A22" s="94" t="s">
        <v>6</v>
      </c>
      <c r="B22" s="83" t="s">
        <v>196</v>
      </c>
      <c r="C22" s="94"/>
      <c r="D22" s="94"/>
      <c r="E22" s="82"/>
      <c r="F22" s="95"/>
      <c r="G22" s="95"/>
      <c r="K22" s="37"/>
    </row>
    <row r="23" spans="1:11" s="11" customFormat="1" ht="49.5" x14ac:dyDescent="0.25">
      <c r="A23" s="94" t="s">
        <v>79</v>
      </c>
      <c r="B23" s="83" t="s">
        <v>208</v>
      </c>
      <c r="C23" s="96">
        <v>43374</v>
      </c>
      <c r="D23" s="96">
        <f>C23+(15+4.5)*30.5</f>
        <v>43968.75</v>
      </c>
      <c r="E23" s="82"/>
      <c r="F23" s="95"/>
      <c r="G23" s="95"/>
      <c r="K23" s="37"/>
    </row>
    <row r="24" spans="1:11" s="11" customFormat="1" ht="33" x14ac:dyDescent="0.25">
      <c r="A24" s="94" t="s">
        <v>109</v>
      </c>
      <c r="B24" s="83" t="s">
        <v>209</v>
      </c>
      <c r="C24" s="96">
        <f>D23</f>
        <v>43968.75</v>
      </c>
      <c r="D24" s="96">
        <f>C24+(15+13)*30.5</f>
        <v>44822.75</v>
      </c>
      <c r="E24" s="82"/>
      <c r="F24" s="95"/>
      <c r="G24" s="95"/>
      <c r="K24" s="37"/>
    </row>
    <row r="25" spans="1:11" s="11" customFormat="1" ht="33" x14ac:dyDescent="0.25">
      <c r="A25" s="94" t="s">
        <v>78</v>
      </c>
      <c r="B25" s="83" t="s">
        <v>210</v>
      </c>
      <c r="C25" s="96">
        <f>C23</f>
        <v>43374</v>
      </c>
      <c r="D25" s="96">
        <f>D24</f>
        <v>44822.75</v>
      </c>
      <c r="E25" s="82"/>
      <c r="F25" s="95"/>
      <c r="G25" s="95"/>
      <c r="K25" s="37"/>
    </row>
    <row r="26" spans="1:11" s="11" customFormat="1" ht="33" x14ac:dyDescent="0.25">
      <c r="A26" s="94" t="s">
        <v>50</v>
      </c>
      <c r="B26" s="131" t="s">
        <v>197</v>
      </c>
      <c r="C26" s="94"/>
      <c r="D26" s="94"/>
      <c r="E26" s="82"/>
      <c r="F26" s="95"/>
      <c r="G26" s="95"/>
      <c r="K26" s="37"/>
    </row>
    <row r="27" spans="1:11" s="11" customFormat="1" ht="33" x14ac:dyDescent="0.25">
      <c r="A27" s="94" t="s">
        <v>57</v>
      </c>
      <c r="B27" s="83" t="s">
        <v>211</v>
      </c>
      <c r="C27" s="96">
        <v>43374</v>
      </c>
      <c r="D27" s="96">
        <f>C27+(15+4.5)*30.5</f>
        <v>43968.75</v>
      </c>
      <c r="E27" s="82"/>
      <c r="F27" s="95"/>
      <c r="G27" s="95"/>
      <c r="K27" s="37"/>
    </row>
    <row r="28" spans="1:11" s="11" customFormat="1" ht="33" x14ac:dyDescent="0.25">
      <c r="A28" s="94" t="s">
        <v>58</v>
      </c>
      <c r="B28" s="83" t="s">
        <v>212</v>
      </c>
      <c r="C28" s="96">
        <f>D27</f>
        <v>43968.75</v>
      </c>
      <c r="D28" s="96">
        <f>C28+(15+13)*30.5</f>
        <v>44822.75</v>
      </c>
      <c r="E28" s="82"/>
      <c r="F28" s="95"/>
      <c r="G28" s="95"/>
      <c r="K28" s="37"/>
    </row>
    <row r="29" spans="1:11" s="11" customFormat="1" ht="33" x14ac:dyDescent="0.25">
      <c r="A29" s="94" t="s">
        <v>59</v>
      </c>
      <c r="B29" s="83" t="s">
        <v>213</v>
      </c>
      <c r="C29" s="96">
        <f>D28</f>
        <v>44822.75</v>
      </c>
      <c r="D29" s="96">
        <f>C29+(34)*30.5</f>
        <v>45859.75</v>
      </c>
      <c r="E29" s="82"/>
      <c r="F29" s="95"/>
      <c r="G29" s="95"/>
      <c r="K29" s="37"/>
    </row>
    <row r="30" spans="1:11" s="11" customFormat="1" ht="33" x14ac:dyDescent="0.25">
      <c r="A30" s="94" t="s">
        <v>56</v>
      </c>
      <c r="B30" s="83" t="s">
        <v>214</v>
      </c>
      <c r="C30" s="96">
        <f>C27</f>
        <v>43374</v>
      </c>
      <c r="D30" s="96">
        <f>D29</f>
        <v>45859.75</v>
      </c>
      <c r="E30" s="82"/>
      <c r="F30" s="95"/>
      <c r="G30" s="95"/>
      <c r="K30" s="37"/>
    </row>
    <row r="31" spans="1:11" s="11" customFormat="1" ht="33" x14ac:dyDescent="0.25">
      <c r="A31" s="105" t="s">
        <v>5</v>
      </c>
      <c r="B31" s="106" t="s">
        <v>231</v>
      </c>
      <c r="C31" s="109" t="s">
        <v>250</v>
      </c>
      <c r="D31" s="109" t="s">
        <v>138</v>
      </c>
      <c r="E31" s="130" t="s">
        <v>54</v>
      </c>
      <c r="F31" s="100"/>
      <c r="G31" s="101"/>
      <c r="K31" s="37"/>
    </row>
    <row r="32" spans="1:11" s="11" customFormat="1" ht="115.5" x14ac:dyDescent="0.25">
      <c r="A32" s="84" t="s">
        <v>17</v>
      </c>
      <c r="B32" s="64" t="s">
        <v>232</v>
      </c>
      <c r="C32" s="109" t="s">
        <v>250</v>
      </c>
      <c r="D32" s="99" t="s">
        <v>251</v>
      </c>
      <c r="E32" s="102" t="s">
        <v>54</v>
      </c>
      <c r="F32" s="63" t="s">
        <v>233</v>
      </c>
      <c r="G32" s="101"/>
      <c r="K32" s="37"/>
    </row>
    <row r="33" spans="1:11" s="11" customFormat="1" ht="82.5" x14ac:dyDescent="0.25">
      <c r="A33" s="84" t="s">
        <v>18</v>
      </c>
      <c r="B33" s="64" t="s">
        <v>234</v>
      </c>
      <c r="C33" s="99" t="s">
        <v>137</v>
      </c>
      <c r="D33" s="99" t="s">
        <v>251</v>
      </c>
      <c r="E33" s="102" t="s">
        <v>54</v>
      </c>
      <c r="F33" s="63" t="s">
        <v>233</v>
      </c>
      <c r="G33" s="101"/>
      <c r="K33" s="37"/>
    </row>
    <row r="34" spans="1:11" s="11" customFormat="1" ht="66" x14ac:dyDescent="0.3">
      <c r="A34" s="84" t="s">
        <v>8</v>
      </c>
      <c r="B34" s="107" t="s">
        <v>235</v>
      </c>
      <c r="C34" s="110"/>
      <c r="D34" s="111" t="s">
        <v>251</v>
      </c>
      <c r="E34" s="102" t="s">
        <v>54</v>
      </c>
      <c r="F34" s="103"/>
      <c r="G34" s="103"/>
      <c r="K34" s="37"/>
    </row>
    <row r="35" spans="1:11" s="11" customFormat="1" ht="99" x14ac:dyDescent="0.25">
      <c r="A35" s="84" t="s">
        <v>236</v>
      </c>
      <c r="B35" s="64" t="s">
        <v>237</v>
      </c>
      <c r="C35" s="99" t="s">
        <v>137</v>
      </c>
      <c r="D35" s="111" t="s">
        <v>251</v>
      </c>
      <c r="E35" s="102" t="s">
        <v>54</v>
      </c>
      <c r="F35" s="100"/>
      <c r="G35" s="100"/>
      <c r="K35" s="37"/>
    </row>
    <row r="36" spans="1:11" s="11" customFormat="1" ht="82.5" x14ac:dyDescent="0.3">
      <c r="A36" s="84" t="s">
        <v>238</v>
      </c>
      <c r="B36" s="64" t="s">
        <v>239</v>
      </c>
      <c r="C36" s="99" t="s">
        <v>137</v>
      </c>
      <c r="D36" s="111" t="s">
        <v>251</v>
      </c>
      <c r="E36" s="102" t="s">
        <v>54</v>
      </c>
      <c r="F36" s="63" t="s">
        <v>233</v>
      </c>
      <c r="G36" s="85"/>
      <c r="K36" s="37"/>
    </row>
    <row r="37" spans="1:11" s="11" customFormat="1" ht="66" x14ac:dyDescent="0.3">
      <c r="A37" s="108" t="s">
        <v>240</v>
      </c>
      <c r="B37" s="64" t="s">
        <v>241</v>
      </c>
      <c r="C37" s="99" t="s">
        <v>137</v>
      </c>
      <c r="D37" s="111" t="s">
        <v>251</v>
      </c>
      <c r="E37" s="102" t="s">
        <v>54</v>
      </c>
      <c r="F37" s="85"/>
      <c r="G37" s="85"/>
      <c r="K37" s="37"/>
    </row>
    <row r="38" spans="1:11" s="11" customFormat="1" ht="49.5" x14ac:dyDescent="0.3">
      <c r="A38" s="108" t="s">
        <v>9</v>
      </c>
      <c r="B38" s="64" t="s">
        <v>242</v>
      </c>
      <c r="C38" s="99"/>
      <c r="D38" s="111" t="s">
        <v>251</v>
      </c>
      <c r="E38" s="102" t="s">
        <v>54</v>
      </c>
      <c r="F38" s="85"/>
      <c r="G38" s="85"/>
      <c r="K38" s="37"/>
    </row>
    <row r="39" spans="1:11" s="11" customFormat="1" ht="82.5" x14ac:dyDescent="0.3">
      <c r="A39" s="108" t="s">
        <v>243</v>
      </c>
      <c r="B39" s="64" t="s">
        <v>244</v>
      </c>
      <c r="C39" s="84" t="s">
        <v>252</v>
      </c>
      <c r="D39" s="84" t="s">
        <v>253</v>
      </c>
      <c r="E39" s="102" t="s">
        <v>54</v>
      </c>
      <c r="F39" s="85"/>
      <c r="G39" s="85"/>
      <c r="K39" s="37"/>
    </row>
    <row r="40" spans="1:11" s="11" customFormat="1" ht="82.5" x14ac:dyDescent="0.3">
      <c r="A40" s="108" t="s">
        <v>245</v>
      </c>
      <c r="B40" s="64" t="s">
        <v>246</v>
      </c>
      <c r="C40" s="84" t="s">
        <v>254</v>
      </c>
      <c r="D40" s="84" t="s">
        <v>255</v>
      </c>
      <c r="E40" s="102" t="s">
        <v>54</v>
      </c>
      <c r="F40" s="85"/>
      <c r="G40" s="85"/>
      <c r="K40" s="37"/>
    </row>
    <row r="41" spans="1:11" s="11" customFormat="1" ht="49.5" x14ac:dyDescent="0.3">
      <c r="A41" s="108" t="s">
        <v>247</v>
      </c>
      <c r="B41" s="64" t="s">
        <v>248</v>
      </c>
      <c r="C41" s="99" t="s">
        <v>256</v>
      </c>
      <c r="D41" s="99" t="s">
        <v>138</v>
      </c>
      <c r="E41" s="102" t="s">
        <v>54</v>
      </c>
      <c r="F41" s="85"/>
      <c r="G41" s="85"/>
      <c r="K41" s="37"/>
    </row>
    <row r="42" spans="1:11" s="11" customFormat="1" ht="66" x14ac:dyDescent="0.3">
      <c r="A42" s="108" t="s">
        <v>116</v>
      </c>
      <c r="B42" s="64" t="s">
        <v>249</v>
      </c>
      <c r="C42" s="99"/>
      <c r="D42" s="99" t="s">
        <v>138</v>
      </c>
      <c r="E42" s="102" t="s">
        <v>54</v>
      </c>
      <c r="F42" s="85"/>
      <c r="G42" s="85"/>
      <c r="K42" s="37"/>
    </row>
    <row r="43" spans="1:11" s="11" customFormat="1" ht="16.5" x14ac:dyDescent="0.25">
      <c r="A43" s="94"/>
      <c r="B43" s="83"/>
      <c r="C43" s="96"/>
      <c r="D43" s="96"/>
      <c r="E43" s="82"/>
      <c r="F43" s="95"/>
      <c r="G43" s="95"/>
      <c r="K43" s="37"/>
    </row>
    <row r="44" spans="1:11" s="11" customFormat="1" ht="16.5" x14ac:dyDescent="0.25">
      <c r="A44" s="94"/>
      <c r="B44" s="83"/>
      <c r="C44" s="96"/>
      <c r="D44" s="96"/>
      <c r="E44" s="82"/>
      <c r="F44" s="95"/>
      <c r="G44" s="95"/>
      <c r="K44" s="37"/>
    </row>
    <row r="45" spans="1:11" s="11" customFormat="1" ht="16.5" x14ac:dyDescent="0.25">
      <c r="A45" s="94"/>
      <c r="B45" s="83"/>
      <c r="C45" s="96"/>
      <c r="D45" s="96"/>
      <c r="E45" s="82"/>
      <c r="F45" s="95"/>
      <c r="G45" s="95"/>
      <c r="K45" s="37"/>
    </row>
    <row r="46" spans="1:11" s="11" customFormat="1" ht="16.5" x14ac:dyDescent="0.25">
      <c r="A46" s="94"/>
      <c r="B46" s="83"/>
      <c r="C46" s="96"/>
      <c r="D46" s="96"/>
      <c r="E46" s="82"/>
      <c r="F46" s="95"/>
      <c r="G46" s="95"/>
      <c r="K46" s="37"/>
    </row>
    <row r="47" spans="1:11" s="11" customFormat="1" ht="16.5" x14ac:dyDescent="0.25">
      <c r="A47" s="94"/>
      <c r="B47" s="83"/>
      <c r="C47" s="96"/>
      <c r="D47" s="96"/>
      <c r="E47" s="82"/>
      <c r="F47" s="95"/>
      <c r="G47" s="95"/>
      <c r="K47" s="37"/>
    </row>
    <row r="48" spans="1:11" s="11" customFormat="1" ht="56.25" x14ac:dyDescent="0.25">
      <c r="A48" s="97" t="s">
        <v>6</v>
      </c>
      <c r="B48" s="65" t="s">
        <v>134</v>
      </c>
      <c r="C48" s="91"/>
      <c r="D48" s="92"/>
      <c r="E48" s="92"/>
      <c r="F48" s="91"/>
      <c r="G48" s="91"/>
      <c r="K48" s="37"/>
    </row>
    <row r="49" spans="1:11" s="11" customFormat="1" ht="49.5" x14ac:dyDescent="0.25">
      <c r="A49" s="94" t="s">
        <v>5</v>
      </c>
      <c r="B49" s="83" t="s">
        <v>215</v>
      </c>
      <c r="C49" s="94"/>
      <c r="D49" s="94"/>
      <c r="E49" s="82"/>
      <c r="F49" s="95"/>
      <c r="G49" s="95"/>
      <c r="K49" s="37"/>
    </row>
    <row r="50" spans="1:11" s="11" customFormat="1" ht="66" x14ac:dyDescent="0.25">
      <c r="A50" s="94" t="s">
        <v>102</v>
      </c>
      <c r="B50" s="83" t="s">
        <v>216</v>
      </c>
      <c r="C50" s="96">
        <v>43374</v>
      </c>
      <c r="D50" s="96">
        <f>C50+(15+4.5)*30.5</f>
        <v>43968.75</v>
      </c>
      <c r="E50" s="82"/>
      <c r="F50" s="95"/>
      <c r="G50" s="95"/>
      <c r="K50" s="37"/>
    </row>
    <row r="51" spans="1:11" s="11" customFormat="1" ht="66" x14ac:dyDescent="0.25">
      <c r="A51" s="94" t="s">
        <v>103</v>
      </c>
      <c r="B51" s="83" t="s">
        <v>217</v>
      </c>
      <c r="C51" s="96">
        <f>D50</f>
        <v>43968.75</v>
      </c>
      <c r="D51" s="96">
        <f>C51+(15+13)*30.5</f>
        <v>44822.75</v>
      </c>
      <c r="E51" s="82"/>
      <c r="F51" s="95"/>
      <c r="G51" s="95"/>
      <c r="K51" s="37"/>
    </row>
    <row r="52" spans="1:11" s="11" customFormat="1" ht="49.5" x14ac:dyDescent="0.25">
      <c r="A52" s="94" t="s">
        <v>53</v>
      </c>
      <c r="B52" s="83" t="s">
        <v>218</v>
      </c>
      <c r="C52" s="96">
        <f>C50</f>
        <v>43374</v>
      </c>
      <c r="D52" s="96">
        <f>D51</f>
        <v>44822.75</v>
      </c>
      <c r="E52" s="82"/>
      <c r="F52" s="95"/>
      <c r="G52" s="95"/>
      <c r="K52" s="37"/>
    </row>
    <row r="53" spans="1:11" s="11" customFormat="1" ht="33" x14ac:dyDescent="0.25">
      <c r="A53" s="94" t="s">
        <v>6</v>
      </c>
      <c r="B53" s="83" t="s">
        <v>198</v>
      </c>
      <c r="C53" s="94"/>
      <c r="D53" s="94"/>
      <c r="E53" s="82"/>
      <c r="F53" s="95"/>
      <c r="G53" s="95"/>
      <c r="K53" s="37"/>
    </row>
    <row r="54" spans="1:11" s="11" customFormat="1" ht="33" x14ac:dyDescent="0.25">
      <c r="A54" s="94" t="s">
        <v>79</v>
      </c>
      <c r="B54" s="83" t="s">
        <v>211</v>
      </c>
      <c r="C54" s="96">
        <v>43374</v>
      </c>
      <c r="D54" s="96">
        <f>C54+(15+4.5)*30.5</f>
        <v>43968.75</v>
      </c>
      <c r="E54" s="82"/>
      <c r="F54" s="95"/>
      <c r="G54" s="95"/>
      <c r="K54" s="37"/>
    </row>
    <row r="55" spans="1:11" s="11" customFormat="1" ht="33" x14ac:dyDescent="0.25">
      <c r="A55" s="94" t="s">
        <v>109</v>
      </c>
      <c r="B55" s="83" t="s">
        <v>212</v>
      </c>
      <c r="C55" s="96">
        <f>D54</f>
        <v>43968.75</v>
      </c>
      <c r="D55" s="96">
        <f>C55+(15+13)*30.5</f>
        <v>44822.75</v>
      </c>
      <c r="E55" s="82"/>
      <c r="F55" s="95"/>
      <c r="G55" s="95"/>
      <c r="K55" s="37"/>
    </row>
    <row r="56" spans="1:11" s="11" customFormat="1" ht="33" x14ac:dyDescent="0.25">
      <c r="A56" s="94" t="s">
        <v>110</v>
      </c>
      <c r="B56" s="83" t="s">
        <v>213</v>
      </c>
      <c r="C56" s="96">
        <f>D55</f>
        <v>44822.75</v>
      </c>
      <c r="D56" s="96">
        <f>C56+(25)*30.5</f>
        <v>45585.25</v>
      </c>
      <c r="E56" s="82"/>
      <c r="F56" s="95"/>
      <c r="G56" s="95"/>
      <c r="K56" s="37"/>
    </row>
    <row r="57" spans="1:11" s="11" customFormat="1" ht="33" x14ac:dyDescent="0.25">
      <c r="A57" s="94" t="s">
        <v>78</v>
      </c>
      <c r="B57" s="83" t="s">
        <v>219</v>
      </c>
      <c r="C57" s="96">
        <f>C54</f>
        <v>43374</v>
      </c>
      <c r="D57" s="96">
        <f>D56</f>
        <v>45585.25</v>
      </c>
      <c r="E57" s="82"/>
      <c r="F57" s="95"/>
      <c r="G57" s="95"/>
      <c r="K57" s="37"/>
    </row>
    <row r="58" spans="1:11" s="11" customFormat="1" ht="17.25" x14ac:dyDescent="0.3">
      <c r="A58" s="115" t="s">
        <v>50</v>
      </c>
      <c r="B58" s="119" t="s">
        <v>230</v>
      </c>
      <c r="C58" s="105" t="s">
        <v>250</v>
      </c>
      <c r="D58" s="105" t="s">
        <v>138</v>
      </c>
      <c r="E58" s="113" t="s">
        <v>54</v>
      </c>
      <c r="F58" s="85"/>
      <c r="G58" s="85"/>
      <c r="K58" s="37"/>
    </row>
    <row r="59" spans="1:11" s="11" customFormat="1" ht="115.5" x14ac:dyDescent="0.3">
      <c r="A59" s="108" t="s">
        <v>280</v>
      </c>
      <c r="B59" s="64" t="s">
        <v>281</v>
      </c>
      <c r="C59" s="105" t="s">
        <v>250</v>
      </c>
      <c r="D59" s="99" t="s">
        <v>251</v>
      </c>
      <c r="E59" s="113" t="s">
        <v>54</v>
      </c>
      <c r="F59" s="63" t="s">
        <v>233</v>
      </c>
      <c r="G59" s="85"/>
      <c r="K59" s="37"/>
    </row>
    <row r="60" spans="1:11" s="11" customFormat="1" ht="66" x14ac:dyDescent="0.3">
      <c r="A60" s="108" t="s">
        <v>282</v>
      </c>
      <c r="B60" s="64" t="s">
        <v>283</v>
      </c>
      <c r="C60" s="99" t="s">
        <v>137</v>
      </c>
      <c r="D60" s="99" t="s">
        <v>251</v>
      </c>
      <c r="E60" s="113" t="s">
        <v>54</v>
      </c>
      <c r="F60" s="85"/>
      <c r="G60" s="85"/>
      <c r="K60" s="37"/>
    </row>
    <row r="61" spans="1:11" s="11" customFormat="1" ht="165" x14ac:dyDescent="0.3">
      <c r="A61" s="108" t="s">
        <v>131</v>
      </c>
      <c r="B61" s="118" t="s">
        <v>284</v>
      </c>
      <c r="C61" s="120"/>
      <c r="D61" s="99" t="s">
        <v>251</v>
      </c>
      <c r="E61" s="113" t="s">
        <v>54</v>
      </c>
      <c r="F61" s="85"/>
      <c r="G61" s="85"/>
      <c r="K61" s="37"/>
    </row>
    <row r="62" spans="1:11" s="11" customFormat="1" ht="49.5" x14ac:dyDescent="0.3">
      <c r="A62" s="108" t="s">
        <v>285</v>
      </c>
      <c r="B62" s="64" t="s">
        <v>286</v>
      </c>
      <c r="C62" s="121" t="s">
        <v>137</v>
      </c>
      <c r="D62" s="99" t="s">
        <v>251</v>
      </c>
      <c r="E62" s="113" t="s">
        <v>54</v>
      </c>
      <c r="F62" s="85"/>
      <c r="G62" s="85"/>
      <c r="K62" s="37"/>
    </row>
    <row r="63" spans="1:11" s="11" customFormat="1" ht="17.25" x14ac:dyDescent="0.3">
      <c r="A63" s="108" t="s">
        <v>287</v>
      </c>
      <c r="B63" s="64" t="s">
        <v>288</v>
      </c>
      <c r="C63" s="121" t="s">
        <v>252</v>
      </c>
      <c r="D63" s="121" t="s">
        <v>297</v>
      </c>
      <c r="E63" s="113" t="s">
        <v>54</v>
      </c>
      <c r="F63" s="85"/>
      <c r="G63" s="85"/>
      <c r="K63" s="37"/>
    </row>
    <row r="64" spans="1:11" s="11" customFormat="1" ht="33" x14ac:dyDescent="0.3">
      <c r="A64" s="108" t="s">
        <v>132</v>
      </c>
      <c r="B64" s="118" t="s">
        <v>289</v>
      </c>
      <c r="C64" s="120"/>
      <c r="D64" s="121" t="s">
        <v>297</v>
      </c>
      <c r="E64" s="113" t="s">
        <v>54</v>
      </c>
      <c r="F64" s="85"/>
      <c r="G64" s="85"/>
      <c r="K64" s="37"/>
    </row>
    <row r="65" spans="1:11" s="11" customFormat="1" ht="49.5" x14ac:dyDescent="0.3">
      <c r="A65" s="108" t="s">
        <v>290</v>
      </c>
      <c r="B65" s="64" t="s">
        <v>291</v>
      </c>
      <c r="C65" s="84" t="s">
        <v>254</v>
      </c>
      <c r="D65" s="84" t="s">
        <v>297</v>
      </c>
      <c r="E65" s="113" t="s">
        <v>54</v>
      </c>
      <c r="F65" s="85"/>
      <c r="G65" s="85"/>
      <c r="K65" s="37"/>
    </row>
    <row r="66" spans="1:11" s="11" customFormat="1" ht="49.5" x14ac:dyDescent="0.3">
      <c r="A66" s="108" t="s">
        <v>292</v>
      </c>
      <c r="B66" s="64" t="s">
        <v>293</v>
      </c>
      <c r="C66" s="84" t="s">
        <v>254</v>
      </c>
      <c r="D66" s="84" t="s">
        <v>297</v>
      </c>
      <c r="E66" s="113" t="s">
        <v>54</v>
      </c>
      <c r="F66" s="85"/>
      <c r="G66" s="85"/>
      <c r="K66" s="37"/>
    </row>
    <row r="67" spans="1:11" s="11" customFormat="1" ht="33" x14ac:dyDescent="0.3">
      <c r="A67" s="108" t="s">
        <v>294</v>
      </c>
      <c r="B67" s="64" t="s">
        <v>295</v>
      </c>
      <c r="C67" s="122" t="s">
        <v>256</v>
      </c>
      <c r="D67" s="122" t="s">
        <v>138</v>
      </c>
      <c r="E67" s="113" t="s">
        <v>54</v>
      </c>
      <c r="F67" s="85"/>
      <c r="G67" s="85"/>
      <c r="K67" s="37"/>
    </row>
    <row r="68" spans="1:11" s="11" customFormat="1" ht="49.5" x14ac:dyDescent="0.3">
      <c r="A68" s="108" t="s">
        <v>87</v>
      </c>
      <c r="B68" s="118" t="s">
        <v>296</v>
      </c>
      <c r="C68" s="120"/>
      <c r="D68" s="122" t="s">
        <v>138</v>
      </c>
      <c r="E68" s="113" t="s">
        <v>54</v>
      </c>
      <c r="F68" s="85"/>
      <c r="G68" s="85"/>
      <c r="K68" s="37"/>
    </row>
    <row r="69" spans="1:11" s="11" customFormat="1" ht="16.5" x14ac:dyDescent="0.25">
      <c r="A69" s="24"/>
      <c r="B69" s="25"/>
      <c r="C69" s="25"/>
      <c r="D69" s="26"/>
      <c r="E69" s="26"/>
      <c r="F69" s="25"/>
      <c r="G69" s="25"/>
      <c r="K69" s="37"/>
    </row>
    <row r="70" spans="1:11" s="11" customFormat="1" ht="16.5" x14ac:dyDescent="0.25">
      <c r="A70" s="24"/>
      <c r="B70" s="25"/>
      <c r="C70" s="25"/>
      <c r="D70" s="26"/>
      <c r="E70" s="26"/>
      <c r="F70" s="25"/>
      <c r="G70" s="25"/>
      <c r="K70" s="37"/>
    </row>
    <row r="71" spans="1:11" s="11" customFormat="1" ht="16.5" x14ac:dyDescent="0.25">
      <c r="A71" s="24"/>
      <c r="B71" s="25"/>
      <c r="C71" s="25"/>
      <c r="D71" s="26"/>
      <c r="E71" s="26"/>
      <c r="F71" s="25"/>
      <c r="G71" s="25"/>
      <c r="K71" s="37"/>
    </row>
    <row r="72" spans="1:11" s="11" customFormat="1" ht="16.5" x14ac:dyDescent="0.25">
      <c r="A72" s="24"/>
      <c r="B72" s="25"/>
      <c r="C72" s="25"/>
      <c r="D72" s="26"/>
      <c r="E72" s="26"/>
      <c r="F72" s="25"/>
      <c r="G72" s="25"/>
      <c r="K72" s="37"/>
    </row>
    <row r="73" spans="1:11" s="11" customFormat="1" ht="16.5" x14ac:dyDescent="0.25">
      <c r="A73" s="24"/>
      <c r="B73" s="25"/>
      <c r="C73" s="25"/>
      <c r="D73" s="26"/>
      <c r="E73" s="26"/>
      <c r="F73" s="25"/>
      <c r="G73" s="25"/>
      <c r="K73" s="37"/>
    </row>
    <row r="74" spans="1:11" s="11" customFormat="1" ht="16.5" x14ac:dyDescent="0.25">
      <c r="A74" s="24"/>
      <c r="B74" s="25"/>
      <c r="C74" s="25"/>
      <c r="D74" s="26"/>
      <c r="E74" s="26"/>
      <c r="F74" s="25"/>
      <c r="G74" s="25"/>
      <c r="K74" s="37"/>
    </row>
    <row r="75" spans="1:11" s="11" customFormat="1" ht="56.25" x14ac:dyDescent="0.25">
      <c r="A75" s="73" t="s">
        <v>50</v>
      </c>
      <c r="B75" s="90" t="s">
        <v>135</v>
      </c>
      <c r="C75" s="91"/>
      <c r="D75" s="92"/>
      <c r="E75" s="92"/>
      <c r="F75" s="91"/>
      <c r="G75" s="91"/>
      <c r="K75" s="37"/>
    </row>
    <row r="76" spans="1:11" s="11" customFormat="1" ht="54.75" customHeight="1" x14ac:dyDescent="0.25">
      <c r="A76" s="48" t="s">
        <v>5</v>
      </c>
      <c r="B76" s="57" t="s">
        <v>90</v>
      </c>
      <c r="C76" s="51" t="s">
        <v>137</v>
      </c>
      <c r="D76" s="51" t="s">
        <v>138</v>
      </c>
      <c r="E76" s="48"/>
      <c r="F76" s="49"/>
      <c r="G76" s="49"/>
      <c r="K76" s="37"/>
    </row>
    <row r="77" spans="1:11" s="11" customFormat="1" ht="33" x14ac:dyDescent="0.25">
      <c r="A77" s="51" t="s">
        <v>102</v>
      </c>
      <c r="B77" s="57" t="s">
        <v>91</v>
      </c>
      <c r="C77" s="51" t="s">
        <v>137</v>
      </c>
      <c r="D77" s="51" t="s">
        <v>138</v>
      </c>
      <c r="E77" s="48"/>
      <c r="F77" s="49"/>
      <c r="G77" s="49"/>
      <c r="K77" s="37"/>
    </row>
    <row r="78" spans="1:11" s="11" customFormat="1" ht="22.5" customHeight="1" x14ac:dyDescent="0.25">
      <c r="A78" s="51" t="s">
        <v>103</v>
      </c>
      <c r="B78" s="57" t="s">
        <v>92</v>
      </c>
      <c r="C78" s="51" t="s">
        <v>137</v>
      </c>
      <c r="D78" s="51" t="s">
        <v>138</v>
      </c>
      <c r="E78" s="48"/>
      <c r="F78" s="49"/>
      <c r="G78" s="49"/>
      <c r="K78" s="37"/>
    </row>
    <row r="79" spans="1:11" s="11" customFormat="1" ht="33" x14ac:dyDescent="0.25">
      <c r="A79" s="51" t="s">
        <v>104</v>
      </c>
      <c r="B79" s="57" t="s">
        <v>100</v>
      </c>
      <c r="C79" s="51" t="s">
        <v>137</v>
      </c>
      <c r="D79" s="51" t="s">
        <v>138</v>
      </c>
      <c r="E79" s="48"/>
      <c r="F79" s="49"/>
      <c r="G79" s="49"/>
      <c r="K79" s="37"/>
    </row>
    <row r="80" spans="1:11" s="11" customFormat="1" ht="20.25" customHeight="1" x14ac:dyDescent="0.25">
      <c r="A80" s="51" t="s">
        <v>105</v>
      </c>
      <c r="B80" s="57" t="s">
        <v>99</v>
      </c>
      <c r="C80" s="51" t="s">
        <v>137</v>
      </c>
      <c r="D80" s="51" t="s">
        <v>138</v>
      </c>
      <c r="E80" s="48"/>
      <c r="F80" s="49"/>
      <c r="G80" s="49"/>
      <c r="K80" s="37"/>
    </row>
    <row r="81" spans="1:11" s="11" customFormat="1" ht="82.5" x14ac:dyDescent="0.25">
      <c r="A81" s="51" t="s">
        <v>53</v>
      </c>
      <c r="B81" s="57" t="s">
        <v>101</v>
      </c>
      <c r="C81" s="48"/>
      <c r="D81" s="48">
        <v>2024</v>
      </c>
      <c r="E81" s="48"/>
      <c r="F81" s="49"/>
      <c r="G81" s="49"/>
      <c r="K81" s="37"/>
    </row>
    <row r="82" spans="1:11" s="11" customFormat="1" ht="18.75" customHeight="1" x14ac:dyDescent="0.25">
      <c r="A82" s="51" t="s">
        <v>6</v>
      </c>
      <c r="B82" s="57" t="s">
        <v>93</v>
      </c>
      <c r="C82" s="51" t="s">
        <v>137</v>
      </c>
      <c r="D82" s="51" t="s">
        <v>138</v>
      </c>
      <c r="E82" s="48"/>
      <c r="F82" s="49"/>
      <c r="G82" s="49"/>
      <c r="K82" s="37"/>
    </row>
    <row r="83" spans="1:11" s="11" customFormat="1" ht="18" customHeight="1" x14ac:dyDescent="0.25">
      <c r="A83" s="51" t="s">
        <v>79</v>
      </c>
      <c r="B83" s="57" t="s">
        <v>107</v>
      </c>
      <c r="C83" s="51" t="s">
        <v>137</v>
      </c>
      <c r="D83" s="51" t="s">
        <v>138</v>
      </c>
      <c r="E83" s="48"/>
      <c r="F83" s="49"/>
      <c r="G83" s="49"/>
      <c r="K83" s="37"/>
    </row>
    <row r="84" spans="1:11" s="11" customFormat="1" ht="49.5" x14ac:dyDescent="0.25">
      <c r="A84" s="51" t="s">
        <v>109</v>
      </c>
      <c r="B84" s="57" t="s">
        <v>113</v>
      </c>
      <c r="C84" s="51" t="s">
        <v>137</v>
      </c>
      <c r="D84" s="51" t="s">
        <v>138</v>
      </c>
      <c r="E84" s="48"/>
      <c r="F84" s="49"/>
      <c r="G84" s="49"/>
      <c r="K84" s="37"/>
    </row>
    <row r="85" spans="1:11" s="11" customFormat="1" ht="33" x14ac:dyDescent="0.25">
      <c r="A85" s="51" t="s">
        <v>110</v>
      </c>
      <c r="B85" s="57" t="s">
        <v>108</v>
      </c>
      <c r="C85" s="51" t="s">
        <v>137</v>
      </c>
      <c r="D85" s="51" t="s">
        <v>138</v>
      </c>
      <c r="E85" s="48"/>
      <c r="F85" s="49"/>
      <c r="G85" s="49"/>
      <c r="K85" s="37"/>
    </row>
    <row r="86" spans="1:11" s="11" customFormat="1" ht="19.5" customHeight="1" x14ac:dyDescent="0.25">
      <c r="A86" s="51" t="s">
        <v>111</v>
      </c>
      <c r="B86" s="57" t="s">
        <v>94</v>
      </c>
      <c r="C86" s="51" t="s">
        <v>137</v>
      </c>
      <c r="D86" s="51" t="s">
        <v>138</v>
      </c>
      <c r="E86" s="48"/>
      <c r="F86" s="49"/>
      <c r="G86" s="49"/>
      <c r="K86" s="37"/>
    </row>
    <row r="87" spans="1:11" s="11" customFormat="1" ht="66" x14ac:dyDescent="0.25">
      <c r="A87" s="51" t="s">
        <v>78</v>
      </c>
      <c r="B87" s="57" t="s">
        <v>114</v>
      </c>
      <c r="C87" s="48"/>
      <c r="D87" s="48">
        <v>2024</v>
      </c>
      <c r="E87" s="48"/>
      <c r="F87" s="49"/>
      <c r="G87" s="49"/>
      <c r="K87" s="37"/>
    </row>
    <row r="88" spans="1:11" s="11" customFormat="1" ht="66" x14ac:dyDescent="0.25">
      <c r="A88" s="51" t="s">
        <v>50</v>
      </c>
      <c r="B88" s="57" t="s">
        <v>124</v>
      </c>
      <c r="C88" s="51" t="s">
        <v>137</v>
      </c>
      <c r="D88" s="51" t="s">
        <v>138</v>
      </c>
      <c r="E88" s="48"/>
      <c r="F88" s="49"/>
      <c r="G88" s="49"/>
      <c r="K88" s="37"/>
    </row>
    <row r="89" spans="1:11" s="11" customFormat="1" ht="33" x14ac:dyDescent="0.25">
      <c r="A89" s="51" t="s">
        <v>57</v>
      </c>
      <c r="B89" s="57" t="s">
        <v>117</v>
      </c>
      <c r="C89" s="51" t="s">
        <v>137</v>
      </c>
      <c r="D89" s="51" t="s">
        <v>138</v>
      </c>
      <c r="E89" s="48"/>
      <c r="F89" s="49"/>
      <c r="G89" s="49"/>
      <c r="K89" s="37"/>
    </row>
    <row r="90" spans="1:11" s="11" customFormat="1" ht="19.5" customHeight="1" x14ac:dyDescent="0.25">
      <c r="A90" s="51" t="s">
        <v>58</v>
      </c>
      <c r="B90" s="57" t="s">
        <v>118</v>
      </c>
      <c r="C90" s="51" t="s">
        <v>137</v>
      </c>
      <c r="D90" s="51" t="s">
        <v>138</v>
      </c>
      <c r="E90" s="48"/>
      <c r="F90" s="49"/>
      <c r="G90" s="49"/>
      <c r="K90" s="37"/>
    </row>
    <row r="91" spans="1:11" s="11" customFormat="1" ht="33" x14ac:dyDescent="0.25">
      <c r="A91" s="51" t="s">
        <v>59</v>
      </c>
      <c r="B91" s="57" t="s">
        <v>119</v>
      </c>
      <c r="C91" s="51" t="s">
        <v>137</v>
      </c>
      <c r="D91" s="51" t="s">
        <v>138</v>
      </c>
      <c r="E91" s="48"/>
      <c r="F91" s="49"/>
      <c r="G91" s="49"/>
      <c r="K91" s="37"/>
    </row>
    <row r="92" spans="1:11" s="11" customFormat="1" ht="49.5" x14ac:dyDescent="0.25">
      <c r="A92" s="51" t="s">
        <v>60</v>
      </c>
      <c r="B92" s="57" t="s">
        <v>120</v>
      </c>
      <c r="C92" s="51" t="s">
        <v>137</v>
      </c>
      <c r="D92" s="51" t="s">
        <v>138</v>
      </c>
      <c r="E92" s="48"/>
      <c r="F92" s="49"/>
      <c r="G92" s="49"/>
      <c r="K92" s="37"/>
    </row>
    <row r="93" spans="1:11" s="11" customFormat="1" ht="19.5" customHeight="1" x14ac:dyDescent="0.25">
      <c r="A93" s="51" t="s">
        <v>61</v>
      </c>
      <c r="B93" s="58" t="s">
        <v>121</v>
      </c>
      <c r="C93" s="51" t="s">
        <v>137</v>
      </c>
      <c r="D93" s="51" t="s">
        <v>138</v>
      </c>
      <c r="E93" s="48"/>
      <c r="F93" s="49"/>
      <c r="G93" s="49"/>
      <c r="K93" s="37"/>
    </row>
    <row r="94" spans="1:11" s="11" customFormat="1" ht="82.5" x14ac:dyDescent="0.25">
      <c r="A94" s="51" t="s">
        <v>56</v>
      </c>
      <c r="B94" s="57" t="s">
        <v>122</v>
      </c>
      <c r="C94" s="48"/>
      <c r="D94" s="48">
        <v>2024</v>
      </c>
      <c r="E94" s="48"/>
      <c r="F94" s="49"/>
      <c r="G94" s="49"/>
      <c r="K94" s="37"/>
    </row>
    <row r="95" spans="1:11" s="11" customFormat="1" ht="49.5" x14ac:dyDescent="0.25">
      <c r="A95" s="51" t="s">
        <v>51</v>
      </c>
      <c r="B95" s="57" t="s">
        <v>95</v>
      </c>
      <c r="C95" s="51" t="s">
        <v>137</v>
      </c>
      <c r="D95" s="51" t="s">
        <v>138</v>
      </c>
      <c r="E95" s="48"/>
      <c r="F95" s="49"/>
      <c r="G95" s="49"/>
      <c r="K95" s="37"/>
    </row>
    <row r="96" spans="1:11" s="11" customFormat="1" ht="49.5" x14ac:dyDescent="0.25">
      <c r="A96" s="51" t="s">
        <v>63</v>
      </c>
      <c r="B96" s="57" t="s">
        <v>127</v>
      </c>
      <c r="C96" s="51" t="s">
        <v>137</v>
      </c>
      <c r="D96" s="51" t="s">
        <v>138</v>
      </c>
      <c r="E96" s="48"/>
      <c r="F96" s="49"/>
      <c r="G96" s="49"/>
      <c r="K96" s="37"/>
    </row>
    <row r="97" spans="1:11" s="11" customFormat="1" ht="33" x14ac:dyDescent="0.25">
      <c r="A97" s="51" t="s">
        <v>64</v>
      </c>
      <c r="B97" s="57" t="s">
        <v>96</v>
      </c>
      <c r="C97" s="51" t="s">
        <v>137</v>
      </c>
      <c r="D97" s="51" t="s">
        <v>138</v>
      </c>
      <c r="E97" s="48"/>
      <c r="F97" s="49"/>
      <c r="G97" s="49"/>
      <c r="K97" s="37"/>
    </row>
    <row r="98" spans="1:11" s="11" customFormat="1" ht="33" x14ac:dyDescent="0.25">
      <c r="A98" s="51" t="s">
        <v>65</v>
      </c>
      <c r="B98" s="57" t="s">
        <v>128</v>
      </c>
      <c r="C98" s="51" t="s">
        <v>137</v>
      </c>
      <c r="D98" s="51" t="s">
        <v>138</v>
      </c>
      <c r="E98" s="48"/>
      <c r="F98" s="49"/>
      <c r="G98" s="49"/>
      <c r="K98" s="37"/>
    </row>
    <row r="99" spans="1:11" s="11" customFormat="1" ht="49.5" x14ac:dyDescent="0.25">
      <c r="A99" s="51" t="s">
        <v>66</v>
      </c>
      <c r="B99" s="57" t="s">
        <v>129</v>
      </c>
      <c r="C99" s="51" t="s">
        <v>137</v>
      </c>
      <c r="D99" s="51" t="s">
        <v>138</v>
      </c>
      <c r="E99" s="48"/>
      <c r="F99" s="49"/>
      <c r="G99" s="49"/>
      <c r="K99" s="37"/>
    </row>
    <row r="100" spans="1:11" s="11" customFormat="1" ht="99" x14ac:dyDescent="0.25">
      <c r="A100" s="51" t="s">
        <v>62</v>
      </c>
      <c r="B100" s="57" t="s">
        <v>126</v>
      </c>
      <c r="C100" s="48"/>
      <c r="D100" s="48">
        <v>2024</v>
      </c>
      <c r="E100" s="48"/>
      <c r="F100" s="49"/>
      <c r="G100" s="49"/>
      <c r="K100" s="37"/>
    </row>
    <row r="101" spans="1:11" s="11" customFormat="1" ht="49.5" x14ac:dyDescent="0.25">
      <c r="A101" s="94" t="s">
        <v>191</v>
      </c>
      <c r="B101" s="83" t="s">
        <v>200</v>
      </c>
      <c r="C101" s="94"/>
      <c r="D101" s="94"/>
      <c r="E101" s="82"/>
      <c r="F101" s="95"/>
      <c r="G101" s="95"/>
      <c r="K101" s="37"/>
    </row>
    <row r="102" spans="1:11" s="11" customFormat="1" ht="33" x14ac:dyDescent="0.25">
      <c r="A102" s="94" t="s">
        <v>220</v>
      </c>
      <c r="B102" s="83" t="s">
        <v>211</v>
      </c>
      <c r="C102" s="96">
        <v>43374</v>
      </c>
      <c r="D102" s="96">
        <f>C102+(15+4.5)*30.5</f>
        <v>43968.75</v>
      </c>
      <c r="E102" s="82"/>
      <c r="F102" s="95"/>
      <c r="G102" s="95"/>
      <c r="K102" s="37"/>
    </row>
    <row r="103" spans="1:11" s="11" customFormat="1" ht="33" x14ac:dyDescent="0.25">
      <c r="A103" s="94" t="s">
        <v>221</v>
      </c>
      <c r="B103" s="83" t="s">
        <v>222</v>
      </c>
      <c r="C103" s="96">
        <f>D102</f>
        <v>43968.75</v>
      </c>
      <c r="D103" s="96">
        <f>C103+(17)*30.5</f>
        <v>44487.25</v>
      </c>
      <c r="E103" s="82"/>
      <c r="F103" s="95"/>
      <c r="G103" s="95"/>
      <c r="K103" s="37"/>
    </row>
    <row r="104" spans="1:11" s="11" customFormat="1" ht="33" x14ac:dyDescent="0.25">
      <c r="A104" s="94" t="s">
        <v>223</v>
      </c>
      <c r="B104" s="83" t="s">
        <v>213</v>
      </c>
      <c r="C104" s="96">
        <f>D103</f>
        <v>44487.25</v>
      </c>
      <c r="D104" s="96">
        <f>C104+(10)*30.5</f>
        <v>44792.25</v>
      </c>
      <c r="E104" s="82"/>
      <c r="F104" s="95"/>
      <c r="G104" s="95"/>
      <c r="K104" s="37"/>
    </row>
    <row r="105" spans="1:11" s="11" customFormat="1" ht="49.5" x14ac:dyDescent="0.25">
      <c r="A105" s="94" t="s">
        <v>199</v>
      </c>
      <c r="B105" s="83" t="s">
        <v>224</v>
      </c>
      <c r="C105" s="96">
        <f>C102</f>
        <v>43374</v>
      </c>
      <c r="D105" s="96">
        <f>D104</f>
        <v>44792.25</v>
      </c>
      <c r="E105" s="82"/>
      <c r="F105" s="95"/>
      <c r="G105" s="95"/>
      <c r="K105" s="37"/>
    </row>
    <row r="106" spans="1:11" s="11" customFormat="1" ht="16.5" x14ac:dyDescent="0.25">
      <c r="A106" s="94"/>
      <c r="B106" s="83"/>
      <c r="C106" s="96"/>
      <c r="D106" s="96"/>
      <c r="E106" s="82"/>
      <c r="F106" s="95"/>
      <c r="G106" s="95"/>
      <c r="K106" s="37"/>
    </row>
    <row r="107" spans="1:11" s="11" customFormat="1" ht="16.5" x14ac:dyDescent="0.25">
      <c r="A107" s="94"/>
      <c r="B107" s="83"/>
      <c r="C107" s="96"/>
      <c r="D107" s="96"/>
      <c r="E107" s="82"/>
      <c r="F107" s="95"/>
      <c r="G107" s="95"/>
      <c r="K107" s="37"/>
    </row>
    <row r="108" spans="1:11" s="11" customFormat="1" ht="56.25" x14ac:dyDescent="0.25">
      <c r="A108" s="97" t="s">
        <v>51</v>
      </c>
      <c r="B108" s="65" t="s">
        <v>202</v>
      </c>
      <c r="C108" s="73"/>
      <c r="D108" s="73"/>
      <c r="E108" s="73"/>
      <c r="F108" s="74"/>
      <c r="G108" s="74"/>
      <c r="K108" s="37"/>
    </row>
    <row r="109" spans="1:11" s="11" customFormat="1" ht="33" x14ac:dyDescent="0.25">
      <c r="A109" s="94" t="s">
        <v>5</v>
      </c>
      <c r="B109" s="83" t="s">
        <v>203</v>
      </c>
      <c r="C109" s="94"/>
      <c r="D109" s="94"/>
      <c r="E109" s="82"/>
      <c r="F109" s="95"/>
      <c r="G109" s="95"/>
      <c r="K109" s="37"/>
    </row>
    <row r="110" spans="1:11" s="11" customFormat="1" ht="33" x14ac:dyDescent="0.25">
      <c r="A110" s="94" t="s">
        <v>102</v>
      </c>
      <c r="B110" s="83" t="s">
        <v>211</v>
      </c>
      <c r="C110" s="96">
        <v>43374</v>
      </c>
      <c r="D110" s="96">
        <f>C110+(15+4.5)*30.5</f>
        <v>43968.75</v>
      </c>
      <c r="E110" s="82"/>
      <c r="F110" s="95"/>
      <c r="G110" s="95"/>
      <c r="K110" s="37"/>
    </row>
    <row r="111" spans="1:11" s="11" customFormat="1" ht="33" x14ac:dyDescent="0.25">
      <c r="A111" s="94" t="s">
        <v>103</v>
      </c>
      <c r="B111" s="83" t="s">
        <v>212</v>
      </c>
      <c r="C111" s="96">
        <f>D110</f>
        <v>43968.75</v>
      </c>
      <c r="D111" s="96">
        <f>C111+(15+13)*30.5</f>
        <v>44822.75</v>
      </c>
      <c r="E111" s="82"/>
      <c r="F111" s="95"/>
      <c r="G111" s="95"/>
      <c r="K111" s="37"/>
    </row>
    <row r="112" spans="1:11" s="11" customFormat="1" ht="49.5" x14ac:dyDescent="0.25">
      <c r="A112" s="94" t="s">
        <v>53</v>
      </c>
      <c r="B112" s="83" t="s">
        <v>225</v>
      </c>
      <c r="C112" s="96">
        <f>C110</f>
        <v>43374</v>
      </c>
      <c r="D112" s="96">
        <f>D111</f>
        <v>44822.75</v>
      </c>
      <c r="E112" s="82"/>
      <c r="F112" s="95"/>
      <c r="G112" s="95"/>
      <c r="K112" s="37"/>
    </row>
    <row r="113" spans="1:11" s="11" customFormat="1" ht="49.5" x14ac:dyDescent="0.3">
      <c r="A113" s="115" t="s">
        <v>6</v>
      </c>
      <c r="B113" s="106" t="s">
        <v>257</v>
      </c>
      <c r="C113" s="109" t="s">
        <v>250</v>
      </c>
      <c r="D113" s="109" t="s">
        <v>278</v>
      </c>
      <c r="E113" s="102" t="s">
        <v>54</v>
      </c>
      <c r="F113" s="85"/>
      <c r="G113" s="85"/>
      <c r="K113" s="37"/>
    </row>
    <row r="114" spans="1:11" s="11" customFormat="1" ht="66" x14ac:dyDescent="0.3">
      <c r="A114" s="108" t="s">
        <v>258</v>
      </c>
      <c r="B114" s="116" t="s">
        <v>259</v>
      </c>
      <c r="C114" s="109" t="s">
        <v>250</v>
      </c>
      <c r="D114" s="99" t="s">
        <v>279</v>
      </c>
      <c r="E114" s="102" t="s">
        <v>54</v>
      </c>
      <c r="F114" s="63" t="s">
        <v>233</v>
      </c>
      <c r="G114" s="85"/>
      <c r="K114" s="37"/>
    </row>
    <row r="115" spans="1:11" s="11" customFormat="1" ht="66" x14ac:dyDescent="0.3">
      <c r="A115" s="108" t="s">
        <v>260</v>
      </c>
      <c r="B115" s="116" t="s">
        <v>261</v>
      </c>
      <c r="C115" s="84" t="s">
        <v>137</v>
      </c>
      <c r="D115" s="84" t="s">
        <v>251</v>
      </c>
      <c r="E115" s="102" t="s">
        <v>54</v>
      </c>
      <c r="F115" s="85"/>
      <c r="G115" s="85"/>
      <c r="K115" s="37"/>
    </row>
    <row r="116" spans="1:11" s="11" customFormat="1" ht="82.5" x14ac:dyDescent="0.3">
      <c r="A116" s="108" t="s">
        <v>262</v>
      </c>
      <c r="B116" s="116" t="s">
        <v>263</v>
      </c>
      <c r="C116" s="84"/>
      <c r="D116" s="84" t="s">
        <v>251</v>
      </c>
      <c r="E116" s="102" t="s">
        <v>54</v>
      </c>
      <c r="F116" s="85"/>
      <c r="G116" s="85"/>
      <c r="K116" s="37"/>
    </row>
    <row r="117" spans="1:11" s="11" customFormat="1" ht="82.5" x14ac:dyDescent="0.3">
      <c r="A117" s="108" t="s">
        <v>264</v>
      </c>
      <c r="B117" s="116" t="s">
        <v>265</v>
      </c>
      <c r="C117" s="84" t="s">
        <v>137</v>
      </c>
      <c r="D117" s="84" t="s">
        <v>251</v>
      </c>
      <c r="E117" s="113" t="s">
        <v>54</v>
      </c>
      <c r="F117" s="63" t="s">
        <v>233</v>
      </c>
      <c r="G117" s="85"/>
      <c r="K117" s="37"/>
    </row>
    <row r="118" spans="1:11" s="11" customFormat="1" ht="49.5" x14ac:dyDescent="0.3">
      <c r="A118" s="108" t="s">
        <v>266</v>
      </c>
      <c r="B118" s="116" t="s">
        <v>267</v>
      </c>
      <c r="C118" s="84" t="s">
        <v>252</v>
      </c>
      <c r="D118" s="84" t="s">
        <v>253</v>
      </c>
      <c r="E118" s="113" t="s">
        <v>54</v>
      </c>
      <c r="F118" s="85"/>
      <c r="G118" s="85"/>
      <c r="K118" s="37"/>
    </row>
    <row r="119" spans="1:11" s="11" customFormat="1" ht="82.5" x14ac:dyDescent="0.3">
      <c r="A119" s="108" t="s">
        <v>268</v>
      </c>
      <c r="B119" s="116" t="s">
        <v>269</v>
      </c>
      <c r="C119" s="84"/>
      <c r="D119" s="84" t="s">
        <v>253</v>
      </c>
      <c r="E119" s="113" t="s">
        <v>54</v>
      </c>
      <c r="F119" s="85"/>
      <c r="G119" s="85"/>
      <c r="K119" s="37"/>
    </row>
    <row r="120" spans="1:11" s="11" customFormat="1" ht="66" x14ac:dyDescent="0.3">
      <c r="A120" s="108" t="s">
        <v>270</v>
      </c>
      <c r="B120" s="116" t="s">
        <v>271</v>
      </c>
      <c r="C120" s="84" t="s">
        <v>252</v>
      </c>
      <c r="D120" s="84" t="s">
        <v>253</v>
      </c>
      <c r="E120" s="113" t="s">
        <v>54</v>
      </c>
      <c r="F120" s="85"/>
      <c r="G120" s="85"/>
      <c r="K120" s="37"/>
    </row>
    <row r="121" spans="1:11" s="11" customFormat="1" ht="66" x14ac:dyDescent="0.3">
      <c r="A121" s="108" t="s">
        <v>272</v>
      </c>
      <c r="B121" s="116" t="s">
        <v>273</v>
      </c>
      <c r="C121" s="84" t="s">
        <v>252</v>
      </c>
      <c r="D121" s="84" t="s">
        <v>253</v>
      </c>
      <c r="E121" s="113" t="s">
        <v>54</v>
      </c>
      <c r="F121" s="85"/>
      <c r="G121" s="85"/>
      <c r="K121" s="37"/>
    </row>
    <row r="122" spans="1:11" s="11" customFormat="1" ht="49.5" x14ac:dyDescent="0.3">
      <c r="A122" s="108" t="s">
        <v>274</v>
      </c>
      <c r="B122" s="116" t="s">
        <v>275</v>
      </c>
      <c r="C122" s="84" t="s">
        <v>254</v>
      </c>
      <c r="D122" s="84" t="s">
        <v>278</v>
      </c>
      <c r="E122" s="113" t="s">
        <v>54</v>
      </c>
      <c r="F122" s="85"/>
      <c r="G122" s="85"/>
      <c r="K122" s="37"/>
    </row>
    <row r="123" spans="1:11" s="11" customFormat="1" ht="82.5" x14ac:dyDescent="0.3">
      <c r="A123" s="108" t="s">
        <v>276</v>
      </c>
      <c r="B123" s="116" t="s">
        <v>277</v>
      </c>
      <c r="C123" s="84"/>
      <c r="D123" s="84" t="s">
        <v>278</v>
      </c>
      <c r="E123" s="113" t="s">
        <v>54</v>
      </c>
      <c r="F123" s="85"/>
      <c r="G123" s="85"/>
      <c r="K123" s="37"/>
    </row>
    <row r="124" spans="1:11" s="11" customFormat="1" ht="16.5" x14ac:dyDescent="0.25">
      <c r="A124" s="94"/>
      <c r="B124" s="83"/>
      <c r="C124" s="96"/>
      <c r="D124" s="96"/>
      <c r="E124" s="82"/>
      <c r="F124" s="95"/>
      <c r="G124" s="95"/>
      <c r="K124" s="37"/>
    </row>
    <row r="125" spans="1:11" s="11" customFormat="1" ht="16.5" x14ac:dyDescent="0.25">
      <c r="A125" s="94"/>
      <c r="B125" s="83"/>
      <c r="C125" s="96"/>
      <c r="D125" s="96"/>
      <c r="E125" s="82"/>
      <c r="F125" s="95"/>
      <c r="G125" s="95"/>
      <c r="K125" s="37"/>
    </row>
    <row r="126" spans="1:11" s="11" customFormat="1" ht="16.5" x14ac:dyDescent="0.25">
      <c r="A126" s="94"/>
      <c r="B126" s="83"/>
      <c r="C126" s="96"/>
      <c r="D126" s="96"/>
      <c r="E126" s="82"/>
      <c r="F126" s="95"/>
      <c r="G126" s="95"/>
      <c r="K126" s="37"/>
    </row>
    <row r="127" spans="1:11" s="11" customFormat="1" ht="16.5" x14ac:dyDescent="0.25">
      <c r="A127" s="94"/>
      <c r="B127" s="83"/>
      <c r="C127" s="96"/>
      <c r="D127" s="96"/>
      <c r="E127" s="82"/>
      <c r="F127" s="95"/>
      <c r="G127" s="95"/>
      <c r="K127" s="37"/>
    </row>
    <row r="128" spans="1:11" s="11" customFormat="1" ht="16.5" x14ac:dyDescent="0.25">
      <c r="A128" s="94"/>
      <c r="B128" s="83"/>
      <c r="C128" s="96"/>
      <c r="D128" s="96"/>
      <c r="E128" s="82"/>
      <c r="F128" s="95"/>
      <c r="G128" s="95"/>
      <c r="K128" s="37"/>
    </row>
    <row r="129" spans="1:11" s="11" customFormat="1" ht="56.25" x14ac:dyDescent="0.25">
      <c r="A129" s="97" t="s">
        <v>191</v>
      </c>
      <c r="B129" s="65" t="s">
        <v>201</v>
      </c>
      <c r="C129" s="98"/>
      <c r="D129" s="98"/>
      <c r="E129" s="73"/>
      <c r="F129" s="74"/>
      <c r="G129" s="74"/>
      <c r="K129" s="37"/>
    </row>
    <row r="130" spans="1:11" s="11" customFormat="1" ht="49.5" x14ac:dyDescent="0.25">
      <c r="A130" s="94" t="s">
        <v>5</v>
      </c>
      <c r="B130" s="83" t="s">
        <v>226</v>
      </c>
      <c r="C130" s="94"/>
      <c r="D130" s="94"/>
      <c r="E130" s="82"/>
      <c r="F130" s="95"/>
      <c r="G130" s="95"/>
      <c r="K130" s="37"/>
    </row>
    <row r="131" spans="1:11" s="11" customFormat="1" ht="33" x14ac:dyDescent="0.25">
      <c r="A131" s="94" t="s">
        <v>102</v>
      </c>
      <c r="B131" s="83" t="s">
        <v>227</v>
      </c>
      <c r="C131" s="96">
        <v>43374</v>
      </c>
      <c r="D131" s="96">
        <f>C131+(15+4.5)*30.5</f>
        <v>43968.75</v>
      </c>
      <c r="E131" s="82"/>
      <c r="F131" s="95"/>
      <c r="G131" s="95"/>
      <c r="K131" s="37"/>
    </row>
    <row r="132" spans="1:11" s="11" customFormat="1" ht="33" x14ac:dyDescent="0.25">
      <c r="A132" s="94" t="s">
        <v>103</v>
      </c>
      <c r="B132" s="83" t="s">
        <v>212</v>
      </c>
      <c r="C132" s="96">
        <f>D131</f>
        <v>43968.75</v>
      </c>
      <c r="D132" s="96">
        <f>C132+(15+13)*30.5</f>
        <v>44822.75</v>
      </c>
      <c r="E132" s="82"/>
      <c r="F132" s="95"/>
      <c r="G132" s="95"/>
      <c r="K132" s="37"/>
    </row>
    <row r="133" spans="1:11" s="11" customFormat="1" ht="33" x14ac:dyDescent="0.25">
      <c r="A133" s="94" t="s">
        <v>104</v>
      </c>
      <c r="B133" s="83" t="s">
        <v>213</v>
      </c>
      <c r="C133" s="96">
        <f>D132</f>
        <v>44822.75</v>
      </c>
      <c r="D133" s="96">
        <f>C133+(34)*30.5</f>
        <v>45859.75</v>
      </c>
      <c r="E133" s="82"/>
      <c r="F133" s="95"/>
      <c r="G133" s="95"/>
      <c r="K133" s="37"/>
    </row>
    <row r="134" spans="1:11" s="11" customFormat="1" ht="67.5" customHeight="1" x14ac:dyDescent="0.25">
      <c r="A134" s="94" t="s">
        <v>53</v>
      </c>
      <c r="B134" s="83" t="s">
        <v>228</v>
      </c>
      <c r="C134" s="96">
        <f>C131</f>
        <v>43374</v>
      </c>
      <c r="D134" s="96">
        <f>D133</f>
        <v>45859.75</v>
      </c>
      <c r="E134" s="82"/>
      <c r="F134" s="95"/>
      <c r="G134" s="95"/>
      <c r="K134" s="37"/>
    </row>
    <row r="135" spans="1:11" s="11" customFormat="1" ht="16.5" x14ac:dyDescent="0.25">
      <c r="A135" s="51"/>
      <c r="B135" s="57"/>
      <c r="C135" s="49"/>
      <c r="D135" s="48"/>
      <c r="E135" s="48"/>
      <c r="F135" s="49"/>
      <c r="G135" s="49"/>
      <c r="K135" s="37"/>
    </row>
    <row r="136" spans="1:11" s="11" customFormat="1" ht="75" x14ac:dyDescent="0.3">
      <c r="A136" s="71" t="s">
        <v>52</v>
      </c>
      <c r="B136" s="72" t="s">
        <v>139</v>
      </c>
      <c r="C136" s="73">
        <v>2019</v>
      </c>
      <c r="D136" s="73">
        <v>2024</v>
      </c>
      <c r="E136" s="73"/>
      <c r="F136" s="74"/>
      <c r="G136" s="74"/>
      <c r="K136" s="37"/>
    </row>
    <row r="137" spans="1:11" ht="63" x14ac:dyDescent="0.25">
      <c r="A137" s="66" t="s">
        <v>141</v>
      </c>
      <c r="B137" s="14" t="s">
        <v>170</v>
      </c>
      <c r="C137" s="48"/>
      <c r="D137" s="48"/>
    </row>
    <row r="138" spans="1:11" ht="47.25" x14ac:dyDescent="0.25">
      <c r="A138" s="27" t="s">
        <v>67</v>
      </c>
      <c r="B138" s="14" t="s">
        <v>142</v>
      </c>
      <c r="C138" s="15">
        <v>2019</v>
      </c>
      <c r="D138" s="15">
        <v>2019</v>
      </c>
    </row>
    <row r="139" spans="1:11" ht="47.25" x14ac:dyDescent="0.25">
      <c r="A139" s="27" t="s">
        <v>68</v>
      </c>
      <c r="B139" s="14" t="s">
        <v>143</v>
      </c>
      <c r="C139" s="15">
        <v>2019</v>
      </c>
      <c r="D139" s="15">
        <v>2019</v>
      </c>
    </row>
    <row r="140" spans="1:11" ht="47.25" x14ac:dyDescent="0.25">
      <c r="A140" s="27" t="s">
        <v>69</v>
      </c>
      <c r="B140" s="14" t="s">
        <v>144</v>
      </c>
      <c r="C140" s="15">
        <v>2019</v>
      </c>
      <c r="D140" s="15">
        <v>2020</v>
      </c>
    </row>
    <row r="141" spans="1:11" ht="47.25" x14ac:dyDescent="0.25">
      <c r="A141" s="27" t="s">
        <v>70</v>
      </c>
      <c r="B141" s="14" t="s">
        <v>145</v>
      </c>
      <c r="C141" s="15">
        <v>2020</v>
      </c>
      <c r="D141" s="15">
        <v>2021</v>
      </c>
    </row>
    <row r="142" spans="1:11" ht="31.5" x14ac:dyDescent="0.25">
      <c r="A142" s="27" t="s">
        <v>71</v>
      </c>
      <c r="B142" s="69" t="s">
        <v>146</v>
      </c>
      <c r="C142" s="70">
        <v>2021</v>
      </c>
      <c r="D142" s="70">
        <v>2022</v>
      </c>
    </row>
    <row r="143" spans="1:11" ht="31.5" x14ac:dyDescent="0.25">
      <c r="A143" s="27" t="s">
        <v>72</v>
      </c>
      <c r="B143" s="69" t="s">
        <v>147</v>
      </c>
      <c r="C143" s="70">
        <v>2022</v>
      </c>
      <c r="D143" s="70">
        <v>2024</v>
      </c>
    </row>
    <row r="144" spans="1:11" ht="31.5" x14ac:dyDescent="0.25">
      <c r="A144" s="66" t="s">
        <v>148</v>
      </c>
      <c r="B144" s="67" t="s">
        <v>149</v>
      </c>
      <c r="C144" s="48"/>
      <c r="D144" s="48"/>
    </row>
    <row r="145" spans="1:4" ht="63" x14ac:dyDescent="0.25">
      <c r="A145" s="27" t="s">
        <v>76</v>
      </c>
      <c r="B145" s="14" t="s">
        <v>80</v>
      </c>
      <c r="C145" s="15">
        <v>2019</v>
      </c>
      <c r="D145" s="15">
        <v>2019</v>
      </c>
    </row>
    <row r="146" spans="1:4" ht="63" x14ac:dyDescent="0.25">
      <c r="A146" s="27" t="s">
        <v>150</v>
      </c>
      <c r="B146" s="14" t="s">
        <v>81</v>
      </c>
      <c r="C146" s="15">
        <v>2019</v>
      </c>
      <c r="D146" s="15">
        <v>2019</v>
      </c>
    </row>
    <row r="147" spans="1:4" ht="63" x14ac:dyDescent="0.25">
      <c r="A147" s="27" t="s">
        <v>151</v>
      </c>
      <c r="B147" s="14" t="s">
        <v>82</v>
      </c>
      <c r="C147" s="15">
        <v>2020</v>
      </c>
      <c r="D147" s="15">
        <v>2021</v>
      </c>
    </row>
    <row r="148" spans="1:4" ht="47.25" customHeight="1" x14ac:dyDescent="0.25">
      <c r="A148" s="27" t="s">
        <v>152</v>
      </c>
      <c r="B148" s="14" t="s">
        <v>83</v>
      </c>
      <c r="C148" s="15">
        <v>2021</v>
      </c>
      <c r="D148" s="15">
        <v>2024</v>
      </c>
    </row>
    <row r="149" spans="1:4" ht="36" customHeight="1" x14ac:dyDescent="0.25">
      <c r="A149" s="66" t="s">
        <v>153</v>
      </c>
      <c r="B149" s="68" t="s">
        <v>165</v>
      </c>
      <c r="C149" s="48"/>
      <c r="D149" s="48"/>
    </row>
    <row r="150" spans="1:4" ht="63" x14ac:dyDescent="0.25">
      <c r="A150" s="27" t="s">
        <v>77</v>
      </c>
      <c r="B150" s="14" t="s">
        <v>84</v>
      </c>
      <c r="C150" s="15">
        <v>2019</v>
      </c>
      <c r="D150" s="15">
        <v>2019</v>
      </c>
    </row>
    <row r="151" spans="1:4" ht="63" x14ac:dyDescent="0.25">
      <c r="A151" s="27" t="s">
        <v>154</v>
      </c>
      <c r="B151" s="14" t="s">
        <v>155</v>
      </c>
      <c r="C151" s="15">
        <v>2019</v>
      </c>
      <c r="D151" s="15">
        <v>2019</v>
      </c>
    </row>
    <row r="152" spans="1:4" ht="63" x14ac:dyDescent="0.25">
      <c r="A152" s="27" t="s">
        <v>156</v>
      </c>
      <c r="B152" s="14" t="s">
        <v>157</v>
      </c>
      <c r="C152" s="15">
        <v>2020</v>
      </c>
      <c r="D152" s="15">
        <v>2021</v>
      </c>
    </row>
    <row r="153" spans="1:4" ht="47.25" x14ac:dyDescent="0.25">
      <c r="A153" s="27" t="s">
        <v>158</v>
      </c>
      <c r="B153" s="14" t="s">
        <v>159</v>
      </c>
      <c r="C153" s="15">
        <v>2021</v>
      </c>
      <c r="D153" s="15">
        <v>2024</v>
      </c>
    </row>
    <row r="154" spans="1:4" ht="47.25" x14ac:dyDescent="0.25">
      <c r="A154" s="66" t="s">
        <v>160</v>
      </c>
      <c r="B154" s="14" t="s">
        <v>166</v>
      </c>
      <c r="C154" s="50"/>
      <c r="D154" s="50"/>
    </row>
    <row r="155" spans="1:4" ht="94.5" x14ac:dyDescent="0.25">
      <c r="A155" s="27" t="s">
        <v>161</v>
      </c>
      <c r="B155" s="28" t="s">
        <v>167</v>
      </c>
      <c r="C155" s="15">
        <v>2019</v>
      </c>
      <c r="D155" s="15">
        <v>2019</v>
      </c>
    </row>
    <row r="156" spans="1:4" ht="94.5" x14ac:dyDescent="0.25">
      <c r="A156" s="27" t="s">
        <v>161</v>
      </c>
      <c r="B156" s="14" t="s">
        <v>168</v>
      </c>
      <c r="C156" s="15">
        <v>2020</v>
      </c>
      <c r="D156" s="15">
        <v>2021</v>
      </c>
    </row>
    <row r="157" spans="1:4" ht="94.5" x14ac:dyDescent="0.25">
      <c r="A157" s="27" t="s">
        <v>162</v>
      </c>
      <c r="B157" s="14" t="s">
        <v>169</v>
      </c>
      <c r="C157" s="15">
        <v>2021</v>
      </c>
      <c r="D157" s="15">
        <v>2024</v>
      </c>
    </row>
    <row r="158" spans="1:4" ht="63" x14ac:dyDescent="0.25">
      <c r="A158" s="27" t="s">
        <v>89</v>
      </c>
      <c r="B158" s="68" t="s">
        <v>140</v>
      </c>
      <c r="C158" s="50"/>
      <c r="D158" s="50"/>
    </row>
    <row r="159" spans="1:4" ht="31.5" x14ac:dyDescent="0.25">
      <c r="A159" s="27" t="s">
        <v>163</v>
      </c>
      <c r="B159" s="14" t="s">
        <v>85</v>
      </c>
      <c r="C159" s="15">
        <v>2019</v>
      </c>
      <c r="D159" s="15">
        <v>2019</v>
      </c>
    </row>
    <row r="160" spans="1:4" ht="31.5" x14ac:dyDescent="0.25">
      <c r="A160" s="27" t="s">
        <v>164</v>
      </c>
      <c r="B160" s="14" t="s">
        <v>86</v>
      </c>
      <c r="C160" s="15">
        <v>2020</v>
      </c>
      <c r="D160" s="15">
        <v>2024</v>
      </c>
    </row>
    <row r="161" spans="1:7" ht="47.25" x14ac:dyDescent="0.25">
      <c r="A161" s="114" t="s">
        <v>192</v>
      </c>
      <c r="B161" s="126" t="s">
        <v>229</v>
      </c>
      <c r="C161" s="127">
        <v>2019</v>
      </c>
      <c r="D161" s="127">
        <v>2024</v>
      </c>
      <c r="E161" s="113"/>
      <c r="F161" s="50"/>
      <c r="G161" s="50"/>
    </row>
    <row r="162" spans="1:7" ht="63" x14ac:dyDescent="0.25">
      <c r="A162" s="104"/>
      <c r="B162" s="112" t="s">
        <v>298</v>
      </c>
      <c r="C162" s="15">
        <v>2019</v>
      </c>
      <c r="D162" s="15">
        <v>2019</v>
      </c>
      <c r="E162" s="113"/>
      <c r="F162" s="50"/>
      <c r="G162" s="50"/>
    </row>
    <row r="163" spans="1:7" ht="94.5" x14ac:dyDescent="0.25">
      <c r="A163" s="104"/>
      <c r="B163" s="112" t="s">
        <v>299</v>
      </c>
      <c r="C163" s="15">
        <v>2019</v>
      </c>
      <c r="D163" s="15">
        <v>2019</v>
      </c>
      <c r="E163" s="113"/>
      <c r="F163" s="50"/>
      <c r="G163" s="50"/>
    </row>
    <row r="164" spans="1:7" ht="126" x14ac:dyDescent="0.25">
      <c r="A164" s="104"/>
      <c r="B164" s="123" t="s">
        <v>300</v>
      </c>
      <c r="C164" s="117"/>
      <c r="D164" s="15">
        <v>2019</v>
      </c>
      <c r="E164" s="113"/>
      <c r="F164" s="50"/>
      <c r="G164" s="50"/>
    </row>
    <row r="165" spans="1:7" ht="78.75" x14ac:dyDescent="0.25">
      <c r="A165" s="124"/>
      <c r="B165" s="112" t="s">
        <v>301</v>
      </c>
      <c r="C165" s="15">
        <v>2019</v>
      </c>
      <c r="D165" s="15">
        <v>2019</v>
      </c>
      <c r="E165" s="113"/>
      <c r="F165" s="50"/>
      <c r="G165" s="50"/>
    </row>
    <row r="166" spans="1:7" ht="66.75" customHeight="1" x14ac:dyDescent="0.25">
      <c r="A166" s="124"/>
      <c r="B166" s="123" t="s">
        <v>302</v>
      </c>
      <c r="C166" s="125"/>
      <c r="D166" s="128"/>
      <c r="E166" s="113"/>
      <c r="F166" s="50"/>
      <c r="G166" s="50"/>
    </row>
    <row r="167" spans="1:7" ht="47.25" x14ac:dyDescent="0.25">
      <c r="A167" s="124"/>
      <c r="B167" s="112" t="s">
        <v>303</v>
      </c>
      <c r="C167" s="15">
        <v>2019</v>
      </c>
      <c r="D167" s="15">
        <v>2021</v>
      </c>
      <c r="E167" s="113"/>
      <c r="F167" s="50"/>
      <c r="G167" s="50"/>
    </row>
    <row r="168" spans="1:7" ht="31.5" x14ac:dyDescent="0.25">
      <c r="A168" s="124"/>
      <c r="B168" s="112" t="s">
        <v>304</v>
      </c>
      <c r="C168" s="15">
        <v>2021</v>
      </c>
      <c r="D168" s="15">
        <v>2022</v>
      </c>
      <c r="E168" s="113"/>
      <c r="F168" s="50"/>
      <c r="G168" s="50"/>
    </row>
    <row r="169" spans="1:7" ht="31.5" x14ac:dyDescent="0.25">
      <c r="A169" s="124"/>
      <c r="B169" s="112" t="s">
        <v>305</v>
      </c>
      <c r="C169" s="15">
        <v>2022</v>
      </c>
      <c r="D169" s="15">
        <v>2022</v>
      </c>
      <c r="E169" s="113"/>
      <c r="F169" s="50"/>
      <c r="G169" s="50"/>
    </row>
    <row r="170" spans="1:7" ht="31.5" x14ac:dyDescent="0.25">
      <c r="A170" s="124"/>
      <c r="B170" s="112" t="s">
        <v>306</v>
      </c>
      <c r="C170" s="15">
        <v>2023</v>
      </c>
      <c r="D170" s="15">
        <v>2023</v>
      </c>
      <c r="E170" s="113"/>
      <c r="F170" s="50"/>
      <c r="G170" s="50"/>
    </row>
    <row r="171" spans="1:7" ht="16.5" x14ac:dyDescent="0.25">
      <c r="A171" s="124"/>
      <c r="B171" s="228" t="s">
        <v>307</v>
      </c>
      <c r="C171" s="229"/>
      <c r="D171" s="230"/>
      <c r="E171" s="113"/>
      <c r="F171" s="50"/>
      <c r="G171" s="50"/>
    </row>
    <row r="172" spans="1:7" ht="31.5" x14ac:dyDescent="0.25">
      <c r="A172" s="124"/>
      <c r="B172" s="112" t="s">
        <v>308</v>
      </c>
      <c r="C172" s="15">
        <v>2023</v>
      </c>
      <c r="D172" s="15">
        <v>2023</v>
      </c>
      <c r="E172" s="113"/>
      <c r="F172" s="50"/>
      <c r="G172" s="50"/>
    </row>
    <row r="173" spans="1:7" ht="31.5" x14ac:dyDescent="0.25">
      <c r="A173" s="124"/>
      <c r="B173" s="112" t="s">
        <v>309</v>
      </c>
      <c r="C173" s="15">
        <v>2023</v>
      </c>
      <c r="D173" s="15">
        <v>2023</v>
      </c>
      <c r="E173" s="113"/>
      <c r="F173" s="50"/>
      <c r="G173" s="50"/>
    </row>
    <row r="174" spans="1:7" ht="31.5" x14ac:dyDescent="0.25">
      <c r="A174" s="124"/>
      <c r="B174" s="112" t="s">
        <v>310</v>
      </c>
      <c r="C174" s="15">
        <v>2023</v>
      </c>
      <c r="D174" s="15">
        <v>2023</v>
      </c>
      <c r="E174" s="113"/>
      <c r="F174" s="50"/>
      <c r="G174" s="50"/>
    </row>
    <row r="175" spans="1:7" ht="31.5" x14ac:dyDescent="0.25">
      <c r="A175" s="124"/>
      <c r="B175" s="112" t="s">
        <v>311</v>
      </c>
      <c r="C175" s="15">
        <v>2023</v>
      </c>
      <c r="D175" s="15">
        <v>2024</v>
      </c>
      <c r="E175" s="113"/>
      <c r="F175" s="50"/>
      <c r="G175" s="50"/>
    </row>
    <row r="176" spans="1:7" ht="63" x14ac:dyDescent="0.25">
      <c r="A176" s="124"/>
      <c r="B176" s="123" t="s">
        <v>312</v>
      </c>
      <c r="C176" s="125"/>
      <c r="D176" s="15">
        <v>2024</v>
      </c>
      <c r="E176" s="113"/>
      <c r="F176" s="50"/>
      <c r="G176" s="50"/>
    </row>
  </sheetData>
  <mergeCells count="8">
    <mergeCell ref="B171:D171"/>
    <mergeCell ref="A1:G1"/>
    <mergeCell ref="A2:A3"/>
    <mergeCell ref="B2:B3"/>
    <mergeCell ref="C2:D2"/>
    <mergeCell ref="E2:E3"/>
    <mergeCell ref="F2:F3"/>
    <mergeCell ref="G2:G3"/>
  </mergeCells>
  <pageMargins left="0.7" right="0.7" top="0.75" bottom="0.75" header="0.3" footer="0.3"/>
  <pageSetup paperSize="9" scale="7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5"/>
  <sheetViews>
    <sheetView view="pageBreakPreview" topLeftCell="A380" zoomScale="115" zoomScaleNormal="90" zoomScaleSheetLayoutView="115" workbookViewId="0">
      <selection activeCell="D408" sqref="D408"/>
    </sheetView>
  </sheetViews>
  <sheetFormatPr defaultColWidth="8.85546875" defaultRowHeight="15" x14ac:dyDescent="0.25"/>
  <cols>
    <col min="1" max="1" width="12.7109375" bestFit="1" customWidth="1"/>
    <col min="2" max="2" width="67.85546875" customWidth="1"/>
    <col min="3" max="3" width="14.140625" customWidth="1"/>
    <col min="4" max="4" width="13.42578125" customWidth="1"/>
    <col min="5" max="5" width="21" customWidth="1"/>
    <col min="6" max="6" width="40.28515625" customWidth="1"/>
    <col min="7" max="7" width="13.28515625" customWidth="1"/>
  </cols>
  <sheetData>
    <row r="1" spans="1:7" ht="45.75" customHeight="1" x14ac:dyDescent="0.25">
      <c r="A1" s="231" t="s">
        <v>98</v>
      </c>
      <c r="B1" s="231"/>
      <c r="C1" s="231"/>
      <c r="D1" s="231"/>
      <c r="E1" s="231"/>
      <c r="F1" s="231"/>
      <c r="G1" s="231"/>
    </row>
    <row r="2" spans="1:7" ht="37.15" customHeight="1" x14ac:dyDescent="0.25">
      <c r="A2" s="232" t="s">
        <v>0</v>
      </c>
      <c r="B2" s="232" t="s">
        <v>19</v>
      </c>
      <c r="C2" s="232" t="s">
        <v>13</v>
      </c>
      <c r="D2" s="232"/>
      <c r="E2" s="232" t="s">
        <v>14</v>
      </c>
      <c r="F2" s="232" t="s">
        <v>383</v>
      </c>
      <c r="G2" s="232" t="s">
        <v>7</v>
      </c>
    </row>
    <row r="3" spans="1:7" ht="25.5" customHeight="1" x14ac:dyDescent="0.25">
      <c r="A3" s="232"/>
      <c r="B3" s="232"/>
      <c r="C3" s="170" t="s">
        <v>15</v>
      </c>
      <c r="D3" s="170" t="s">
        <v>16</v>
      </c>
      <c r="E3" s="232"/>
      <c r="F3" s="232"/>
      <c r="G3" s="232"/>
    </row>
    <row r="4" spans="1:7" ht="56.25" x14ac:dyDescent="0.25">
      <c r="A4" s="157"/>
      <c r="B4" s="158" t="s">
        <v>373</v>
      </c>
      <c r="C4" s="157"/>
      <c r="D4" s="157"/>
      <c r="E4" s="157"/>
      <c r="F4" s="157"/>
      <c r="G4" s="157"/>
    </row>
    <row r="5" spans="1:7" s="11" customFormat="1" ht="99" x14ac:dyDescent="0.25">
      <c r="A5" s="97" t="s">
        <v>5</v>
      </c>
      <c r="B5" s="74" t="s">
        <v>469</v>
      </c>
      <c r="C5" s="97" t="s">
        <v>137</v>
      </c>
      <c r="D5" s="97" t="s">
        <v>476</v>
      </c>
      <c r="E5" s="73" t="s">
        <v>994</v>
      </c>
      <c r="F5" s="176"/>
      <c r="G5" s="73" t="s">
        <v>348</v>
      </c>
    </row>
    <row r="6" spans="1:7" s="148" customFormat="1" ht="99" x14ac:dyDescent="0.25">
      <c r="A6" s="94" t="s">
        <v>17</v>
      </c>
      <c r="B6" s="95" t="s">
        <v>477</v>
      </c>
      <c r="C6" s="96">
        <v>43466</v>
      </c>
      <c r="D6" s="96">
        <v>43556</v>
      </c>
      <c r="E6" s="82" t="s">
        <v>994</v>
      </c>
      <c r="F6" s="95" t="s">
        <v>478</v>
      </c>
      <c r="G6" s="143" t="s">
        <v>350</v>
      </c>
    </row>
    <row r="7" spans="1:7" s="148" customFormat="1" ht="99" x14ac:dyDescent="0.25">
      <c r="A7" s="94" t="s">
        <v>18</v>
      </c>
      <c r="B7" s="95" t="s">
        <v>479</v>
      </c>
      <c r="C7" s="96">
        <v>43586</v>
      </c>
      <c r="D7" s="96">
        <v>43678</v>
      </c>
      <c r="E7" s="82" t="s">
        <v>994</v>
      </c>
      <c r="F7" s="95" t="s">
        <v>480</v>
      </c>
      <c r="G7" s="143" t="s">
        <v>350</v>
      </c>
    </row>
    <row r="8" spans="1:7" s="148" customFormat="1" ht="99" x14ac:dyDescent="0.25">
      <c r="A8" s="94" t="s">
        <v>481</v>
      </c>
      <c r="B8" s="95" t="s">
        <v>482</v>
      </c>
      <c r="C8" s="96">
        <v>43709</v>
      </c>
      <c r="D8" s="96">
        <v>43800</v>
      </c>
      <c r="E8" s="82" t="s">
        <v>994</v>
      </c>
      <c r="F8" s="95" t="s">
        <v>483</v>
      </c>
      <c r="G8" s="143" t="s">
        <v>350</v>
      </c>
    </row>
    <row r="9" spans="1:7" s="148" customFormat="1" ht="99" x14ac:dyDescent="0.25">
      <c r="A9" s="94" t="s">
        <v>484</v>
      </c>
      <c r="B9" s="95" t="s">
        <v>485</v>
      </c>
      <c r="C9" s="96">
        <v>43831</v>
      </c>
      <c r="D9" s="96">
        <v>43983</v>
      </c>
      <c r="E9" s="82" t="s">
        <v>994</v>
      </c>
      <c r="F9" s="95" t="s">
        <v>486</v>
      </c>
      <c r="G9" s="143" t="s">
        <v>350</v>
      </c>
    </row>
    <row r="10" spans="1:7" s="142" customFormat="1" ht="99" x14ac:dyDescent="0.25">
      <c r="A10" s="94" t="s">
        <v>8</v>
      </c>
      <c r="B10" s="83" t="s">
        <v>487</v>
      </c>
      <c r="C10" s="94" t="s">
        <v>137</v>
      </c>
      <c r="D10" s="96">
        <v>43891</v>
      </c>
      <c r="E10" s="82" t="s">
        <v>994</v>
      </c>
      <c r="F10" s="95"/>
      <c r="G10" s="88" t="s">
        <v>354</v>
      </c>
    </row>
    <row r="11" spans="1:7" s="148" customFormat="1" ht="99" x14ac:dyDescent="0.25">
      <c r="A11" s="94" t="s">
        <v>236</v>
      </c>
      <c r="B11" s="95" t="s">
        <v>488</v>
      </c>
      <c r="C11" s="96">
        <v>43922</v>
      </c>
      <c r="D11" s="96">
        <v>44075</v>
      </c>
      <c r="E11" s="82" t="s">
        <v>994</v>
      </c>
      <c r="F11" s="95" t="s">
        <v>489</v>
      </c>
      <c r="G11" s="143" t="s">
        <v>350</v>
      </c>
    </row>
    <row r="12" spans="1:7" s="148" customFormat="1" ht="99" x14ac:dyDescent="0.25">
      <c r="A12" s="94" t="s">
        <v>238</v>
      </c>
      <c r="B12" s="95" t="s">
        <v>490</v>
      </c>
      <c r="C12" s="96">
        <v>44105</v>
      </c>
      <c r="D12" s="96">
        <v>43831</v>
      </c>
      <c r="E12" s="82" t="s">
        <v>994</v>
      </c>
      <c r="F12" s="95" t="s">
        <v>491</v>
      </c>
      <c r="G12" s="143" t="s">
        <v>350</v>
      </c>
    </row>
    <row r="13" spans="1:7" s="148" customFormat="1" ht="99" x14ac:dyDescent="0.25">
      <c r="A13" s="94" t="s">
        <v>240</v>
      </c>
      <c r="B13" s="95" t="s">
        <v>492</v>
      </c>
      <c r="C13" s="96">
        <v>43862</v>
      </c>
      <c r="D13" s="96" t="s">
        <v>493</v>
      </c>
      <c r="E13" s="82" t="s">
        <v>994</v>
      </c>
      <c r="F13" s="95" t="s">
        <v>494</v>
      </c>
      <c r="G13" s="143" t="s">
        <v>350</v>
      </c>
    </row>
    <row r="14" spans="1:7" s="148" customFormat="1" ht="99" x14ac:dyDescent="0.25">
      <c r="A14" s="94" t="s">
        <v>495</v>
      </c>
      <c r="B14" s="95" t="s">
        <v>496</v>
      </c>
      <c r="C14" s="96">
        <v>45078</v>
      </c>
      <c r="D14" s="96">
        <v>45413</v>
      </c>
      <c r="E14" s="82" t="s">
        <v>994</v>
      </c>
      <c r="F14" s="95" t="s">
        <v>497</v>
      </c>
      <c r="G14" s="143" t="s">
        <v>350</v>
      </c>
    </row>
    <row r="15" spans="1:7" s="142" customFormat="1" ht="99" x14ac:dyDescent="0.25">
      <c r="A15" s="94" t="s">
        <v>498</v>
      </c>
      <c r="B15" s="83" t="s">
        <v>213</v>
      </c>
      <c r="C15" s="96">
        <v>45444</v>
      </c>
      <c r="D15" s="96">
        <v>45566</v>
      </c>
      <c r="E15" s="82" t="s">
        <v>994</v>
      </c>
      <c r="F15" s="95" t="s">
        <v>499</v>
      </c>
      <c r="G15" s="143" t="s">
        <v>350</v>
      </c>
    </row>
    <row r="16" spans="1:7" s="148" customFormat="1" ht="99" x14ac:dyDescent="0.25">
      <c r="A16" s="94" t="s">
        <v>9</v>
      </c>
      <c r="B16" s="95" t="s">
        <v>500</v>
      </c>
      <c r="C16" s="96">
        <v>43922</v>
      </c>
      <c r="D16" s="96">
        <v>45595</v>
      </c>
      <c r="E16" s="82" t="s">
        <v>994</v>
      </c>
      <c r="F16" s="95" t="s">
        <v>501</v>
      </c>
      <c r="G16" s="88" t="s">
        <v>354</v>
      </c>
    </row>
    <row r="17" spans="1:7" s="142" customFormat="1" ht="99" x14ac:dyDescent="0.25">
      <c r="A17" s="97" t="s">
        <v>6</v>
      </c>
      <c r="B17" s="74" t="s">
        <v>979</v>
      </c>
      <c r="C17" s="97" t="s">
        <v>137</v>
      </c>
      <c r="D17" s="97" t="s">
        <v>476</v>
      </c>
      <c r="E17" s="73" t="s">
        <v>994</v>
      </c>
      <c r="F17" s="74"/>
      <c r="G17" s="73" t="s">
        <v>348</v>
      </c>
    </row>
    <row r="18" spans="1:7" s="148" customFormat="1" ht="99" x14ac:dyDescent="0.25">
      <c r="A18" s="94" t="s">
        <v>258</v>
      </c>
      <c r="B18" s="95" t="s">
        <v>502</v>
      </c>
      <c r="C18" s="94" t="s">
        <v>137</v>
      </c>
      <c r="D18" s="96">
        <v>43525</v>
      </c>
      <c r="E18" s="82" t="s">
        <v>994</v>
      </c>
      <c r="F18" s="95" t="s">
        <v>503</v>
      </c>
      <c r="G18" s="143" t="s">
        <v>350</v>
      </c>
    </row>
    <row r="19" spans="1:7" s="148" customFormat="1" ht="99" x14ac:dyDescent="0.25">
      <c r="A19" s="94" t="s">
        <v>109</v>
      </c>
      <c r="B19" s="95" t="s">
        <v>504</v>
      </c>
      <c r="C19" s="96">
        <v>43556</v>
      </c>
      <c r="D19" s="96">
        <v>43678</v>
      </c>
      <c r="E19" s="82" t="s">
        <v>994</v>
      </c>
      <c r="F19" s="95" t="s">
        <v>505</v>
      </c>
      <c r="G19" s="143" t="s">
        <v>350</v>
      </c>
    </row>
    <row r="20" spans="1:7" s="148" customFormat="1" ht="99" x14ac:dyDescent="0.25">
      <c r="A20" s="94" t="s">
        <v>988</v>
      </c>
      <c r="B20" s="95" t="s">
        <v>506</v>
      </c>
      <c r="C20" s="96">
        <v>43709</v>
      </c>
      <c r="D20" s="96">
        <v>43800</v>
      </c>
      <c r="E20" s="82" t="s">
        <v>994</v>
      </c>
      <c r="F20" s="95" t="s">
        <v>507</v>
      </c>
      <c r="G20" s="143" t="s">
        <v>350</v>
      </c>
    </row>
    <row r="21" spans="1:7" s="148" customFormat="1" ht="99" x14ac:dyDescent="0.25">
      <c r="A21" s="94" t="s">
        <v>989</v>
      </c>
      <c r="B21" s="95" t="s">
        <v>509</v>
      </c>
      <c r="C21" s="96">
        <v>43831</v>
      </c>
      <c r="D21" s="96">
        <v>43983</v>
      </c>
      <c r="E21" s="82" t="s">
        <v>994</v>
      </c>
      <c r="F21" s="95" t="s">
        <v>510</v>
      </c>
      <c r="G21" s="143" t="s">
        <v>350</v>
      </c>
    </row>
    <row r="22" spans="1:7" s="148" customFormat="1" ht="99" x14ac:dyDescent="0.25">
      <c r="A22" s="94" t="s">
        <v>262</v>
      </c>
      <c r="B22" s="95" t="s">
        <v>511</v>
      </c>
      <c r="C22" s="94" t="s">
        <v>137</v>
      </c>
      <c r="D22" s="96">
        <v>43891</v>
      </c>
      <c r="E22" s="82" t="s">
        <v>994</v>
      </c>
      <c r="F22" s="95" t="s">
        <v>512</v>
      </c>
      <c r="G22" s="88" t="s">
        <v>354</v>
      </c>
    </row>
    <row r="23" spans="1:7" s="148" customFormat="1" ht="99" x14ac:dyDescent="0.25">
      <c r="A23" s="94" t="s">
        <v>357</v>
      </c>
      <c r="B23" s="95" t="s">
        <v>513</v>
      </c>
      <c r="C23" s="96">
        <v>43922</v>
      </c>
      <c r="D23" s="96">
        <v>44105</v>
      </c>
      <c r="E23" s="82" t="s">
        <v>994</v>
      </c>
      <c r="F23" s="95" t="s">
        <v>489</v>
      </c>
      <c r="G23" s="143" t="s">
        <v>350</v>
      </c>
    </row>
    <row r="24" spans="1:7" s="148" customFormat="1" ht="99" x14ac:dyDescent="0.25">
      <c r="A24" s="94" t="s">
        <v>357</v>
      </c>
      <c r="B24" s="95" t="s">
        <v>514</v>
      </c>
      <c r="C24" s="96">
        <v>44136</v>
      </c>
      <c r="D24" s="96">
        <v>44682</v>
      </c>
      <c r="E24" s="82" t="s">
        <v>994</v>
      </c>
      <c r="F24" s="95" t="s">
        <v>491</v>
      </c>
      <c r="G24" s="143" t="s">
        <v>350</v>
      </c>
    </row>
    <row r="25" spans="1:7" s="148" customFormat="1" ht="99" x14ac:dyDescent="0.25">
      <c r="A25" s="94" t="s">
        <v>266</v>
      </c>
      <c r="B25" s="95" t="s">
        <v>515</v>
      </c>
      <c r="C25" s="96">
        <v>44713</v>
      </c>
      <c r="D25" s="96">
        <v>45139</v>
      </c>
      <c r="E25" s="82" t="s">
        <v>994</v>
      </c>
      <c r="F25" s="95" t="s">
        <v>494</v>
      </c>
      <c r="G25" s="143" t="s">
        <v>350</v>
      </c>
    </row>
    <row r="26" spans="1:7" s="148" customFormat="1" ht="99" x14ac:dyDescent="0.25">
      <c r="A26" s="94" t="s">
        <v>508</v>
      </c>
      <c r="B26" s="95" t="s">
        <v>516</v>
      </c>
      <c r="C26" s="96">
        <v>45170</v>
      </c>
      <c r="D26" s="96">
        <v>45566</v>
      </c>
      <c r="E26" s="82" t="s">
        <v>994</v>
      </c>
      <c r="F26" s="95" t="s">
        <v>497</v>
      </c>
      <c r="G26" s="143" t="s">
        <v>350</v>
      </c>
    </row>
    <row r="27" spans="1:7" s="148" customFormat="1" ht="99" x14ac:dyDescent="0.25">
      <c r="A27" s="94" t="s">
        <v>268</v>
      </c>
      <c r="B27" s="95" t="s">
        <v>517</v>
      </c>
      <c r="C27" s="96">
        <v>43983</v>
      </c>
      <c r="D27" s="96">
        <v>45566</v>
      </c>
      <c r="E27" s="82" t="s">
        <v>994</v>
      </c>
      <c r="F27" s="95" t="s">
        <v>518</v>
      </c>
      <c r="G27" s="88" t="s">
        <v>354</v>
      </c>
    </row>
    <row r="28" spans="1:7" s="142" customFormat="1" ht="39" customHeight="1" x14ac:dyDescent="0.25">
      <c r="A28" s="97" t="s">
        <v>519</v>
      </c>
      <c r="B28" s="74" t="s">
        <v>331</v>
      </c>
      <c r="C28" s="97" t="s">
        <v>137</v>
      </c>
      <c r="D28" s="97" t="s">
        <v>476</v>
      </c>
      <c r="E28" s="73" t="s">
        <v>994</v>
      </c>
      <c r="F28" s="74"/>
      <c r="G28" s="73" t="s">
        <v>348</v>
      </c>
    </row>
    <row r="29" spans="1:7" s="148" customFormat="1" ht="99" x14ac:dyDescent="0.25">
      <c r="A29" s="94" t="s">
        <v>280</v>
      </c>
      <c r="B29" s="95" t="s">
        <v>520</v>
      </c>
      <c r="C29" s="94" t="s">
        <v>137</v>
      </c>
      <c r="D29" s="96">
        <v>43525</v>
      </c>
      <c r="E29" s="82" t="s">
        <v>994</v>
      </c>
      <c r="F29" s="95" t="s">
        <v>503</v>
      </c>
      <c r="G29" s="143" t="s">
        <v>350</v>
      </c>
    </row>
    <row r="30" spans="1:7" s="148" customFormat="1" ht="99" x14ac:dyDescent="0.25">
      <c r="A30" s="94" t="s">
        <v>282</v>
      </c>
      <c r="B30" s="95" t="s">
        <v>521</v>
      </c>
      <c r="C30" s="96">
        <v>43556</v>
      </c>
      <c r="D30" s="96">
        <v>43678</v>
      </c>
      <c r="E30" s="82" t="s">
        <v>994</v>
      </c>
      <c r="F30" s="95" t="s">
        <v>505</v>
      </c>
      <c r="G30" s="143" t="s">
        <v>350</v>
      </c>
    </row>
    <row r="31" spans="1:7" s="148" customFormat="1" ht="99" x14ac:dyDescent="0.25">
      <c r="A31" s="94" t="s">
        <v>990</v>
      </c>
      <c r="B31" s="95" t="s">
        <v>523</v>
      </c>
      <c r="C31" s="96">
        <v>43709</v>
      </c>
      <c r="D31" s="96">
        <v>43800</v>
      </c>
      <c r="E31" s="82" t="s">
        <v>994</v>
      </c>
      <c r="F31" s="95" t="s">
        <v>507</v>
      </c>
      <c r="G31" s="143" t="s">
        <v>350</v>
      </c>
    </row>
    <row r="32" spans="1:7" s="148" customFormat="1" ht="99" x14ac:dyDescent="0.25">
      <c r="A32" s="94" t="s">
        <v>991</v>
      </c>
      <c r="B32" s="95" t="s">
        <v>525</v>
      </c>
      <c r="C32" s="96">
        <v>43831</v>
      </c>
      <c r="D32" s="96">
        <v>43983</v>
      </c>
      <c r="E32" s="82" t="s">
        <v>994</v>
      </c>
      <c r="F32" s="95" t="s">
        <v>510</v>
      </c>
      <c r="G32" s="143" t="s">
        <v>350</v>
      </c>
    </row>
    <row r="33" spans="1:7" s="148" customFormat="1" ht="99" x14ac:dyDescent="0.25">
      <c r="A33" s="94" t="s">
        <v>131</v>
      </c>
      <c r="B33" s="95" t="s">
        <v>526</v>
      </c>
      <c r="C33" s="94" t="s">
        <v>137</v>
      </c>
      <c r="D33" s="96">
        <v>43891</v>
      </c>
      <c r="E33" s="82" t="s">
        <v>994</v>
      </c>
      <c r="F33" s="95" t="s">
        <v>512</v>
      </c>
      <c r="G33" s="88" t="s">
        <v>354</v>
      </c>
    </row>
    <row r="34" spans="1:7" s="148" customFormat="1" ht="99" x14ac:dyDescent="0.25">
      <c r="A34" s="94" t="s">
        <v>285</v>
      </c>
      <c r="B34" s="95" t="s">
        <v>527</v>
      </c>
      <c r="C34" s="96">
        <v>43922</v>
      </c>
      <c r="D34" s="96">
        <v>44105</v>
      </c>
      <c r="E34" s="82" t="s">
        <v>994</v>
      </c>
      <c r="F34" s="95" t="s">
        <v>489</v>
      </c>
      <c r="G34" s="143" t="s">
        <v>350</v>
      </c>
    </row>
    <row r="35" spans="1:7" s="148" customFormat="1" ht="99" x14ac:dyDescent="0.25">
      <c r="A35" s="94" t="s">
        <v>287</v>
      </c>
      <c r="B35" s="95" t="s">
        <v>528</v>
      </c>
      <c r="C35" s="96">
        <v>44136</v>
      </c>
      <c r="D35" s="96">
        <v>44682</v>
      </c>
      <c r="E35" s="82" t="s">
        <v>994</v>
      </c>
      <c r="F35" s="95" t="s">
        <v>491</v>
      </c>
      <c r="G35" s="143" t="s">
        <v>350</v>
      </c>
    </row>
    <row r="36" spans="1:7" s="148" customFormat="1" ht="99" x14ac:dyDescent="0.25">
      <c r="A36" s="94" t="s">
        <v>522</v>
      </c>
      <c r="B36" s="95" t="s">
        <v>529</v>
      </c>
      <c r="C36" s="96">
        <v>44713</v>
      </c>
      <c r="D36" s="96">
        <v>45139</v>
      </c>
      <c r="E36" s="82" t="s">
        <v>994</v>
      </c>
      <c r="F36" s="95" t="s">
        <v>494</v>
      </c>
      <c r="G36" s="143" t="s">
        <v>350</v>
      </c>
    </row>
    <row r="37" spans="1:7" s="148" customFormat="1" ht="99" x14ac:dyDescent="0.25">
      <c r="A37" s="94" t="s">
        <v>524</v>
      </c>
      <c r="B37" s="95" t="s">
        <v>530</v>
      </c>
      <c r="C37" s="96">
        <v>45170</v>
      </c>
      <c r="D37" s="96">
        <v>45566</v>
      </c>
      <c r="E37" s="82" t="s">
        <v>994</v>
      </c>
      <c r="F37" s="95" t="s">
        <v>497</v>
      </c>
      <c r="G37" s="143" t="s">
        <v>350</v>
      </c>
    </row>
    <row r="38" spans="1:7" s="148" customFormat="1" ht="99" x14ac:dyDescent="0.25">
      <c r="A38" s="94" t="s">
        <v>132</v>
      </c>
      <c r="B38" s="95" t="s">
        <v>531</v>
      </c>
      <c r="C38" s="96">
        <v>43983</v>
      </c>
      <c r="D38" s="96">
        <v>45566</v>
      </c>
      <c r="E38" s="82" t="s">
        <v>994</v>
      </c>
      <c r="F38" s="95" t="s">
        <v>518</v>
      </c>
      <c r="G38" s="88" t="s">
        <v>354</v>
      </c>
    </row>
    <row r="39" spans="1:7" ht="56.25" x14ac:dyDescent="0.25">
      <c r="A39" s="157"/>
      <c r="B39" s="159" t="s">
        <v>374</v>
      </c>
      <c r="C39" s="157"/>
      <c r="D39" s="157"/>
      <c r="E39" s="157"/>
      <c r="F39" s="157"/>
      <c r="G39" s="157"/>
    </row>
    <row r="40" spans="1:7" ht="99" x14ac:dyDescent="0.25">
      <c r="A40" s="97" t="s">
        <v>51</v>
      </c>
      <c r="B40" s="74" t="s">
        <v>470</v>
      </c>
      <c r="C40" s="97" t="s">
        <v>137</v>
      </c>
      <c r="D40" s="97" t="s">
        <v>476</v>
      </c>
      <c r="E40" s="73" t="s">
        <v>994</v>
      </c>
      <c r="F40" s="74"/>
      <c r="G40" s="73" t="s">
        <v>348</v>
      </c>
    </row>
    <row r="41" spans="1:7" ht="99" x14ac:dyDescent="0.25">
      <c r="A41" s="94" t="s">
        <v>375</v>
      </c>
      <c r="B41" s="95" t="s">
        <v>477</v>
      </c>
      <c r="C41" s="94" t="s">
        <v>137</v>
      </c>
      <c r="D41" s="96">
        <v>43616</v>
      </c>
      <c r="E41" s="82" t="s">
        <v>994</v>
      </c>
      <c r="F41" s="95" t="s">
        <v>478</v>
      </c>
      <c r="G41" s="143" t="s">
        <v>350</v>
      </c>
    </row>
    <row r="42" spans="1:7" ht="99" x14ac:dyDescent="0.25">
      <c r="A42" s="94" t="s">
        <v>376</v>
      </c>
      <c r="B42" s="95" t="s">
        <v>532</v>
      </c>
      <c r="C42" s="96">
        <v>43617</v>
      </c>
      <c r="D42" s="96">
        <v>43709</v>
      </c>
      <c r="E42" s="82" t="s">
        <v>994</v>
      </c>
      <c r="F42" s="95" t="s">
        <v>480</v>
      </c>
      <c r="G42" s="143" t="s">
        <v>350</v>
      </c>
    </row>
    <row r="43" spans="1:7" ht="99" x14ac:dyDescent="0.25">
      <c r="A43" s="94" t="s">
        <v>533</v>
      </c>
      <c r="B43" s="95" t="s">
        <v>534</v>
      </c>
      <c r="C43" s="96">
        <v>43739</v>
      </c>
      <c r="D43" s="96">
        <v>43831</v>
      </c>
      <c r="E43" s="82" t="s">
        <v>994</v>
      </c>
      <c r="F43" s="95" t="s">
        <v>483</v>
      </c>
      <c r="G43" s="143" t="s">
        <v>350</v>
      </c>
    </row>
    <row r="44" spans="1:7" ht="99" x14ac:dyDescent="0.25">
      <c r="A44" s="94" t="s">
        <v>535</v>
      </c>
      <c r="B44" s="95" t="s">
        <v>536</v>
      </c>
      <c r="C44" s="96">
        <v>43832</v>
      </c>
      <c r="D44" s="96">
        <v>43983</v>
      </c>
      <c r="E44" s="82" t="s">
        <v>994</v>
      </c>
      <c r="F44" s="95" t="s">
        <v>486</v>
      </c>
      <c r="G44" s="143" t="s">
        <v>350</v>
      </c>
    </row>
    <row r="45" spans="1:7" ht="99" x14ac:dyDescent="0.25">
      <c r="A45" s="94" t="s">
        <v>377</v>
      </c>
      <c r="B45" s="83" t="s">
        <v>992</v>
      </c>
      <c r="C45" s="94" t="s">
        <v>137</v>
      </c>
      <c r="D45" s="96">
        <v>44012</v>
      </c>
      <c r="E45" s="82" t="s">
        <v>994</v>
      </c>
      <c r="F45" s="95"/>
      <c r="G45" s="88" t="s">
        <v>354</v>
      </c>
    </row>
    <row r="46" spans="1:7" ht="99" x14ac:dyDescent="0.25">
      <c r="A46" s="94" t="s">
        <v>378</v>
      </c>
      <c r="B46" s="95" t="s">
        <v>537</v>
      </c>
      <c r="C46" s="96">
        <v>44013</v>
      </c>
      <c r="D46" s="96">
        <v>44075</v>
      </c>
      <c r="E46" s="82" t="s">
        <v>994</v>
      </c>
      <c r="F46" s="95" t="s">
        <v>489</v>
      </c>
      <c r="G46" s="143" t="s">
        <v>350</v>
      </c>
    </row>
    <row r="47" spans="1:7" ht="99" x14ac:dyDescent="0.25">
      <c r="A47" s="94" t="s">
        <v>379</v>
      </c>
      <c r="B47" s="95" t="s">
        <v>538</v>
      </c>
      <c r="C47" s="96">
        <v>44105</v>
      </c>
      <c r="D47" s="96">
        <v>43831</v>
      </c>
      <c r="E47" s="82" t="s">
        <v>994</v>
      </c>
      <c r="F47" s="95" t="s">
        <v>491</v>
      </c>
      <c r="G47" s="143" t="s">
        <v>350</v>
      </c>
    </row>
    <row r="48" spans="1:7" ht="99" x14ac:dyDescent="0.25">
      <c r="A48" s="94" t="s">
        <v>388</v>
      </c>
      <c r="B48" s="95" t="s">
        <v>539</v>
      </c>
      <c r="C48" s="96">
        <v>43862</v>
      </c>
      <c r="D48" s="96" t="s">
        <v>493</v>
      </c>
      <c r="E48" s="82" t="s">
        <v>994</v>
      </c>
      <c r="F48" s="95" t="s">
        <v>494</v>
      </c>
      <c r="G48" s="143" t="s">
        <v>350</v>
      </c>
    </row>
    <row r="49" spans="1:7" ht="99" x14ac:dyDescent="0.25">
      <c r="A49" s="94" t="s">
        <v>540</v>
      </c>
      <c r="B49" s="95" t="s">
        <v>541</v>
      </c>
      <c r="C49" s="96">
        <v>45078</v>
      </c>
      <c r="D49" s="96">
        <v>45413</v>
      </c>
      <c r="E49" s="82" t="s">
        <v>994</v>
      </c>
      <c r="F49" s="95" t="s">
        <v>497</v>
      </c>
      <c r="G49" s="143" t="s">
        <v>350</v>
      </c>
    </row>
    <row r="50" spans="1:7" ht="99" x14ac:dyDescent="0.25">
      <c r="A50" s="94" t="s">
        <v>542</v>
      </c>
      <c r="B50" s="83" t="s">
        <v>213</v>
      </c>
      <c r="C50" s="96">
        <v>45444</v>
      </c>
      <c r="D50" s="96">
        <v>45566</v>
      </c>
      <c r="E50" s="82" t="s">
        <v>994</v>
      </c>
      <c r="F50" s="95" t="s">
        <v>499</v>
      </c>
      <c r="G50" s="143" t="s">
        <v>350</v>
      </c>
    </row>
    <row r="51" spans="1:7" ht="99" x14ac:dyDescent="0.25">
      <c r="A51" s="94" t="s">
        <v>380</v>
      </c>
      <c r="B51" s="95" t="s">
        <v>543</v>
      </c>
      <c r="C51" s="96">
        <v>43922</v>
      </c>
      <c r="D51" s="96">
        <v>45566</v>
      </c>
      <c r="E51" s="82" t="s">
        <v>994</v>
      </c>
      <c r="F51" s="95" t="s">
        <v>501</v>
      </c>
      <c r="G51" s="88" t="s">
        <v>354</v>
      </c>
    </row>
    <row r="52" spans="1:7" ht="99" x14ac:dyDescent="0.25">
      <c r="A52" s="97" t="s">
        <v>191</v>
      </c>
      <c r="B52" s="74" t="s">
        <v>544</v>
      </c>
      <c r="C52" s="97" t="s">
        <v>137</v>
      </c>
      <c r="D52" s="97" t="s">
        <v>476</v>
      </c>
      <c r="E52" s="73" t="s">
        <v>994</v>
      </c>
      <c r="F52" s="74"/>
      <c r="G52" s="73" t="s">
        <v>348</v>
      </c>
    </row>
    <row r="53" spans="1:7" ht="99" x14ac:dyDescent="0.25">
      <c r="A53" s="94" t="s">
        <v>545</v>
      </c>
      <c r="B53" s="95" t="s">
        <v>546</v>
      </c>
      <c r="C53" s="94" t="s">
        <v>137</v>
      </c>
      <c r="D53" s="96">
        <v>43616</v>
      </c>
      <c r="E53" s="82" t="s">
        <v>994</v>
      </c>
      <c r="F53" s="95" t="s">
        <v>478</v>
      </c>
      <c r="G53" s="143" t="s">
        <v>350</v>
      </c>
    </row>
    <row r="54" spans="1:7" ht="99" x14ac:dyDescent="0.25">
      <c r="A54" s="94" t="s">
        <v>547</v>
      </c>
      <c r="B54" s="95" t="s">
        <v>548</v>
      </c>
      <c r="C54" s="96">
        <v>43617</v>
      </c>
      <c r="D54" s="96">
        <v>43709</v>
      </c>
      <c r="E54" s="82" t="s">
        <v>994</v>
      </c>
      <c r="F54" s="95" t="s">
        <v>480</v>
      </c>
      <c r="G54" s="143" t="s">
        <v>350</v>
      </c>
    </row>
    <row r="55" spans="1:7" ht="99" x14ac:dyDescent="0.25">
      <c r="A55" s="94" t="s">
        <v>549</v>
      </c>
      <c r="B55" s="95" t="s">
        <v>550</v>
      </c>
      <c r="C55" s="96">
        <v>43739</v>
      </c>
      <c r="D55" s="96">
        <v>43831</v>
      </c>
      <c r="E55" s="82" t="s">
        <v>994</v>
      </c>
      <c r="F55" s="95" t="s">
        <v>483</v>
      </c>
      <c r="G55" s="143" t="s">
        <v>350</v>
      </c>
    </row>
    <row r="56" spans="1:7" ht="99" x14ac:dyDescent="0.25">
      <c r="A56" s="94" t="s">
        <v>551</v>
      </c>
      <c r="B56" s="95" t="s">
        <v>552</v>
      </c>
      <c r="C56" s="96">
        <v>43832</v>
      </c>
      <c r="D56" s="96">
        <v>43983</v>
      </c>
      <c r="E56" s="82" t="s">
        <v>994</v>
      </c>
      <c r="F56" s="95" t="s">
        <v>486</v>
      </c>
      <c r="G56" s="143" t="s">
        <v>350</v>
      </c>
    </row>
    <row r="57" spans="1:7" ht="99" x14ac:dyDescent="0.25">
      <c r="A57" s="94" t="s">
        <v>317</v>
      </c>
      <c r="B57" s="83" t="s">
        <v>553</v>
      </c>
      <c r="C57" s="94" t="s">
        <v>137</v>
      </c>
      <c r="D57" s="96">
        <v>44012</v>
      </c>
      <c r="E57" s="82" t="s">
        <v>994</v>
      </c>
      <c r="F57" s="95"/>
      <c r="G57" s="88" t="s">
        <v>354</v>
      </c>
    </row>
    <row r="58" spans="1:7" ht="99" x14ac:dyDescent="0.25">
      <c r="A58" s="94" t="s">
        <v>456</v>
      </c>
      <c r="B58" s="95" t="s">
        <v>993</v>
      </c>
      <c r="C58" s="96">
        <v>44013</v>
      </c>
      <c r="D58" s="96">
        <v>44075</v>
      </c>
      <c r="E58" s="82" t="s">
        <v>994</v>
      </c>
      <c r="F58" s="95" t="s">
        <v>554</v>
      </c>
      <c r="G58" s="143" t="s">
        <v>350</v>
      </c>
    </row>
    <row r="59" spans="1:7" ht="99" x14ac:dyDescent="0.25">
      <c r="A59" s="94" t="s">
        <v>457</v>
      </c>
      <c r="B59" s="95" t="s">
        <v>555</v>
      </c>
      <c r="C59" s="96">
        <v>44136</v>
      </c>
      <c r="D59" s="96">
        <v>44682</v>
      </c>
      <c r="E59" s="82" t="s">
        <v>994</v>
      </c>
      <c r="F59" s="95" t="s">
        <v>491</v>
      </c>
      <c r="G59" s="143" t="s">
        <v>350</v>
      </c>
    </row>
    <row r="60" spans="1:7" ht="99" x14ac:dyDescent="0.25">
      <c r="A60" s="94" t="s">
        <v>458</v>
      </c>
      <c r="B60" s="95" t="s">
        <v>556</v>
      </c>
      <c r="C60" s="96">
        <v>44713</v>
      </c>
      <c r="D60" s="96">
        <v>45139</v>
      </c>
      <c r="E60" s="82" t="s">
        <v>994</v>
      </c>
      <c r="F60" s="95" t="s">
        <v>494</v>
      </c>
      <c r="G60" s="143" t="s">
        <v>350</v>
      </c>
    </row>
    <row r="61" spans="1:7" ht="99" x14ac:dyDescent="0.25">
      <c r="A61" s="94" t="s">
        <v>459</v>
      </c>
      <c r="B61" s="95" t="s">
        <v>541</v>
      </c>
      <c r="C61" s="96">
        <v>45170</v>
      </c>
      <c r="D61" s="96">
        <v>45566</v>
      </c>
      <c r="E61" s="82" t="s">
        <v>994</v>
      </c>
      <c r="F61" s="95" t="s">
        <v>497</v>
      </c>
      <c r="G61" s="143" t="s">
        <v>350</v>
      </c>
    </row>
    <row r="62" spans="1:7" ht="99" x14ac:dyDescent="0.25">
      <c r="A62" s="94" t="s">
        <v>444</v>
      </c>
      <c r="B62" s="95" t="s">
        <v>557</v>
      </c>
      <c r="C62" s="96">
        <v>43983</v>
      </c>
      <c r="D62" s="96">
        <v>45566</v>
      </c>
      <c r="E62" s="82" t="s">
        <v>994</v>
      </c>
      <c r="F62" s="95" t="s">
        <v>558</v>
      </c>
      <c r="G62" s="88" t="s">
        <v>354</v>
      </c>
    </row>
    <row r="63" spans="1:7" ht="66" x14ac:dyDescent="0.25">
      <c r="A63" s="97" t="s">
        <v>52</v>
      </c>
      <c r="B63" s="160" t="s">
        <v>333</v>
      </c>
      <c r="C63" s="135" t="s">
        <v>137</v>
      </c>
      <c r="D63" s="135" t="s">
        <v>138</v>
      </c>
      <c r="E63" s="73" t="s">
        <v>995</v>
      </c>
      <c r="F63" s="135" t="s">
        <v>338</v>
      </c>
      <c r="G63" s="135" t="s">
        <v>348</v>
      </c>
    </row>
    <row r="64" spans="1:7" ht="136.5" customHeight="1" x14ac:dyDescent="0.25">
      <c r="A64" s="121" t="s">
        <v>1005</v>
      </c>
      <c r="B64" s="136" t="s">
        <v>364</v>
      </c>
      <c r="C64" s="134" t="s">
        <v>137</v>
      </c>
      <c r="D64" s="121" t="s">
        <v>251</v>
      </c>
      <c r="E64" s="82" t="s">
        <v>995</v>
      </c>
      <c r="F64" s="89" t="s">
        <v>233</v>
      </c>
      <c r="G64" s="143" t="s">
        <v>350</v>
      </c>
    </row>
    <row r="65" spans="1:7" ht="73.5" customHeight="1" x14ac:dyDescent="0.25">
      <c r="A65" s="121" t="s">
        <v>1006</v>
      </c>
      <c r="B65" s="136" t="s">
        <v>365</v>
      </c>
      <c r="C65" s="121" t="s">
        <v>137</v>
      </c>
      <c r="D65" s="121" t="s">
        <v>251</v>
      </c>
      <c r="E65" s="82" t="s">
        <v>995</v>
      </c>
      <c r="F65" s="145" t="s">
        <v>366</v>
      </c>
      <c r="G65" s="143" t="s">
        <v>350</v>
      </c>
    </row>
    <row r="66" spans="1:7" ht="181.5" x14ac:dyDescent="0.25">
      <c r="A66" s="121" t="s">
        <v>141</v>
      </c>
      <c r="B66" s="144" t="s">
        <v>367</v>
      </c>
      <c r="C66" s="134" t="s">
        <v>137</v>
      </c>
      <c r="D66" s="121" t="s">
        <v>251</v>
      </c>
      <c r="E66" s="82" t="s">
        <v>995</v>
      </c>
      <c r="F66" s="136" t="s">
        <v>353</v>
      </c>
      <c r="G66" s="88" t="s">
        <v>354</v>
      </c>
    </row>
    <row r="67" spans="1:7" ht="66" x14ac:dyDescent="0.25">
      <c r="A67" s="109" t="s">
        <v>1007</v>
      </c>
      <c r="B67" s="106" t="s">
        <v>368</v>
      </c>
      <c r="C67" s="109" t="s">
        <v>137</v>
      </c>
      <c r="D67" s="109" t="s">
        <v>251</v>
      </c>
      <c r="E67" s="82" t="s">
        <v>995</v>
      </c>
      <c r="F67" s="87" t="s">
        <v>233</v>
      </c>
      <c r="G67" s="132" t="s">
        <v>350</v>
      </c>
    </row>
    <row r="68" spans="1:7" ht="66" x14ac:dyDescent="0.25">
      <c r="A68" s="109" t="s">
        <v>1008</v>
      </c>
      <c r="B68" s="106" t="s">
        <v>369</v>
      </c>
      <c r="C68" s="109" t="s">
        <v>252</v>
      </c>
      <c r="D68" s="109" t="s">
        <v>253</v>
      </c>
      <c r="E68" s="82" t="s">
        <v>995</v>
      </c>
      <c r="F68" s="87" t="s">
        <v>233</v>
      </c>
      <c r="G68" s="132" t="s">
        <v>350</v>
      </c>
    </row>
    <row r="69" spans="1:7" ht="66" x14ac:dyDescent="0.25">
      <c r="A69" s="109" t="s">
        <v>148</v>
      </c>
      <c r="B69" s="119" t="s">
        <v>370</v>
      </c>
      <c r="C69" s="109" t="s">
        <v>252</v>
      </c>
      <c r="D69" s="109" t="s">
        <v>253</v>
      </c>
      <c r="E69" s="82" t="s">
        <v>995</v>
      </c>
      <c r="F69" s="87" t="s">
        <v>233</v>
      </c>
      <c r="G69" s="86" t="s">
        <v>354</v>
      </c>
    </row>
    <row r="70" spans="1:7" ht="66" x14ac:dyDescent="0.25">
      <c r="A70" s="109" t="s">
        <v>384</v>
      </c>
      <c r="B70" s="106" t="s">
        <v>371</v>
      </c>
      <c r="C70" s="105" t="s">
        <v>254</v>
      </c>
      <c r="D70" s="105" t="s">
        <v>297</v>
      </c>
      <c r="E70" s="82" t="s">
        <v>995</v>
      </c>
      <c r="F70" s="106" t="s">
        <v>361</v>
      </c>
      <c r="G70" s="132" t="s">
        <v>350</v>
      </c>
    </row>
    <row r="71" spans="1:7" ht="66" x14ac:dyDescent="0.25">
      <c r="A71" s="109" t="s">
        <v>385</v>
      </c>
      <c r="B71" s="106" t="s">
        <v>372</v>
      </c>
      <c r="C71" s="105" t="s">
        <v>254</v>
      </c>
      <c r="D71" s="105" t="s">
        <v>297</v>
      </c>
      <c r="E71" s="82" t="s">
        <v>995</v>
      </c>
      <c r="F71" s="106" t="s">
        <v>363</v>
      </c>
      <c r="G71" s="132" t="s">
        <v>350</v>
      </c>
    </row>
    <row r="72" spans="1:7" ht="66" x14ac:dyDescent="0.25">
      <c r="A72" s="109" t="s">
        <v>788</v>
      </c>
      <c r="B72" s="106" t="s">
        <v>690</v>
      </c>
      <c r="C72" s="179" t="s">
        <v>254</v>
      </c>
      <c r="D72" s="179" t="s">
        <v>297</v>
      </c>
      <c r="E72" s="82" t="s">
        <v>995</v>
      </c>
      <c r="F72" s="87" t="s">
        <v>233</v>
      </c>
      <c r="G72" s="132" t="s">
        <v>350</v>
      </c>
    </row>
    <row r="73" spans="1:7" ht="66" x14ac:dyDescent="0.25">
      <c r="A73" s="109" t="s">
        <v>1009</v>
      </c>
      <c r="B73" s="106" t="s">
        <v>690</v>
      </c>
      <c r="C73" s="105" t="s">
        <v>254</v>
      </c>
      <c r="D73" s="179" t="s">
        <v>297</v>
      </c>
      <c r="E73" s="82" t="s">
        <v>995</v>
      </c>
      <c r="F73" s="87" t="s">
        <v>233</v>
      </c>
      <c r="G73" s="86" t="s">
        <v>354</v>
      </c>
    </row>
    <row r="74" spans="1:7" ht="66" x14ac:dyDescent="0.25">
      <c r="A74" s="109" t="s">
        <v>1010</v>
      </c>
      <c r="B74" s="106" t="s">
        <v>691</v>
      </c>
      <c r="C74" s="179" t="s">
        <v>256</v>
      </c>
      <c r="D74" s="179" t="s">
        <v>255</v>
      </c>
      <c r="E74" s="82" t="s">
        <v>995</v>
      </c>
      <c r="F74" s="87" t="s">
        <v>233</v>
      </c>
      <c r="G74" s="132" t="s">
        <v>350</v>
      </c>
    </row>
    <row r="75" spans="1:7" ht="66" x14ac:dyDescent="0.25">
      <c r="A75" s="109" t="s">
        <v>160</v>
      </c>
      <c r="B75" s="106" t="s">
        <v>691</v>
      </c>
      <c r="C75" s="105" t="s">
        <v>256</v>
      </c>
      <c r="D75" s="179" t="s">
        <v>255</v>
      </c>
      <c r="E75" s="82" t="s">
        <v>995</v>
      </c>
      <c r="F75" s="87" t="s">
        <v>233</v>
      </c>
      <c r="G75" s="86" t="s">
        <v>354</v>
      </c>
    </row>
    <row r="76" spans="1:7" ht="66" x14ac:dyDescent="0.25">
      <c r="A76" s="109" t="s">
        <v>1011</v>
      </c>
      <c r="B76" s="106" t="s">
        <v>692</v>
      </c>
      <c r="C76" s="179" t="s">
        <v>322</v>
      </c>
      <c r="D76" s="179" t="s">
        <v>278</v>
      </c>
      <c r="E76" s="82" t="s">
        <v>995</v>
      </c>
      <c r="F76" s="87" t="s">
        <v>233</v>
      </c>
      <c r="G76" s="132" t="s">
        <v>350</v>
      </c>
    </row>
    <row r="77" spans="1:7" ht="66" x14ac:dyDescent="0.25">
      <c r="A77" s="109" t="s">
        <v>1012</v>
      </c>
      <c r="B77" s="106" t="s">
        <v>692</v>
      </c>
      <c r="C77" s="105" t="s">
        <v>322</v>
      </c>
      <c r="D77" s="179" t="s">
        <v>278</v>
      </c>
      <c r="E77" s="82" t="s">
        <v>995</v>
      </c>
      <c r="F77" s="87" t="s">
        <v>233</v>
      </c>
      <c r="G77" s="86" t="s">
        <v>354</v>
      </c>
    </row>
    <row r="78" spans="1:7" ht="66" x14ac:dyDescent="0.25">
      <c r="A78" s="109" t="s">
        <v>1246</v>
      </c>
      <c r="B78" s="106" t="s">
        <v>1245</v>
      </c>
      <c r="C78" s="105" t="s">
        <v>693</v>
      </c>
      <c r="D78" s="179" t="s">
        <v>138</v>
      </c>
      <c r="E78" s="82" t="s">
        <v>995</v>
      </c>
      <c r="F78" s="87" t="s">
        <v>233</v>
      </c>
      <c r="G78" s="86" t="s">
        <v>354</v>
      </c>
    </row>
    <row r="79" spans="1:7" ht="66" x14ac:dyDescent="0.25">
      <c r="A79" s="109" t="s">
        <v>1247</v>
      </c>
      <c r="B79" s="106" t="s">
        <v>1245</v>
      </c>
      <c r="C79" s="105" t="s">
        <v>693</v>
      </c>
      <c r="D79" s="179" t="s">
        <v>138</v>
      </c>
      <c r="E79" s="82" t="s">
        <v>995</v>
      </c>
      <c r="F79" s="87" t="s">
        <v>333</v>
      </c>
      <c r="G79" s="86" t="s">
        <v>354</v>
      </c>
    </row>
    <row r="80" spans="1:7" ht="56.25" x14ac:dyDescent="0.25">
      <c r="A80" s="157"/>
      <c r="B80" s="158" t="s">
        <v>381</v>
      </c>
      <c r="C80" s="157" t="s">
        <v>137</v>
      </c>
      <c r="D80" s="157" t="s">
        <v>476</v>
      </c>
      <c r="E80" s="157"/>
      <c r="F80" s="157"/>
      <c r="G80" s="157"/>
    </row>
    <row r="81" spans="1:7" s="142" customFormat="1" ht="99" x14ac:dyDescent="0.25">
      <c r="A81" s="97" t="s">
        <v>192</v>
      </c>
      <c r="B81" s="74" t="s">
        <v>1013</v>
      </c>
      <c r="C81" s="97" t="s">
        <v>137</v>
      </c>
      <c r="D81" s="97" t="s">
        <v>476</v>
      </c>
      <c r="E81" s="73" t="s">
        <v>994</v>
      </c>
      <c r="F81" s="135" t="s">
        <v>338</v>
      </c>
      <c r="G81" s="135" t="s">
        <v>348</v>
      </c>
    </row>
    <row r="82" spans="1:7" s="148" customFormat="1" ht="99" x14ac:dyDescent="0.25">
      <c r="A82" s="94" t="s">
        <v>1014</v>
      </c>
      <c r="B82" s="95" t="s">
        <v>559</v>
      </c>
      <c r="C82" s="94" t="s">
        <v>137</v>
      </c>
      <c r="D82" s="96">
        <v>43616</v>
      </c>
      <c r="E82" s="82" t="s">
        <v>994</v>
      </c>
      <c r="F82" s="95" t="s">
        <v>478</v>
      </c>
      <c r="G82" s="143" t="s">
        <v>350</v>
      </c>
    </row>
    <row r="83" spans="1:7" s="148" customFormat="1" ht="99" x14ac:dyDescent="0.25">
      <c r="A83" s="94" t="s">
        <v>1015</v>
      </c>
      <c r="B83" s="95" t="s">
        <v>560</v>
      </c>
      <c r="C83" s="96">
        <v>43617</v>
      </c>
      <c r="D83" s="96">
        <v>43709</v>
      </c>
      <c r="E83" s="82" t="s">
        <v>994</v>
      </c>
      <c r="F83" s="95" t="s">
        <v>480</v>
      </c>
      <c r="G83" s="143" t="s">
        <v>350</v>
      </c>
    </row>
    <row r="84" spans="1:7" s="148" customFormat="1" ht="99" x14ac:dyDescent="0.25">
      <c r="A84" s="94" t="s">
        <v>1016</v>
      </c>
      <c r="B84" s="95" t="s">
        <v>561</v>
      </c>
      <c r="C84" s="96">
        <v>43739</v>
      </c>
      <c r="D84" s="96">
        <v>43831</v>
      </c>
      <c r="E84" s="82" t="s">
        <v>994</v>
      </c>
      <c r="F84" s="95" t="s">
        <v>483</v>
      </c>
      <c r="G84" s="143" t="s">
        <v>350</v>
      </c>
    </row>
    <row r="85" spans="1:7" s="148" customFormat="1" ht="99" x14ac:dyDescent="0.25">
      <c r="A85" s="94" t="s">
        <v>1017</v>
      </c>
      <c r="B85" s="95" t="s">
        <v>562</v>
      </c>
      <c r="C85" s="96">
        <v>43832</v>
      </c>
      <c r="D85" s="96">
        <v>43983</v>
      </c>
      <c r="E85" s="82" t="s">
        <v>994</v>
      </c>
      <c r="F85" s="95" t="s">
        <v>486</v>
      </c>
      <c r="G85" s="143" t="s">
        <v>350</v>
      </c>
    </row>
    <row r="86" spans="1:7" s="148" customFormat="1" ht="99" x14ac:dyDescent="0.25">
      <c r="A86" s="94" t="s">
        <v>1018</v>
      </c>
      <c r="B86" s="95" t="s">
        <v>563</v>
      </c>
      <c r="C86" s="94" t="s">
        <v>137</v>
      </c>
      <c r="D86" s="96">
        <v>44012</v>
      </c>
      <c r="E86" s="82" t="s">
        <v>994</v>
      </c>
      <c r="F86" s="95" t="s">
        <v>564</v>
      </c>
      <c r="G86" s="88" t="s">
        <v>354</v>
      </c>
    </row>
    <row r="87" spans="1:7" s="148" customFormat="1" ht="99" x14ac:dyDescent="0.25">
      <c r="A87" s="94" t="s">
        <v>1019</v>
      </c>
      <c r="B87" s="95" t="s">
        <v>565</v>
      </c>
      <c r="C87" s="96">
        <v>44013</v>
      </c>
      <c r="D87" s="96">
        <v>44075</v>
      </c>
      <c r="E87" s="82" t="s">
        <v>994</v>
      </c>
      <c r="F87" s="95" t="s">
        <v>489</v>
      </c>
      <c r="G87" s="143" t="s">
        <v>350</v>
      </c>
    </row>
    <row r="88" spans="1:7" s="148" customFormat="1" ht="99" x14ac:dyDescent="0.25">
      <c r="A88" s="94" t="s">
        <v>1020</v>
      </c>
      <c r="B88" s="95" t="s">
        <v>566</v>
      </c>
      <c r="C88" s="96">
        <v>44136</v>
      </c>
      <c r="D88" s="96">
        <v>44682</v>
      </c>
      <c r="E88" s="82" t="s">
        <v>994</v>
      </c>
      <c r="F88" s="95" t="s">
        <v>491</v>
      </c>
      <c r="G88" s="143" t="s">
        <v>350</v>
      </c>
    </row>
    <row r="89" spans="1:7" s="148" customFormat="1" ht="99" x14ac:dyDescent="0.25">
      <c r="A89" s="94" t="s">
        <v>1021</v>
      </c>
      <c r="B89" s="95" t="s">
        <v>567</v>
      </c>
      <c r="C89" s="96">
        <v>44713</v>
      </c>
      <c r="D89" s="96">
        <v>45139</v>
      </c>
      <c r="E89" s="82" t="s">
        <v>994</v>
      </c>
      <c r="F89" s="95" t="s">
        <v>494</v>
      </c>
      <c r="G89" s="143" t="s">
        <v>350</v>
      </c>
    </row>
    <row r="90" spans="1:7" s="148" customFormat="1" ht="99" x14ac:dyDescent="0.25">
      <c r="A90" s="94" t="s">
        <v>1022</v>
      </c>
      <c r="B90" s="95" t="s">
        <v>568</v>
      </c>
      <c r="C90" s="96">
        <v>45170</v>
      </c>
      <c r="D90" s="96">
        <v>45566</v>
      </c>
      <c r="E90" s="82" t="s">
        <v>994</v>
      </c>
      <c r="F90" s="95" t="s">
        <v>497</v>
      </c>
      <c r="G90" s="143" t="s">
        <v>350</v>
      </c>
    </row>
    <row r="91" spans="1:7" s="148" customFormat="1" ht="99" x14ac:dyDescent="0.25">
      <c r="A91" s="94" t="s">
        <v>1023</v>
      </c>
      <c r="B91" s="95" t="s">
        <v>569</v>
      </c>
      <c r="C91" s="96">
        <v>43983</v>
      </c>
      <c r="D91" s="96">
        <v>45566</v>
      </c>
      <c r="E91" s="82" t="s">
        <v>994</v>
      </c>
      <c r="F91" s="95" t="s">
        <v>570</v>
      </c>
      <c r="G91" s="88" t="s">
        <v>354</v>
      </c>
    </row>
    <row r="92" spans="1:7" s="11" customFormat="1" ht="66" x14ac:dyDescent="0.25">
      <c r="A92" s="97" t="s">
        <v>1024</v>
      </c>
      <c r="B92" s="160" t="s">
        <v>336</v>
      </c>
      <c r="C92" s="135" t="s">
        <v>137</v>
      </c>
      <c r="D92" s="135" t="s">
        <v>138</v>
      </c>
      <c r="E92" s="73" t="s">
        <v>995</v>
      </c>
      <c r="F92" s="73" t="s">
        <v>338</v>
      </c>
      <c r="G92" s="73" t="s">
        <v>348</v>
      </c>
    </row>
    <row r="93" spans="1:7" s="11" customFormat="1" ht="115.5" x14ac:dyDescent="0.25">
      <c r="A93" s="134" t="s">
        <v>1025</v>
      </c>
      <c r="B93" s="136" t="s">
        <v>349</v>
      </c>
      <c r="C93" s="121" t="s">
        <v>137</v>
      </c>
      <c r="D93" s="121" t="s">
        <v>251</v>
      </c>
      <c r="E93" s="82" t="s">
        <v>995</v>
      </c>
      <c r="F93" s="136" t="s">
        <v>233</v>
      </c>
      <c r="G93" s="143" t="s">
        <v>350</v>
      </c>
    </row>
    <row r="94" spans="1:7" s="11" customFormat="1" ht="82.5" x14ac:dyDescent="0.25">
      <c r="A94" s="134" t="s">
        <v>1026</v>
      </c>
      <c r="B94" s="136" t="s">
        <v>351</v>
      </c>
      <c r="C94" s="121" t="s">
        <v>137</v>
      </c>
      <c r="D94" s="121" t="s">
        <v>251</v>
      </c>
      <c r="E94" s="82" t="s">
        <v>995</v>
      </c>
      <c r="F94" s="136" t="s">
        <v>352</v>
      </c>
      <c r="G94" s="143" t="s">
        <v>350</v>
      </c>
    </row>
    <row r="95" spans="1:7" s="11" customFormat="1" ht="66" x14ac:dyDescent="0.25">
      <c r="A95" s="134" t="s">
        <v>1027</v>
      </c>
      <c r="B95" s="136" t="s">
        <v>235</v>
      </c>
      <c r="C95" s="121" t="s">
        <v>137</v>
      </c>
      <c r="D95" s="121" t="s">
        <v>251</v>
      </c>
      <c r="E95" s="82" t="s">
        <v>995</v>
      </c>
      <c r="F95" s="136" t="s">
        <v>353</v>
      </c>
      <c r="G95" s="88" t="s">
        <v>354</v>
      </c>
    </row>
    <row r="96" spans="1:7" s="11" customFormat="1" ht="115.5" x14ac:dyDescent="0.25">
      <c r="A96" s="134" t="s">
        <v>1028</v>
      </c>
      <c r="B96" s="136" t="s">
        <v>355</v>
      </c>
      <c r="C96" s="121" t="s">
        <v>137</v>
      </c>
      <c r="D96" s="121" t="s">
        <v>251</v>
      </c>
      <c r="E96" s="82" t="s">
        <v>995</v>
      </c>
      <c r="F96" s="136" t="s">
        <v>356</v>
      </c>
      <c r="G96" s="143" t="s">
        <v>350</v>
      </c>
    </row>
    <row r="97" spans="1:7" s="11" customFormat="1" ht="82.5" x14ac:dyDescent="0.25">
      <c r="A97" s="134" t="s">
        <v>1029</v>
      </c>
      <c r="B97" s="136" t="s">
        <v>358</v>
      </c>
      <c r="C97" s="121" t="s">
        <v>137</v>
      </c>
      <c r="D97" s="121" t="s">
        <v>251</v>
      </c>
      <c r="E97" s="82" t="s">
        <v>995</v>
      </c>
      <c r="F97" s="136" t="s">
        <v>233</v>
      </c>
      <c r="G97" s="143" t="s">
        <v>350</v>
      </c>
    </row>
    <row r="98" spans="1:7" s="11" customFormat="1" ht="66" x14ac:dyDescent="0.25">
      <c r="A98" s="121" t="s">
        <v>1030</v>
      </c>
      <c r="B98" s="136" t="s">
        <v>359</v>
      </c>
      <c r="C98" s="121" t="s">
        <v>137</v>
      </c>
      <c r="D98" s="121" t="s">
        <v>251</v>
      </c>
      <c r="E98" s="82" t="s">
        <v>995</v>
      </c>
      <c r="F98" s="136" t="s">
        <v>233</v>
      </c>
      <c r="G98" s="143" t="s">
        <v>350</v>
      </c>
    </row>
    <row r="99" spans="1:7" s="11" customFormat="1" ht="82.5" x14ac:dyDescent="0.25">
      <c r="A99" s="121" t="s">
        <v>1031</v>
      </c>
      <c r="B99" s="136" t="s">
        <v>321</v>
      </c>
      <c r="C99" s="121" t="s">
        <v>137</v>
      </c>
      <c r="D99" s="121" t="s">
        <v>251</v>
      </c>
      <c r="E99" s="82" t="s">
        <v>995</v>
      </c>
      <c r="F99" s="136" t="s">
        <v>321</v>
      </c>
      <c r="G99" s="88" t="s">
        <v>354</v>
      </c>
    </row>
    <row r="100" spans="1:7" s="11" customFormat="1" ht="82.5" x14ac:dyDescent="0.25">
      <c r="A100" s="121" t="s">
        <v>1032</v>
      </c>
      <c r="B100" s="136" t="s">
        <v>360</v>
      </c>
      <c r="C100" s="134" t="s">
        <v>252</v>
      </c>
      <c r="D100" s="134" t="s">
        <v>253</v>
      </c>
      <c r="E100" s="82" t="s">
        <v>995</v>
      </c>
      <c r="F100" s="136" t="s">
        <v>361</v>
      </c>
      <c r="G100" s="143" t="s">
        <v>350</v>
      </c>
    </row>
    <row r="101" spans="1:7" s="11" customFormat="1" ht="99" x14ac:dyDescent="0.25">
      <c r="A101" s="121" t="s">
        <v>1033</v>
      </c>
      <c r="B101" s="136" t="s">
        <v>362</v>
      </c>
      <c r="C101" s="134" t="s">
        <v>252</v>
      </c>
      <c r="D101" s="134" t="s">
        <v>253</v>
      </c>
      <c r="E101" s="82" t="s">
        <v>995</v>
      </c>
      <c r="F101" s="136" t="s">
        <v>363</v>
      </c>
      <c r="G101" s="143" t="s">
        <v>350</v>
      </c>
    </row>
    <row r="102" spans="1:7" s="11" customFormat="1" ht="66" x14ac:dyDescent="0.25">
      <c r="A102" s="121" t="s">
        <v>1034</v>
      </c>
      <c r="B102" s="136" t="s">
        <v>363</v>
      </c>
      <c r="C102" s="134" t="s">
        <v>252</v>
      </c>
      <c r="D102" s="134" t="s">
        <v>253</v>
      </c>
      <c r="E102" s="82" t="s">
        <v>995</v>
      </c>
      <c r="F102" s="136" t="s">
        <v>363</v>
      </c>
      <c r="G102" s="88" t="s">
        <v>354</v>
      </c>
    </row>
    <row r="103" spans="1:7" s="11" customFormat="1" ht="66" x14ac:dyDescent="0.25">
      <c r="A103" s="121" t="s">
        <v>1035</v>
      </c>
      <c r="B103" s="136" t="s">
        <v>694</v>
      </c>
      <c r="C103" s="121" t="s">
        <v>254</v>
      </c>
      <c r="D103" s="121" t="s">
        <v>297</v>
      </c>
      <c r="E103" s="82" t="s">
        <v>995</v>
      </c>
      <c r="F103" s="136" t="s">
        <v>233</v>
      </c>
      <c r="G103" s="143" t="s">
        <v>350</v>
      </c>
    </row>
    <row r="104" spans="1:7" s="11" customFormat="1" ht="66" x14ac:dyDescent="0.25">
      <c r="A104" s="121" t="s">
        <v>1036</v>
      </c>
      <c r="B104" s="136" t="s">
        <v>694</v>
      </c>
      <c r="C104" s="134" t="s">
        <v>254</v>
      </c>
      <c r="D104" s="121" t="s">
        <v>297</v>
      </c>
      <c r="E104" s="82" t="s">
        <v>995</v>
      </c>
      <c r="F104" s="136" t="s">
        <v>233</v>
      </c>
      <c r="G104" s="88" t="s">
        <v>354</v>
      </c>
    </row>
    <row r="105" spans="1:7" s="11" customFormat="1" ht="66" x14ac:dyDescent="0.25">
      <c r="A105" s="121" t="s">
        <v>1037</v>
      </c>
      <c r="B105" s="136" t="s">
        <v>695</v>
      </c>
      <c r="C105" s="121" t="s">
        <v>256</v>
      </c>
      <c r="D105" s="121" t="s">
        <v>255</v>
      </c>
      <c r="E105" s="82" t="s">
        <v>995</v>
      </c>
      <c r="F105" s="136" t="s">
        <v>233</v>
      </c>
      <c r="G105" s="143" t="s">
        <v>350</v>
      </c>
    </row>
    <row r="106" spans="1:7" s="11" customFormat="1" ht="66" x14ac:dyDescent="0.25">
      <c r="A106" s="121" t="s">
        <v>1038</v>
      </c>
      <c r="B106" s="136" t="s">
        <v>695</v>
      </c>
      <c r="C106" s="134" t="s">
        <v>256</v>
      </c>
      <c r="D106" s="121" t="s">
        <v>255</v>
      </c>
      <c r="E106" s="82" t="s">
        <v>995</v>
      </c>
      <c r="F106" s="136" t="s">
        <v>233</v>
      </c>
      <c r="G106" s="88" t="s">
        <v>354</v>
      </c>
    </row>
    <row r="107" spans="1:7" s="11" customFormat="1" ht="66" x14ac:dyDescent="0.25">
      <c r="A107" s="121" t="s">
        <v>1039</v>
      </c>
      <c r="B107" s="136" t="s">
        <v>696</v>
      </c>
      <c r="C107" s="121" t="s">
        <v>322</v>
      </c>
      <c r="D107" s="121" t="s">
        <v>278</v>
      </c>
      <c r="E107" s="82" t="s">
        <v>995</v>
      </c>
      <c r="F107" s="136" t="s">
        <v>233</v>
      </c>
      <c r="G107" s="143" t="s">
        <v>350</v>
      </c>
    </row>
    <row r="108" spans="1:7" s="11" customFormat="1" ht="66" x14ac:dyDescent="0.25">
      <c r="A108" s="121" t="s">
        <v>1040</v>
      </c>
      <c r="B108" s="136" t="s">
        <v>696</v>
      </c>
      <c r="C108" s="134" t="s">
        <v>322</v>
      </c>
      <c r="D108" s="121" t="s">
        <v>278</v>
      </c>
      <c r="E108" s="82" t="s">
        <v>995</v>
      </c>
      <c r="F108" s="136" t="s">
        <v>233</v>
      </c>
      <c r="G108" s="88" t="s">
        <v>354</v>
      </c>
    </row>
    <row r="109" spans="1:7" s="11" customFormat="1" ht="66" x14ac:dyDescent="0.25">
      <c r="A109" s="121" t="s">
        <v>1041</v>
      </c>
      <c r="B109" s="136" t="s">
        <v>697</v>
      </c>
      <c r="C109" s="121" t="s">
        <v>693</v>
      </c>
      <c r="D109" s="121" t="s">
        <v>138</v>
      </c>
      <c r="E109" s="82" t="s">
        <v>995</v>
      </c>
      <c r="F109" s="136" t="s">
        <v>233</v>
      </c>
      <c r="G109" s="143" t="s">
        <v>350</v>
      </c>
    </row>
    <row r="110" spans="1:7" s="11" customFormat="1" ht="66" x14ac:dyDescent="0.25">
      <c r="A110" s="121" t="s">
        <v>1042</v>
      </c>
      <c r="B110" s="136" t="s">
        <v>697</v>
      </c>
      <c r="C110" s="134" t="s">
        <v>693</v>
      </c>
      <c r="D110" s="121" t="s">
        <v>138</v>
      </c>
      <c r="E110" s="82" t="s">
        <v>995</v>
      </c>
      <c r="F110" s="136" t="s">
        <v>336</v>
      </c>
      <c r="G110" s="88" t="s">
        <v>354</v>
      </c>
    </row>
    <row r="111" spans="1:7" s="11" customFormat="1" ht="66" x14ac:dyDescent="0.25">
      <c r="A111" s="161" t="s">
        <v>1043</v>
      </c>
      <c r="B111" s="74" t="s">
        <v>846</v>
      </c>
      <c r="C111" s="97" t="s">
        <v>137</v>
      </c>
      <c r="D111" s="97" t="s">
        <v>138</v>
      </c>
      <c r="E111" s="74" t="s">
        <v>995</v>
      </c>
      <c r="F111" s="135" t="s">
        <v>338</v>
      </c>
      <c r="G111" s="135" t="s">
        <v>348</v>
      </c>
    </row>
    <row r="112" spans="1:7" s="11" customFormat="1" ht="82.5" x14ac:dyDescent="0.25">
      <c r="A112" s="165" t="s">
        <v>1044</v>
      </c>
      <c r="B112" s="49" t="s">
        <v>850</v>
      </c>
      <c r="C112" s="94" t="s">
        <v>137</v>
      </c>
      <c r="D112" s="94" t="s">
        <v>851</v>
      </c>
      <c r="E112" s="82" t="s">
        <v>995</v>
      </c>
      <c r="F112" s="95" t="s">
        <v>852</v>
      </c>
      <c r="G112" s="143" t="s">
        <v>350</v>
      </c>
    </row>
    <row r="113" spans="1:7" s="11" customFormat="1" ht="66" x14ac:dyDescent="0.25">
      <c r="A113" s="165" t="s">
        <v>1045</v>
      </c>
      <c r="B113" s="49" t="s">
        <v>853</v>
      </c>
      <c r="C113" s="94" t="s">
        <v>854</v>
      </c>
      <c r="D113" s="94" t="s">
        <v>855</v>
      </c>
      <c r="E113" s="82" t="s">
        <v>995</v>
      </c>
      <c r="F113" s="95" t="s">
        <v>856</v>
      </c>
      <c r="G113" s="143" t="s">
        <v>350</v>
      </c>
    </row>
    <row r="114" spans="1:7" s="11" customFormat="1" ht="66" x14ac:dyDescent="0.25">
      <c r="A114" s="165" t="s">
        <v>1046</v>
      </c>
      <c r="B114" s="49" t="s">
        <v>857</v>
      </c>
      <c r="C114" s="94" t="s">
        <v>855</v>
      </c>
      <c r="D114" s="94" t="s">
        <v>858</v>
      </c>
      <c r="E114" s="82" t="s">
        <v>995</v>
      </c>
      <c r="F114" s="95" t="s">
        <v>859</v>
      </c>
      <c r="G114" s="143" t="s">
        <v>350</v>
      </c>
    </row>
    <row r="115" spans="1:7" s="11" customFormat="1" ht="82.5" x14ac:dyDescent="0.25">
      <c r="A115" s="165" t="s">
        <v>1047</v>
      </c>
      <c r="B115" s="49" t="s">
        <v>860</v>
      </c>
      <c r="C115" s="94" t="s">
        <v>858</v>
      </c>
      <c r="D115" s="94" t="s">
        <v>251</v>
      </c>
      <c r="E115" s="82" t="s">
        <v>995</v>
      </c>
      <c r="F115" s="95" t="s">
        <v>861</v>
      </c>
      <c r="G115" s="143" t="s">
        <v>350</v>
      </c>
    </row>
    <row r="116" spans="1:7" s="11" customFormat="1" ht="66" x14ac:dyDescent="0.25">
      <c r="A116" s="165" t="s">
        <v>1048</v>
      </c>
      <c r="B116" s="49" t="s">
        <v>847</v>
      </c>
      <c r="C116" s="94" t="s">
        <v>137</v>
      </c>
      <c r="D116" s="94" t="s">
        <v>848</v>
      </c>
      <c r="E116" s="82" t="s">
        <v>995</v>
      </c>
      <c r="F116" s="95" t="s">
        <v>849</v>
      </c>
      <c r="G116" s="88" t="s">
        <v>354</v>
      </c>
    </row>
    <row r="117" spans="1:7" s="11" customFormat="1" ht="66" x14ac:dyDescent="0.25">
      <c r="A117" s="165" t="s">
        <v>1049</v>
      </c>
      <c r="B117" s="49" t="s">
        <v>865</v>
      </c>
      <c r="C117" s="94" t="s">
        <v>855</v>
      </c>
      <c r="D117" s="94" t="s">
        <v>251</v>
      </c>
      <c r="E117" s="82" t="s">
        <v>995</v>
      </c>
      <c r="F117" s="95" t="s">
        <v>866</v>
      </c>
      <c r="G117" s="143" t="s">
        <v>350</v>
      </c>
    </row>
    <row r="118" spans="1:7" s="11" customFormat="1" ht="66" x14ac:dyDescent="0.25">
      <c r="A118" s="165" t="s">
        <v>1050</v>
      </c>
      <c r="B118" s="49" t="s">
        <v>867</v>
      </c>
      <c r="C118" s="94" t="s">
        <v>252</v>
      </c>
      <c r="D118" s="94" t="s">
        <v>868</v>
      </c>
      <c r="E118" s="82" t="s">
        <v>995</v>
      </c>
      <c r="F118" s="95" t="s">
        <v>869</v>
      </c>
      <c r="G118" s="143" t="s">
        <v>350</v>
      </c>
    </row>
    <row r="119" spans="1:7" s="11" customFormat="1" ht="66" x14ac:dyDescent="0.25">
      <c r="A119" s="165" t="s">
        <v>1051</v>
      </c>
      <c r="B119" s="49" t="s">
        <v>870</v>
      </c>
      <c r="C119" s="94" t="s">
        <v>868</v>
      </c>
      <c r="D119" s="94" t="s">
        <v>863</v>
      </c>
      <c r="E119" s="82" t="s">
        <v>995</v>
      </c>
      <c r="F119" s="95" t="s">
        <v>871</v>
      </c>
      <c r="G119" s="143" t="s">
        <v>350</v>
      </c>
    </row>
    <row r="120" spans="1:7" s="11" customFormat="1" ht="82.5" x14ac:dyDescent="0.25">
      <c r="A120" s="165" t="s">
        <v>1052</v>
      </c>
      <c r="B120" s="49" t="s">
        <v>862</v>
      </c>
      <c r="C120" s="94" t="s">
        <v>855</v>
      </c>
      <c r="D120" s="94" t="s">
        <v>863</v>
      </c>
      <c r="E120" s="82" t="s">
        <v>995</v>
      </c>
      <c r="F120" s="95" t="s">
        <v>864</v>
      </c>
      <c r="G120" s="88" t="s">
        <v>354</v>
      </c>
    </row>
    <row r="121" spans="1:7" s="11" customFormat="1" ht="99" x14ac:dyDescent="0.25">
      <c r="A121" s="165" t="s">
        <v>1053</v>
      </c>
      <c r="B121" s="49" t="s">
        <v>874</v>
      </c>
      <c r="C121" s="94" t="s">
        <v>252</v>
      </c>
      <c r="D121" s="94" t="s">
        <v>868</v>
      </c>
      <c r="E121" s="82" t="s">
        <v>995</v>
      </c>
      <c r="F121" s="95" t="s">
        <v>875</v>
      </c>
      <c r="G121" s="143" t="s">
        <v>350</v>
      </c>
    </row>
    <row r="122" spans="1:7" s="11" customFormat="1" ht="99" x14ac:dyDescent="0.25">
      <c r="A122" s="165" t="s">
        <v>1054</v>
      </c>
      <c r="B122" s="49" t="s">
        <v>876</v>
      </c>
      <c r="C122" s="94" t="s">
        <v>868</v>
      </c>
      <c r="D122" s="94" t="s">
        <v>863</v>
      </c>
      <c r="E122" s="82" t="s">
        <v>995</v>
      </c>
      <c r="F122" s="95" t="s">
        <v>877</v>
      </c>
      <c r="G122" s="143" t="s">
        <v>350</v>
      </c>
    </row>
    <row r="123" spans="1:7" s="11" customFormat="1" ht="99" x14ac:dyDescent="0.25">
      <c r="A123" s="165" t="s">
        <v>1055</v>
      </c>
      <c r="B123" s="49" t="s">
        <v>872</v>
      </c>
      <c r="C123" s="94" t="s">
        <v>855</v>
      </c>
      <c r="D123" s="94" t="s">
        <v>251</v>
      </c>
      <c r="E123" s="82" t="s">
        <v>995</v>
      </c>
      <c r="F123" s="95" t="s">
        <v>873</v>
      </c>
      <c r="G123" s="88" t="s">
        <v>354</v>
      </c>
    </row>
    <row r="124" spans="1:7" s="11" customFormat="1" ht="66" x14ac:dyDescent="0.25">
      <c r="A124" s="165" t="s">
        <v>1056</v>
      </c>
      <c r="B124" s="49" t="s">
        <v>880</v>
      </c>
      <c r="C124" s="94" t="s">
        <v>252</v>
      </c>
      <c r="D124" s="94" t="s">
        <v>868</v>
      </c>
      <c r="E124" s="82" t="s">
        <v>995</v>
      </c>
      <c r="F124" s="95" t="s">
        <v>881</v>
      </c>
      <c r="G124" s="143" t="s">
        <v>350</v>
      </c>
    </row>
    <row r="125" spans="1:7" s="11" customFormat="1" ht="66" x14ac:dyDescent="0.25">
      <c r="A125" s="165" t="s">
        <v>1057</v>
      </c>
      <c r="B125" s="49" t="s">
        <v>882</v>
      </c>
      <c r="C125" s="94" t="s">
        <v>883</v>
      </c>
      <c r="D125" s="94" t="s">
        <v>884</v>
      </c>
      <c r="E125" s="82" t="s">
        <v>995</v>
      </c>
      <c r="F125" s="95" t="s">
        <v>885</v>
      </c>
      <c r="G125" s="143" t="s">
        <v>350</v>
      </c>
    </row>
    <row r="126" spans="1:7" s="11" customFormat="1" ht="66" x14ac:dyDescent="0.25">
      <c r="A126" s="165" t="s">
        <v>1058</v>
      </c>
      <c r="B126" s="49" t="s">
        <v>886</v>
      </c>
      <c r="C126" s="94" t="s">
        <v>887</v>
      </c>
      <c r="D126" s="94" t="s">
        <v>888</v>
      </c>
      <c r="E126" s="82" t="s">
        <v>995</v>
      </c>
      <c r="F126" s="95" t="s">
        <v>889</v>
      </c>
      <c r="G126" s="143" t="s">
        <v>350</v>
      </c>
    </row>
    <row r="127" spans="1:7" s="11" customFormat="1" ht="66" x14ac:dyDescent="0.25">
      <c r="A127" s="165" t="s">
        <v>1059</v>
      </c>
      <c r="B127" s="49" t="s">
        <v>890</v>
      </c>
      <c r="C127" s="94" t="s">
        <v>891</v>
      </c>
      <c r="D127" s="94" t="s">
        <v>892</v>
      </c>
      <c r="E127" s="82" t="s">
        <v>995</v>
      </c>
      <c r="F127" s="95" t="s">
        <v>893</v>
      </c>
      <c r="G127" s="143" t="s">
        <v>350</v>
      </c>
    </row>
    <row r="128" spans="1:7" s="11" customFormat="1" ht="66" x14ac:dyDescent="0.25">
      <c r="A128" s="165" t="s">
        <v>1060</v>
      </c>
      <c r="B128" s="49" t="s">
        <v>894</v>
      </c>
      <c r="C128" s="94" t="s">
        <v>891</v>
      </c>
      <c r="D128" s="94" t="s">
        <v>892</v>
      </c>
      <c r="E128" s="82" t="s">
        <v>995</v>
      </c>
      <c r="F128" s="95" t="s">
        <v>895</v>
      </c>
      <c r="G128" s="143" t="s">
        <v>350</v>
      </c>
    </row>
    <row r="129" spans="1:7" s="11" customFormat="1" ht="66" x14ac:dyDescent="0.25">
      <c r="A129" s="165" t="s">
        <v>1061</v>
      </c>
      <c r="B129" s="49" t="s">
        <v>896</v>
      </c>
      <c r="C129" s="94" t="s">
        <v>897</v>
      </c>
      <c r="D129" s="94" t="s">
        <v>898</v>
      </c>
      <c r="E129" s="82" t="s">
        <v>995</v>
      </c>
      <c r="F129" s="95" t="s">
        <v>899</v>
      </c>
      <c r="G129" s="143" t="s">
        <v>350</v>
      </c>
    </row>
    <row r="130" spans="1:7" s="11" customFormat="1" ht="66" x14ac:dyDescent="0.25">
      <c r="A130" s="165" t="s">
        <v>1062</v>
      </c>
      <c r="B130" s="49" t="s">
        <v>900</v>
      </c>
      <c r="C130" s="94" t="s">
        <v>898</v>
      </c>
      <c r="D130" s="94" t="s">
        <v>901</v>
      </c>
      <c r="E130" s="82" t="s">
        <v>995</v>
      </c>
      <c r="F130" s="95" t="s">
        <v>902</v>
      </c>
      <c r="G130" s="143" t="s">
        <v>350</v>
      </c>
    </row>
    <row r="131" spans="1:7" s="11" customFormat="1" ht="66" x14ac:dyDescent="0.25">
      <c r="A131" s="165" t="s">
        <v>1063</v>
      </c>
      <c r="B131" s="49" t="s">
        <v>903</v>
      </c>
      <c r="C131" s="94" t="s">
        <v>904</v>
      </c>
      <c r="D131" s="94" t="s">
        <v>297</v>
      </c>
      <c r="E131" s="82" t="s">
        <v>995</v>
      </c>
      <c r="F131" s="95" t="s">
        <v>905</v>
      </c>
      <c r="G131" s="143" t="s">
        <v>350</v>
      </c>
    </row>
    <row r="132" spans="1:7" s="11" customFormat="1" ht="82.5" x14ac:dyDescent="0.25">
      <c r="A132" s="165" t="s">
        <v>1064</v>
      </c>
      <c r="B132" s="49" t="s">
        <v>878</v>
      </c>
      <c r="C132" s="94" t="s">
        <v>252</v>
      </c>
      <c r="D132" s="94" t="s">
        <v>297</v>
      </c>
      <c r="E132" s="82" t="s">
        <v>995</v>
      </c>
      <c r="F132" s="95" t="s">
        <v>879</v>
      </c>
      <c r="G132" s="88" t="s">
        <v>354</v>
      </c>
    </row>
    <row r="133" spans="1:7" s="11" customFormat="1" ht="66" x14ac:dyDescent="0.25">
      <c r="A133" s="165" t="s">
        <v>1066</v>
      </c>
      <c r="B133" s="49" t="s">
        <v>907</v>
      </c>
      <c r="C133" s="94" t="s">
        <v>256</v>
      </c>
      <c r="D133" s="94" t="s">
        <v>255</v>
      </c>
      <c r="E133" s="82" t="s">
        <v>995</v>
      </c>
      <c r="F133" s="95" t="s">
        <v>908</v>
      </c>
      <c r="G133" s="143" t="s">
        <v>350</v>
      </c>
    </row>
    <row r="134" spans="1:7" s="11" customFormat="1" ht="66" x14ac:dyDescent="0.25">
      <c r="A134" s="165" t="s">
        <v>1067</v>
      </c>
      <c r="B134" s="49" t="s">
        <v>909</v>
      </c>
      <c r="C134" s="94" t="s">
        <v>322</v>
      </c>
      <c r="D134" s="94" t="s">
        <v>278</v>
      </c>
      <c r="E134" s="82" t="s">
        <v>995</v>
      </c>
      <c r="F134" s="95" t="s">
        <v>910</v>
      </c>
      <c r="G134" s="143" t="s">
        <v>350</v>
      </c>
    </row>
    <row r="135" spans="1:7" s="11" customFormat="1" ht="66" x14ac:dyDescent="0.25">
      <c r="A135" s="165" t="s">
        <v>1068</v>
      </c>
      <c r="B135" s="49" t="s">
        <v>911</v>
      </c>
      <c r="C135" s="94" t="s">
        <v>693</v>
      </c>
      <c r="D135" s="94" t="s">
        <v>138</v>
      </c>
      <c r="E135" s="82" t="s">
        <v>995</v>
      </c>
      <c r="F135" s="95" t="s">
        <v>912</v>
      </c>
      <c r="G135" s="143" t="s">
        <v>350</v>
      </c>
    </row>
    <row r="136" spans="1:7" s="11" customFormat="1" ht="82.5" x14ac:dyDescent="0.25">
      <c r="A136" s="165" t="s">
        <v>1096</v>
      </c>
      <c r="B136" s="49" t="s">
        <v>906</v>
      </c>
      <c r="C136" s="94" t="s">
        <v>256</v>
      </c>
      <c r="D136" s="94" t="s">
        <v>138</v>
      </c>
      <c r="E136" s="82" t="s">
        <v>995</v>
      </c>
      <c r="F136" s="95" t="s">
        <v>879</v>
      </c>
      <c r="G136" s="88" t="s">
        <v>354</v>
      </c>
    </row>
    <row r="137" spans="1:7" s="11" customFormat="1" ht="135.75" customHeight="1" x14ac:dyDescent="0.25">
      <c r="A137" s="167" t="s">
        <v>1069</v>
      </c>
      <c r="B137" s="74" t="s">
        <v>844</v>
      </c>
      <c r="C137" s="97" t="s">
        <v>137</v>
      </c>
      <c r="D137" s="97" t="s">
        <v>138</v>
      </c>
      <c r="E137" s="73" t="s">
        <v>995</v>
      </c>
      <c r="F137" s="74" t="s">
        <v>913</v>
      </c>
      <c r="G137" s="73" t="s">
        <v>348</v>
      </c>
    </row>
    <row r="138" spans="1:7" s="11" customFormat="1" ht="66" x14ac:dyDescent="0.25">
      <c r="A138" s="165" t="s">
        <v>1070</v>
      </c>
      <c r="B138" s="49" t="s">
        <v>915</v>
      </c>
      <c r="C138" s="94" t="s">
        <v>137</v>
      </c>
      <c r="D138" s="94" t="s">
        <v>851</v>
      </c>
      <c r="E138" s="82" t="s">
        <v>995</v>
      </c>
      <c r="F138" s="95" t="s">
        <v>852</v>
      </c>
      <c r="G138" s="143" t="s">
        <v>350</v>
      </c>
    </row>
    <row r="139" spans="1:7" s="11" customFormat="1" ht="66" x14ac:dyDescent="0.25">
      <c r="A139" s="165" t="s">
        <v>1071</v>
      </c>
      <c r="B139" s="49" t="s">
        <v>916</v>
      </c>
      <c r="C139" s="94" t="s">
        <v>854</v>
      </c>
      <c r="D139" s="94" t="s">
        <v>855</v>
      </c>
      <c r="E139" s="82" t="s">
        <v>995</v>
      </c>
      <c r="F139" s="95" t="s">
        <v>856</v>
      </c>
      <c r="G139" s="143" t="s">
        <v>350</v>
      </c>
    </row>
    <row r="140" spans="1:7" s="11" customFormat="1" ht="66" x14ac:dyDescent="0.25">
      <c r="A140" s="165" t="s">
        <v>1072</v>
      </c>
      <c r="B140" s="49" t="s">
        <v>917</v>
      </c>
      <c r="C140" s="94" t="s">
        <v>855</v>
      </c>
      <c r="D140" s="94" t="s">
        <v>858</v>
      </c>
      <c r="E140" s="82" t="s">
        <v>995</v>
      </c>
      <c r="F140" s="95" t="s">
        <v>859</v>
      </c>
      <c r="G140" s="143" t="s">
        <v>350</v>
      </c>
    </row>
    <row r="141" spans="1:7" s="11" customFormat="1" ht="66" x14ac:dyDescent="0.25">
      <c r="A141" s="165" t="s">
        <v>1073</v>
      </c>
      <c r="B141" s="49" t="s">
        <v>918</v>
      </c>
      <c r="C141" s="94" t="s">
        <v>858</v>
      </c>
      <c r="D141" s="94" t="s">
        <v>251</v>
      </c>
      <c r="E141" s="82" t="s">
        <v>995</v>
      </c>
      <c r="F141" s="95" t="s">
        <v>861</v>
      </c>
      <c r="G141" s="143" t="s">
        <v>350</v>
      </c>
    </row>
    <row r="142" spans="1:7" s="11" customFormat="1" ht="66" x14ac:dyDescent="0.25">
      <c r="A142" s="166" t="s">
        <v>1074</v>
      </c>
      <c r="B142" s="49" t="s">
        <v>914</v>
      </c>
      <c r="C142" s="94" t="s">
        <v>137</v>
      </c>
      <c r="D142" s="94" t="s">
        <v>848</v>
      </c>
      <c r="E142" s="82" t="s">
        <v>995</v>
      </c>
      <c r="F142" s="95" t="s">
        <v>849</v>
      </c>
      <c r="G142" s="88" t="s">
        <v>354</v>
      </c>
    </row>
    <row r="143" spans="1:7" s="11" customFormat="1" ht="66" x14ac:dyDescent="0.25">
      <c r="A143" s="165" t="s">
        <v>1075</v>
      </c>
      <c r="B143" s="49" t="s">
        <v>920</v>
      </c>
      <c r="C143" s="94" t="s">
        <v>855</v>
      </c>
      <c r="D143" s="94" t="s">
        <v>251</v>
      </c>
      <c r="E143" s="82" t="s">
        <v>995</v>
      </c>
      <c r="F143" s="95" t="s">
        <v>866</v>
      </c>
      <c r="G143" s="143" t="s">
        <v>350</v>
      </c>
    </row>
    <row r="144" spans="1:7" s="11" customFormat="1" ht="66" x14ac:dyDescent="0.25">
      <c r="A144" s="165" t="s">
        <v>1076</v>
      </c>
      <c r="B144" s="49" t="s">
        <v>921</v>
      </c>
      <c r="C144" s="94" t="s">
        <v>252</v>
      </c>
      <c r="D144" s="94" t="s">
        <v>868</v>
      </c>
      <c r="E144" s="82" t="s">
        <v>995</v>
      </c>
      <c r="F144" s="95" t="s">
        <v>869</v>
      </c>
      <c r="G144" s="143" t="s">
        <v>350</v>
      </c>
    </row>
    <row r="145" spans="1:7" s="11" customFormat="1" ht="66" x14ac:dyDescent="0.25">
      <c r="A145" s="165" t="s">
        <v>1077</v>
      </c>
      <c r="B145" s="49" t="s">
        <v>922</v>
      </c>
      <c r="C145" s="94" t="s">
        <v>868</v>
      </c>
      <c r="D145" s="94" t="s">
        <v>863</v>
      </c>
      <c r="E145" s="82" t="s">
        <v>995</v>
      </c>
      <c r="F145" s="95" t="s">
        <v>871</v>
      </c>
      <c r="G145" s="143" t="s">
        <v>350</v>
      </c>
    </row>
    <row r="146" spans="1:7" s="11" customFormat="1" ht="82.5" x14ac:dyDescent="0.25">
      <c r="A146" s="165" t="s">
        <v>1078</v>
      </c>
      <c r="B146" s="49" t="s">
        <v>919</v>
      </c>
      <c r="C146" s="94" t="s">
        <v>855</v>
      </c>
      <c r="D146" s="94" t="s">
        <v>863</v>
      </c>
      <c r="E146" s="82" t="s">
        <v>995</v>
      </c>
      <c r="F146" s="95" t="s">
        <v>864</v>
      </c>
      <c r="G146" s="88" t="s">
        <v>354</v>
      </c>
    </row>
    <row r="147" spans="1:7" s="11" customFormat="1" ht="82.5" x14ac:dyDescent="0.25">
      <c r="A147" s="165" t="s">
        <v>1079</v>
      </c>
      <c r="B147" s="49" t="s">
        <v>924</v>
      </c>
      <c r="C147" s="94" t="s">
        <v>252</v>
      </c>
      <c r="D147" s="94" t="s">
        <v>868</v>
      </c>
      <c r="E147" s="82" t="s">
        <v>995</v>
      </c>
      <c r="F147" s="95" t="s">
        <v>875</v>
      </c>
      <c r="G147" s="143" t="s">
        <v>350</v>
      </c>
    </row>
    <row r="148" spans="1:7" s="11" customFormat="1" ht="99" x14ac:dyDescent="0.25">
      <c r="A148" s="165" t="s">
        <v>1080</v>
      </c>
      <c r="B148" s="49" t="s">
        <v>925</v>
      </c>
      <c r="C148" s="94" t="s">
        <v>868</v>
      </c>
      <c r="D148" s="94" t="s">
        <v>863</v>
      </c>
      <c r="E148" s="82" t="s">
        <v>995</v>
      </c>
      <c r="F148" s="95" t="s">
        <v>877</v>
      </c>
      <c r="G148" s="143" t="s">
        <v>350</v>
      </c>
    </row>
    <row r="149" spans="1:7" s="11" customFormat="1" ht="99" x14ac:dyDescent="0.25">
      <c r="A149" s="165" t="s">
        <v>1081</v>
      </c>
      <c r="B149" s="49" t="s">
        <v>923</v>
      </c>
      <c r="C149" s="94" t="s">
        <v>855</v>
      </c>
      <c r="D149" s="94" t="s">
        <v>251</v>
      </c>
      <c r="E149" s="82" t="s">
        <v>995</v>
      </c>
      <c r="F149" s="95" t="s">
        <v>873</v>
      </c>
      <c r="G149" s="88" t="s">
        <v>354</v>
      </c>
    </row>
    <row r="150" spans="1:7" s="11" customFormat="1" ht="66" x14ac:dyDescent="0.25">
      <c r="A150" s="165" t="s">
        <v>1083</v>
      </c>
      <c r="B150" s="49" t="s">
        <v>927</v>
      </c>
      <c r="C150" s="94" t="s">
        <v>252</v>
      </c>
      <c r="D150" s="94" t="s">
        <v>868</v>
      </c>
      <c r="E150" s="82" t="s">
        <v>995</v>
      </c>
      <c r="F150" s="95" t="s">
        <v>881</v>
      </c>
      <c r="G150" s="143" t="s">
        <v>350</v>
      </c>
    </row>
    <row r="151" spans="1:7" s="11" customFormat="1" ht="66" x14ac:dyDescent="0.25">
      <c r="A151" s="165" t="s">
        <v>1084</v>
      </c>
      <c r="B151" s="49" t="s">
        <v>928</v>
      </c>
      <c r="C151" s="94" t="s">
        <v>883</v>
      </c>
      <c r="D151" s="94" t="s">
        <v>884</v>
      </c>
      <c r="E151" s="82" t="s">
        <v>995</v>
      </c>
      <c r="F151" s="95" t="s">
        <v>885</v>
      </c>
      <c r="G151" s="143" t="s">
        <v>350</v>
      </c>
    </row>
    <row r="152" spans="1:7" s="11" customFormat="1" ht="66" x14ac:dyDescent="0.25">
      <c r="A152" s="165" t="s">
        <v>1085</v>
      </c>
      <c r="B152" s="49" t="s">
        <v>929</v>
      </c>
      <c r="C152" s="94" t="s">
        <v>887</v>
      </c>
      <c r="D152" s="94" t="s">
        <v>888</v>
      </c>
      <c r="E152" s="82" t="s">
        <v>995</v>
      </c>
      <c r="F152" s="95" t="s">
        <v>889</v>
      </c>
      <c r="G152" s="143" t="s">
        <v>350</v>
      </c>
    </row>
    <row r="153" spans="1:7" s="11" customFormat="1" ht="66" x14ac:dyDescent="0.25">
      <c r="A153" s="165" t="s">
        <v>1086</v>
      </c>
      <c r="B153" s="49" t="s">
        <v>930</v>
      </c>
      <c r="C153" s="94" t="s">
        <v>891</v>
      </c>
      <c r="D153" s="94" t="s">
        <v>892</v>
      </c>
      <c r="E153" s="82" t="s">
        <v>995</v>
      </c>
      <c r="F153" s="95" t="s">
        <v>893</v>
      </c>
      <c r="G153" s="143" t="s">
        <v>350</v>
      </c>
    </row>
    <row r="154" spans="1:7" s="11" customFormat="1" ht="82.5" x14ac:dyDescent="0.25">
      <c r="A154" s="165" t="s">
        <v>1087</v>
      </c>
      <c r="B154" s="49" t="s">
        <v>931</v>
      </c>
      <c r="C154" s="94" t="s">
        <v>891</v>
      </c>
      <c r="D154" s="94" t="s">
        <v>892</v>
      </c>
      <c r="E154" s="82" t="s">
        <v>995</v>
      </c>
      <c r="F154" s="95" t="s">
        <v>895</v>
      </c>
      <c r="G154" s="143" t="s">
        <v>350</v>
      </c>
    </row>
    <row r="155" spans="1:7" s="11" customFormat="1" ht="82.5" x14ac:dyDescent="0.25">
      <c r="A155" s="165" t="s">
        <v>1088</v>
      </c>
      <c r="B155" s="49" t="s">
        <v>932</v>
      </c>
      <c r="C155" s="94" t="s">
        <v>897</v>
      </c>
      <c r="D155" s="94" t="s">
        <v>898</v>
      </c>
      <c r="E155" s="82" t="s">
        <v>995</v>
      </c>
      <c r="F155" s="95" t="s">
        <v>899</v>
      </c>
      <c r="G155" s="143" t="s">
        <v>350</v>
      </c>
    </row>
    <row r="156" spans="1:7" s="11" customFormat="1" ht="66" x14ac:dyDescent="0.25">
      <c r="A156" s="165" t="s">
        <v>1089</v>
      </c>
      <c r="B156" s="49" t="s">
        <v>933</v>
      </c>
      <c r="C156" s="94" t="s">
        <v>898</v>
      </c>
      <c r="D156" s="94" t="s">
        <v>901</v>
      </c>
      <c r="E156" s="82" t="s">
        <v>995</v>
      </c>
      <c r="F156" s="95" t="s">
        <v>902</v>
      </c>
      <c r="G156" s="143" t="s">
        <v>350</v>
      </c>
    </row>
    <row r="157" spans="1:7" s="11" customFormat="1" ht="66" x14ac:dyDescent="0.25">
      <c r="A157" s="165" t="s">
        <v>1090</v>
      </c>
      <c r="B157" s="49" t="s">
        <v>934</v>
      </c>
      <c r="C157" s="94" t="s">
        <v>904</v>
      </c>
      <c r="D157" s="94" t="s">
        <v>297</v>
      </c>
      <c r="E157" s="82" t="s">
        <v>995</v>
      </c>
      <c r="F157" s="95" t="s">
        <v>905</v>
      </c>
      <c r="G157" s="143" t="s">
        <v>350</v>
      </c>
    </row>
    <row r="158" spans="1:7" s="11" customFormat="1" ht="82.5" x14ac:dyDescent="0.25">
      <c r="A158" s="165" t="s">
        <v>1082</v>
      </c>
      <c r="B158" s="49" t="s">
        <v>926</v>
      </c>
      <c r="C158" s="94" t="s">
        <v>252</v>
      </c>
      <c r="D158" s="94" t="s">
        <v>297</v>
      </c>
      <c r="E158" s="82" t="s">
        <v>995</v>
      </c>
      <c r="F158" s="95" t="s">
        <v>879</v>
      </c>
      <c r="G158" s="88" t="s">
        <v>354</v>
      </c>
    </row>
    <row r="159" spans="1:7" s="11" customFormat="1" ht="66" x14ac:dyDescent="0.25">
      <c r="A159" s="165" t="s">
        <v>1091</v>
      </c>
      <c r="B159" s="49" t="s">
        <v>936</v>
      </c>
      <c r="C159" s="94" t="s">
        <v>256</v>
      </c>
      <c r="D159" s="94" t="s">
        <v>255</v>
      </c>
      <c r="E159" s="82" t="s">
        <v>995</v>
      </c>
      <c r="F159" s="95" t="s">
        <v>908</v>
      </c>
      <c r="G159" s="143" t="s">
        <v>350</v>
      </c>
    </row>
    <row r="160" spans="1:7" s="11" customFormat="1" ht="66" x14ac:dyDescent="0.25">
      <c r="A160" s="165" t="s">
        <v>1092</v>
      </c>
      <c r="B160" s="49" t="s">
        <v>937</v>
      </c>
      <c r="C160" s="94" t="s">
        <v>322</v>
      </c>
      <c r="D160" s="94" t="s">
        <v>278</v>
      </c>
      <c r="E160" s="82" t="s">
        <v>995</v>
      </c>
      <c r="F160" s="95" t="s">
        <v>910</v>
      </c>
      <c r="G160" s="143" t="s">
        <v>350</v>
      </c>
    </row>
    <row r="161" spans="1:7" s="11" customFormat="1" ht="66" x14ac:dyDescent="0.25">
      <c r="A161" s="165" t="s">
        <v>1093</v>
      </c>
      <c r="B161" s="49" t="s">
        <v>938</v>
      </c>
      <c r="C161" s="94" t="s">
        <v>693</v>
      </c>
      <c r="D161" s="94" t="s">
        <v>138</v>
      </c>
      <c r="E161" s="82" t="s">
        <v>995</v>
      </c>
      <c r="F161" s="95" t="s">
        <v>912</v>
      </c>
      <c r="G161" s="143" t="s">
        <v>350</v>
      </c>
    </row>
    <row r="162" spans="1:7" s="11" customFormat="1" ht="99" x14ac:dyDescent="0.25">
      <c r="A162" s="165" t="s">
        <v>1094</v>
      </c>
      <c r="B162" s="49" t="s">
        <v>935</v>
      </c>
      <c r="C162" s="94" t="s">
        <v>256</v>
      </c>
      <c r="D162" s="94" t="s">
        <v>138</v>
      </c>
      <c r="E162" s="82" t="s">
        <v>995</v>
      </c>
      <c r="F162" s="95" t="s">
        <v>879</v>
      </c>
      <c r="G162" s="88" t="s">
        <v>354</v>
      </c>
    </row>
    <row r="163" spans="1:7" s="11" customFormat="1" ht="101.25" customHeight="1" x14ac:dyDescent="0.25">
      <c r="A163" s="167" t="s">
        <v>1095</v>
      </c>
      <c r="B163" s="168" t="s">
        <v>845</v>
      </c>
      <c r="C163" s="97" t="s">
        <v>137</v>
      </c>
      <c r="D163" s="97" t="s">
        <v>138</v>
      </c>
      <c r="E163" s="73"/>
      <c r="F163" s="135" t="s">
        <v>338</v>
      </c>
      <c r="G163" s="135" t="s">
        <v>348</v>
      </c>
    </row>
    <row r="164" spans="1:7" s="11" customFormat="1" ht="82.5" x14ac:dyDescent="0.25">
      <c r="A164" s="165" t="s">
        <v>1115</v>
      </c>
      <c r="B164" s="49" t="s">
        <v>940</v>
      </c>
      <c r="C164" s="94" t="s">
        <v>137</v>
      </c>
      <c r="D164" s="94" t="s">
        <v>851</v>
      </c>
      <c r="E164" s="95" t="s">
        <v>995</v>
      </c>
      <c r="F164" s="95" t="s">
        <v>852</v>
      </c>
      <c r="G164" s="143" t="s">
        <v>350</v>
      </c>
    </row>
    <row r="165" spans="1:7" s="11" customFormat="1" ht="82.5" x14ac:dyDescent="0.25">
      <c r="A165" s="165" t="s">
        <v>324</v>
      </c>
      <c r="B165" s="49" t="s">
        <v>941</v>
      </c>
      <c r="C165" s="94" t="s">
        <v>854</v>
      </c>
      <c r="D165" s="94" t="s">
        <v>855</v>
      </c>
      <c r="E165" s="95" t="s">
        <v>995</v>
      </c>
      <c r="F165" s="95" t="s">
        <v>856</v>
      </c>
      <c r="G165" s="143" t="s">
        <v>350</v>
      </c>
    </row>
    <row r="166" spans="1:7" s="11" customFormat="1" ht="82.5" x14ac:dyDescent="0.25">
      <c r="A166" s="165" t="s">
        <v>325</v>
      </c>
      <c r="B166" s="49" t="s">
        <v>942</v>
      </c>
      <c r="C166" s="94" t="s">
        <v>855</v>
      </c>
      <c r="D166" s="94" t="s">
        <v>858</v>
      </c>
      <c r="E166" s="95" t="s">
        <v>995</v>
      </c>
      <c r="F166" s="95" t="s">
        <v>859</v>
      </c>
      <c r="G166" s="143" t="s">
        <v>350</v>
      </c>
    </row>
    <row r="167" spans="1:7" s="11" customFormat="1" ht="82.5" x14ac:dyDescent="0.25">
      <c r="A167" s="165" t="s">
        <v>326</v>
      </c>
      <c r="B167" s="49" t="s">
        <v>943</v>
      </c>
      <c r="C167" s="94" t="s">
        <v>858</v>
      </c>
      <c r="D167" s="94" t="s">
        <v>251</v>
      </c>
      <c r="E167" s="95" t="s">
        <v>995</v>
      </c>
      <c r="F167" s="95" t="s">
        <v>861</v>
      </c>
      <c r="G167" s="143" t="s">
        <v>350</v>
      </c>
    </row>
    <row r="168" spans="1:7" s="11" customFormat="1" ht="82.5" x14ac:dyDescent="0.25">
      <c r="A168" s="166" t="s">
        <v>318</v>
      </c>
      <c r="B168" s="49" t="s">
        <v>939</v>
      </c>
      <c r="C168" s="94" t="s">
        <v>137</v>
      </c>
      <c r="D168" s="94" t="s">
        <v>848</v>
      </c>
      <c r="E168" s="95" t="s">
        <v>995</v>
      </c>
      <c r="F168" s="95" t="s">
        <v>849</v>
      </c>
      <c r="G168" s="88" t="s">
        <v>354</v>
      </c>
    </row>
    <row r="169" spans="1:7" s="11" customFormat="1" ht="82.5" x14ac:dyDescent="0.25">
      <c r="A169" s="165" t="s">
        <v>576</v>
      </c>
      <c r="B169" s="49" t="s">
        <v>945</v>
      </c>
      <c r="C169" s="94" t="s">
        <v>855</v>
      </c>
      <c r="D169" s="94" t="s">
        <v>251</v>
      </c>
      <c r="E169" s="95" t="s">
        <v>995</v>
      </c>
      <c r="F169" s="95" t="s">
        <v>866</v>
      </c>
      <c r="G169" s="143" t="s">
        <v>350</v>
      </c>
    </row>
    <row r="170" spans="1:7" s="11" customFormat="1" ht="82.5" x14ac:dyDescent="0.25">
      <c r="A170" s="165" t="s">
        <v>578</v>
      </c>
      <c r="B170" s="49" t="s">
        <v>946</v>
      </c>
      <c r="C170" s="94" t="s">
        <v>252</v>
      </c>
      <c r="D170" s="94" t="s">
        <v>868</v>
      </c>
      <c r="E170" s="95" t="s">
        <v>995</v>
      </c>
      <c r="F170" s="95" t="s">
        <v>869</v>
      </c>
      <c r="G170" s="143" t="s">
        <v>350</v>
      </c>
    </row>
    <row r="171" spans="1:7" s="11" customFormat="1" ht="99" x14ac:dyDescent="0.25">
      <c r="A171" s="165" t="s">
        <v>580</v>
      </c>
      <c r="B171" s="49" t="s">
        <v>947</v>
      </c>
      <c r="C171" s="94" t="s">
        <v>868</v>
      </c>
      <c r="D171" s="94" t="s">
        <v>863</v>
      </c>
      <c r="E171" s="95" t="s">
        <v>995</v>
      </c>
      <c r="F171" s="95" t="s">
        <v>871</v>
      </c>
      <c r="G171" s="143" t="s">
        <v>350</v>
      </c>
    </row>
    <row r="172" spans="1:7" s="11" customFormat="1" ht="99" x14ac:dyDescent="0.25">
      <c r="A172" s="165" t="s">
        <v>583</v>
      </c>
      <c r="B172" s="49" t="s">
        <v>944</v>
      </c>
      <c r="C172" s="94" t="s">
        <v>855</v>
      </c>
      <c r="D172" s="94" t="s">
        <v>863</v>
      </c>
      <c r="E172" s="95" t="s">
        <v>995</v>
      </c>
      <c r="F172" s="95" t="s">
        <v>864</v>
      </c>
      <c r="G172" s="88" t="s">
        <v>354</v>
      </c>
    </row>
    <row r="173" spans="1:7" s="11" customFormat="1" ht="115.5" x14ac:dyDescent="0.25">
      <c r="A173" s="165" t="s">
        <v>1116</v>
      </c>
      <c r="B173" s="49" t="s">
        <v>949</v>
      </c>
      <c r="C173" s="94" t="s">
        <v>252</v>
      </c>
      <c r="D173" s="94" t="s">
        <v>868</v>
      </c>
      <c r="E173" s="95" t="s">
        <v>995</v>
      </c>
      <c r="F173" s="95" t="s">
        <v>875</v>
      </c>
      <c r="G173" s="143" t="s">
        <v>350</v>
      </c>
    </row>
    <row r="174" spans="1:7" s="11" customFormat="1" ht="115.5" x14ac:dyDescent="0.25">
      <c r="A174" s="165" t="s">
        <v>1117</v>
      </c>
      <c r="B174" s="49" t="s">
        <v>950</v>
      </c>
      <c r="C174" s="94" t="s">
        <v>868</v>
      </c>
      <c r="D174" s="94" t="s">
        <v>863</v>
      </c>
      <c r="E174" s="95" t="s">
        <v>995</v>
      </c>
      <c r="F174" s="95" t="s">
        <v>877</v>
      </c>
      <c r="G174" s="143" t="s">
        <v>350</v>
      </c>
    </row>
    <row r="175" spans="1:7" s="11" customFormat="1" ht="115.5" x14ac:dyDescent="0.25">
      <c r="A175" s="165" t="s">
        <v>1097</v>
      </c>
      <c r="B175" s="49" t="s">
        <v>948</v>
      </c>
      <c r="C175" s="94" t="s">
        <v>855</v>
      </c>
      <c r="D175" s="94" t="s">
        <v>251</v>
      </c>
      <c r="E175" s="95" t="s">
        <v>995</v>
      </c>
      <c r="F175" s="95" t="s">
        <v>873</v>
      </c>
      <c r="G175" s="88" t="s">
        <v>354</v>
      </c>
    </row>
    <row r="176" spans="1:7" s="11" customFormat="1" ht="82.5" x14ac:dyDescent="0.25">
      <c r="A176" s="165" t="s">
        <v>1118</v>
      </c>
      <c r="B176" s="49" t="s">
        <v>952</v>
      </c>
      <c r="C176" s="94" t="s">
        <v>252</v>
      </c>
      <c r="D176" s="94" t="s">
        <v>868</v>
      </c>
      <c r="E176" s="95" t="s">
        <v>995</v>
      </c>
      <c r="F176" s="95" t="s">
        <v>881</v>
      </c>
      <c r="G176" s="143" t="s">
        <v>350</v>
      </c>
    </row>
    <row r="177" spans="1:7" s="11" customFormat="1" ht="82.5" x14ac:dyDescent="0.25">
      <c r="A177" s="165" t="s">
        <v>1119</v>
      </c>
      <c r="B177" s="49" t="s">
        <v>953</v>
      </c>
      <c r="C177" s="94" t="s">
        <v>883</v>
      </c>
      <c r="D177" s="94" t="s">
        <v>884</v>
      </c>
      <c r="E177" s="95" t="s">
        <v>995</v>
      </c>
      <c r="F177" s="95" t="s">
        <v>885</v>
      </c>
      <c r="G177" s="143" t="s">
        <v>350</v>
      </c>
    </row>
    <row r="178" spans="1:7" s="11" customFormat="1" ht="82.5" x14ac:dyDescent="0.25">
      <c r="A178" s="165" t="s">
        <v>1120</v>
      </c>
      <c r="B178" s="49" t="s">
        <v>954</v>
      </c>
      <c r="C178" s="94" t="s">
        <v>887</v>
      </c>
      <c r="D178" s="94" t="s">
        <v>888</v>
      </c>
      <c r="E178" s="95" t="s">
        <v>995</v>
      </c>
      <c r="F178" s="95" t="s">
        <v>889</v>
      </c>
      <c r="G178" s="143" t="s">
        <v>350</v>
      </c>
    </row>
    <row r="179" spans="1:7" s="11" customFormat="1" ht="82.5" x14ac:dyDescent="0.25">
      <c r="A179" s="165" t="s">
        <v>1121</v>
      </c>
      <c r="B179" s="49" t="s">
        <v>955</v>
      </c>
      <c r="C179" s="94" t="s">
        <v>891</v>
      </c>
      <c r="D179" s="94" t="s">
        <v>892</v>
      </c>
      <c r="E179" s="95" t="s">
        <v>995</v>
      </c>
      <c r="F179" s="95" t="s">
        <v>893</v>
      </c>
      <c r="G179" s="143" t="s">
        <v>350</v>
      </c>
    </row>
    <row r="180" spans="1:7" s="11" customFormat="1" ht="99" x14ac:dyDescent="0.25">
      <c r="A180" s="165" t="s">
        <v>1122</v>
      </c>
      <c r="B180" s="49" t="s">
        <v>956</v>
      </c>
      <c r="C180" s="94" t="s">
        <v>891</v>
      </c>
      <c r="D180" s="94" t="s">
        <v>892</v>
      </c>
      <c r="E180" s="95" t="s">
        <v>995</v>
      </c>
      <c r="F180" s="95" t="s">
        <v>895</v>
      </c>
      <c r="G180" s="143" t="s">
        <v>350</v>
      </c>
    </row>
    <row r="181" spans="1:7" s="11" customFormat="1" ht="99" x14ac:dyDescent="0.25">
      <c r="A181" s="165" t="s">
        <v>1123</v>
      </c>
      <c r="B181" s="49" t="s">
        <v>957</v>
      </c>
      <c r="C181" s="94" t="s">
        <v>897</v>
      </c>
      <c r="D181" s="94" t="s">
        <v>898</v>
      </c>
      <c r="E181" s="95" t="s">
        <v>995</v>
      </c>
      <c r="F181" s="95" t="s">
        <v>899</v>
      </c>
      <c r="G181" s="143" t="s">
        <v>350</v>
      </c>
    </row>
    <row r="182" spans="1:7" s="11" customFormat="1" ht="82.5" x14ac:dyDescent="0.25">
      <c r="A182" s="165" t="s">
        <v>1124</v>
      </c>
      <c r="B182" s="49" t="s">
        <v>958</v>
      </c>
      <c r="C182" s="94" t="s">
        <v>898</v>
      </c>
      <c r="D182" s="94" t="s">
        <v>901</v>
      </c>
      <c r="E182" s="95" t="s">
        <v>995</v>
      </c>
      <c r="F182" s="95" t="s">
        <v>902</v>
      </c>
      <c r="G182" s="143" t="s">
        <v>350</v>
      </c>
    </row>
    <row r="183" spans="1:7" s="11" customFormat="1" ht="82.5" x14ac:dyDescent="0.25">
      <c r="A183" s="165" t="s">
        <v>1125</v>
      </c>
      <c r="B183" s="49" t="s">
        <v>959</v>
      </c>
      <c r="C183" s="94" t="s">
        <v>904</v>
      </c>
      <c r="D183" s="94" t="s">
        <v>297</v>
      </c>
      <c r="E183" s="95" t="s">
        <v>995</v>
      </c>
      <c r="F183" s="95" t="s">
        <v>905</v>
      </c>
      <c r="G183" s="143" t="s">
        <v>350</v>
      </c>
    </row>
    <row r="184" spans="1:7" s="11" customFormat="1" ht="82.5" x14ac:dyDescent="0.25">
      <c r="A184" s="165" t="s">
        <v>1098</v>
      </c>
      <c r="B184" s="49" t="s">
        <v>951</v>
      </c>
      <c r="C184" s="94" t="s">
        <v>252</v>
      </c>
      <c r="D184" s="94" t="s">
        <v>297</v>
      </c>
      <c r="E184" s="95" t="s">
        <v>995</v>
      </c>
      <c r="F184" s="95" t="s">
        <v>879</v>
      </c>
      <c r="G184" s="88" t="s">
        <v>354</v>
      </c>
    </row>
    <row r="185" spans="1:7" ht="82.5" x14ac:dyDescent="0.25">
      <c r="A185" s="165" t="s">
        <v>1126</v>
      </c>
      <c r="B185" s="49" t="s">
        <v>961</v>
      </c>
      <c r="C185" s="94" t="s">
        <v>256</v>
      </c>
      <c r="D185" s="94" t="s">
        <v>255</v>
      </c>
      <c r="E185" s="95" t="s">
        <v>995</v>
      </c>
      <c r="F185" s="95" t="s">
        <v>908</v>
      </c>
      <c r="G185" s="143" t="s">
        <v>350</v>
      </c>
    </row>
    <row r="186" spans="1:7" s="11" customFormat="1" ht="82.5" x14ac:dyDescent="0.25">
      <c r="A186" s="165" t="s">
        <v>1127</v>
      </c>
      <c r="B186" s="49" t="s">
        <v>962</v>
      </c>
      <c r="C186" s="94" t="s">
        <v>322</v>
      </c>
      <c r="D186" s="94" t="s">
        <v>278</v>
      </c>
      <c r="E186" s="95" t="s">
        <v>995</v>
      </c>
      <c r="F186" s="95" t="s">
        <v>910</v>
      </c>
      <c r="G186" s="143" t="s">
        <v>350</v>
      </c>
    </row>
    <row r="187" spans="1:7" s="148" customFormat="1" ht="82.5" x14ac:dyDescent="0.25">
      <c r="A187" s="165" t="s">
        <v>1128</v>
      </c>
      <c r="B187" s="49" t="s">
        <v>963</v>
      </c>
      <c r="C187" s="94" t="s">
        <v>693</v>
      </c>
      <c r="D187" s="94" t="s">
        <v>138</v>
      </c>
      <c r="E187" s="95" t="s">
        <v>995</v>
      </c>
      <c r="F187" s="95" t="s">
        <v>912</v>
      </c>
      <c r="G187" s="143" t="s">
        <v>350</v>
      </c>
    </row>
    <row r="188" spans="1:7" s="11" customFormat="1" ht="115.5" x14ac:dyDescent="0.25">
      <c r="A188" s="165" t="s">
        <v>1099</v>
      </c>
      <c r="B188" s="49" t="s">
        <v>960</v>
      </c>
      <c r="C188" s="94" t="s">
        <v>256</v>
      </c>
      <c r="D188" s="94" t="s">
        <v>138</v>
      </c>
      <c r="E188" s="95" t="s">
        <v>995</v>
      </c>
      <c r="F188" s="95" t="s">
        <v>879</v>
      </c>
      <c r="G188" s="88" t="s">
        <v>354</v>
      </c>
    </row>
    <row r="189" spans="1:7" s="148" customFormat="1" ht="66" x14ac:dyDescent="0.25">
      <c r="A189" s="157"/>
      <c r="B189" s="158" t="s">
        <v>382</v>
      </c>
      <c r="C189" s="162" t="s">
        <v>137</v>
      </c>
      <c r="D189" s="162" t="s">
        <v>138</v>
      </c>
      <c r="E189" s="175" t="s">
        <v>995</v>
      </c>
      <c r="F189" s="157"/>
      <c r="G189" s="157"/>
    </row>
    <row r="190" spans="1:7" s="200" customFormat="1" ht="66" x14ac:dyDescent="0.25">
      <c r="A190" s="194" t="s">
        <v>1100</v>
      </c>
      <c r="B190" s="195" t="s">
        <v>792</v>
      </c>
      <c r="C190" s="198" t="s">
        <v>137</v>
      </c>
      <c r="D190" s="199" t="s">
        <v>138</v>
      </c>
      <c r="E190" s="196" t="s">
        <v>995</v>
      </c>
      <c r="F190" s="196" t="s">
        <v>338</v>
      </c>
      <c r="G190" s="196" t="s">
        <v>348</v>
      </c>
    </row>
    <row r="191" spans="1:7" s="200" customFormat="1" ht="99" x14ac:dyDescent="0.25">
      <c r="A191" s="194" t="s">
        <v>327</v>
      </c>
      <c r="B191" s="195" t="s">
        <v>572</v>
      </c>
      <c r="C191" s="201">
        <v>43617</v>
      </c>
      <c r="D191" s="201">
        <v>43709</v>
      </c>
      <c r="E191" s="196" t="s">
        <v>994</v>
      </c>
      <c r="F191" s="195" t="s">
        <v>480</v>
      </c>
      <c r="G191" s="202" t="s">
        <v>350</v>
      </c>
    </row>
    <row r="192" spans="1:7" s="200" customFormat="1" ht="99" x14ac:dyDescent="0.25">
      <c r="A192" s="194" t="s">
        <v>328</v>
      </c>
      <c r="B192" s="195" t="s">
        <v>573</v>
      </c>
      <c r="C192" s="201">
        <v>43739</v>
      </c>
      <c r="D192" s="201">
        <v>43831</v>
      </c>
      <c r="E192" s="196" t="s">
        <v>994</v>
      </c>
      <c r="F192" s="195" t="s">
        <v>483</v>
      </c>
      <c r="G192" s="202" t="s">
        <v>350</v>
      </c>
    </row>
    <row r="193" spans="1:7" s="200" customFormat="1" ht="115.5" x14ac:dyDescent="0.25">
      <c r="A193" s="194" t="s">
        <v>329</v>
      </c>
      <c r="B193" s="195" t="s">
        <v>574</v>
      </c>
      <c r="C193" s="201">
        <v>43832</v>
      </c>
      <c r="D193" s="201">
        <v>43983</v>
      </c>
      <c r="E193" s="196" t="s">
        <v>994</v>
      </c>
      <c r="F193" s="195" t="s">
        <v>486</v>
      </c>
      <c r="G193" s="202" t="s">
        <v>350</v>
      </c>
    </row>
    <row r="194" spans="1:7" s="200" customFormat="1" ht="99" x14ac:dyDescent="0.25">
      <c r="A194" s="194" t="s">
        <v>323</v>
      </c>
      <c r="B194" s="195" t="s">
        <v>575</v>
      </c>
      <c r="C194" s="194" t="s">
        <v>137</v>
      </c>
      <c r="D194" s="201">
        <v>44012</v>
      </c>
      <c r="E194" s="196" t="s">
        <v>994</v>
      </c>
      <c r="F194" s="195" t="s">
        <v>564</v>
      </c>
      <c r="G194" s="203" t="s">
        <v>354</v>
      </c>
    </row>
    <row r="195" spans="1:7" s="200" customFormat="1" ht="99" x14ac:dyDescent="0.25">
      <c r="A195" s="194" t="s">
        <v>589</v>
      </c>
      <c r="B195" s="195" t="s">
        <v>577</v>
      </c>
      <c r="C195" s="201">
        <v>44013</v>
      </c>
      <c r="D195" s="201">
        <v>44075</v>
      </c>
      <c r="E195" s="196" t="s">
        <v>994</v>
      </c>
      <c r="F195" s="195" t="s">
        <v>489</v>
      </c>
      <c r="G195" s="202" t="s">
        <v>350</v>
      </c>
    </row>
    <row r="196" spans="1:7" s="200" customFormat="1" ht="99" x14ac:dyDescent="0.25">
      <c r="A196" s="194" t="s">
        <v>591</v>
      </c>
      <c r="B196" s="195" t="s">
        <v>579</v>
      </c>
      <c r="C196" s="201">
        <v>44105</v>
      </c>
      <c r="D196" s="201">
        <v>44501</v>
      </c>
      <c r="E196" s="196" t="s">
        <v>994</v>
      </c>
      <c r="F196" s="195" t="s">
        <v>491</v>
      </c>
      <c r="G196" s="202" t="s">
        <v>350</v>
      </c>
    </row>
    <row r="197" spans="1:7" s="200" customFormat="1" ht="99" x14ac:dyDescent="0.25">
      <c r="A197" s="194" t="s">
        <v>593</v>
      </c>
      <c r="B197" s="195" t="s">
        <v>581</v>
      </c>
      <c r="C197" s="201">
        <v>44531</v>
      </c>
      <c r="D197" s="201">
        <v>44743</v>
      </c>
      <c r="E197" s="196" t="s">
        <v>994</v>
      </c>
      <c r="F197" s="195" t="s">
        <v>494</v>
      </c>
      <c r="G197" s="202" t="s">
        <v>350</v>
      </c>
    </row>
    <row r="198" spans="1:7" s="200" customFormat="1" ht="99" x14ac:dyDescent="0.25">
      <c r="A198" s="194" t="s">
        <v>595</v>
      </c>
      <c r="B198" s="195" t="s">
        <v>582</v>
      </c>
      <c r="C198" s="201">
        <v>44774</v>
      </c>
      <c r="D198" s="201">
        <v>45108</v>
      </c>
      <c r="E198" s="196" t="s">
        <v>994</v>
      </c>
      <c r="F198" s="195" t="s">
        <v>497</v>
      </c>
      <c r="G198" s="202" t="s">
        <v>350</v>
      </c>
    </row>
    <row r="199" spans="1:7" s="200" customFormat="1" ht="99" x14ac:dyDescent="0.25">
      <c r="A199" s="194" t="s">
        <v>597</v>
      </c>
      <c r="B199" s="195" t="s">
        <v>571</v>
      </c>
      <c r="C199" s="201">
        <v>43922</v>
      </c>
      <c r="D199" s="201">
        <v>45108</v>
      </c>
      <c r="E199" s="196" t="s">
        <v>994</v>
      </c>
      <c r="F199" s="195" t="s">
        <v>570</v>
      </c>
      <c r="G199" s="203" t="s">
        <v>354</v>
      </c>
    </row>
    <row r="200" spans="1:7" s="205" customFormat="1" ht="99" x14ac:dyDescent="0.25">
      <c r="A200" s="194" t="s">
        <v>1101</v>
      </c>
      <c r="B200" s="195" t="s">
        <v>1129</v>
      </c>
      <c r="C200" s="194" t="s">
        <v>137</v>
      </c>
      <c r="D200" s="194" t="s">
        <v>476</v>
      </c>
      <c r="E200" s="196" t="s">
        <v>994</v>
      </c>
      <c r="F200" s="204" t="s">
        <v>338</v>
      </c>
      <c r="G200" s="204" t="s">
        <v>348</v>
      </c>
    </row>
    <row r="201" spans="1:7" s="200" customFormat="1" ht="99" x14ac:dyDescent="0.25">
      <c r="A201" s="194" t="s">
        <v>340</v>
      </c>
      <c r="B201" s="195" t="s">
        <v>584</v>
      </c>
      <c r="C201" s="194" t="s">
        <v>137</v>
      </c>
      <c r="D201" s="201">
        <v>43616</v>
      </c>
      <c r="E201" s="196" t="s">
        <v>994</v>
      </c>
      <c r="F201" s="195" t="s">
        <v>503</v>
      </c>
      <c r="G201" s="202" t="s">
        <v>350</v>
      </c>
    </row>
    <row r="202" spans="1:7" s="200" customFormat="1" ht="99" x14ac:dyDescent="0.25">
      <c r="A202" s="194" t="s">
        <v>341</v>
      </c>
      <c r="B202" s="195" t="s">
        <v>585</v>
      </c>
      <c r="C202" s="201">
        <v>43617</v>
      </c>
      <c r="D202" s="201">
        <v>43709</v>
      </c>
      <c r="E202" s="196" t="s">
        <v>994</v>
      </c>
      <c r="F202" s="195" t="s">
        <v>505</v>
      </c>
      <c r="G202" s="202" t="s">
        <v>350</v>
      </c>
    </row>
    <row r="203" spans="1:7" s="200" customFormat="1" ht="99" x14ac:dyDescent="0.25">
      <c r="A203" s="194" t="s">
        <v>342</v>
      </c>
      <c r="B203" s="195" t="s">
        <v>586</v>
      </c>
      <c r="C203" s="201">
        <v>43739</v>
      </c>
      <c r="D203" s="201">
        <v>43831</v>
      </c>
      <c r="E203" s="196" t="s">
        <v>994</v>
      </c>
      <c r="F203" s="195" t="s">
        <v>507</v>
      </c>
      <c r="G203" s="202" t="s">
        <v>350</v>
      </c>
    </row>
    <row r="204" spans="1:7" s="200" customFormat="1" ht="99" x14ac:dyDescent="0.25">
      <c r="A204" s="194" t="s">
        <v>343</v>
      </c>
      <c r="B204" s="195" t="s">
        <v>587</v>
      </c>
      <c r="C204" s="201">
        <v>43832</v>
      </c>
      <c r="D204" s="201">
        <v>43983</v>
      </c>
      <c r="E204" s="196" t="s">
        <v>994</v>
      </c>
      <c r="F204" s="195" t="s">
        <v>510</v>
      </c>
      <c r="G204" s="202" t="s">
        <v>350</v>
      </c>
    </row>
    <row r="205" spans="1:7" s="200" customFormat="1" ht="99" x14ac:dyDescent="0.25">
      <c r="A205" s="194" t="s">
        <v>606</v>
      </c>
      <c r="B205" s="195" t="s">
        <v>588</v>
      </c>
      <c r="C205" s="194" t="s">
        <v>137</v>
      </c>
      <c r="D205" s="201">
        <v>44012</v>
      </c>
      <c r="E205" s="196" t="s">
        <v>994</v>
      </c>
      <c r="F205" s="195" t="s">
        <v>512</v>
      </c>
      <c r="G205" s="203" t="s">
        <v>354</v>
      </c>
    </row>
    <row r="206" spans="1:7" s="200" customFormat="1" ht="99" x14ac:dyDescent="0.25">
      <c r="A206" s="194" t="s">
        <v>609</v>
      </c>
      <c r="B206" s="195" t="s">
        <v>590</v>
      </c>
      <c r="C206" s="201">
        <v>44013</v>
      </c>
      <c r="D206" s="201">
        <v>44075</v>
      </c>
      <c r="E206" s="196" t="s">
        <v>994</v>
      </c>
      <c r="F206" s="195" t="s">
        <v>489</v>
      </c>
      <c r="G206" s="202" t="s">
        <v>350</v>
      </c>
    </row>
    <row r="207" spans="1:7" s="200" customFormat="1" ht="99" x14ac:dyDescent="0.25">
      <c r="A207" s="194" t="s">
        <v>611</v>
      </c>
      <c r="B207" s="195" t="s">
        <v>592</v>
      </c>
      <c r="C207" s="201">
        <v>44105</v>
      </c>
      <c r="D207" s="201">
        <v>44501</v>
      </c>
      <c r="E207" s="196" t="s">
        <v>994</v>
      </c>
      <c r="F207" s="195" t="s">
        <v>491</v>
      </c>
      <c r="G207" s="202" t="s">
        <v>350</v>
      </c>
    </row>
    <row r="208" spans="1:7" s="200" customFormat="1" ht="99" x14ac:dyDescent="0.25">
      <c r="A208" s="194" t="s">
        <v>613</v>
      </c>
      <c r="B208" s="195" t="s">
        <v>594</v>
      </c>
      <c r="C208" s="201">
        <v>44531</v>
      </c>
      <c r="D208" s="201">
        <v>44743</v>
      </c>
      <c r="E208" s="196" t="s">
        <v>994</v>
      </c>
      <c r="F208" s="195" t="s">
        <v>494</v>
      </c>
      <c r="G208" s="202" t="s">
        <v>350</v>
      </c>
    </row>
    <row r="209" spans="1:7" s="200" customFormat="1" ht="99" x14ac:dyDescent="0.25">
      <c r="A209" s="194" t="s">
        <v>615</v>
      </c>
      <c r="B209" s="195" t="s">
        <v>596</v>
      </c>
      <c r="C209" s="201">
        <v>44774</v>
      </c>
      <c r="D209" s="201">
        <v>45108</v>
      </c>
      <c r="E209" s="196" t="s">
        <v>994</v>
      </c>
      <c r="F209" s="195" t="s">
        <v>497</v>
      </c>
      <c r="G209" s="202" t="s">
        <v>350</v>
      </c>
    </row>
    <row r="210" spans="1:7" s="200" customFormat="1" ht="99" x14ac:dyDescent="0.25">
      <c r="A210" s="194" t="s">
        <v>617</v>
      </c>
      <c r="B210" s="195" t="s">
        <v>598</v>
      </c>
      <c r="C210" s="201">
        <v>43922</v>
      </c>
      <c r="D210" s="201">
        <v>45108</v>
      </c>
      <c r="E210" s="196" t="s">
        <v>994</v>
      </c>
      <c r="F210" s="195" t="s">
        <v>518</v>
      </c>
      <c r="G210" s="203" t="s">
        <v>354</v>
      </c>
    </row>
    <row r="211" spans="1:7" s="207" customFormat="1" ht="99" x14ac:dyDescent="0.25">
      <c r="A211" s="206" t="s">
        <v>619</v>
      </c>
      <c r="B211" s="195" t="s">
        <v>347</v>
      </c>
      <c r="C211" s="194" t="s">
        <v>137</v>
      </c>
      <c r="D211" s="194" t="s">
        <v>476</v>
      </c>
      <c r="E211" s="196" t="s">
        <v>994</v>
      </c>
      <c r="F211" s="204" t="s">
        <v>338</v>
      </c>
      <c r="G211" s="204" t="s">
        <v>348</v>
      </c>
    </row>
    <row r="212" spans="1:7" s="200" customFormat="1" ht="99" x14ac:dyDescent="0.25">
      <c r="A212" s="194" t="s">
        <v>621</v>
      </c>
      <c r="B212" s="195" t="s">
        <v>599</v>
      </c>
      <c r="C212" s="194" t="s">
        <v>137</v>
      </c>
      <c r="D212" s="201">
        <v>43616</v>
      </c>
      <c r="E212" s="196" t="s">
        <v>994</v>
      </c>
      <c r="F212" s="195" t="s">
        <v>600</v>
      </c>
      <c r="G212" s="202" t="s">
        <v>350</v>
      </c>
    </row>
    <row r="213" spans="1:7" s="200" customFormat="1" ht="99" x14ac:dyDescent="0.25">
      <c r="A213" s="194" t="s">
        <v>624</v>
      </c>
      <c r="B213" s="195" t="s">
        <v>601</v>
      </c>
      <c r="C213" s="201">
        <v>43617</v>
      </c>
      <c r="D213" s="201">
        <v>43709</v>
      </c>
      <c r="E213" s="196" t="s">
        <v>994</v>
      </c>
      <c r="F213" s="195" t="s">
        <v>602</v>
      </c>
      <c r="G213" s="202" t="s">
        <v>350</v>
      </c>
    </row>
    <row r="214" spans="1:7" s="200" customFormat="1" ht="99" x14ac:dyDescent="0.25">
      <c r="A214" s="194" t="s">
        <v>627</v>
      </c>
      <c r="B214" s="195" t="s">
        <v>603</v>
      </c>
      <c r="C214" s="201">
        <v>43739</v>
      </c>
      <c r="D214" s="201">
        <v>43831</v>
      </c>
      <c r="E214" s="196" t="s">
        <v>994</v>
      </c>
      <c r="F214" s="195" t="s">
        <v>604</v>
      </c>
      <c r="G214" s="202" t="s">
        <v>350</v>
      </c>
    </row>
    <row r="215" spans="1:7" s="200" customFormat="1" ht="115.5" x14ac:dyDescent="0.25">
      <c r="A215" s="194" t="s">
        <v>630</v>
      </c>
      <c r="B215" s="195" t="s">
        <v>605</v>
      </c>
      <c r="C215" s="201">
        <v>43832</v>
      </c>
      <c r="D215" s="201">
        <v>43983</v>
      </c>
      <c r="E215" s="196" t="s">
        <v>994</v>
      </c>
      <c r="F215" s="195" t="s">
        <v>510</v>
      </c>
      <c r="G215" s="202" t="s">
        <v>350</v>
      </c>
    </row>
    <row r="216" spans="1:7" s="200" customFormat="1" ht="99" x14ac:dyDescent="0.25">
      <c r="A216" s="194" t="s">
        <v>633</v>
      </c>
      <c r="B216" s="195" t="s">
        <v>607</v>
      </c>
      <c r="C216" s="194" t="s">
        <v>137</v>
      </c>
      <c r="D216" s="201">
        <v>44012</v>
      </c>
      <c r="E216" s="196" t="s">
        <v>994</v>
      </c>
      <c r="F216" s="195" t="s">
        <v>608</v>
      </c>
      <c r="G216" s="203" t="s">
        <v>354</v>
      </c>
    </row>
    <row r="217" spans="1:7" s="200" customFormat="1" ht="99" x14ac:dyDescent="0.25">
      <c r="A217" s="194" t="s">
        <v>635</v>
      </c>
      <c r="B217" s="195" t="s">
        <v>610</v>
      </c>
      <c r="C217" s="201">
        <v>44013</v>
      </c>
      <c r="D217" s="201">
        <v>44075</v>
      </c>
      <c r="E217" s="196" t="s">
        <v>994</v>
      </c>
      <c r="F217" s="195" t="s">
        <v>489</v>
      </c>
      <c r="G217" s="202" t="s">
        <v>350</v>
      </c>
    </row>
    <row r="218" spans="1:7" s="200" customFormat="1" ht="99" x14ac:dyDescent="0.25">
      <c r="A218" s="194" t="s">
        <v>638</v>
      </c>
      <c r="B218" s="195" t="s">
        <v>612</v>
      </c>
      <c r="C218" s="201">
        <v>44136</v>
      </c>
      <c r="D218" s="201">
        <v>44682</v>
      </c>
      <c r="E218" s="196" t="s">
        <v>994</v>
      </c>
      <c r="F218" s="195" t="s">
        <v>491</v>
      </c>
      <c r="G218" s="202" t="s">
        <v>350</v>
      </c>
    </row>
    <row r="219" spans="1:7" s="200" customFormat="1" ht="99" x14ac:dyDescent="0.25">
      <c r="A219" s="194" t="s">
        <v>641</v>
      </c>
      <c r="B219" s="195" t="s">
        <v>614</v>
      </c>
      <c r="C219" s="201">
        <v>44713</v>
      </c>
      <c r="D219" s="201">
        <v>45139</v>
      </c>
      <c r="E219" s="196" t="s">
        <v>994</v>
      </c>
      <c r="F219" s="195" t="s">
        <v>494</v>
      </c>
      <c r="G219" s="202" t="s">
        <v>350</v>
      </c>
    </row>
    <row r="220" spans="1:7" s="200" customFormat="1" ht="99" x14ac:dyDescent="0.25">
      <c r="A220" s="194" t="s">
        <v>644</v>
      </c>
      <c r="B220" s="195" t="s">
        <v>616</v>
      </c>
      <c r="C220" s="201">
        <v>45170</v>
      </c>
      <c r="D220" s="201">
        <v>45566</v>
      </c>
      <c r="E220" s="196" t="s">
        <v>994</v>
      </c>
      <c r="F220" s="195" t="s">
        <v>497</v>
      </c>
      <c r="G220" s="202" t="s">
        <v>350</v>
      </c>
    </row>
    <row r="221" spans="1:7" s="200" customFormat="1" ht="99" x14ac:dyDescent="0.25">
      <c r="A221" s="194" t="s">
        <v>646</v>
      </c>
      <c r="B221" s="195" t="s">
        <v>618</v>
      </c>
      <c r="C221" s="201">
        <v>43983</v>
      </c>
      <c r="D221" s="201">
        <v>45566</v>
      </c>
      <c r="E221" s="196" t="s">
        <v>994</v>
      </c>
      <c r="F221" s="195" t="s">
        <v>518</v>
      </c>
      <c r="G221" s="203" t="s">
        <v>354</v>
      </c>
    </row>
    <row r="222" spans="1:7" s="212" customFormat="1" ht="66" x14ac:dyDescent="0.25">
      <c r="A222" s="213" t="s">
        <v>1588</v>
      </c>
      <c r="B222" s="208" t="s">
        <v>1459</v>
      </c>
      <c r="C222" s="213" t="s">
        <v>137</v>
      </c>
      <c r="D222" s="213" t="s">
        <v>138</v>
      </c>
      <c r="E222" s="210" t="s">
        <v>1457</v>
      </c>
      <c r="F222" s="214" t="s">
        <v>338</v>
      </c>
      <c r="G222" s="214" t="s">
        <v>348</v>
      </c>
    </row>
    <row r="223" spans="1:7" s="212" customFormat="1" ht="66" x14ac:dyDescent="0.25">
      <c r="A223" s="208" t="s">
        <v>327</v>
      </c>
      <c r="B223" s="208" t="s">
        <v>1454</v>
      </c>
      <c r="C223" s="209">
        <v>43466</v>
      </c>
      <c r="D223" s="209">
        <v>43709</v>
      </c>
      <c r="E223" s="210" t="s">
        <v>1457</v>
      </c>
      <c r="F223" s="211" t="s">
        <v>1549</v>
      </c>
      <c r="G223" s="215" t="s">
        <v>350</v>
      </c>
    </row>
    <row r="224" spans="1:7" s="212" customFormat="1" ht="66" x14ac:dyDescent="0.25">
      <c r="A224" s="208" t="s">
        <v>328</v>
      </c>
      <c r="B224" s="208" t="s">
        <v>1462</v>
      </c>
      <c r="C224" s="209">
        <v>43466</v>
      </c>
      <c r="D224" s="209">
        <v>43800</v>
      </c>
      <c r="E224" s="210" t="s">
        <v>1457</v>
      </c>
      <c r="F224" s="208" t="s">
        <v>1550</v>
      </c>
      <c r="G224" s="215" t="s">
        <v>350</v>
      </c>
    </row>
    <row r="225" spans="1:7" s="212" customFormat="1" ht="66" x14ac:dyDescent="0.25">
      <c r="A225" s="208" t="s">
        <v>329</v>
      </c>
      <c r="B225" s="208" t="s">
        <v>1455</v>
      </c>
      <c r="C225" s="209">
        <v>43556</v>
      </c>
      <c r="D225" s="209">
        <v>43800</v>
      </c>
      <c r="E225" s="210" t="s">
        <v>1457</v>
      </c>
      <c r="F225" s="211" t="s">
        <v>1549</v>
      </c>
      <c r="G225" s="215" t="s">
        <v>350</v>
      </c>
    </row>
    <row r="226" spans="1:7" s="212" customFormat="1" ht="66" x14ac:dyDescent="0.25">
      <c r="A226" s="208" t="s">
        <v>1589</v>
      </c>
      <c r="B226" s="208" t="s">
        <v>1456</v>
      </c>
      <c r="C226" s="209">
        <v>43586</v>
      </c>
      <c r="D226" s="209">
        <v>44166</v>
      </c>
      <c r="E226" s="210" t="s">
        <v>1457</v>
      </c>
      <c r="F226" s="208" t="s">
        <v>447</v>
      </c>
      <c r="G226" s="215" t="s">
        <v>350</v>
      </c>
    </row>
    <row r="227" spans="1:7" s="212" customFormat="1" ht="66" x14ac:dyDescent="0.25">
      <c r="A227" s="208" t="s">
        <v>323</v>
      </c>
      <c r="B227" s="208" t="s">
        <v>1551</v>
      </c>
      <c r="C227" s="209">
        <v>43800</v>
      </c>
      <c r="D227" s="209">
        <v>45627</v>
      </c>
      <c r="E227" s="210" t="s">
        <v>1457</v>
      </c>
      <c r="F227" s="208" t="s">
        <v>1552</v>
      </c>
      <c r="G227" s="215" t="s">
        <v>354</v>
      </c>
    </row>
    <row r="229" spans="1:7" s="11" customFormat="1" ht="75" x14ac:dyDescent="0.25">
      <c r="A229" s="94"/>
      <c r="B229" s="275" t="s">
        <v>398</v>
      </c>
      <c r="C229" s="105" t="s">
        <v>137</v>
      </c>
      <c r="D229" s="105" t="s">
        <v>138</v>
      </c>
      <c r="E229" s="276" t="s">
        <v>995</v>
      </c>
      <c r="F229" s="277"/>
      <c r="G229" s="278"/>
    </row>
    <row r="230" spans="1:7" s="11" customFormat="1" ht="99" x14ac:dyDescent="0.25">
      <c r="A230" s="94" t="s">
        <v>649</v>
      </c>
      <c r="B230" s="83" t="s">
        <v>399</v>
      </c>
      <c r="C230" s="96">
        <v>43466</v>
      </c>
      <c r="D230" s="96">
        <v>45627</v>
      </c>
      <c r="E230" s="82" t="s">
        <v>395</v>
      </c>
      <c r="F230" s="105" t="s">
        <v>338</v>
      </c>
      <c r="G230" s="105" t="s">
        <v>348</v>
      </c>
    </row>
    <row r="231" spans="1:7" s="11" customFormat="1" ht="115.5" x14ac:dyDescent="0.25">
      <c r="A231" s="94" t="s">
        <v>652</v>
      </c>
      <c r="B231" s="83" t="s">
        <v>402</v>
      </c>
      <c r="C231" s="96">
        <v>43466</v>
      </c>
      <c r="D231" s="96">
        <v>43525</v>
      </c>
      <c r="E231" s="276" t="s">
        <v>995</v>
      </c>
      <c r="F231" s="95" t="s">
        <v>403</v>
      </c>
      <c r="G231" s="132" t="s">
        <v>350</v>
      </c>
    </row>
    <row r="232" spans="1:7" s="11" customFormat="1" ht="115.5" x14ac:dyDescent="0.25">
      <c r="A232" s="94" t="s">
        <v>654</v>
      </c>
      <c r="B232" s="83" t="s">
        <v>404</v>
      </c>
      <c r="C232" s="96">
        <v>43497</v>
      </c>
      <c r="D232" s="96">
        <v>43556</v>
      </c>
      <c r="E232" s="82" t="s">
        <v>395</v>
      </c>
      <c r="F232" s="95" t="s">
        <v>405</v>
      </c>
      <c r="G232" s="132" t="s">
        <v>350</v>
      </c>
    </row>
    <row r="233" spans="1:7" s="11" customFormat="1" ht="115.5" x14ac:dyDescent="0.25">
      <c r="A233" s="94" t="s">
        <v>656</v>
      </c>
      <c r="B233" s="83" t="s">
        <v>406</v>
      </c>
      <c r="C233" s="96">
        <v>43525</v>
      </c>
      <c r="D233" s="96">
        <v>43586</v>
      </c>
      <c r="E233" s="82" t="s">
        <v>395</v>
      </c>
      <c r="F233" s="95" t="s">
        <v>407</v>
      </c>
      <c r="G233" s="132" t="s">
        <v>350</v>
      </c>
    </row>
    <row r="234" spans="1:7" s="11" customFormat="1" ht="99" x14ac:dyDescent="0.25">
      <c r="A234" s="94" t="s">
        <v>658</v>
      </c>
      <c r="B234" s="83" t="s">
        <v>408</v>
      </c>
      <c r="C234" s="96">
        <v>43525</v>
      </c>
      <c r="D234" s="96">
        <v>43617</v>
      </c>
      <c r="E234" s="82" t="s">
        <v>395</v>
      </c>
      <c r="F234" s="95" t="s">
        <v>409</v>
      </c>
      <c r="G234" s="132" t="s">
        <v>350</v>
      </c>
    </row>
    <row r="235" spans="1:7" s="11" customFormat="1" ht="115.5" x14ac:dyDescent="0.25">
      <c r="A235" s="94" t="s">
        <v>660</v>
      </c>
      <c r="B235" s="83" t="s">
        <v>400</v>
      </c>
      <c r="C235" s="96">
        <v>43466</v>
      </c>
      <c r="D235" s="96">
        <v>43617</v>
      </c>
      <c r="E235" s="276" t="s">
        <v>995</v>
      </c>
      <c r="F235" s="95" t="s">
        <v>401</v>
      </c>
      <c r="G235" s="86" t="s">
        <v>354</v>
      </c>
    </row>
    <row r="236" spans="1:7" s="11" customFormat="1" ht="132" x14ac:dyDescent="0.25">
      <c r="A236" s="94" t="s">
        <v>662</v>
      </c>
      <c r="B236" s="83" t="s">
        <v>410</v>
      </c>
      <c r="C236" s="96">
        <v>43617</v>
      </c>
      <c r="D236" s="96">
        <v>44713</v>
      </c>
      <c r="E236" s="276" t="s">
        <v>995</v>
      </c>
      <c r="F236" s="95" t="s">
        <v>411</v>
      </c>
      <c r="G236" s="132" t="s">
        <v>350</v>
      </c>
    </row>
    <row r="237" spans="1:7" s="11" customFormat="1" ht="82.5" x14ac:dyDescent="0.25">
      <c r="A237" s="94" t="s">
        <v>664</v>
      </c>
      <c r="B237" s="83" t="s">
        <v>412</v>
      </c>
      <c r="C237" s="96">
        <v>43617</v>
      </c>
      <c r="D237" s="96">
        <v>43983</v>
      </c>
      <c r="E237" s="276" t="s">
        <v>995</v>
      </c>
      <c r="F237" s="95" t="s">
        <v>413</v>
      </c>
      <c r="G237" s="132" t="s">
        <v>350</v>
      </c>
    </row>
    <row r="238" spans="1:7" s="11" customFormat="1" ht="75" x14ac:dyDescent="0.25">
      <c r="A238" s="94" t="s">
        <v>666</v>
      </c>
      <c r="B238" s="83" t="s">
        <v>414</v>
      </c>
      <c r="C238" s="96">
        <v>43983</v>
      </c>
      <c r="D238" s="96">
        <v>44348</v>
      </c>
      <c r="E238" s="276" t="s">
        <v>995</v>
      </c>
      <c r="F238" s="95" t="s">
        <v>415</v>
      </c>
      <c r="G238" s="132" t="s">
        <v>350</v>
      </c>
    </row>
    <row r="239" spans="1:7" s="11" customFormat="1" ht="115.5" x14ac:dyDescent="0.25">
      <c r="A239" s="94" t="s">
        <v>668</v>
      </c>
      <c r="B239" s="83" t="s">
        <v>416</v>
      </c>
      <c r="C239" s="96">
        <v>44348</v>
      </c>
      <c r="D239" s="96">
        <v>44713</v>
      </c>
      <c r="E239" s="276" t="s">
        <v>995</v>
      </c>
      <c r="F239" s="95" t="s">
        <v>417</v>
      </c>
      <c r="G239" s="132" t="s">
        <v>350</v>
      </c>
    </row>
    <row r="240" spans="1:7" s="11" customFormat="1" ht="132" x14ac:dyDescent="0.25">
      <c r="A240" s="94" t="s">
        <v>670</v>
      </c>
      <c r="B240" s="83" t="s">
        <v>410</v>
      </c>
      <c r="C240" s="96">
        <v>43617</v>
      </c>
      <c r="D240" s="96">
        <v>44713</v>
      </c>
      <c r="E240" s="276" t="s">
        <v>995</v>
      </c>
      <c r="F240" s="95" t="s">
        <v>411</v>
      </c>
      <c r="G240" s="86" t="s">
        <v>354</v>
      </c>
    </row>
    <row r="241" spans="1:7" s="11" customFormat="1" ht="75" x14ac:dyDescent="0.25">
      <c r="A241" s="94" t="s">
        <v>1131</v>
      </c>
      <c r="B241" s="83" t="s">
        <v>420</v>
      </c>
      <c r="C241" s="96">
        <v>43617</v>
      </c>
      <c r="D241" s="96">
        <v>43891</v>
      </c>
      <c r="E241" s="276" t="s">
        <v>995</v>
      </c>
      <c r="F241" s="95" t="s">
        <v>419</v>
      </c>
      <c r="G241" s="132" t="s">
        <v>350</v>
      </c>
    </row>
    <row r="242" spans="1:7" s="11" customFormat="1" ht="82.5" x14ac:dyDescent="0.25">
      <c r="A242" s="94" t="s">
        <v>1132</v>
      </c>
      <c r="B242" s="83" t="s">
        <v>421</v>
      </c>
      <c r="C242" s="96">
        <v>43617</v>
      </c>
      <c r="D242" s="96">
        <v>44075</v>
      </c>
      <c r="E242" s="276" t="s">
        <v>995</v>
      </c>
      <c r="F242" s="95" t="s">
        <v>419</v>
      </c>
      <c r="G242" s="132" t="s">
        <v>350</v>
      </c>
    </row>
    <row r="243" spans="1:7" s="11" customFormat="1" ht="99" x14ac:dyDescent="0.25">
      <c r="A243" s="94" t="s">
        <v>1102</v>
      </c>
      <c r="B243" s="83" t="s">
        <v>418</v>
      </c>
      <c r="C243" s="96">
        <v>43617</v>
      </c>
      <c r="D243" s="96">
        <v>43983</v>
      </c>
      <c r="E243" s="276" t="s">
        <v>995</v>
      </c>
      <c r="F243" s="95" t="s">
        <v>419</v>
      </c>
      <c r="G243" s="86" t="s">
        <v>354</v>
      </c>
    </row>
    <row r="244" spans="1:7" s="11" customFormat="1" ht="99" x14ac:dyDescent="0.25">
      <c r="A244" s="94" t="s">
        <v>1133</v>
      </c>
      <c r="B244" s="83" t="s">
        <v>460</v>
      </c>
      <c r="C244" s="96">
        <v>43617</v>
      </c>
      <c r="D244" s="96">
        <v>43800</v>
      </c>
      <c r="E244" s="82" t="s">
        <v>395</v>
      </c>
      <c r="F244" s="95" t="s">
        <v>424</v>
      </c>
      <c r="G244" s="132" t="s">
        <v>350</v>
      </c>
    </row>
    <row r="245" spans="1:7" s="11" customFormat="1" ht="99" x14ac:dyDescent="0.25">
      <c r="A245" s="94" t="s">
        <v>1134</v>
      </c>
      <c r="B245" s="83" t="s">
        <v>461</v>
      </c>
      <c r="C245" s="96">
        <v>43831</v>
      </c>
      <c r="D245" s="96">
        <v>44166</v>
      </c>
      <c r="E245" s="82" t="s">
        <v>395</v>
      </c>
      <c r="F245" s="95" t="s">
        <v>425</v>
      </c>
      <c r="G245" s="132" t="s">
        <v>350</v>
      </c>
    </row>
    <row r="246" spans="1:7" s="11" customFormat="1" ht="181.5" x14ac:dyDescent="0.25">
      <c r="A246" s="94" t="s">
        <v>1135</v>
      </c>
      <c r="B246" s="83" t="s">
        <v>426</v>
      </c>
      <c r="C246" s="96">
        <v>43983</v>
      </c>
      <c r="D246" s="96">
        <v>44713</v>
      </c>
      <c r="E246" s="82" t="s">
        <v>395</v>
      </c>
      <c r="F246" s="95" t="s">
        <v>427</v>
      </c>
      <c r="G246" s="132" t="s">
        <v>350</v>
      </c>
    </row>
    <row r="247" spans="1:7" s="11" customFormat="1" ht="99" x14ac:dyDescent="0.25">
      <c r="A247" s="94" t="s">
        <v>1136</v>
      </c>
      <c r="B247" s="83" t="s">
        <v>428</v>
      </c>
      <c r="C247" s="96">
        <v>44348</v>
      </c>
      <c r="D247" s="96">
        <v>44805</v>
      </c>
      <c r="E247" s="82" t="s">
        <v>395</v>
      </c>
      <c r="F247" s="95" t="s">
        <v>429</v>
      </c>
      <c r="G247" s="132" t="s">
        <v>350</v>
      </c>
    </row>
    <row r="248" spans="1:7" s="11" customFormat="1" ht="99" x14ac:dyDescent="0.25">
      <c r="A248" s="94" t="s">
        <v>1137</v>
      </c>
      <c r="B248" s="83" t="s">
        <v>430</v>
      </c>
      <c r="C248" s="96">
        <v>44256</v>
      </c>
      <c r="D248" s="96">
        <v>44621</v>
      </c>
      <c r="E248" s="82" t="s">
        <v>395</v>
      </c>
      <c r="F248" s="95" t="s">
        <v>431</v>
      </c>
      <c r="G248" s="132" t="s">
        <v>350</v>
      </c>
    </row>
    <row r="249" spans="1:7" s="11" customFormat="1" ht="75" x14ac:dyDescent="0.25">
      <c r="A249" s="94" t="s">
        <v>1138</v>
      </c>
      <c r="B249" s="83" t="s">
        <v>432</v>
      </c>
      <c r="C249" s="96">
        <v>44652</v>
      </c>
      <c r="D249" s="96">
        <v>45627</v>
      </c>
      <c r="E249" s="276" t="s">
        <v>995</v>
      </c>
      <c r="F249" s="95" t="s">
        <v>433</v>
      </c>
      <c r="G249" s="132" t="s">
        <v>350</v>
      </c>
    </row>
    <row r="250" spans="1:7" s="11" customFormat="1" ht="75" x14ac:dyDescent="0.25">
      <c r="A250" s="94" t="s">
        <v>1139</v>
      </c>
      <c r="B250" s="83" t="s">
        <v>434</v>
      </c>
      <c r="C250" s="96">
        <v>43617</v>
      </c>
      <c r="D250" s="96">
        <v>45352</v>
      </c>
      <c r="E250" s="276" t="s">
        <v>995</v>
      </c>
      <c r="F250" s="95" t="s">
        <v>435</v>
      </c>
      <c r="G250" s="132" t="s">
        <v>350</v>
      </c>
    </row>
    <row r="251" spans="1:7" s="11" customFormat="1" ht="99" x14ac:dyDescent="0.25">
      <c r="A251" s="94" t="s">
        <v>1140</v>
      </c>
      <c r="B251" s="83" t="s">
        <v>436</v>
      </c>
      <c r="C251" s="96">
        <v>45352</v>
      </c>
      <c r="D251" s="96">
        <v>45536</v>
      </c>
      <c r="E251" s="82" t="s">
        <v>395</v>
      </c>
      <c r="F251" s="95" t="s">
        <v>437</v>
      </c>
      <c r="G251" s="132" t="s">
        <v>350</v>
      </c>
    </row>
    <row r="252" spans="1:7" s="11" customFormat="1" ht="99" x14ac:dyDescent="0.25">
      <c r="A252" s="94" t="s">
        <v>1141</v>
      </c>
      <c r="B252" s="83" t="s">
        <v>438</v>
      </c>
      <c r="C252" s="96">
        <v>45566</v>
      </c>
      <c r="D252" s="96">
        <v>45627</v>
      </c>
      <c r="E252" s="82" t="s">
        <v>395</v>
      </c>
      <c r="F252" s="95" t="s">
        <v>423</v>
      </c>
      <c r="G252" s="132" t="s">
        <v>350</v>
      </c>
    </row>
    <row r="253" spans="1:7" s="11" customFormat="1" ht="115.5" x14ac:dyDescent="0.25">
      <c r="A253" s="94" t="s">
        <v>1103</v>
      </c>
      <c r="B253" s="83" t="s">
        <v>422</v>
      </c>
      <c r="C253" s="96">
        <v>43617</v>
      </c>
      <c r="D253" s="96">
        <v>45627</v>
      </c>
      <c r="E253" s="82" t="s">
        <v>395</v>
      </c>
      <c r="F253" s="95" t="s">
        <v>423</v>
      </c>
      <c r="G253" s="86" t="s">
        <v>354</v>
      </c>
    </row>
    <row r="254" spans="1:7" s="11" customFormat="1" ht="75" x14ac:dyDescent="0.25">
      <c r="A254" s="94" t="s">
        <v>1142</v>
      </c>
      <c r="B254" s="83" t="s">
        <v>441</v>
      </c>
      <c r="C254" s="96">
        <v>44713</v>
      </c>
      <c r="D254" s="96">
        <v>44986</v>
      </c>
      <c r="E254" s="276" t="s">
        <v>995</v>
      </c>
      <c r="F254" s="95" t="s">
        <v>440</v>
      </c>
      <c r="G254" s="132" t="s">
        <v>350</v>
      </c>
    </row>
    <row r="255" spans="1:7" s="11" customFormat="1" ht="75" x14ac:dyDescent="0.25">
      <c r="A255" s="94" t="s">
        <v>1143</v>
      </c>
      <c r="B255" s="83" t="s">
        <v>442</v>
      </c>
      <c r="C255" s="96">
        <v>44713</v>
      </c>
      <c r="D255" s="96">
        <v>45444</v>
      </c>
      <c r="E255" s="276" t="s">
        <v>995</v>
      </c>
      <c r="F255" s="95" t="s">
        <v>440</v>
      </c>
      <c r="G255" s="132" t="s">
        <v>350</v>
      </c>
    </row>
    <row r="256" spans="1:7" s="11" customFormat="1" ht="75" x14ac:dyDescent="0.25">
      <c r="A256" s="94" t="s">
        <v>1144</v>
      </c>
      <c r="B256" s="83" t="s">
        <v>443</v>
      </c>
      <c r="C256" s="96">
        <v>44713</v>
      </c>
      <c r="D256" s="96">
        <v>45170</v>
      </c>
      <c r="E256" s="276" t="s">
        <v>995</v>
      </c>
      <c r="F256" s="95" t="s">
        <v>440</v>
      </c>
      <c r="G256" s="132" t="s">
        <v>350</v>
      </c>
    </row>
    <row r="257" spans="1:7" s="11" customFormat="1" ht="66" x14ac:dyDescent="0.25">
      <c r="A257" s="94" t="s">
        <v>1104</v>
      </c>
      <c r="B257" s="83" t="s">
        <v>439</v>
      </c>
      <c r="C257" s="96">
        <v>44713</v>
      </c>
      <c r="D257" s="96">
        <v>45627</v>
      </c>
      <c r="E257" s="82" t="s">
        <v>396</v>
      </c>
      <c r="F257" s="95" t="s">
        <v>440</v>
      </c>
      <c r="G257" s="86" t="s">
        <v>354</v>
      </c>
    </row>
    <row r="258" spans="1:7" s="11" customFormat="1" ht="67.5" customHeight="1" x14ac:dyDescent="0.25">
      <c r="A258" s="94" t="s">
        <v>1130</v>
      </c>
      <c r="B258" s="83" t="s">
        <v>445</v>
      </c>
      <c r="C258" s="96">
        <v>43374</v>
      </c>
      <c r="D258" s="96">
        <v>45627</v>
      </c>
      <c r="E258" s="82" t="s">
        <v>397</v>
      </c>
      <c r="F258" s="105" t="s">
        <v>338</v>
      </c>
      <c r="G258" s="105" t="s">
        <v>348</v>
      </c>
    </row>
    <row r="259" spans="1:7" s="11" customFormat="1" ht="49.5" x14ac:dyDescent="0.25">
      <c r="A259" s="94" t="s">
        <v>673</v>
      </c>
      <c r="B259" s="83" t="s">
        <v>389</v>
      </c>
      <c r="C259" s="96">
        <v>43586</v>
      </c>
      <c r="D259" s="96">
        <v>44166</v>
      </c>
      <c r="E259" s="82" t="s">
        <v>397</v>
      </c>
      <c r="F259" s="95" t="s">
        <v>448</v>
      </c>
      <c r="G259" s="132" t="s">
        <v>350</v>
      </c>
    </row>
    <row r="260" spans="1:7" s="11" customFormat="1" ht="82.5" x14ac:dyDescent="0.25">
      <c r="A260" s="94" t="s">
        <v>675</v>
      </c>
      <c r="B260" s="83" t="s">
        <v>390</v>
      </c>
      <c r="C260" s="96">
        <v>43374</v>
      </c>
      <c r="D260" s="96">
        <v>43800</v>
      </c>
      <c r="E260" s="82" t="s">
        <v>397</v>
      </c>
      <c r="F260" s="95" t="s">
        <v>449</v>
      </c>
      <c r="G260" s="132" t="s">
        <v>350</v>
      </c>
    </row>
    <row r="261" spans="1:7" s="11" customFormat="1" ht="148.5" x14ac:dyDescent="0.25">
      <c r="A261" s="94" t="s">
        <v>677</v>
      </c>
      <c r="B261" s="83" t="s">
        <v>391</v>
      </c>
      <c r="C261" s="96">
        <v>43374</v>
      </c>
      <c r="D261" s="96">
        <v>43800</v>
      </c>
      <c r="E261" s="276" t="s">
        <v>995</v>
      </c>
      <c r="F261" s="95" t="s">
        <v>450</v>
      </c>
      <c r="G261" s="132" t="s">
        <v>350</v>
      </c>
    </row>
    <row r="262" spans="1:7" s="11" customFormat="1" ht="99" x14ac:dyDescent="0.25">
      <c r="A262" s="94" t="s">
        <v>679</v>
      </c>
      <c r="B262" s="83" t="s">
        <v>392</v>
      </c>
      <c r="C262" s="96">
        <v>43374</v>
      </c>
      <c r="D262" s="96">
        <v>43800</v>
      </c>
      <c r="E262" s="276" t="s">
        <v>995</v>
      </c>
      <c r="F262" s="95" t="s">
        <v>451</v>
      </c>
      <c r="G262" s="132" t="s">
        <v>350</v>
      </c>
    </row>
    <row r="263" spans="1:7" s="11" customFormat="1" ht="75" x14ac:dyDescent="0.25">
      <c r="A263" s="94" t="s">
        <v>681</v>
      </c>
      <c r="B263" s="83" t="s">
        <v>446</v>
      </c>
      <c r="C263" s="96">
        <v>43586</v>
      </c>
      <c r="D263" s="96">
        <v>44896</v>
      </c>
      <c r="E263" s="276" t="s">
        <v>995</v>
      </c>
      <c r="F263" s="95" t="s">
        <v>447</v>
      </c>
      <c r="G263" s="86" t="s">
        <v>354</v>
      </c>
    </row>
    <row r="264" spans="1:7" s="11" customFormat="1" ht="99" x14ac:dyDescent="0.25">
      <c r="A264" s="94" t="s">
        <v>688</v>
      </c>
      <c r="B264" s="83" t="s">
        <v>1232</v>
      </c>
      <c r="C264" s="96">
        <v>43617</v>
      </c>
      <c r="D264" s="96">
        <v>44896</v>
      </c>
      <c r="E264" s="276" t="s">
        <v>995</v>
      </c>
      <c r="F264" s="83" t="s">
        <v>1233</v>
      </c>
      <c r="G264" s="86" t="s">
        <v>354</v>
      </c>
    </row>
    <row r="265" spans="1:7" s="11" customFormat="1" ht="148.5" x14ac:dyDescent="0.25">
      <c r="A265" s="94" t="s">
        <v>1105</v>
      </c>
      <c r="B265" s="83" t="s">
        <v>453</v>
      </c>
      <c r="C265" s="96">
        <v>43617</v>
      </c>
      <c r="D265" s="96">
        <v>44896</v>
      </c>
      <c r="E265" s="82" t="s">
        <v>397</v>
      </c>
      <c r="F265" s="95" t="s">
        <v>454</v>
      </c>
      <c r="G265" s="86" t="s">
        <v>354</v>
      </c>
    </row>
    <row r="266" spans="1:7" s="11" customFormat="1" ht="82.5" x14ac:dyDescent="0.25">
      <c r="A266" s="94" t="s">
        <v>1148</v>
      </c>
      <c r="B266" s="83" t="s">
        <v>394</v>
      </c>
      <c r="C266" s="96">
        <v>43466</v>
      </c>
      <c r="D266" s="96">
        <v>44531</v>
      </c>
      <c r="E266" s="82" t="s">
        <v>397</v>
      </c>
      <c r="F266" s="95" t="s">
        <v>452</v>
      </c>
      <c r="G266" s="86" t="s">
        <v>354</v>
      </c>
    </row>
    <row r="267" spans="1:7" s="11" customFormat="1" ht="66" x14ac:dyDescent="0.25">
      <c r="A267" s="94" t="s">
        <v>1149</v>
      </c>
      <c r="B267" s="83" t="s">
        <v>183</v>
      </c>
      <c r="C267" s="96">
        <v>43374</v>
      </c>
      <c r="D267" s="96">
        <v>43800</v>
      </c>
      <c r="E267" s="82" t="s">
        <v>397</v>
      </c>
      <c r="F267" s="95" t="s">
        <v>431</v>
      </c>
      <c r="G267" s="86" t="s">
        <v>354</v>
      </c>
    </row>
    <row r="268" spans="1:7" s="11" customFormat="1" ht="49.5" x14ac:dyDescent="0.25">
      <c r="A268" s="94" t="s">
        <v>1150</v>
      </c>
      <c r="B268" s="83" t="s">
        <v>184</v>
      </c>
      <c r="C268" s="96">
        <v>43374</v>
      </c>
      <c r="D268" s="96">
        <v>43800</v>
      </c>
      <c r="E268" s="82" t="s">
        <v>54</v>
      </c>
      <c r="F268" s="95" t="s">
        <v>431</v>
      </c>
      <c r="G268" s="86" t="s">
        <v>354</v>
      </c>
    </row>
    <row r="269" spans="1:7" s="11" customFormat="1" ht="33" x14ac:dyDescent="0.25">
      <c r="A269" s="94" t="s">
        <v>1234</v>
      </c>
      <c r="B269" s="83" t="s">
        <v>455</v>
      </c>
      <c r="C269" s="96">
        <v>43831</v>
      </c>
      <c r="D269" s="96">
        <v>45627</v>
      </c>
      <c r="E269" s="82" t="s">
        <v>54</v>
      </c>
      <c r="F269" s="95" t="s">
        <v>431</v>
      </c>
      <c r="G269" s="86" t="s">
        <v>354</v>
      </c>
    </row>
    <row r="270" spans="1:7" s="11" customFormat="1" ht="87.6" customHeight="1" x14ac:dyDescent="0.25">
      <c r="A270" s="94" t="s">
        <v>1106</v>
      </c>
      <c r="B270" s="83" t="s">
        <v>803</v>
      </c>
      <c r="C270" s="96">
        <v>43466</v>
      </c>
      <c r="D270" s="96">
        <v>45627</v>
      </c>
      <c r="E270" s="82" t="s">
        <v>804</v>
      </c>
      <c r="F270" s="105" t="s">
        <v>338</v>
      </c>
      <c r="G270" s="105" t="s">
        <v>348</v>
      </c>
    </row>
    <row r="271" spans="1:7" ht="99" x14ac:dyDescent="0.25">
      <c r="A271" s="94" t="s">
        <v>1342</v>
      </c>
      <c r="B271" s="83" t="s">
        <v>807</v>
      </c>
      <c r="C271" s="96">
        <v>43466</v>
      </c>
      <c r="D271" s="96">
        <v>43525</v>
      </c>
      <c r="E271" s="82" t="s">
        <v>54</v>
      </c>
      <c r="F271" s="95" t="s">
        <v>808</v>
      </c>
      <c r="G271" s="273" t="s">
        <v>350</v>
      </c>
    </row>
    <row r="272" spans="1:7" ht="99" x14ac:dyDescent="0.25">
      <c r="A272" s="94" t="s">
        <v>1343</v>
      </c>
      <c r="B272" s="83" t="s">
        <v>809</v>
      </c>
      <c r="C272" s="96">
        <v>43525</v>
      </c>
      <c r="D272" s="96">
        <v>43586</v>
      </c>
      <c r="E272" s="82" t="s">
        <v>804</v>
      </c>
      <c r="F272" s="95" t="s">
        <v>810</v>
      </c>
      <c r="G272" s="273" t="s">
        <v>350</v>
      </c>
    </row>
    <row r="273" spans="1:7" ht="99" x14ac:dyDescent="0.25">
      <c r="A273" s="94" t="s">
        <v>1344</v>
      </c>
      <c r="B273" s="83" t="s">
        <v>811</v>
      </c>
      <c r="C273" s="96">
        <v>43525</v>
      </c>
      <c r="D273" s="96">
        <v>43586</v>
      </c>
      <c r="E273" s="82" t="s">
        <v>804</v>
      </c>
      <c r="F273" s="95" t="s">
        <v>812</v>
      </c>
      <c r="G273" s="273" t="s">
        <v>350</v>
      </c>
    </row>
    <row r="274" spans="1:7" ht="99" x14ac:dyDescent="0.25">
      <c r="A274" s="94" t="s">
        <v>1345</v>
      </c>
      <c r="B274" s="83" t="s">
        <v>813</v>
      </c>
      <c r="C274" s="96">
        <v>43525</v>
      </c>
      <c r="D274" s="96">
        <v>43586</v>
      </c>
      <c r="E274" s="82" t="s">
        <v>804</v>
      </c>
      <c r="F274" s="95" t="s">
        <v>814</v>
      </c>
      <c r="G274" s="273" t="s">
        <v>350</v>
      </c>
    </row>
    <row r="275" spans="1:7" ht="99" x14ac:dyDescent="0.25">
      <c r="A275" s="94" t="s">
        <v>1151</v>
      </c>
      <c r="B275" s="83" t="s">
        <v>805</v>
      </c>
      <c r="C275" s="96">
        <v>43466</v>
      </c>
      <c r="D275" s="96">
        <v>43586</v>
      </c>
      <c r="E275" s="82" t="s">
        <v>54</v>
      </c>
      <c r="F275" s="95" t="s">
        <v>806</v>
      </c>
      <c r="G275" s="86" t="s">
        <v>354</v>
      </c>
    </row>
    <row r="276" spans="1:7" ht="66" x14ac:dyDescent="0.25">
      <c r="A276" s="94" t="s">
        <v>1347</v>
      </c>
      <c r="B276" s="83" t="s">
        <v>817</v>
      </c>
      <c r="C276" s="96">
        <v>43466</v>
      </c>
      <c r="D276" s="96">
        <v>43831</v>
      </c>
      <c r="E276" s="82" t="s">
        <v>54</v>
      </c>
      <c r="F276" s="95" t="s">
        <v>818</v>
      </c>
      <c r="G276" s="273" t="s">
        <v>350</v>
      </c>
    </row>
    <row r="277" spans="1:7" ht="66" x14ac:dyDescent="0.25">
      <c r="A277" s="94" t="s">
        <v>1348</v>
      </c>
      <c r="B277" s="83" t="s">
        <v>819</v>
      </c>
      <c r="C277" s="96">
        <v>43466</v>
      </c>
      <c r="D277" s="96">
        <v>43831</v>
      </c>
      <c r="E277" s="82" t="s">
        <v>54</v>
      </c>
      <c r="F277" s="95" t="s">
        <v>820</v>
      </c>
      <c r="G277" s="273" t="s">
        <v>350</v>
      </c>
    </row>
    <row r="278" spans="1:7" ht="99" x14ac:dyDescent="0.25">
      <c r="A278" s="94" t="s">
        <v>1349</v>
      </c>
      <c r="B278" s="83" t="s">
        <v>821</v>
      </c>
      <c r="C278" s="96">
        <v>43831</v>
      </c>
      <c r="D278" s="96">
        <v>44713</v>
      </c>
      <c r="E278" s="82" t="s">
        <v>54</v>
      </c>
      <c r="F278" s="95" t="s">
        <v>822</v>
      </c>
      <c r="G278" s="273" t="s">
        <v>350</v>
      </c>
    </row>
    <row r="279" spans="1:7" ht="148.5" x14ac:dyDescent="0.25">
      <c r="A279" s="94" t="s">
        <v>1346</v>
      </c>
      <c r="B279" s="83" t="s">
        <v>815</v>
      </c>
      <c r="C279" s="96">
        <v>43586</v>
      </c>
      <c r="D279" s="96">
        <v>44713</v>
      </c>
      <c r="E279" s="82" t="s">
        <v>804</v>
      </c>
      <c r="F279" s="95" t="s">
        <v>816</v>
      </c>
      <c r="G279" s="86" t="s">
        <v>354</v>
      </c>
    </row>
    <row r="280" spans="1:7" ht="66" x14ac:dyDescent="0.25">
      <c r="A280" s="94" t="s">
        <v>1350</v>
      </c>
      <c r="B280" s="83" t="s">
        <v>824</v>
      </c>
      <c r="C280" s="96">
        <v>43557</v>
      </c>
      <c r="D280" s="96">
        <v>43891</v>
      </c>
      <c r="E280" s="82" t="s">
        <v>54</v>
      </c>
      <c r="F280" s="95" t="s">
        <v>419</v>
      </c>
      <c r="G280" s="273" t="s">
        <v>350</v>
      </c>
    </row>
    <row r="281" spans="1:7" ht="66" x14ac:dyDescent="0.25">
      <c r="A281" s="94" t="s">
        <v>1351</v>
      </c>
      <c r="B281" s="83" t="s">
        <v>825</v>
      </c>
      <c r="C281" s="96">
        <v>43558</v>
      </c>
      <c r="D281" s="96">
        <v>43892</v>
      </c>
      <c r="E281" s="82" t="s">
        <v>54</v>
      </c>
      <c r="F281" s="95" t="s">
        <v>419</v>
      </c>
      <c r="G281" s="273" t="s">
        <v>350</v>
      </c>
    </row>
    <row r="282" spans="1:7" ht="66" x14ac:dyDescent="0.25">
      <c r="A282" s="94" t="s">
        <v>1352</v>
      </c>
      <c r="B282" s="83" t="s">
        <v>823</v>
      </c>
      <c r="C282" s="96">
        <v>43556</v>
      </c>
      <c r="D282" s="96">
        <v>43891</v>
      </c>
      <c r="E282" s="82" t="s">
        <v>54</v>
      </c>
      <c r="F282" s="95" t="s">
        <v>419</v>
      </c>
      <c r="G282" s="86" t="s">
        <v>354</v>
      </c>
    </row>
    <row r="283" spans="1:7" ht="66" x14ac:dyDescent="0.25">
      <c r="A283" s="94" t="s">
        <v>1354</v>
      </c>
      <c r="B283" s="83" t="s">
        <v>827</v>
      </c>
      <c r="C283" s="96">
        <v>43560</v>
      </c>
      <c r="D283" s="96">
        <v>43800</v>
      </c>
      <c r="E283" s="82" t="s">
        <v>804</v>
      </c>
      <c r="F283" s="95" t="s">
        <v>828</v>
      </c>
      <c r="G283" s="273" t="s">
        <v>350</v>
      </c>
    </row>
    <row r="284" spans="1:7" ht="66" x14ac:dyDescent="0.25">
      <c r="A284" s="94" t="s">
        <v>1355</v>
      </c>
      <c r="B284" s="83" t="s">
        <v>1248</v>
      </c>
      <c r="C284" s="96">
        <v>43831</v>
      </c>
      <c r="D284" s="96">
        <v>44166</v>
      </c>
      <c r="E284" s="82" t="s">
        <v>804</v>
      </c>
      <c r="F284" s="95" t="s">
        <v>829</v>
      </c>
      <c r="G284" s="273" t="s">
        <v>350</v>
      </c>
    </row>
    <row r="285" spans="1:7" ht="115.5" x14ac:dyDescent="0.25">
      <c r="A285" s="94" t="s">
        <v>1356</v>
      </c>
      <c r="B285" s="83" t="s">
        <v>830</v>
      </c>
      <c r="C285" s="96">
        <v>43983</v>
      </c>
      <c r="D285" s="96">
        <v>44348</v>
      </c>
      <c r="E285" s="82" t="s">
        <v>804</v>
      </c>
      <c r="F285" s="95" t="s">
        <v>427</v>
      </c>
      <c r="G285" s="273" t="s">
        <v>350</v>
      </c>
    </row>
    <row r="286" spans="1:7" ht="99" x14ac:dyDescent="0.25">
      <c r="A286" s="94" t="s">
        <v>1357</v>
      </c>
      <c r="B286" s="83" t="s">
        <v>831</v>
      </c>
      <c r="C286" s="96">
        <v>44287</v>
      </c>
      <c r="D286" s="96">
        <v>44835</v>
      </c>
      <c r="E286" s="82" t="s">
        <v>804</v>
      </c>
      <c r="F286" s="95" t="s">
        <v>429</v>
      </c>
      <c r="G286" s="273" t="s">
        <v>350</v>
      </c>
    </row>
    <row r="287" spans="1:7" ht="66" x14ac:dyDescent="0.25">
      <c r="A287" s="94" t="s">
        <v>1358</v>
      </c>
      <c r="B287" s="83" t="s">
        <v>1249</v>
      </c>
      <c r="C287" s="96">
        <v>44256</v>
      </c>
      <c r="D287" s="96">
        <v>44836</v>
      </c>
      <c r="E287" s="82" t="s">
        <v>804</v>
      </c>
      <c r="F287" s="95" t="s">
        <v>431</v>
      </c>
      <c r="G287" s="273" t="s">
        <v>350</v>
      </c>
    </row>
    <row r="288" spans="1:7" ht="82.5" x14ac:dyDescent="0.25">
      <c r="A288" s="94" t="s">
        <v>1359</v>
      </c>
      <c r="B288" s="83" t="s">
        <v>1250</v>
      </c>
      <c r="C288" s="96">
        <v>44197</v>
      </c>
      <c r="D288" s="96">
        <v>45627</v>
      </c>
      <c r="E288" s="82" t="s">
        <v>54</v>
      </c>
      <c r="F288" s="95" t="s">
        <v>433</v>
      </c>
      <c r="G288" s="273" t="s">
        <v>350</v>
      </c>
    </row>
    <row r="289" spans="1:7" ht="82.5" x14ac:dyDescent="0.25">
      <c r="A289" s="94" t="s">
        <v>1360</v>
      </c>
      <c r="B289" s="83" t="s">
        <v>832</v>
      </c>
      <c r="C289" s="96">
        <v>43556</v>
      </c>
      <c r="D289" s="96">
        <v>45352</v>
      </c>
      <c r="E289" s="82" t="s">
        <v>54</v>
      </c>
      <c r="F289" s="95" t="s">
        <v>435</v>
      </c>
      <c r="G289" s="273" t="s">
        <v>350</v>
      </c>
    </row>
    <row r="290" spans="1:7" ht="66" x14ac:dyDescent="0.25">
      <c r="A290" s="94" t="s">
        <v>1361</v>
      </c>
      <c r="B290" s="83" t="s">
        <v>833</v>
      </c>
      <c r="C290" s="96">
        <v>45292</v>
      </c>
      <c r="D290" s="96">
        <v>45536</v>
      </c>
      <c r="E290" s="82" t="s">
        <v>804</v>
      </c>
      <c r="F290" s="95" t="s">
        <v>437</v>
      </c>
      <c r="G290" s="273" t="s">
        <v>350</v>
      </c>
    </row>
    <row r="291" spans="1:7" ht="66" x14ac:dyDescent="0.25">
      <c r="A291" s="94" t="s">
        <v>1362</v>
      </c>
      <c r="B291" s="83" t="s">
        <v>834</v>
      </c>
      <c r="C291" s="96">
        <v>45566</v>
      </c>
      <c r="D291" s="96">
        <v>45627</v>
      </c>
      <c r="E291" s="82" t="s">
        <v>804</v>
      </c>
      <c r="F291" s="95" t="s">
        <v>423</v>
      </c>
      <c r="G291" s="273" t="s">
        <v>350</v>
      </c>
    </row>
    <row r="292" spans="1:7" ht="49.5" x14ac:dyDescent="0.25">
      <c r="A292" s="94" t="s">
        <v>1353</v>
      </c>
      <c r="B292" s="83" t="s">
        <v>826</v>
      </c>
      <c r="C292" s="96">
        <v>43559</v>
      </c>
      <c r="D292" s="96">
        <v>45627</v>
      </c>
      <c r="E292" s="82" t="s">
        <v>804</v>
      </c>
      <c r="F292" s="95" t="s">
        <v>423</v>
      </c>
      <c r="G292" s="86" t="s">
        <v>354</v>
      </c>
    </row>
    <row r="293" spans="1:7" ht="33" x14ac:dyDescent="0.25">
      <c r="A293" s="94" t="s">
        <v>1364</v>
      </c>
      <c r="B293" s="83" t="s">
        <v>837</v>
      </c>
      <c r="C293" s="96">
        <v>43556</v>
      </c>
      <c r="D293" s="96">
        <v>45627</v>
      </c>
      <c r="E293" s="82" t="s">
        <v>54</v>
      </c>
      <c r="F293" s="95" t="s">
        <v>836</v>
      </c>
      <c r="G293" s="273" t="s">
        <v>350</v>
      </c>
    </row>
    <row r="294" spans="1:7" ht="33" x14ac:dyDescent="0.25">
      <c r="A294" s="94" t="s">
        <v>1365</v>
      </c>
      <c r="B294" s="83" t="s">
        <v>838</v>
      </c>
      <c r="C294" s="96">
        <v>43557</v>
      </c>
      <c r="D294" s="96">
        <v>45628</v>
      </c>
      <c r="E294" s="82" t="s">
        <v>54</v>
      </c>
      <c r="F294" s="95" t="s">
        <v>836</v>
      </c>
      <c r="G294" s="273" t="s">
        <v>350</v>
      </c>
    </row>
    <row r="295" spans="1:7" ht="33" x14ac:dyDescent="0.25">
      <c r="A295" s="94" t="s">
        <v>1366</v>
      </c>
      <c r="B295" s="83" t="s">
        <v>839</v>
      </c>
      <c r="C295" s="96">
        <v>43558</v>
      </c>
      <c r="D295" s="96">
        <v>45629</v>
      </c>
      <c r="E295" s="82" t="s">
        <v>54</v>
      </c>
      <c r="F295" s="95" t="s">
        <v>836</v>
      </c>
      <c r="G295" s="273" t="s">
        <v>350</v>
      </c>
    </row>
    <row r="296" spans="1:7" s="11" customFormat="1" ht="72" customHeight="1" x14ac:dyDescent="0.25">
      <c r="A296" s="94" t="s">
        <v>1363</v>
      </c>
      <c r="B296" s="83" t="s">
        <v>835</v>
      </c>
      <c r="C296" s="96">
        <v>43556</v>
      </c>
      <c r="D296" s="96">
        <v>45627</v>
      </c>
      <c r="E296" s="82" t="s">
        <v>396</v>
      </c>
      <c r="F296" s="95" t="s">
        <v>836</v>
      </c>
      <c r="G296" s="86" t="s">
        <v>354</v>
      </c>
    </row>
    <row r="297" spans="1:7" s="142" customFormat="1" ht="49.5" x14ac:dyDescent="0.25">
      <c r="A297" s="94" t="s">
        <v>1107</v>
      </c>
      <c r="B297" s="83" t="s">
        <v>620</v>
      </c>
      <c r="C297" s="96">
        <v>43466</v>
      </c>
      <c r="D297" s="96">
        <v>44013</v>
      </c>
      <c r="E297" s="82"/>
      <c r="F297" s="105" t="s">
        <v>338</v>
      </c>
      <c r="G297" s="105" t="s">
        <v>348</v>
      </c>
    </row>
    <row r="298" spans="1:7" s="148" customFormat="1" ht="33" x14ac:dyDescent="0.25">
      <c r="A298" s="94" t="s">
        <v>1162</v>
      </c>
      <c r="B298" s="95" t="s">
        <v>622</v>
      </c>
      <c r="C298" s="96">
        <v>43466</v>
      </c>
      <c r="D298" s="96">
        <v>43497</v>
      </c>
      <c r="E298" s="82" t="s">
        <v>54</v>
      </c>
      <c r="F298" s="95" t="s">
        <v>623</v>
      </c>
      <c r="G298" s="132" t="s">
        <v>350</v>
      </c>
    </row>
    <row r="299" spans="1:7" s="148" customFormat="1" ht="33" x14ac:dyDescent="0.25">
      <c r="A299" s="94" t="s">
        <v>1163</v>
      </c>
      <c r="B299" s="95" t="s">
        <v>625</v>
      </c>
      <c r="C299" s="96">
        <v>43497</v>
      </c>
      <c r="D299" s="96">
        <v>43525</v>
      </c>
      <c r="E299" s="82" t="s">
        <v>54</v>
      </c>
      <c r="F299" s="95" t="s">
        <v>626</v>
      </c>
      <c r="G299" s="132" t="s">
        <v>350</v>
      </c>
    </row>
    <row r="300" spans="1:7" s="148" customFormat="1" ht="33" x14ac:dyDescent="0.25">
      <c r="A300" s="94" t="s">
        <v>1164</v>
      </c>
      <c r="B300" s="95" t="s">
        <v>628</v>
      </c>
      <c r="C300" s="96">
        <v>43525</v>
      </c>
      <c r="D300" s="96">
        <v>43647</v>
      </c>
      <c r="E300" s="82" t="s">
        <v>54</v>
      </c>
      <c r="F300" s="95" t="s">
        <v>629</v>
      </c>
      <c r="G300" s="132" t="s">
        <v>350</v>
      </c>
    </row>
    <row r="301" spans="1:7" s="148" customFormat="1" ht="33" x14ac:dyDescent="0.25">
      <c r="A301" s="94" t="s">
        <v>1165</v>
      </c>
      <c r="B301" s="95" t="s">
        <v>631</v>
      </c>
      <c r="C301" s="96">
        <v>43647</v>
      </c>
      <c r="D301" s="96">
        <v>43709</v>
      </c>
      <c r="E301" s="82" t="s">
        <v>54</v>
      </c>
      <c r="F301" s="95" t="s">
        <v>632</v>
      </c>
      <c r="G301" s="132" t="s">
        <v>350</v>
      </c>
    </row>
    <row r="302" spans="1:7" s="148" customFormat="1" ht="33" x14ac:dyDescent="0.25">
      <c r="A302" s="94" t="s">
        <v>1108</v>
      </c>
      <c r="B302" s="95" t="s">
        <v>634</v>
      </c>
      <c r="C302" s="96">
        <v>43466</v>
      </c>
      <c r="D302" s="96">
        <v>43709</v>
      </c>
      <c r="E302" s="82" t="s">
        <v>54</v>
      </c>
      <c r="F302" s="95" t="s">
        <v>629</v>
      </c>
      <c r="G302" s="86" t="s">
        <v>354</v>
      </c>
    </row>
    <row r="303" spans="1:7" s="148" customFormat="1" ht="33" x14ac:dyDescent="0.25">
      <c r="A303" s="94" t="s">
        <v>1166</v>
      </c>
      <c r="B303" s="95" t="s">
        <v>636</v>
      </c>
      <c r="C303" s="96">
        <v>43709</v>
      </c>
      <c r="D303" s="96">
        <v>43831</v>
      </c>
      <c r="E303" s="82" t="s">
        <v>54</v>
      </c>
      <c r="F303" s="95" t="s">
        <v>637</v>
      </c>
      <c r="G303" s="132" t="s">
        <v>350</v>
      </c>
    </row>
    <row r="304" spans="1:7" s="148" customFormat="1" ht="49.5" x14ac:dyDescent="0.25">
      <c r="A304" s="94" t="s">
        <v>1167</v>
      </c>
      <c r="B304" s="95" t="s">
        <v>639</v>
      </c>
      <c r="C304" s="96">
        <v>43831</v>
      </c>
      <c r="D304" s="96">
        <v>43922</v>
      </c>
      <c r="E304" s="82" t="s">
        <v>54</v>
      </c>
      <c r="F304" s="95" t="s">
        <v>640</v>
      </c>
      <c r="G304" s="132" t="s">
        <v>350</v>
      </c>
    </row>
    <row r="305" spans="1:7" s="148" customFormat="1" ht="66" x14ac:dyDescent="0.25">
      <c r="A305" s="94" t="s">
        <v>1168</v>
      </c>
      <c r="B305" s="95" t="s">
        <v>642</v>
      </c>
      <c r="C305" s="96">
        <v>43922</v>
      </c>
      <c r="D305" s="96">
        <v>44013</v>
      </c>
      <c r="E305" s="82" t="s">
        <v>54</v>
      </c>
      <c r="F305" s="95" t="s">
        <v>643</v>
      </c>
      <c r="G305" s="132" t="s">
        <v>350</v>
      </c>
    </row>
    <row r="306" spans="1:7" s="148" customFormat="1" ht="49.5" x14ac:dyDescent="0.25">
      <c r="A306" s="94" t="s">
        <v>1169</v>
      </c>
      <c r="B306" s="95" t="s">
        <v>645</v>
      </c>
      <c r="C306" s="96">
        <v>44013</v>
      </c>
      <c r="D306" s="96">
        <v>44075</v>
      </c>
      <c r="E306" s="82" t="s">
        <v>54</v>
      </c>
      <c r="F306" s="95"/>
      <c r="G306" s="132" t="s">
        <v>350</v>
      </c>
    </row>
    <row r="307" spans="1:7" s="148" customFormat="1" ht="49.5" x14ac:dyDescent="0.25">
      <c r="A307" s="94" t="s">
        <v>1109</v>
      </c>
      <c r="B307" s="95" t="s">
        <v>647</v>
      </c>
      <c r="C307" s="96">
        <v>43709</v>
      </c>
      <c r="D307" s="96">
        <v>44075</v>
      </c>
      <c r="E307" s="82" t="s">
        <v>54</v>
      </c>
      <c r="F307" s="95" t="s">
        <v>648</v>
      </c>
      <c r="G307" s="86" t="s">
        <v>354</v>
      </c>
    </row>
    <row r="308" spans="1:7" s="148" customFormat="1" ht="99" x14ac:dyDescent="0.25">
      <c r="A308" s="94" t="s">
        <v>1110</v>
      </c>
      <c r="B308" s="95" t="s">
        <v>650</v>
      </c>
      <c r="C308" s="94" t="s">
        <v>137</v>
      </c>
      <c r="D308" s="94" t="s">
        <v>651</v>
      </c>
      <c r="E308" s="82" t="s">
        <v>994</v>
      </c>
      <c r="F308" s="105" t="s">
        <v>338</v>
      </c>
      <c r="G308" s="105" t="s">
        <v>348</v>
      </c>
    </row>
    <row r="309" spans="1:7" s="148" customFormat="1" ht="99" x14ac:dyDescent="0.25">
      <c r="A309" s="94" t="s">
        <v>1171</v>
      </c>
      <c r="B309" s="95" t="s">
        <v>653</v>
      </c>
      <c r="C309" s="94" t="s">
        <v>137</v>
      </c>
      <c r="D309" s="96">
        <v>43616</v>
      </c>
      <c r="E309" s="82" t="s">
        <v>994</v>
      </c>
      <c r="F309" s="95" t="s">
        <v>478</v>
      </c>
      <c r="G309" s="132" t="s">
        <v>350</v>
      </c>
    </row>
    <row r="310" spans="1:7" s="148" customFormat="1" ht="99" x14ac:dyDescent="0.25">
      <c r="A310" s="94" t="s">
        <v>1172</v>
      </c>
      <c r="B310" s="95" t="s">
        <v>655</v>
      </c>
      <c r="C310" s="96">
        <v>43617</v>
      </c>
      <c r="D310" s="96">
        <v>43709</v>
      </c>
      <c r="E310" s="82" t="s">
        <v>994</v>
      </c>
      <c r="F310" s="95" t="s">
        <v>480</v>
      </c>
      <c r="G310" s="132" t="s">
        <v>350</v>
      </c>
    </row>
    <row r="311" spans="1:7" s="148" customFormat="1" ht="99" x14ac:dyDescent="0.25">
      <c r="A311" s="94" t="s">
        <v>1173</v>
      </c>
      <c r="B311" s="95" t="s">
        <v>657</v>
      </c>
      <c r="C311" s="96">
        <v>43739</v>
      </c>
      <c r="D311" s="96">
        <v>43831</v>
      </c>
      <c r="E311" s="82" t="s">
        <v>994</v>
      </c>
      <c r="F311" s="95" t="s">
        <v>483</v>
      </c>
      <c r="G311" s="132" t="s">
        <v>350</v>
      </c>
    </row>
    <row r="312" spans="1:7" s="148" customFormat="1" ht="115.5" x14ac:dyDescent="0.25">
      <c r="A312" s="94" t="s">
        <v>1174</v>
      </c>
      <c r="B312" s="95" t="s">
        <v>659</v>
      </c>
      <c r="C312" s="96">
        <v>43832</v>
      </c>
      <c r="D312" s="96">
        <v>43983</v>
      </c>
      <c r="E312" s="82" t="s">
        <v>994</v>
      </c>
      <c r="F312" s="95" t="s">
        <v>486</v>
      </c>
      <c r="G312" s="132" t="s">
        <v>350</v>
      </c>
    </row>
    <row r="313" spans="1:7" s="148" customFormat="1" ht="99" x14ac:dyDescent="0.25">
      <c r="A313" s="94" t="s">
        <v>1170</v>
      </c>
      <c r="B313" s="95" t="s">
        <v>661</v>
      </c>
      <c r="C313" s="94" t="s">
        <v>137</v>
      </c>
      <c r="D313" s="96">
        <v>44012</v>
      </c>
      <c r="E313" s="82" t="s">
        <v>994</v>
      </c>
      <c r="F313" s="95" t="s">
        <v>564</v>
      </c>
      <c r="G313" s="86" t="s">
        <v>354</v>
      </c>
    </row>
    <row r="314" spans="1:7" s="148" customFormat="1" ht="99" x14ac:dyDescent="0.25">
      <c r="A314" s="94" t="s">
        <v>1175</v>
      </c>
      <c r="B314" s="95" t="s">
        <v>663</v>
      </c>
      <c r="C314" s="96">
        <v>43983</v>
      </c>
      <c r="D314" s="96">
        <v>44075</v>
      </c>
      <c r="E314" s="82" t="s">
        <v>994</v>
      </c>
      <c r="F314" s="95" t="s">
        <v>489</v>
      </c>
      <c r="G314" s="132" t="s">
        <v>350</v>
      </c>
    </row>
    <row r="315" spans="1:7" s="148" customFormat="1" ht="99" x14ac:dyDescent="0.25">
      <c r="A315" s="94" t="s">
        <v>1176</v>
      </c>
      <c r="B315" s="95" t="s">
        <v>665</v>
      </c>
      <c r="C315" s="96">
        <v>44105</v>
      </c>
      <c r="D315" s="96">
        <v>44409</v>
      </c>
      <c r="E315" s="82" t="s">
        <v>994</v>
      </c>
      <c r="F315" s="95" t="s">
        <v>491</v>
      </c>
      <c r="G315" s="132" t="s">
        <v>350</v>
      </c>
    </row>
    <row r="316" spans="1:7" s="148" customFormat="1" ht="99" x14ac:dyDescent="0.25">
      <c r="A316" s="94" t="s">
        <v>1177</v>
      </c>
      <c r="B316" s="95" t="s">
        <v>667</v>
      </c>
      <c r="C316" s="96">
        <v>44440</v>
      </c>
      <c r="D316" s="96">
        <v>44652</v>
      </c>
      <c r="E316" s="82" t="s">
        <v>994</v>
      </c>
      <c r="F316" s="95" t="s">
        <v>494</v>
      </c>
      <c r="G316" s="132" t="s">
        <v>350</v>
      </c>
    </row>
    <row r="317" spans="1:7" s="148" customFormat="1" ht="99" x14ac:dyDescent="0.25">
      <c r="A317" s="94" t="s">
        <v>1178</v>
      </c>
      <c r="B317" s="95" t="s">
        <v>669</v>
      </c>
      <c r="C317" s="96">
        <v>44682</v>
      </c>
      <c r="D317" s="96">
        <v>44835</v>
      </c>
      <c r="E317" s="82" t="s">
        <v>994</v>
      </c>
      <c r="F317" s="95" t="s">
        <v>497</v>
      </c>
      <c r="G317" s="132" t="s">
        <v>350</v>
      </c>
    </row>
    <row r="318" spans="1:7" s="148" customFormat="1" ht="99" x14ac:dyDescent="0.25">
      <c r="A318" s="94" t="s">
        <v>1179</v>
      </c>
      <c r="B318" s="95" t="s">
        <v>650</v>
      </c>
      <c r="C318" s="96">
        <v>43983</v>
      </c>
      <c r="D318" s="96">
        <v>44835</v>
      </c>
      <c r="E318" s="82" t="s">
        <v>994</v>
      </c>
      <c r="F318" s="95" t="s">
        <v>570</v>
      </c>
      <c r="G318" s="86" t="s">
        <v>354</v>
      </c>
    </row>
    <row r="319" spans="1:7" s="149" customFormat="1" ht="99" x14ac:dyDescent="0.25">
      <c r="A319" s="94" t="s">
        <v>1147</v>
      </c>
      <c r="B319" s="95" t="s">
        <v>672</v>
      </c>
      <c r="C319" s="94" t="s">
        <v>137</v>
      </c>
      <c r="D319" s="94" t="s">
        <v>476</v>
      </c>
      <c r="E319" s="82" t="s">
        <v>994</v>
      </c>
      <c r="F319" s="105" t="s">
        <v>338</v>
      </c>
      <c r="G319" s="105" t="s">
        <v>348</v>
      </c>
    </row>
    <row r="320" spans="1:7" s="148" customFormat="1" ht="99" x14ac:dyDescent="0.25">
      <c r="A320" s="94" t="s">
        <v>1181</v>
      </c>
      <c r="B320" s="95" t="s">
        <v>674</v>
      </c>
      <c r="C320" s="94" t="s">
        <v>137</v>
      </c>
      <c r="D320" s="96">
        <v>43616</v>
      </c>
      <c r="E320" s="82" t="s">
        <v>994</v>
      </c>
      <c r="F320" s="95" t="s">
        <v>478</v>
      </c>
      <c r="G320" s="132" t="s">
        <v>350</v>
      </c>
    </row>
    <row r="321" spans="1:7" s="148" customFormat="1" ht="99" x14ac:dyDescent="0.25">
      <c r="A321" s="94" t="s">
        <v>1182</v>
      </c>
      <c r="B321" s="95" t="s">
        <v>676</v>
      </c>
      <c r="C321" s="96">
        <v>43617</v>
      </c>
      <c r="D321" s="96">
        <v>43709</v>
      </c>
      <c r="E321" s="82" t="s">
        <v>994</v>
      </c>
      <c r="F321" s="95" t="s">
        <v>480</v>
      </c>
      <c r="G321" s="132" t="s">
        <v>350</v>
      </c>
    </row>
    <row r="322" spans="1:7" s="148" customFormat="1" ht="99" x14ac:dyDescent="0.25">
      <c r="A322" s="94" t="s">
        <v>1183</v>
      </c>
      <c r="B322" s="95" t="s">
        <v>678</v>
      </c>
      <c r="C322" s="96">
        <v>43739</v>
      </c>
      <c r="D322" s="96">
        <v>43831</v>
      </c>
      <c r="E322" s="82" t="s">
        <v>994</v>
      </c>
      <c r="F322" s="95" t="s">
        <v>483</v>
      </c>
      <c r="G322" s="132" t="s">
        <v>350</v>
      </c>
    </row>
    <row r="323" spans="1:7" s="148" customFormat="1" ht="99" x14ac:dyDescent="0.25">
      <c r="A323" s="94" t="s">
        <v>1184</v>
      </c>
      <c r="B323" s="95" t="s">
        <v>680</v>
      </c>
      <c r="C323" s="96">
        <v>43832</v>
      </c>
      <c r="D323" s="96">
        <v>43983</v>
      </c>
      <c r="E323" s="82" t="s">
        <v>994</v>
      </c>
      <c r="F323" s="95" t="s">
        <v>486</v>
      </c>
      <c r="G323" s="132" t="s">
        <v>350</v>
      </c>
    </row>
    <row r="324" spans="1:7" s="148" customFormat="1" ht="99" x14ac:dyDescent="0.25">
      <c r="A324" s="94" t="s">
        <v>1180</v>
      </c>
      <c r="B324" s="95" t="s">
        <v>682</v>
      </c>
      <c r="C324" s="94" t="s">
        <v>137</v>
      </c>
      <c r="D324" s="96">
        <v>44012</v>
      </c>
      <c r="E324" s="82" t="s">
        <v>994</v>
      </c>
      <c r="F324" s="95" t="s">
        <v>564</v>
      </c>
      <c r="G324" s="86" t="s">
        <v>354</v>
      </c>
    </row>
    <row r="325" spans="1:7" s="148" customFormat="1" ht="99" x14ac:dyDescent="0.25">
      <c r="A325" s="94" t="s">
        <v>1186</v>
      </c>
      <c r="B325" s="95" t="s">
        <v>683</v>
      </c>
      <c r="C325" s="96">
        <v>44013</v>
      </c>
      <c r="D325" s="96">
        <v>44075</v>
      </c>
      <c r="E325" s="82" t="s">
        <v>994</v>
      </c>
      <c r="F325" s="95" t="s">
        <v>684</v>
      </c>
      <c r="G325" s="132" t="s">
        <v>350</v>
      </c>
    </row>
    <row r="326" spans="1:7" s="148" customFormat="1" ht="99" x14ac:dyDescent="0.25">
      <c r="A326" s="94" t="s">
        <v>1187</v>
      </c>
      <c r="B326" s="95" t="s">
        <v>685</v>
      </c>
      <c r="C326" s="96">
        <v>44136</v>
      </c>
      <c r="D326" s="96">
        <v>44682</v>
      </c>
      <c r="E326" s="82" t="s">
        <v>994</v>
      </c>
      <c r="F326" s="95" t="s">
        <v>491</v>
      </c>
      <c r="G326" s="132" t="s">
        <v>350</v>
      </c>
    </row>
    <row r="327" spans="1:7" s="148" customFormat="1" ht="99" x14ac:dyDescent="0.25">
      <c r="A327" s="94" t="s">
        <v>1188</v>
      </c>
      <c r="B327" s="95" t="s">
        <v>686</v>
      </c>
      <c r="C327" s="96">
        <v>44713</v>
      </c>
      <c r="D327" s="96">
        <v>45139</v>
      </c>
      <c r="E327" s="82" t="s">
        <v>994</v>
      </c>
      <c r="F327" s="95" t="s">
        <v>494</v>
      </c>
      <c r="G327" s="132" t="s">
        <v>350</v>
      </c>
    </row>
    <row r="328" spans="1:7" s="148" customFormat="1" ht="99" x14ac:dyDescent="0.25">
      <c r="A328" s="94" t="s">
        <v>1189</v>
      </c>
      <c r="B328" s="95" t="s">
        <v>687</v>
      </c>
      <c r="C328" s="96">
        <v>45170</v>
      </c>
      <c r="D328" s="96">
        <v>45566</v>
      </c>
      <c r="E328" s="82" t="s">
        <v>994</v>
      </c>
      <c r="F328" s="95" t="s">
        <v>497</v>
      </c>
      <c r="G328" s="132" t="s">
        <v>350</v>
      </c>
    </row>
    <row r="329" spans="1:7" s="148" customFormat="1" ht="99" x14ac:dyDescent="0.25">
      <c r="A329" s="94" t="s">
        <v>1185</v>
      </c>
      <c r="B329" s="95" t="s">
        <v>672</v>
      </c>
      <c r="C329" s="96">
        <v>43983</v>
      </c>
      <c r="D329" s="96">
        <v>45566</v>
      </c>
      <c r="E329" s="82" t="s">
        <v>994</v>
      </c>
      <c r="F329" s="95" t="s">
        <v>689</v>
      </c>
      <c r="G329" s="86" t="s">
        <v>354</v>
      </c>
    </row>
    <row r="330" spans="1:7" ht="38.25" customHeight="1" x14ac:dyDescent="0.25">
      <c r="A330" s="86"/>
      <c r="B330" s="83" t="s">
        <v>1235</v>
      </c>
      <c r="C330" s="105" t="s">
        <v>137</v>
      </c>
      <c r="D330" s="105" t="s">
        <v>138</v>
      </c>
      <c r="E330" s="86"/>
      <c r="F330" s="86"/>
      <c r="G330" s="86"/>
    </row>
    <row r="331" spans="1:7" ht="69.75" customHeight="1" x14ac:dyDescent="0.25">
      <c r="A331" s="94" t="s">
        <v>1146</v>
      </c>
      <c r="B331" s="83" t="s">
        <v>1340</v>
      </c>
      <c r="C331" s="96">
        <v>43466</v>
      </c>
      <c r="D331" s="96">
        <v>45536</v>
      </c>
      <c r="E331" s="82" t="s">
        <v>54</v>
      </c>
      <c r="F331" s="105" t="s">
        <v>338</v>
      </c>
      <c r="G331" s="105" t="s">
        <v>348</v>
      </c>
    </row>
    <row r="332" spans="1:7" ht="99" x14ac:dyDescent="0.25">
      <c r="A332" s="94" t="s">
        <v>1190</v>
      </c>
      <c r="B332" s="83" t="s">
        <v>702</v>
      </c>
      <c r="C332" s="96">
        <v>43466</v>
      </c>
      <c r="D332" s="96">
        <v>43525</v>
      </c>
      <c r="E332" s="82" t="s">
        <v>699</v>
      </c>
      <c r="F332" s="95" t="s">
        <v>703</v>
      </c>
      <c r="G332" s="132" t="s">
        <v>350</v>
      </c>
    </row>
    <row r="333" spans="1:7" ht="99" x14ac:dyDescent="0.25">
      <c r="A333" s="94" t="s">
        <v>1191</v>
      </c>
      <c r="B333" s="83" t="s">
        <v>704</v>
      </c>
      <c r="C333" s="96">
        <v>43497</v>
      </c>
      <c r="D333" s="96">
        <v>43556</v>
      </c>
      <c r="E333" s="82" t="s">
        <v>699</v>
      </c>
      <c r="F333" s="95" t="s">
        <v>705</v>
      </c>
      <c r="G333" s="132" t="s">
        <v>350</v>
      </c>
    </row>
    <row r="334" spans="1:7" ht="99" x14ac:dyDescent="0.25">
      <c r="A334" s="94" t="s">
        <v>1192</v>
      </c>
      <c r="B334" s="83" t="s">
        <v>706</v>
      </c>
      <c r="C334" s="96">
        <v>43525</v>
      </c>
      <c r="D334" s="96">
        <v>43586</v>
      </c>
      <c r="E334" s="82" t="s">
        <v>699</v>
      </c>
      <c r="F334" s="95" t="s">
        <v>707</v>
      </c>
      <c r="G334" s="132" t="s">
        <v>350</v>
      </c>
    </row>
    <row r="335" spans="1:7" ht="99" x14ac:dyDescent="0.25">
      <c r="A335" s="94" t="s">
        <v>1231</v>
      </c>
      <c r="B335" s="83" t="s">
        <v>708</v>
      </c>
      <c r="C335" s="96">
        <v>43525</v>
      </c>
      <c r="D335" s="96">
        <v>43617</v>
      </c>
      <c r="E335" s="82" t="s">
        <v>699</v>
      </c>
      <c r="F335" s="95" t="s">
        <v>709</v>
      </c>
      <c r="G335" s="132" t="s">
        <v>350</v>
      </c>
    </row>
    <row r="336" spans="1:7" ht="115.5" x14ac:dyDescent="0.25">
      <c r="A336" s="94" t="s">
        <v>1152</v>
      </c>
      <c r="B336" s="83" t="s">
        <v>700</v>
      </c>
      <c r="C336" s="96">
        <v>43466</v>
      </c>
      <c r="D336" s="96">
        <v>43617</v>
      </c>
      <c r="E336" s="82" t="s">
        <v>699</v>
      </c>
      <c r="F336" s="95" t="s">
        <v>701</v>
      </c>
      <c r="G336" s="86" t="s">
        <v>354</v>
      </c>
    </row>
    <row r="337" spans="1:7" ht="99" x14ac:dyDescent="0.25">
      <c r="A337" s="94" t="s">
        <v>1193</v>
      </c>
      <c r="B337" s="83" t="s">
        <v>712</v>
      </c>
      <c r="C337" s="96">
        <v>43617</v>
      </c>
      <c r="D337" s="96">
        <v>43983</v>
      </c>
      <c r="E337" s="82" t="s">
        <v>699</v>
      </c>
      <c r="F337" s="95" t="s">
        <v>713</v>
      </c>
      <c r="G337" s="132" t="s">
        <v>350</v>
      </c>
    </row>
    <row r="338" spans="1:7" ht="99" x14ac:dyDescent="0.25">
      <c r="A338" s="94" t="s">
        <v>1194</v>
      </c>
      <c r="B338" s="83" t="s">
        <v>714</v>
      </c>
      <c r="C338" s="96">
        <v>43983</v>
      </c>
      <c r="D338" s="96">
        <v>44348</v>
      </c>
      <c r="E338" s="82" t="s">
        <v>54</v>
      </c>
      <c r="F338" s="95" t="s">
        <v>715</v>
      </c>
      <c r="G338" s="132" t="s">
        <v>350</v>
      </c>
    </row>
    <row r="339" spans="1:7" ht="82.5" x14ac:dyDescent="0.25">
      <c r="A339" s="94" t="s">
        <v>1195</v>
      </c>
      <c r="B339" s="83" t="s">
        <v>716</v>
      </c>
      <c r="C339" s="96">
        <v>44348</v>
      </c>
      <c r="D339" s="96">
        <v>44713</v>
      </c>
      <c r="E339" s="82" t="s">
        <v>462</v>
      </c>
      <c r="F339" s="95" t="s">
        <v>717</v>
      </c>
      <c r="G339" s="132" t="s">
        <v>350</v>
      </c>
    </row>
    <row r="340" spans="1:7" ht="115.5" x14ac:dyDescent="0.25">
      <c r="A340" s="94" t="s">
        <v>1153</v>
      </c>
      <c r="B340" s="83" t="s">
        <v>710</v>
      </c>
      <c r="C340" s="96">
        <v>43617</v>
      </c>
      <c r="D340" s="96">
        <v>44348</v>
      </c>
      <c r="E340" s="82" t="s">
        <v>699</v>
      </c>
      <c r="F340" s="95" t="s">
        <v>711</v>
      </c>
      <c r="G340" s="86" t="s">
        <v>354</v>
      </c>
    </row>
    <row r="341" spans="1:7" ht="115.5" x14ac:dyDescent="0.25">
      <c r="A341" s="94" t="s">
        <v>1196</v>
      </c>
      <c r="B341" s="83" t="s">
        <v>720</v>
      </c>
      <c r="C341" s="96">
        <v>43617</v>
      </c>
      <c r="D341" s="96">
        <v>43891</v>
      </c>
      <c r="E341" s="82" t="s">
        <v>699</v>
      </c>
      <c r="F341" s="95" t="s">
        <v>721</v>
      </c>
      <c r="G341" s="132" t="s">
        <v>350</v>
      </c>
    </row>
    <row r="342" spans="1:7" ht="99" x14ac:dyDescent="0.25">
      <c r="A342" s="94" t="s">
        <v>1197</v>
      </c>
      <c r="B342" s="83" t="s">
        <v>722</v>
      </c>
      <c r="C342" s="96">
        <v>43617</v>
      </c>
      <c r="D342" s="96">
        <v>44075</v>
      </c>
      <c r="E342" s="82" t="s">
        <v>54</v>
      </c>
      <c r="F342" s="95" t="s">
        <v>723</v>
      </c>
      <c r="G342" s="132" t="s">
        <v>350</v>
      </c>
    </row>
    <row r="343" spans="1:7" ht="99" x14ac:dyDescent="0.25">
      <c r="A343" s="94" t="s">
        <v>1154</v>
      </c>
      <c r="B343" s="83" t="s">
        <v>718</v>
      </c>
      <c r="C343" s="96">
        <v>43617</v>
      </c>
      <c r="D343" s="96">
        <v>43983</v>
      </c>
      <c r="E343" s="82" t="s">
        <v>54</v>
      </c>
      <c r="F343" s="95" t="s">
        <v>719</v>
      </c>
      <c r="G343" s="86" t="s">
        <v>354</v>
      </c>
    </row>
    <row r="344" spans="1:7" ht="115.5" x14ac:dyDescent="0.25">
      <c r="A344" s="94" t="s">
        <v>1198</v>
      </c>
      <c r="B344" s="83" t="s">
        <v>726</v>
      </c>
      <c r="C344" s="96">
        <v>43617</v>
      </c>
      <c r="D344" s="96">
        <v>43800</v>
      </c>
      <c r="E344" s="82" t="s">
        <v>54</v>
      </c>
      <c r="F344" s="95" t="s">
        <v>727</v>
      </c>
      <c r="G344" s="132" t="s">
        <v>350</v>
      </c>
    </row>
    <row r="345" spans="1:7" ht="115.5" x14ac:dyDescent="0.25">
      <c r="A345" s="94" t="s">
        <v>1199</v>
      </c>
      <c r="B345" s="83" t="s">
        <v>728</v>
      </c>
      <c r="C345" s="96">
        <v>43831</v>
      </c>
      <c r="D345" s="96">
        <v>44166</v>
      </c>
      <c r="E345" s="82" t="s">
        <v>54</v>
      </c>
      <c r="F345" s="95" t="s">
        <v>729</v>
      </c>
      <c r="G345" s="132" t="s">
        <v>350</v>
      </c>
    </row>
    <row r="346" spans="1:7" ht="99" x14ac:dyDescent="0.25">
      <c r="A346" s="94" t="s">
        <v>1200</v>
      </c>
      <c r="B346" s="83" t="s">
        <v>730</v>
      </c>
      <c r="C346" s="96">
        <v>43983</v>
      </c>
      <c r="D346" s="96">
        <v>44713</v>
      </c>
      <c r="E346" s="82" t="s">
        <v>731</v>
      </c>
      <c r="F346" s="95" t="s">
        <v>732</v>
      </c>
      <c r="G346" s="132" t="s">
        <v>350</v>
      </c>
    </row>
    <row r="347" spans="1:7" ht="66" x14ac:dyDescent="0.25">
      <c r="A347" s="94" t="s">
        <v>1201</v>
      </c>
      <c r="B347" s="83" t="s">
        <v>733</v>
      </c>
      <c r="C347" s="96">
        <v>44348</v>
      </c>
      <c r="D347" s="96">
        <v>44805</v>
      </c>
      <c r="E347" s="82" t="s">
        <v>699</v>
      </c>
      <c r="F347" s="95" t="s">
        <v>734</v>
      </c>
      <c r="G347" s="132" t="s">
        <v>350</v>
      </c>
    </row>
    <row r="348" spans="1:7" ht="99" x14ac:dyDescent="0.25">
      <c r="A348" s="94" t="s">
        <v>1202</v>
      </c>
      <c r="B348" s="83" t="s">
        <v>735</v>
      </c>
      <c r="C348" s="96">
        <v>43739</v>
      </c>
      <c r="D348" s="96">
        <v>43800</v>
      </c>
      <c r="E348" s="82" t="s">
        <v>736</v>
      </c>
      <c r="F348" s="95" t="s">
        <v>734</v>
      </c>
      <c r="G348" s="132" t="s">
        <v>350</v>
      </c>
    </row>
    <row r="349" spans="1:7" ht="99" x14ac:dyDescent="0.25">
      <c r="A349" s="94" t="s">
        <v>1203</v>
      </c>
      <c r="B349" s="83" t="s">
        <v>737</v>
      </c>
      <c r="C349" s="96">
        <v>43922</v>
      </c>
      <c r="D349" s="96">
        <v>45627</v>
      </c>
      <c r="E349" s="82" t="s">
        <v>736</v>
      </c>
      <c r="F349" s="95" t="s">
        <v>738</v>
      </c>
      <c r="G349" s="132" t="s">
        <v>350</v>
      </c>
    </row>
    <row r="350" spans="1:7" ht="49.5" x14ac:dyDescent="0.25">
      <c r="A350" s="94" t="s">
        <v>1204</v>
      </c>
      <c r="B350" s="83" t="s">
        <v>739</v>
      </c>
      <c r="C350" s="96">
        <v>43617</v>
      </c>
      <c r="D350" s="96">
        <v>45352</v>
      </c>
      <c r="E350" s="82" t="s">
        <v>54</v>
      </c>
      <c r="F350" s="95" t="s">
        <v>435</v>
      </c>
      <c r="G350" s="132" t="s">
        <v>350</v>
      </c>
    </row>
    <row r="351" spans="1:7" ht="132" x14ac:dyDescent="0.25">
      <c r="A351" s="94" t="s">
        <v>1205</v>
      </c>
      <c r="B351" s="83" t="s">
        <v>740</v>
      </c>
      <c r="C351" s="96">
        <v>45352</v>
      </c>
      <c r="D351" s="96">
        <v>45536</v>
      </c>
      <c r="E351" s="82" t="s">
        <v>741</v>
      </c>
      <c r="F351" s="95" t="s">
        <v>742</v>
      </c>
      <c r="G351" s="132" t="s">
        <v>350</v>
      </c>
    </row>
    <row r="352" spans="1:7" ht="132" x14ac:dyDescent="0.25">
      <c r="A352" s="94" t="s">
        <v>1206</v>
      </c>
      <c r="B352" s="83" t="s">
        <v>743</v>
      </c>
      <c r="C352" s="96">
        <v>45566</v>
      </c>
      <c r="D352" s="96">
        <v>45627</v>
      </c>
      <c r="E352" s="82" t="s">
        <v>741</v>
      </c>
      <c r="F352" s="95" t="s">
        <v>744</v>
      </c>
      <c r="G352" s="132" t="s">
        <v>350</v>
      </c>
    </row>
    <row r="353" spans="1:7" ht="115.5" x14ac:dyDescent="0.25">
      <c r="A353" s="94" t="s">
        <v>1155</v>
      </c>
      <c r="B353" s="83" t="s">
        <v>724</v>
      </c>
      <c r="C353" s="96">
        <v>43617</v>
      </c>
      <c r="D353" s="96">
        <v>45627</v>
      </c>
      <c r="E353" s="82" t="s">
        <v>699</v>
      </c>
      <c r="F353" s="95" t="s">
        <v>725</v>
      </c>
      <c r="G353" s="86" t="s">
        <v>354</v>
      </c>
    </row>
    <row r="354" spans="1:7" ht="99" x14ac:dyDescent="0.25">
      <c r="A354" s="94" t="s">
        <v>1207</v>
      </c>
      <c r="B354" s="83" t="s">
        <v>746</v>
      </c>
      <c r="C354" s="96">
        <v>44713</v>
      </c>
      <c r="D354" s="96">
        <v>45444</v>
      </c>
      <c r="E354" s="82" t="s">
        <v>54</v>
      </c>
      <c r="F354" s="95" t="s">
        <v>747</v>
      </c>
      <c r="G354" s="132" t="s">
        <v>350</v>
      </c>
    </row>
    <row r="355" spans="1:7" ht="115.5" x14ac:dyDescent="0.25">
      <c r="A355" s="94" t="s">
        <v>1208</v>
      </c>
      <c r="B355" s="83" t="s">
        <v>748</v>
      </c>
      <c r="C355" s="96">
        <v>44713</v>
      </c>
      <c r="D355" s="96">
        <v>45536</v>
      </c>
      <c r="E355" s="82" t="s">
        <v>54</v>
      </c>
      <c r="F355" s="95" t="s">
        <v>747</v>
      </c>
      <c r="G355" s="132" t="s">
        <v>350</v>
      </c>
    </row>
    <row r="356" spans="1:7" ht="66" x14ac:dyDescent="0.25">
      <c r="A356" s="94" t="s">
        <v>1156</v>
      </c>
      <c r="B356" s="83" t="s">
        <v>745</v>
      </c>
      <c r="C356" s="96">
        <v>44713</v>
      </c>
      <c r="D356" s="96">
        <v>45627</v>
      </c>
      <c r="E356" s="82" t="s">
        <v>396</v>
      </c>
      <c r="F356" s="95" t="s">
        <v>440</v>
      </c>
      <c r="G356" s="86" t="s">
        <v>354</v>
      </c>
    </row>
    <row r="357" spans="1:7" ht="135.75" customHeight="1" x14ac:dyDescent="0.25">
      <c r="A357" s="94" t="s">
        <v>1145</v>
      </c>
      <c r="B357" s="83" t="s">
        <v>1476</v>
      </c>
      <c r="C357" s="96">
        <v>43466</v>
      </c>
      <c r="D357" s="96">
        <v>45627</v>
      </c>
      <c r="E357" s="82" t="s">
        <v>750</v>
      </c>
      <c r="F357" s="105" t="s">
        <v>338</v>
      </c>
      <c r="G357" s="105" t="s">
        <v>348</v>
      </c>
    </row>
    <row r="358" spans="1:7" ht="96.75" customHeight="1" x14ac:dyDescent="0.25">
      <c r="A358" s="94" t="s">
        <v>1209</v>
      </c>
      <c r="B358" s="83" t="s">
        <v>752</v>
      </c>
      <c r="C358" s="96">
        <v>43466</v>
      </c>
      <c r="D358" s="96">
        <v>43525</v>
      </c>
      <c r="E358" s="82" t="s">
        <v>462</v>
      </c>
      <c r="F358" s="95" t="s">
        <v>753</v>
      </c>
      <c r="G358" s="132" t="s">
        <v>350</v>
      </c>
    </row>
    <row r="359" spans="1:7" ht="99" customHeight="1" x14ac:dyDescent="0.25">
      <c r="A359" s="94" t="s">
        <v>1210</v>
      </c>
      <c r="B359" s="83" t="s">
        <v>754</v>
      </c>
      <c r="C359" s="96">
        <v>43497</v>
      </c>
      <c r="D359" s="96">
        <v>43556</v>
      </c>
      <c r="E359" s="82" t="s">
        <v>462</v>
      </c>
      <c r="F359" s="95" t="s">
        <v>755</v>
      </c>
      <c r="G359" s="132" t="s">
        <v>350</v>
      </c>
    </row>
    <row r="360" spans="1:7" ht="115.5" x14ac:dyDescent="0.25">
      <c r="A360" s="94" t="s">
        <v>1211</v>
      </c>
      <c r="B360" s="83" t="s">
        <v>756</v>
      </c>
      <c r="C360" s="96">
        <v>43525</v>
      </c>
      <c r="D360" s="96">
        <v>43586</v>
      </c>
      <c r="E360" s="82" t="s">
        <v>757</v>
      </c>
      <c r="F360" s="95" t="s">
        <v>407</v>
      </c>
      <c r="G360" s="132" t="s">
        <v>350</v>
      </c>
    </row>
    <row r="361" spans="1:7" ht="99" x14ac:dyDescent="0.25">
      <c r="A361" s="94" t="s">
        <v>1212</v>
      </c>
      <c r="B361" s="83" t="s">
        <v>758</v>
      </c>
      <c r="C361" s="96">
        <v>43525</v>
      </c>
      <c r="D361" s="96">
        <v>43617</v>
      </c>
      <c r="E361" s="82" t="s">
        <v>462</v>
      </c>
      <c r="F361" s="95" t="s">
        <v>409</v>
      </c>
      <c r="G361" s="132" t="s">
        <v>350</v>
      </c>
    </row>
    <row r="362" spans="1:7" ht="66" x14ac:dyDescent="0.25">
      <c r="A362" s="94" t="s">
        <v>1157</v>
      </c>
      <c r="B362" s="83" t="s">
        <v>790</v>
      </c>
      <c r="C362" s="96">
        <v>43466</v>
      </c>
      <c r="D362" s="96">
        <v>43617</v>
      </c>
      <c r="E362" s="82" t="s">
        <v>750</v>
      </c>
      <c r="F362" s="95" t="s">
        <v>751</v>
      </c>
      <c r="G362" s="86" t="s">
        <v>354</v>
      </c>
    </row>
    <row r="363" spans="1:7" ht="66" x14ac:dyDescent="0.25">
      <c r="A363" s="94" t="s">
        <v>1213</v>
      </c>
      <c r="B363" s="83" t="s">
        <v>760</v>
      </c>
      <c r="C363" s="96">
        <v>43617</v>
      </c>
      <c r="D363" s="96">
        <v>43983</v>
      </c>
      <c r="E363" s="82" t="s">
        <v>463</v>
      </c>
      <c r="F363" s="95" t="s">
        <v>761</v>
      </c>
      <c r="G363" s="132" t="s">
        <v>350</v>
      </c>
    </row>
    <row r="364" spans="1:7" ht="66" x14ac:dyDescent="0.25">
      <c r="A364" s="94" t="s">
        <v>1214</v>
      </c>
      <c r="B364" s="83" t="s">
        <v>762</v>
      </c>
      <c r="C364" s="96">
        <v>43983</v>
      </c>
      <c r="D364" s="96">
        <v>44348</v>
      </c>
      <c r="E364" s="82" t="s">
        <v>54</v>
      </c>
      <c r="F364" s="95" t="s">
        <v>763</v>
      </c>
      <c r="G364" s="132" t="s">
        <v>350</v>
      </c>
    </row>
    <row r="365" spans="1:7" ht="82.5" x14ac:dyDescent="0.25">
      <c r="A365" s="94" t="s">
        <v>1215</v>
      </c>
      <c r="B365" s="83" t="s">
        <v>764</v>
      </c>
      <c r="C365" s="96">
        <v>44348</v>
      </c>
      <c r="D365" s="96">
        <v>44713</v>
      </c>
      <c r="E365" s="82" t="s">
        <v>462</v>
      </c>
      <c r="F365" s="95" t="s">
        <v>765</v>
      </c>
      <c r="G365" s="132" t="s">
        <v>350</v>
      </c>
    </row>
    <row r="366" spans="1:7" ht="181.5" x14ac:dyDescent="0.25">
      <c r="A366" s="94" t="s">
        <v>1158</v>
      </c>
      <c r="B366" s="83" t="s">
        <v>796</v>
      </c>
      <c r="C366" s="96">
        <v>43617</v>
      </c>
      <c r="D366" s="96">
        <v>44348</v>
      </c>
      <c r="E366" s="82" t="s">
        <v>462</v>
      </c>
      <c r="F366" s="95" t="s">
        <v>759</v>
      </c>
      <c r="G366" s="86" t="s">
        <v>354</v>
      </c>
    </row>
    <row r="367" spans="1:7" ht="66" x14ac:dyDescent="0.25">
      <c r="A367" s="94" t="s">
        <v>1216</v>
      </c>
      <c r="B367" s="83" t="s">
        <v>797</v>
      </c>
      <c r="C367" s="96">
        <v>43617</v>
      </c>
      <c r="D367" s="96">
        <v>43891</v>
      </c>
      <c r="E367" s="82" t="s">
        <v>463</v>
      </c>
      <c r="F367" s="95" t="s">
        <v>419</v>
      </c>
      <c r="G367" s="132" t="s">
        <v>350</v>
      </c>
    </row>
    <row r="368" spans="1:7" ht="82.5" x14ac:dyDescent="0.25">
      <c r="A368" s="94" t="s">
        <v>1217</v>
      </c>
      <c r="B368" s="83" t="s">
        <v>798</v>
      </c>
      <c r="C368" s="96">
        <v>43617</v>
      </c>
      <c r="D368" s="96">
        <v>43891</v>
      </c>
      <c r="E368" s="82" t="s">
        <v>464</v>
      </c>
      <c r="F368" s="95" t="s">
        <v>419</v>
      </c>
      <c r="G368" s="132" t="s">
        <v>350</v>
      </c>
    </row>
    <row r="369" spans="1:7" ht="66" x14ac:dyDescent="0.25">
      <c r="A369" s="94" t="s">
        <v>1218</v>
      </c>
      <c r="B369" s="83" t="s">
        <v>768</v>
      </c>
      <c r="C369" s="96">
        <v>43617</v>
      </c>
      <c r="D369" s="96">
        <v>44075</v>
      </c>
      <c r="E369" s="82" t="s">
        <v>54</v>
      </c>
      <c r="F369" s="95" t="s">
        <v>419</v>
      </c>
      <c r="G369" s="132" t="s">
        <v>350</v>
      </c>
    </row>
    <row r="370" spans="1:7" ht="115.5" x14ac:dyDescent="0.25">
      <c r="A370" s="94" t="s">
        <v>1159</v>
      </c>
      <c r="B370" s="83" t="s">
        <v>766</v>
      </c>
      <c r="C370" s="96">
        <v>43617</v>
      </c>
      <c r="D370" s="96">
        <v>43983</v>
      </c>
      <c r="E370" s="82" t="s">
        <v>463</v>
      </c>
      <c r="F370" s="95" t="s">
        <v>767</v>
      </c>
      <c r="G370" s="86" t="s">
        <v>354</v>
      </c>
    </row>
    <row r="371" spans="1:7" ht="33" x14ac:dyDescent="0.25">
      <c r="A371" s="94" t="s">
        <v>1219</v>
      </c>
      <c r="B371" s="83" t="s">
        <v>769</v>
      </c>
      <c r="C371" s="96">
        <v>43617</v>
      </c>
      <c r="D371" s="96">
        <v>43800</v>
      </c>
      <c r="E371" s="82" t="s">
        <v>54</v>
      </c>
      <c r="F371" s="95" t="s">
        <v>770</v>
      </c>
      <c r="G371" s="132" t="s">
        <v>350</v>
      </c>
    </row>
    <row r="372" spans="1:7" ht="18" customHeight="1" x14ac:dyDescent="0.25">
      <c r="A372" s="94" t="s">
        <v>1220</v>
      </c>
      <c r="B372" s="83" t="s">
        <v>771</v>
      </c>
      <c r="C372" s="96">
        <v>43831</v>
      </c>
      <c r="D372" s="96">
        <v>44166</v>
      </c>
      <c r="E372" s="82" t="s">
        <v>54</v>
      </c>
      <c r="F372" s="95" t="s">
        <v>772</v>
      </c>
      <c r="G372" s="132" t="s">
        <v>350</v>
      </c>
    </row>
    <row r="373" spans="1:7" ht="132" x14ac:dyDescent="0.25">
      <c r="A373" s="94" t="s">
        <v>1221</v>
      </c>
      <c r="B373" s="83" t="s">
        <v>773</v>
      </c>
      <c r="C373" s="96">
        <v>43983</v>
      </c>
      <c r="D373" s="96">
        <v>44713</v>
      </c>
      <c r="E373" s="82" t="s">
        <v>463</v>
      </c>
      <c r="F373" s="95" t="s">
        <v>427</v>
      </c>
      <c r="G373" s="132" t="s">
        <v>350</v>
      </c>
    </row>
    <row r="374" spans="1:7" ht="82.5" x14ac:dyDescent="0.25">
      <c r="A374" s="94" t="s">
        <v>1222</v>
      </c>
      <c r="B374" s="83" t="s">
        <v>774</v>
      </c>
      <c r="C374" s="96">
        <v>44348</v>
      </c>
      <c r="D374" s="96">
        <v>44805</v>
      </c>
      <c r="E374" s="82" t="s">
        <v>462</v>
      </c>
      <c r="F374" s="95" t="s">
        <v>431</v>
      </c>
      <c r="G374" s="132" t="s">
        <v>350</v>
      </c>
    </row>
    <row r="375" spans="1:7" ht="115.5" x14ac:dyDescent="0.25">
      <c r="A375" s="94" t="s">
        <v>1223</v>
      </c>
      <c r="B375" s="83" t="s">
        <v>775</v>
      </c>
      <c r="C375" s="96">
        <v>43739</v>
      </c>
      <c r="D375" s="96">
        <v>43800</v>
      </c>
      <c r="E375" s="82" t="s">
        <v>465</v>
      </c>
      <c r="F375" s="95" t="s">
        <v>431</v>
      </c>
      <c r="G375" s="132" t="s">
        <v>350</v>
      </c>
    </row>
    <row r="376" spans="1:7" ht="66" x14ac:dyDescent="0.25">
      <c r="A376" s="94" t="s">
        <v>1224</v>
      </c>
      <c r="B376" s="83" t="s">
        <v>776</v>
      </c>
      <c r="C376" s="96">
        <v>43922</v>
      </c>
      <c r="D376" s="96">
        <v>45627</v>
      </c>
      <c r="E376" s="82" t="s">
        <v>54</v>
      </c>
      <c r="F376" s="95" t="s">
        <v>433</v>
      </c>
      <c r="G376" s="132" t="s">
        <v>350</v>
      </c>
    </row>
    <row r="377" spans="1:7" ht="49.5" x14ac:dyDescent="0.25">
      <c r="A377" s="94" t="s">
        <v>1225</v>
      </c>
      <c r="B377" s="83" t="s">
        <v>777</v>
      </c>
      <c r="C377" s="96">
        <v>43617</v>
      </c>
      <c r="D377" s="96">
        <v>45352</v>
      </c>
      <c r="E377" s="82" t="s">
        <v>54</v>
      </c>
      <c r="F377" s="95" t="s">
        <v>435</v>
      </c>
      <c r="G377" s="132" t="s">
        <v>350</v>
      </c>
    </row>
    <row r="378" spans="1:7" ht="148.5" x14ac:dyDescent="0.25">
      <c r="A378" s="94" t="s">
        <v>1226</v>
      </c>
      <c r="B378" s="83" t="s">
        <v>778</v>
      </c>
      <c r="C378" s="96">
        <v>45352</v>
      </c>
      <c r="D378" s="96">
        <v>45536</v>
      </c>
      <c r="E378" s="82" t="s">
        <v>466</v>
      </c>
      <c r="F378" s="95" t="s">
        <v>437</v>
      </c>
      <c r="G378" s="132" t="s">
        <v>350</v>
      </c>
    </row>
    <row r="379" spans="1:7" ht="148.5" x14ac:dyDescent="0.25">
      <c r="A379" s="94" t="s">
        <v>1227</v>
      </c>
      <c r="B379" s="83" t="s">
        <v>779</v>
      </c>
      <c r="C379" s="96">
        <v>45566</v>
      </c>
      <c r="D379" s="96">
        <v>45627</v>
      </c>
      <c r="E379" s="82" t="s">
        <v>466</v>
      </c>
      <c r="F379" s="95" t="s">
        <v>423</v>
      </c>
      <c r="G379" s="132" t="s">
        <v>350</v>
      </c>
    </row>
    <row r="380" spans="1:7" ht="66" x14ac:dyDescent="0.25">
      <c r="A380" s="94" t="s">
        <v>1160</v>
      </c>
      <c r="B380" s="83" t="s">
        <v>799</v>
      </c>
      <c r="C380" s="96">
        <v>43617</v>
      </c>
      <c r="D380" s="96">
        <v>45627</v>
      </c>
      <c r="E380" s="82" t="s">
        <v>463</v>
      </c>
      <c r="F380" s="95" t="s">
        <v>423</v>
      </c>
      <c r="G380" s="86" t="s">
        <v>354</v>
      </c>
    </row>
    <row r="381" spans="1:7" ht="66" x14ac:dyDescent="0.25">
      <c r="A381" s="94" t="s">
        <v>1228</v>
      </c>
      <c r="B381" s="83" t="s">
        <v>781</v>
      </c>
      <c r="C381" s="96">
        <v>44713</v>
      </c>
      <c r="D381" s="96">
        <v>44986</v>
      </c>
      <c r="E381" s="82" t="s">
        <v>467</v>
      </c>
      <c r="F381" s="95" t="s">
        <v>440</v>
      </c>
      <c r="G381" s="132" t="s">
        <v>350</v>
      </c>
    </row>
    <row r="382" spans="1:7" ht="66" x14ac:dyDescent="0.25">
      <c r="A382" s="94" t="s">
        <v>1229</v>
      </c>
      <c r="B382" s="83" t="s">
        <v>782</v>
      </c>
      <c r="C382" s="96">
        <v>44713</v>
      </c>
      <c r="D382" s="96">
        <v>45444</v>
      </c>
      <c r="E382" s="82" t="s">
        <v>467</v>
      </c>
      <c r="F382" s="95" t="s">
        <v>440</v>
      </c>
      <c r="G382" s="132" t="s">
        <v>350</v>
      </c>
    </row>
    <row r="383" spans="1:7" ht="66" x14ac:dyDescent="0.25">
      <c r="A383" s="94" t="s">
        <v>1230</v>
      </c>
      <c r="B383" s="83" t="s">
        <v>783</v>
      </c>
      <c r="C383" s="96">
        <v>44713</v>
      </c>
      <c r="D383" s="96">
        <v>45170</v>
      </c>
      <c r="E383" s="82" t="s">
        <v>467</v>
      </c>
      <c r="F383" s="95" t="s">
        <v>440</v>
      </c>
      <c r="G383" s="132" t="s">
        <v>350</v>
      </c>
    </row>
    <row r="384" spans="1:7" ht="99" x14ac:dyDescent="0.25">
      <c r="A384" s="94" t="s">
        <v>1161</v>
      </c>
      <c r="B384" s="83" t="s">
        <v>780</v>
      </c>
      <c r="C384" s="96">
        <v>43983</v>
      </c>
      <c r="D384" s="96">
        <v>45627</v>
      </c>
      <c r="E384" s="82" t="s">
        <v>800</v>
      </c>
      <c r="F384" s="95" t="s">
        <v>440</v>
      </c>
      <c r="G384" s="86" t="s">
        <v>354</v>
      </c>
    </row>
    <row r="385" spans="1:7" s="188" customFormat="1" ht="66" x14ac:dyDescent="0.25">
      <c r="A385" s="94" t="s">
        <v>1228</v>
      </c>
      <c r="B385" s="83" t="s">
        <v>1580</v>
      </c>
      <c r="C385" s="96">
        <v>43983</v>
      </c>
      <c r="D385" s="96">
        <v>44682</v>
      </c>
      <c r="E385" s="82" t="s">
        <v>467</v>
      </c>
      <c r="F385" s="95" t="s">
        <v>440</v>
      </c>
      <c r="G385" s="132" t="s">
        <v>350</v>
      </c>
    </row>
    <row r="386" spans="1:7" s="188" customFormat="1" ht="66" x14ac:dyDescent="0.25">
      <c r="A386" s="94" t="s">
        <v>1229</v>
      </c>
      <c r="B386" s="83" t="s">
        <v>1581</v>
      </c>
      <c r="C386" s="96">
        <v>43983</v>
      </c>
      <c r="D386" s="96">
        <v>44682</v>
      </c>
      <c r="E386" s="82" t="s">
        <v>467</v>
      </c>
      <c r="F386" s="95" t="s">
        <v>440</v>
      </c>
      <c r="G386" s="132" t="s">
        <v>350</v>
      </c>
    </row>
    <row r="387" spans="1:7" s="188" customFormat="1" ht="66" x14ac:dyDescent="0.25">
      <c r="A387" s="94" t="s">
        <v>1230</v>
      </c>
      <c r="B387" s="83" t="s">
        <v>1582</v>
      </c>
      <c r="C387" s="96">
        <v>43983</v>
      </c>
      <c r="D387" s="96">
        <v>44682</v>
      </c>
      <c r="E387" s="82" t="s">
        <v>467</v>
      </c>
      <c r="F387" s="95" t="s">
        <v>440</v>
      </c>
      <c r="G387" s="132" t="s">
        <v>350</v>
      </c>
    </row>
    <row r="388" spans="1:7" s="188" customFormat="1" ht="66" x14ac:dyDescent="0.25">
      <c r="A388" s="94" t="s">
        <v>1583</v>
      </c>
      <c r="B388" s="83" t="s">
        <v>781</v>
      </c>
      <c r="C388" s="96">
        <v>44713</v>
      </c>
      <c r="D388" s="96">
        <v>44986</v>
      </c>
      <c r="E388" s="82" t="s">
        <v>467</v>
      </c>
      <c r="F388" s="95" t="s">
        <v>440</v>
      </c>
      <c r="G388" s="132" t="s">
        <v>350</v>
      </c>
    </row>
    <row r="389" spans="1:7" s="188" customFormat="1" ht="66" x14ac:dyDescent="0.25">
      <c r="A389" s="94" t="s">
        <v>1584</v>
      </c>
      <c r="B389" s="83" t="s">
        <v>782</v>
      </c>
      <c r="C389" s="96">
        <v>44713</v>
      </c>
      <c r="D389" s="96">
        <v>45444</v>
      </c>
      <c r="E389" s="82" t="s">
        <v>467</v>
      </c>
      <c r="F389" s="95" t="s">
        <v>440</v>
      </c>
      <c r="G389" s="132" t="s">
        <v>350</v>
      </c>
    </row>
    <row r="390" spans="1:7" s="188" customFormat="1" ht="66" x14ac:dyDescent="0.25">
      <c r="A390" s="94" t="s">
        <v>1585</v>
      </c>
      <c r="B390" s="83" t="s">
        <v>783</v>
      </c>
      <c r="C390" s="96">
        <v>44713</v>
      </c>
      <c r="D390" s="96">
        <v>45170</v>
      </c>
      <c r="E390" s="82" t="s">
        <v>467</v>
      </c>
      <c r="F390" s="95" t="s">
        <v>440</v>
      </c>
      <c r="G390" s="132" t="s">
        <v>350</v>
      </c>
    </row>
    <row r="391" spans="1:7" ht="82.5" x14ac:dyDescent="0.25">
      <c r="A391" s="94" t="s">
        <v>1111</v>
      </c>
      <c r="B391" s="83" t="s">
        <v>801</v>
      </c>
      <c r="C391" s="96">
        <v>43466</v>
      </c>
      <c r="D391" s="96">
        <v>44531</v>
      </c>
      <c r="E391" s="82" t="s">
        <v>468</v>
      </c>
      <c r="F391" s="95"/>
      <c r="G391" s="82" t="s">
        <v>348</v>
      </c>
    </row>
    <row r="392" spans="1:7" ht="33" x14ac:dyDescent="0.25">
      <c r="A392" s="94" t="s">
        <v>1112</v>
      </c>
      <c r="B392" s="83" t="s">
        <v>784</v>
      </c>
      <c r="C392" s="96">
        <v>43466</v>
      </c>
      <c r="D392" s="96">
        <v>43617</v>
      </c>
      <c r="E392" s="82" t="s">
        <v>468</v>
      </c>
      <c r="F392" s="95" t="s">
        <v>785</v>
      </c>
      <c r="G392" s="86" t="s">
        <v>354</v>
      </c>
    </row>
    <row r="393" spans="1:7" ht="49.5" x14ac:dyDescent="0.25">
      <c r="A393" s="94" t="s">
        <v>1113</v>
      </c>
      <c r="B393" s="83" t="s">
        <v>786</v>
      </c>
      <c r="C393" s="96">
        <v>43466</v>
      </c>
      <c r="D393" s="96">
        <v>43800</v>
      </c>
      <c r="E393" s="82" t="s">
        <v>468</v>
      </c>
      <c r="F393" s="95" t="s">
        <v>787</v>
      </c>
      <c r="G393" s="86" t="s">
        <v>354</v>
      </c>
    </row>
    <row r="394" spans="1:7" ht="33" x14ac:dyDescent="0.25">
      <c r="A394" s="94" t="s">
        <v>1114</v>
      </c>
      <c r="B394" s="83" t="s">
        <v>789</v>
      </c>
      <c r="C394" s="96">
        <v>43647</v>
      </c>
      <c r="D394" s="96">
        <v>44531</v>
      </c>
      <c r="E394" s="82" t="s">
        <v>468</v>
      </c>
      <c r="F394" s="95" t="s">
        <v>431</v>
      </c>
      <c r="G394" s="86" t="s">
        <v>354</v>
      </c>
    </row>
    <row r="395" spans="1:7" s="212" customFormat="1" ht="66" x14ac:dyDescent="0.25">
      <c r="A395" s="94" t="s">
        <v>1367</v>
      </c>
      <c r="B395" s="83" t="s">
        <v>1251</v>
      </c>
      <c r="C395" s="96">
        <v>43466</v>
      </c>
      <c r="D395" s="96">
        <v>45627</v>
      </c>
      <c r="E395" s="82" t="s">
        <v>463</v>
      </c>
      <c r="F395" s="131" t="s">
        <v>1252</v>
      </c>
      <c r="G395" s="82" t="s">
        <v>348</v>
      </c>
    </row>
    <row r="396" spans="1:7" s="212" customFormat="1" ht="66" x14ac:dyDescent="0.25">
      <c r="A396" s="94" t="s">
        <v>1368</v>
      </c>
      <c r="B396" s="83" t="s">
        <v>1255</v>
      </c>
      <c r="C396" s="96">
        <v>43466</v>
      </c>
      <c r="D396" s="96">
        <v>43556</v>
      </c>
      <c r="E396" s="82" t="s">
        <v>463</v>
      </c>
      <c r="F396" s="95" t="s">
        <v>1256</v>
      </c>
      <c r="G396" s="132" t="s">
        <v>350</v>
      </c>
    </row>
    <row r="397" spans="1:7" s="212" customFormat="1" ht="49.5" x14ac:dyDescent="0.25">
      <c r="A397" s="94" t="s">
        <v>1369</v>
      </c>
      <c r="B397" s="83" t="s">
        <v>1257</v>
      </c>
      <c r="C397" s="96">
        <v>43556</v>
      </c>
      <c r="D397" s="96">
        <v>43678</v>
      </c>
      <c r="E397" s="82" t="s">
        <v>463</v>
      </c>
      <c r="F397" s="95" t="s">
        <v>1258</v>
      </c>
      <c r="G397" s="132" t="s">
        <v>350</v>
      </c>
    </row>
    <row r="398" spans="1:7" s="212" customFormat="1" ht="66" x14ac:dyDescent="0.25">
      <c r="A398" s="94" t="s">
        <v>1370</v>
      </c>
      <c r="B398" s="83" t="s">
        <v>1259</v>
      </c>
      <c r="C398" s="96">
        <v>43557</v>
      </c>
      <c r="D398" s="96">
        <v>43679</v>
      </c>
      <c r="E398" s="82" t="s">
        <v>463</v>
      </c>
      <c r="F398" s="95" t="s">
        <v>1260</v>
      </c>
      <c r="G398" s="132" t="s">
        <v>350</v>
      </c>
    </row>
    <row r="399" spans="1:7" s="212" customFormat="1" ht="49.5" x14ac:dyDescent="0.25">
      <c r="A399" s="94" t="s">
        <v>1371</v>
      </c>
      <c r="B399" s="83" t="s">
        <v>1261</v>
      </c>
      <c r="C399" s="96">
        <v>43558</v>
      </c>
      <c r="D399" s="96">
        <v>43680</v>
      </c>
      <c r="E399" s="82" t="s">
        <v>463</v>
      </c>
      <c r="F399" s="95" t="s">
        <v>1262</v>
      </c>
      <c r="G399" s="132" t="s">
        <v>350</v>
      </c>
    </row>
    <row r="400" spans="1:7" s="212" customFormat="1" ht="66" x14ac:dyDescent="0.25">
      <c r="A400" s="94" t="s">
        <v>1372</v>
      </c>
      <c r="B400" s="83" t="s">
        <v>1253</v>
      </c>
      <c r="C400" s="96">
        <v>43466</v>
      </c>
      <c r="D400" s="96">
        <v>43556</v>
      </c>
      <c r="E400" s="82" t="s">
        <v>463</v>
      </c>
      <c r="F400" s="95" t="s">
        <v>1254</v>
      </c>
      <c r="G400" s="86" t="s">
        <v>354</v>
      </c>
    </row>
    <row r="401" spans="1:7" s="212" customFormat="1" ht="49.5" x14ac:dyDescent="0.25">
      <c r="A401" s="94" t="s">
        <v>1373</v>
      </c>
      <c r="B401" s="83" t="s">
        <v>1265</v>
      </c>
      <c r="C401" s="96">
        <v>43466</v>
      </c>
      <c r="D401" s="96">
        <v>43983</v>
      </c>
      <c r="E401" s="82" t="s">
        <v>463</v>
      </c>
      <c r="F401" s="95" t="s">
        <v>1266</v>
      </c>
      <c r="G401" s="132" t="s">
        <v>350</v>
      </c>
    </row>
    <row r="402" spans="1:7" s="212" customFormat="1" ht="49.5" x14ac:dyDescent="0.25">
      <c r="A402" s="94" t="s">
        <v>1374</v>
      </c>
      <c r="B402" s="83" t="s">
        <v>1267</v>
      </c>
      <c r="C402" s="96">
        <v>43466</v>
      </c>
      <c r="D402" s="96">
        <v>44197</v>
      </c>
      <c r="E402" s="82" t="s">
        <v>463</v>
      </c>
      <c r="F402" s="95" t="s">
        <v>1268</v>
      </c>
      <c r="G402" s="132" t="s">
        <v>350</v>
      </c>
    </row>
    <row r="403" spans="1:7" s="212" customFormat="1" ht="66" x14ac:dyDescent="0.25">
      <c r="A403" s="94" t="s">
        <v>1375</v>
      </c>
      <c r="B403" s="83" t="s">
        <v>1269</v>
      </c>
      <c r="C403" s="96">
        <v>43831</v>
      </c>
      <c r="D403" s="96">
        <v>44896</v>
      </c>
      <c r="E403" s="82" t="s">
        <v>463</v>
      </c>
      <c r="F403" s="95" t="s">
        <v>1270</v>
      </c>
      <c r="G403" s="132" t="s">
        <v>350</v>
      </c>
    </row>
    <row r="404" spans="1:7" s="212" customFormat="1" ht="148.5" x14ac:dyDescent="0.25">
      <c r="A404" s="94" t="s">
        <v>1376</v>
      </c>
      <c r="B404" s="83" t="s">
        <v>1263</v>
      </c>
      <c r="C404" s="96">
        <v>43556</v>
      </c>
      <c r="D404" s="96">
        <v>44896</v>
      </c>
      <c r="E404" s="82" t="s">
        <v>463</v>
      </c>
      <c r="F404" s="95" t="s">
        <v>1264</v>
      </c>
      <c r="G404" s="86" t="s">
        <v>354</v>
      </c>
    </row>
    <row r="405" spans="1:7" s="212" customFormat="1" ht="49.5" x14ac:dyDescent="0.25">
      <c r="A405" s="94" t="s">
        <v>1377</v>
      </c>
      <c r="B405" s="83" t="s">
        <v>1272</v>
      </c>
      <c r="C405" s="96">
        <v>43557</v>
      </c>
      <c r="D405" s="96">
        <v>43983</v>
      </c>
      <c r="E405" s="82" t="s">
        <v>463</v>
      </c>
      <c r="F405" s="95" t="s">
        <v>419</v>
      </c>
      <c r="G405" s="132" t="s">
        <v>350</v>
      </c>
    </row>
    <row r="406" spans="1:7" s="212" customFormat="1" ht="49.5" x14ac:dyDescent="0.25">
      <c r="A406" s="94" t="s">
        <v>1378</v>
      </c>
      <c r="B406" s="83" t="s">
        <v>1273</v>
      </c>
      <c r="C406" s="96">
        <v>43558</v>
      </c>
      <c r="D406" s="96">
        <v>44167</v>
      </c>
      <c r="E406" s="82" t="s">
        <v>463</v>
      </c>
      <c r="F406" s="95" t="s">
        <v>419</v>
      </c>
      <c r="G406" s="132" t="s">
        <v>350</v>
      </c>
    </row>
    <row r="407" spans="1:7" s="212" customFormat="1" ht="49.5" x14ac:dyDescent="0.25">
      <c r="A407" s="94" t="s">
        <v>1379</v>
      </c>
      <c r="B407" s="83" t="s">
        <v>1271</v>
      </c>
      <c r="C407" s="96">
        <v>43556</v>
      </c>
      <c r="D407" s="96">
        <v>44166</v>
      </c>
      <c r="E407" s="82" t="s">
        <v>463</v>
      </c>
      <c r="F407" s="95" t="s">
        <v>419</v>
      </c>
      <c r="G407" s="132" t="s">
        <v>350</v>
      </c>
    </row>
    <row r="408" spans="1:7" s="212" customFormat="1" ht="66" x14ac:dyDescent="0.25">
      <c r="A408" s="94" t="s">
        <v>1380</v>
      </c>
      <c r="B408" s="83" t="s">
        <v>827</v>
      </c>
      <c r="C408" s="96">
        <v>43560</v>
      </c>
      <c r="D408" s="96">
        <v>43800</v>
      </c>
      <c r="E408" s="82" t="s">
        <v>463</v>
      </c>
      <c r="F408" s="95" t="s">
        <v>1275</v>
      </c>
      <c r="G408" s="132" t="s">
        <v>350</v>
      </c>
    </row>
    <row r="409" spans="1:7" s="212" customFormat="1" ht="49.5" x14ac:dyDescent="0.25">
      <c r="A409" s="94" t="s">
        <v>1381</v>
      </c>
      <c r="B409" s="83" t="s">
        <v>1276</v>
      </c>
      <c r="C409" s="96">
        <v>43831</v>
      </c>
      <c r="D409" s="96">
        <v>44166</v>
      </c>
      <c r="E409" s="82" t="s">
        <v>463</v>
      </c>
      <c r="F409" s="95" t="s">
        <v>1277</v>
      </c>
      <c r="G409" s="132" t="s">
        <v>350</v>
      </c>
    </row>
    <row r="410" spans="1:7" s="212" customFormat="1" ht="99" x14ac:dyDescent="0.25">
      <c r="A410" s="94" t="s">
        <v>1382</v>
      </c>
      <c r="B410" s="83" t="s">
        <v>1278</v>
      </c>
      <c r="C410" s="96">
        <v>43983</v>
      </c>
      <c r="D410" s="96">
        <v>44348</v>
      </c>
      <c r="E410" s="82" t="s">
        <v>463</v>
      </c>
      <c r="F410" s="95" t="s">
        <v>427</v>
      </c>
      <c r="G410" s="132" t="s">
        <v>350</v>
      </c>
    </row>
    <row r="411" spans="1:7" s="212" customFormat="1" ht="66" x14ac:dyDescent="0.25">
      <c r="A411" s="94" t="s">
        <v>1383</v>
      </c>
      <c r="B411" s="83" t="s">
        <v>1279</v>
      </c>
      <c r="C411" s="96">
        <v>44287</v>
      </c>
      <c r="D411" s="96">
        <v>44835</v>
      </c>
      <c r="E411" s="82" t="s">
        <v>463</v>
      </c>
      <c r="F411" s="95" t="s">
        <v>429</v>
      </c>
      <c r="G411" s="132" t="s">
        <v>350</v>
      </c>
    </row>
    <row r="412" spans="1:7" s="212" customFormat="1" ht="66" x14ac:dyDescent="0.25">
      <c r="A412" s="94" t="s">
        <v>1384</v>
      </c>
      <c r="B412" s="83" t="s">
        <v>1280</v>
      </c>
      <c r="C412" s="96">
        <v>44256</v>
      </c>
      <c r="D412" s="96">
        <v>44897</v>
      </c>
      <c r="E412" s="82" t="s">
        <v>463</v>
      </c>
      <c r="F412" s="95" t="s">
        <v>431</v>
      </c>
      <c r="G412" s="132" t="s">
        <v>350</v>
      </c>
    </row>
    <row r="413" spans="1:7" s="212" customFormat="1" ht="66" x14ac:dyDescent="0.25">
      <c r="A413" s="94" t="s">
        <v>1385</v>
      </c>
      <c r="B413" s="83" t="s">
        <v>1281</v>
      </c>
      <c r="C413" s="96">
        <v>44197</v>
      </c>
      <c r="D413" s="96">
        <v>45627</v>
      </c>
      <c r="E413" s="82" t="s">
        <v>463</v>
      </c>
      <c r="F413" s="95" t="s">
        <v>433</v>
      </c>
      <c r="G413" s="132" t="s">
        <v>350</v>
      </c>
    </row>
    <row r="414" spans="1:7" s="212" customFormat="1" ht="66" x14ac:dyDescent="0.25">
      <c r="A414" s="94" t="s">
        <v>1386</v>
      </c>
      <c r="B414" s="83" t="s">
        <v>1282</v>
      </c>
      <c r="C414" s="96">
        <v>43556</v>
      </c>
      <c r="D414" s="96">
        <v>45323</v>
      </c>
      <c r="E414" s="82" t="s">
        <v>463</v>
      </c>
      <c r="F414" s="95" t="s">
        <v>435</v>
      </c>
      <c r="G414" s="132" t="s">
        <v>350</v>
      </c>
    </row>
    <row r="415" spans="1:7" s="212" customFormat="1" ht="49.5" x14ac:dyDescent="0.25">
      <c r="A415" s="94" t="s">
        <v>1387</v>
      </c>
      <c r="B415" s="83" t="s">
        <v>1283</v>
      </c>
      <c r="C415" s="96">
        <v>45292</v>
      </c>
      <c r="D415" s="96">
        <v>45444</v>
      </c>
      <c r="E415" s="82" t="s">
        <v>463</v>
      </c>
      <c r="F415" s="95" t="s">
        <v>437</v>
      </c>
      <c r="G415" s="132" t="s">
        <v>350</v>
      </c>
    </row>
    <row r="416" spans="1:7" s="212" customFormat="1" ht="49.5" x14ac:dyDescent="0.25">
      <c r="A416" s="94" t="s">
        <v>1388</v>
      </c>
      <c r="B416" s="83" t="s">
        <v>1284</v>
      </c>
      <c r="C416" s="96">
        <v>45444</v>
      </c>
      <c r="D416" s="96">
        <v>45627</v>
      </c>
      <c r="E416" s="82" t="s">
        <v>463</v>
      </c>
      <c r="F416" s="95" t="s">
        <v>423</v>
      </c>
      <c r="G416" s="132" t="s">
        <v>350</v>
      </c>
    </row>
    <row r="417" spans="1:7" s="212" customFormat="1" ht="49.5" x14ac:dyDescent="0.25">
      <c r="A417" s="94" t="s">
        <v>1389</v>
      </c>
      <c r="B417" s="83" t="s">
        <v>1274</v>
      </c>
      <c r="C417" s="96">
        <v>43559</v>
      </c>
      <c r="D417" s="96">
        <v>45627</v>
      </c>
      <c r="E417" s="82" t="s">
        <v>463</v>
      </c>
      <c r="F417" s="95" t="s">
        <v>423</v>
      </c>
      <c r="G417" s="86" t="s">
        <v>354</v>
      </c>
    </row>
    <row r="418" spans="1:7" s="212" customFormat="1" ht="49.5" x14ac:dyDescent="0.25">
      <c r="A418" s="94" t="s">
        <v>1390</v>
      </c>
      <c r="B418" s="83" t="s">
        <v>1286</v>
      </c>
      <c r="C418" s="96">
        <v>43556</v>
      </c>
      <c r="D418" s="96">
        <v>45627</v>
      </c>
      <c r="E418" s="82" t="s">
        <v>463</v>
      </c>
      <c r="F418" s="95" t="s">
        <v>836</v>
      </c>
      <c r="G418" s="132" t="s">
        <v>350</v>
      </c>
    </row>
    <row r="419" spans="1:7" s="212" customFormat="1" ht="49.5" x14ac:dyDescent="0.25">
      <c r="A419" s="94" t="s">
        <v>1391</v>
      </c>
      <c r="B419" s="83" t="s">
        <v>1287</v>
      </c>
      <c r="C419" s="96">
        <v>43557</v>
      </c>
      <c r="D419" s="96">
        <v>45628</v>
      </c>
      <c r="E419" s="82" t="s">
        <v>463</v>
      </c>
      <c r="F419" s="95" t="s">
        <v>836</v>
      </c>
      <c r="G419" s="132" t="s">
        <v>350</v>
      </c>
    </row>
    <row r="420" spans="1:7" s="212" customFormat="1" ht="49.5" x14ac:dyDescent="0.25">
      <c r="A420" s="94" t="s">
        <v>1392</v>
      </c>
      <c r="B420" s="83" t="s">
        <v>1288</v>
      </c>
      <c r="C420" s="96">
        <v>43558</v>
      </c>
      <c r="D420" s="96">
        <v>45629</v>
      </c>
      <c r="E420" s="82" t="s">
        <v>463</v>
      </c>
      <c r="F420" s="95" t="s">
        <v>836</v>
      </c>
      <c r="G420" s="132" t="s">
        <v>350</v>
      </c>
    </row>
    <row r="421" spans="1:7" s="212" customFormat="1" ht="82.5" x14ac:dyDescent="0.25">
      <c r="A421" s="94" t="s">
        <v>1393</v>
      </c>
      <c r="B421" s="83" t="s">
        <v>1285</v>
      </c>
      <c r="C421" s="96">
        <v>43556</v>
      </c>
      <c r="D421" s="96">
        <v>45627</v>
      </c>
      <c r="E421" s="82" t="s">
        <v>463</v>
      </c>
      <c r="F421" s="95" t="s">
        <v>836</v>
      </c>
      <c r="G421" s="86" t="s">
        <v>354</v>
      </c>
    </row>
    <row r="422" spans="1:7" s="212" customFormat="1" ht="52.5" customHeight="1" x14ac:dyDescent="0.25">
      <c r="A422" s="94" t="s">
        <v>1394</v>
      </c>
      <c r="B422" s="119" t="s">
        <v>1289</v>
      </c>
      <c r="C422" s="96">
        <v>43466</v>
      </c>
      <c r="D422" s="96">
        <v>45629</v>
      </c>
      <c r="E422" s="82" t="s">
        <v>54</v>
      </c>
      <c r="F422" s="279" t="s">
        <v>338</v>
      </c>
      <c r="G422" s="82" t="s">
        <v>348</v>
      </c>
    </row>
    <row r="423" spans="1:7" s="212" customFormat="1" ht="66" x14ac:dyDescent="0.25">
      <c r="A423" s="94" t="s">
        <v>1395</v>
      </c>
      <c r="B423" s="83" t="s">
        <v>1292</v>
      </c>
      <c r="C423" s="96">
        <v>43468</v>
      </c>
      <c r="D423" s="96">
        <v>43709</v>
      </c>
      <c r="E423" s="82" t="s">
        <v>463</v>
      </c>
      <c r="F423" s="95" t="s">
        <v>1293</v>
      </c>
      <c r="G423" s="132" t="s">
        <v>350</v>
      </c>
    </row>
    <row r="424" spans="1:7" s="212" customFormat="1" ht="66" x14ac:dyDescent="0.25">
      <c r="A424" s="94" t="s">
        <v>1396</v>
      </c>
      <c r="B424" s="83" t="s">
        <v>1294</v>
      </c>
      <c r="C424" s="96">
        <v>43709</v>
      </c>
      <c r="D424" s="96">
        <v>43800</v>
      </c>
      <c r="E424" s="82" t="s">
        <v>463</v>
      </c>
      <c r="F424" s="95" t="s">
        <v>1295</v>
      </c>
      <c r="G424" s="132" t="s">
        <v>350</v>
      </c>
    </row>
    <row r="425" spans="1:7" s="212" customFormat="1" ht="66" x14ac:dyDescent="0.25">
      <c r="A425" s="94" t="s">
        <v>1397</v>
      </c>
      <c r="B425" s="83" t="s">
        <v>1296</v>
      </c>
      <c r="C425" s="96">
        <v>43709</v>
      </c>
      <c r="D425" s="96">
        <v>44166</v>
      </c>
      <c r="E425" s="82" t="s">
        <v>463</v>
      </c>
      <c r="F425" s="95" t="s">
        <v>1297</v>
      </c>
      <c r="G425" s="132" t="s">
        <v>350</v>
      </c>
    </row>
    <row r="426" spans="1:7" s="212" customFormat="1" ht="66" x14ac:dyDescent="0.25">
      <c r="A426" s="94" t="s">
        <v>1399</v>
      </c>
      <c r="B426" s="83" t="s">
        <v>1398</v>
      </c>
      <c r="C426" s="96">
        <v>43557</v>
      </c>
      <c r="D426" s="96">
        <v>43679</v>
      </c>
      <c r="E426" s="82" t="s">
        <v>463</v>
      </c>
      <c r="F426" s="95" t="s">
        <v>1295</v>
      </c>
      <c r="G426" s="86" t="s">
        <v>354</v>
      </c>
    </row>
    <row r="427" spans="1:7" s="212" customFormat="1" ht="66" x14ac:dyDescent="0.25">
      <c r="A427" s="94" t="s">
        <v>1400</v>
      </c>
      <c r="B427" s="83" t="s">
        <v>1290</v>
      </c>
      <c r="C427" s="96">
        <v>43466</v>
      </c>
      <c r="D427" s="96">
        <v>43435</v>
      </c>
      <c r="E427" s="82" t="s">
        <v>463</v>
      </c>
      <c r="F427" s="95" t="s">
        <v>1291</v>
      </c>
      <c r="G427" s="132" t="s">
        <v>350</v>
      </c>
    </row>
    <row r="428" spans="1:7" s="212" customFormat="1" ht="115.5" x14ac:dyDescent="0.25">
      <c r="A428" s="94" t="s">
        <v>1402</v>
      </c>
      <c r="B428" s="83" t="s">
        <v>1298</v>
      </c>
      <c r="C428" s="96">
        <v>43556</v>
      </c>
      <c r="D428" s="96">
        <v>44896</v>
      </c>
      <c r="E428" s="82" t="s">
        <v>463</v>
      </c>
      <c r="F428" s="95" t="s">
        <v>1299</v>
      </c>
      <c r="G428" s="132" t="s">
        <v>350</v>
      </c>
    </row>
    <row r="429" spans="1:7" s="212" customFormat="1" ht="49.5" x14ac:dyDescent="0.25">
      <c r="A429" s="94" t="s">
        <v>1401</v>
      </c>
      <c r="B429" s="83" t="s">
        <v>1300</v>
      </c>
      <c r="C429" s="96">
        <v>43556</v>
      </c>
      <c r="D429" s="96">
        <v>45627</v>
      </c>
      <c r="E429" s="82" t="s">
        <v>463</v>
      </c>
      <c r="F429" s="95" t="s">
        <v>419</v>
      </c>
      <c r="G429" s="86" t="s">
        <v>354</v>
      </c>
    </row>
    <row r="430" spans="1:7" s="212" customFormat="1" ht="33" x14ac:dyDescent="0.25">
      <c r="A430" s="94" t="s">
        <v>1403</v>
      </c>
      <c r="B430" s="106" t="s">
        <v>1237</v>
      </c>
      <c r="C430" s="96">
        <v>43466</v>
      </c>
      <c r="D430" s="96">
        <v>45627</v>
      </c>
      <c r="E430" s="82" t="s">
        <v>54</v>
      </c>
      <c r="F430" s="280"/>
      <c r="G430" s="105" t="s">
        <v>348</v>
      </c>
    </row>
    <row r="431" spans="1:7" s="212" customFormat="1" ht="49.5" x14ac:dyDescent="0.25">
      <c r="A431" s="94" t="s">
        <v>1404</v>
      </c>
      <c r="B431" s="95" t="s">
        <v>1303</v>
      </c>
      <c r="C431" s="96">
        <v>43466</v>
      </c>
      <c r="D431" s="96">
        <v>43618</v>
      </c>
      <c r="E431" s="82" t="s">
        <v>54</v>
      </c>
      <c r="F431" s="95" t="s">
        <v>1304</v>
      </c>
      <c r="G431" s="132" t="s">
        <v>350</v>
      </c>
    </row>
    <row r="432" spans="1:7" s="212" customFormat="1" ht="33" x14ac:dyDescent="0.25">
      <c r="A432" s="94" t="s">
        <v>1405</v>
      </c>
      <c r="B432" s="95" t="s">
        <v>1472</v>
      </c>
      <c r="C432" s="96">
        <v>43466</v>
      </c>
      <c r="D432" s="96">
        <v>43619</v>
      </c>
      <c r="E432" s="82" t="s">
        <v>54</v>
      </c>
      <c r="F432" s="95" t="s">
        <v>1305</v>
      </c>
      <c r="G432" s="132" t="s">
        <v>350</v>
      </c>
    </row>
    <row r="433" spans="1:7" s="212" customFormat="1" ht="49.5" x14ac:dyDescent="0.25">
      <c r="A433" s="94" t="s">
        <v>1406</v>
      </c>
      <c r="B433" s="95" t="s">
        <v>1471</v>
      </c>
      <c r="C433" s="96">
        <v>43467</v>
      </c>
      <c r="D433" s="96">
        <v>43620</v>
      </c>
      <c r="E433" s="82" t="s">
        <v>54</v>
      </c>
      <c r="F433" s="95" t="s">
        <v>1306</v>
      </c>
      <c r="G433" s="132" t="s">
        <v>350</v>
      </c>
    </row>
    <row r="434" spans="1:7" s="212" customFormat="1" ht="33" x14ac:dyDescent="0.25">
      <c r="A434" s="94" t="s">
        <v>1407</v>
      </c>
      <c r="B434" s="95" t="s">
        <v>1307</v>
      </c>
      <c r="C434" s="96">
        <v>43468</v>
      </c>
      <c r="D434" s="96">
        <v>43621</v>
      </c>
      <c r="E434" s="82" t="s">
        <v>54</v>
      </c>
      <c r="F434" s="95" t="s">
        <v>1308</v>
      </c>
      <c r="G434" s="132" t="s">
        <v>350</v>
      </c>
    </row>
    <row r="435" spans="1:7" s="212" customFormat="1" ht="49.5" x14ac:dyDescent="0.25">
      <c r="A435" s="94" t="s">
        <v>1408</v>
      </c>
      <c r="B435" s="95" t="s">
        <v>1301</v>
      </c>
      <c r="C435" s="96">
        <v>43466</v>
      </c>
      <c r="D435" s="96">
        <v>43617</v>
      </c>
      <c r="E435" s="82" t="s">
        <v>54</v>
      </c>
      <c r="F435" s="95" t="s">
        <v>1302</v>
      </c>
      <c r="G435" s="86" t="s">
        <v>354</v>
      </c>
    </row>
    <row r="436" spans="1:7" s="212" customFormat="1" ht="33" x14ac:dyDescent="0.25">
      <c r="A436" s="94" t="s">
        <v>1409</v>
      </c>
      <c r="B436" s="95" t="s">
        <v>1311</v>
      </c>
      <c r="C436" s="96">
        <v>43617</v>
      </c>
      <c r="D436" s="96">
        <v>44166</v>
      </c>
      <c r="E436" s="82" t="s">
        <v>54</v>
      </c>
      <c r="F436" s="95" t="s">
        <v>1312</v>
      </c>
      <c r="G436" s="132" t="s">
        <v>350</v>
      </c>
    </row>
    <row r="437" spans="1:7" s="212" customFormat="1" ht="33" x14ac:dyDescent="0.25">
      <c r="A437" s="94" t="s">
        <v>1410</v>
      </c>
      <c r="B437" s="95" t="s">
        <v>1313</v>
      </c>
      <c r="C437" s="96">
        <v>43466</v>
      </c>
      <c r="D437" s="96">
        <v>44167</v>
      </c>
      <c r="E437" s="82" t="s">
        <v>54</v>
      </c>
      <c r="F437" s="95" t="s">
        <v>1314</v>
      </c>
      <c r="G437" s="132" t="s">
        <v>350</v>
      </c>
    </row>
    <row r="438" spans="1:7" s="212" customFormat="1" ht="33" x14ac:dyDescent="0.25">
      <c r="A438" s="94" t="s">
        <v>1411</v>
      </c>
      <c r="B438" s="95" t="s">
        <v>1315</v>
      </c>
      <c r="C438" s="96">
        <v>43831</v>
      </c>
      <c r="D438" s="96">
        <v>44713</v>
      </c>
      <c r="E438" s="82" t="s">
        <v>54</v>
      </c>
      <c r="F438" s="95" t="s">
        <v>1316</v>
      </c>
      <c r="G438" s="132" t="s">
        <v>350</v>
      </c>
    </row>
    <row r="439" spans="1:7" s="212" customFormat="1" ht="66" x14ac:dyDescent="0.25">
      <c r="A439" s="94" t="s">
        <v>1412</v>
      </c>
      <c r="B439" s="95" t="s">
        <v>1309</v>
      </c>
      <c r="C439" s="96">
        <v>43586</v>
      </c>
      <c r="D439" s="96">
        <v>44713</v>
      </c>
      <c r="E439" s="82" t="s">
        <v>54</v>
      </c>
      <c r="F439" s="95" t="s">
        <v>1310</v>
      </c>
      <c r="G439" s="86" t="s">
        <v>354</v>
      </c>
    </row>
    <row r="440" spans="1:7" s="212" customFormat="1" ht="33" x14ac:dyDescent="0.25">
      <c r="A440" s="94" t="s">
        <v>1413</v>
      </c>
      <c r="B440" s="95" t="s">
        <v>1318</v>
      </c>
      <c r="C440" s="96">
        <v>43618</v>
      </c>
      <c r="D440" s="96">
        <v>44713</v>
      </c>
      <c r="E440" s="82" t="s">
        <v>54</v>
      </c>
      <c r="F440" s="95" t="s">
        <v>419</v>
      </c>
      <c r="G440" s="132" t="s">
        <v>350</v>
      </c>
    </row>
    <row r="441" spans="1:7" s="212" customFormat="1" ht="33" x14ac:dyDescent="0.25">
      <c r="A441" s="94" t="s">
        <v>1414</v>
      </c>
      <c r="B441" s="95" t="s">
        <v>1319</v>
      </c>
      <c r="C441" s="96">
        <v>43619</v>
      </c>
      <c r="D441" s="96">
        <v>44713</v>
      </c>
      <c r="E441" s="82" t="s">
        <v>54</v>
      </c>
      <c r="F441" s="95" t="s">
        <v>419</v>
      </c>
      <c r="G441" s="132" t="s">
        <v>350</v>
      </c>
    </row>
    <row r="442" spans="1:7" s="212" customFormat="1" ht="33" x14ac:dyDescent="0.25">
      <c r="A442" s="94" t="s">
        <v>1415</v>
      </c>
      <c r="B442" s="95" t="s">
        <v>1317</v>
      </c>
      <c r="C442" s="96">
        <v>43617</v>
      </c>
      <c r="D442" s="96">
        <v>44713</v>
      </c>
      <c r="E442" s="82" t="s">
        <v>54</v>
      </c>
      <c r="F442" s="95" t="s">
        <v>419</v>
      </c>
      <c r="G442" s="86" t="s">
        <v>354</v>
      </c>
    </row>
    <row r="443" spans="1:7" s="212" customFormat="1" ht="71.25" customHeight="1" x14ac:dyDescent="0.25">
      <c r="A443" s="94" t="s">
        <v>1416</v>
      </c>
      <c r="B443" s="95" t="s">
        <v>1470</v>
      </c>
      <c r="C443" s="96">
        <v>43560</v>
      </c>
      <c r="D443" s="96">
        <v>43800</v>
      </c>
      <c r="E443" s="82" t="s">
        <v>804</v>
      </c>
      <c r="F443" s="95" t="s">
        <v>1320</v>
      </c>
      <c r="G443" s="132" t="s">
        <v>350</v>
      </c>
    </row>
    <row r="444" spans="1:7" s="212" customFormat="1" ht="69" customHeight="1" x14ac:dyDescent="0.25">
      <c r="A444" s="94" t="s">
        <v>1417</v>
      </c>
      <c r="B444" s="95" t="s">
        <v>1321</v>
      </c>
      <c r="C444" s="96">
        <v>43831</v>
      </c>
      <c r="D444" s="96">
        <v>43983</v>
      </c>
      <c r="E444" s="82" t="s">
        <v>804</v>
      </c>
      <c r="F444" s="95" t="s">
        <v>1322</v>
      </c>
      <c r="G444" s="132" t="s">
        <v>350</v>
      </c>
    </row>
    <row r="445" spans="1:7" s="212" customFormat="1" ht="65.25" customHeight="1" x14ac:dyDescent="0.25">
      <c r="A445" s="94" t="s">
        <v>1418</v>
      </c>
      <c r="B445" s="95" t="s">
        <v>1473</v>
      </c>
      <c r="C445" s="96">
        <v>43983</v>
      </c>
      <c r="D445" s="96">
        <v>44166</v>
      </c>
      <c r="E445" s="82" t="s">
        <v>804</v>
      </c>
      <c r="F445" s="95" t="s">
        <v>429</v>
      </c>
      <c r="G445" s="132" t="s">
        <v>350</v>
      </c>
    </row>
    <row r="446" spans="1:7" s="212" customFormat="1" ht="49.5" x14ac:dyDescent="0.25">
      <c r="A446" s="94" t="s">
        <v>1419</v>
      </c>
      <c r="B446" s="95" t="s">
        <v>1474</v>
      </c>
      <c r="C446" s="96">
        <v>44287</v>
      </c>
      <c r="D446" s="96">
        <v>44653</v>
      </c>
      <c r="E446" s="82" t="s">
        <v>804</v>
      </c>
      <c r="F446" s="95" t="s">
        <v>431</v>
      </c>
      <c r="G446" s="132" t="s">
        <v>350</v>
      </c>
    </row>
    <row r="447" spans="1:7" s="212" customFormat="1" ht="49.5" x14ac:dyDescent="0.25">
      <c r="A447" s="94" t="s">
        <v>1420</v>
      </c>
      <c r="B447" s="95" t="s">
        <v>1475</v>
      </c>
      <c r="C447" s="96">
        <v>44652</v>
      </c>
      <c r="D447" s="96">
        <v>44896</v>
      </c>
      <c r="E447" s="82" t="s">
        <v>54</v>
      </c>
      <c r="F447" s="95" t="s">
        <v>433</v>
      </c>
      <c r="G447" s="132" t="s">
        <v>350</v>
      </c>
    </row>
    <row r="448" spans="1:7" s="212" customFormat="1" ht="49.5" x14ac:dyDescent="0.25">
      <c r="A448" s="94" t="s">
        <v>1421</v>
      </c>
      <c r="B448" s="95" t="s">
        <v>1469</v>
      </c>
      <c r="C448" s="96">
        <v>45261</v>
      </c>
      <c r="D448" s="96">
        <v>45536</v>
      </c>
      <c r="E448" s="82" t="s">
        <v>804</v>
      </c>
      <c r="F448" s="95" t="s">
        <v>437</v>
      </c>
      <c r="G448" s="132" t="s">
        <v>350</v>
      </c>
    </row>
    <row r="449" spans="1:7" s="212" customFormat="1" ht="49.5" x14ac:dyDescent="0.25">
      <c r="A449" s="94" t="s">
        <v>1422</v>
      </c>
      <c r="B449" s="95" t="s">
        <v>1323</v>
      </c>
      <c r="C449" s="96">
        <v>45566</v>
      </c>
      <c r="D449" s="96">
        <v>45627</v>
      </c>
      <c r="E449" s="82" t="s">
        <v>804</v>
      </c>
      <c r="F449" s="95" t="s">
        <v>423</v>
      </c>
      <c r="G449" s="132" t="s">
        <v>350</v>
      </c>
    </row>
    <row r="450" spans="1:7" s="212" customFormat="1" ht="49.5" x14ac:dyDescent="0.25">
      <c r="A450" s="94" t="s">
        <v>1423</v>
      </c>
      <c r="B450" s="95" t="s">
        <v>1468</v>
      </c>
      <c r="C450" s="96">
        <v>43620</v>
      </c>
      <c r="D450" s="96">
        <v>43743</v>
      </c>
      <c r="E450" s="82" t="s">
        <v>804</v>
      </c>
      <c r="F450" s="95" t="s">
        <v>423</v>
      </c>
      <c r="G450" s="86" t="s">
        <v>354</v>
      </c>
    </row>
    <row r="451" spans="1:7" s="212" customFormat="1" ht="66" x14ac:dyDescent="0.25">
      <c r="A451" s="105" t="s">
        <v>1424</v>
      </c>
      <c r="B451" s="165" t="s">
        <v>1440</v>
      </c>
      <c r="C451" s="105" t="s">
        <v>137</v>
      </c>
      <c r="D451" s="105" t="s">
        <v>138</v>
      </c>
      <c r="E451" s="105" t="s">
        <v>54</v>
      </c>
      <c r="F451" s="105" t="s">
        <v>338</v>
      </c>
      <c r="G451" s="105" t="s">
        <v>348</v>
      </c>
    </row>
    <row r="452" spans="1:7" s="212" customFormat="1" ht="33" x14ac:dyDescent="0.25">
      <c r="A452" s="109" t="s">
        <v>1425</v>
      </c>
      <c r="B452" s="281" t="s">
        <v>1324</v>
      </c>
      <c r="C452" s="105" t="s">
        <v>137</v>
      </c>
      <c r="D452" s="105" t="s">
        <v>251</v>
      </c>
      <c r="E452" s="105" t="s">
        <v>54</v>
      </c>
      <c r="F452" s="87" t="s">
        <v>233</v>
      </c>
      <c r="G452" s="132" t="s">
        <v>350</v>
      </c>
    </row>
    <row r="453" spans="1:7" s="212" customFormat="1" ht="99" x14ac:dyDescent="0.25">
      <c r="A453" s="109" t="s">
        <v>1426</v>
      </c>
      <c r="B453" s="281" t="s">
        <v>1325</v>
      </c>
      <c r="C453" s="105" t="s">
        <v>137</v>
      </c>
      <c r="D453" s="105" t="s">
        <v>251</v>
      </c>
      <c r="E453" s="105" t="s">
        <v>54</v>
      </c>
      <c r="F453" s="87" t="s">
        <v>1326</v>
      </c>
      <c r="G453" s="132" t="s">
        <v>350</v>
      </c>
    </row>
    <row r="454" spans="1:7" s="212" customFormat="1" ht="66" x14ac:dyDescent="0.25">
      <c r="A454" s="109" t="s">
        <v>1427</v>
      </c>
      <c r="B454" s="281" t="s">
        <v>1327</v>
      </c>
      <c r="C454" s="105" t="s">
        <v>137</v>
      </c>
      <c r="D454" s="105" t="s">
        <v>251</v>
      </c>
      <c r="E454" s="105" t="s">
        <v>54</v>
      </c>
      <c r="F454" s="87" t="s">
        <v>233</v>
      </c>
      <c r="G454" s="86" t="s">
        <v>354</v>
      </c>
    </row>
    <row r="455" spans="1:7" s="212" customFormat="1" ht="49.5" x14ac:dyDescent="0.25">
      <c r="A455" s="109" t="s">
        <v>1428</v>
      </c>
      <c r="B455" s="281" t="s">
        <v>1441</v>
      </c>
      <c r="C455" s="105" t="s">
        <v>252</v>
      </c>
      <c r="D455" s="105" t="s">
        <v>253</v>
      </c>
      <c r="E455" s="105" t="s">
        <v>54</v>
      </c>
      <c r="F455" s="87" t="s">
        <v>233</v>
      </c>
      <c r="G455" s="132" t="s">
        <v>350</v>
      </c>
    </row>
    <row r="456" spans="1:7" s="212" customFormat="1" ht="49.5" x14ac:dyDescent="0.25">
      <c r="A456" s="109" t="s">
        <v>1429</v>
      </c>
      <c r="B456" s="281" t="s">
        <v>1441</v>
      </c>
      <c r="C456" s="105" t="s">
        <v>252</v>
      </c>
      <c r="D456" s="105" t="s">
        <v>253</v>
      </c>
      <c r="E456" s="105" t="s">
        <v>54</v>
      </c>
      <c r="F456" s="87" t="s">
        <v>233</v>
      </c>
      <c r="G456" s="86" t="s">
        <v>354</v>
      </c>
    </row>
    <row r="457" spans="1:7" s="212" customFormat="1" ht="33" x14ac:dyDescent="0.25">
      <c r="A457" s="109" t="s">
        <v>1430</v>
      </c>
      <c r="B457" s="281" t="s">
        <v>1447</v>
      </c>
      <c r="C457" s="105" t="s">
        <v>254</v>
      </c>
      <c r="D457" s="105" t="s">
        <v>297</v>
      </c>
      <c r="E457" s="105" t="s">
        <v>54</v>
      </c>
      <c r="F457" s="87" t="s">
        <v>233</v>
      </c>
      <c r="G457" s="132" t="s">
        <v>350</v>
      </c>
    </row>
    <row r="458" spans="1:7" s="212" customFormat="1" ht="33" x14ac:dyDescent="0.25">
      <c r="A458" s="109" t="s">
        <v>1431</v>
      </c>
      <c r="B458" s="281" t="s">
        <v>1447</v>
      </c>
      <c r="C458" s="105" t="s">
        <v>254</v>
      </c>
      <c r="D458" s="105" t="s">
        <v>297</v>
      </c>
      <c r="E458" s="105" t="s">
        <v>54</v>
      </c>
      <c r="F458" s="87" t="s">
        <v>233</v>
      </c>
      <c r="G458" s="132" t="s">
        <v>350</v>
      </c>
    </row>
    <row r="459" spans="1:7" s="212" customFormat="1" ht="33" x14ac:dyDescent="0.25">
      <c r="A459" s="109" t="s">
        <v>1432</v>
      </c>
      <c r="B459" s="281" t="s">
        <v>1446</v>
      </c>
      <c r="C459" s="105" t="s">
        <v>256</v>
      </c>
      <c r="D459" s="105" t="s">
        <v>255</v>
      </c>
      <c r="E459" s="105" t="s">
        <v>54</v>
      </c>
      <c r="F459" s="87" t="s">
        <v>233</v>
      </c>
      <c r="G459" s="132" t="s">
        <v>350</v>
      </c>
    </row>
    <row r="460" spans="1:7" s="212" customFormat="1" ht="33" x14ac:dyDescent="0.25">
      <c r="A460" s="109" t="s">
        <v>1433</v>
      </c>
      <c r="B460" s="281" t="s">
        <v>1445</v>
      </c>
      <c r="C460" s="105" t="s">
        <v>256</v>
      </c>
      <c r="D460" s="105" t="s">
        <v>255</v>
      </c>
      <c r="E460" s="105" t="s">
        <v>54</v>
      </c>
      <c r="F460" s="87" t="s">
        <v>233</v>
      </c>
      <c r="G460" s="86" t="s">
        <v>354</v>
      </c>
    </row>
    <row r="461" spans="1:7" s="212" customFormat="1" ht="33" x14ac:dyDescent="0.25">
      <c r="A461" s="109" t="s">
        <v>1434</v>
      </c>
      <c r="B461" s="281" t="s">
        <v>1444</v>
      </c>
      <c r="C461" s="105" t="s">
        <v>322</v>
      </c>
      <c r="D461" s="105" t="s">
        <v>278</v>
      </c>
      <c r="E461" s="105" t="s">
        <v>54</v>
      </c>
      <c r="F461" s="106" t="s">
        <v>1328</v>
      </c>
      <c r="G461" s="132" t="s">
        <v>350</v>
      </c>
    </row>
    <row r="462" spans="1:7" s="212" customFormat="1" ht="49.5" customHeight="1" x14ac:dyDescent="0.25">
      <c r="A462" s="109" t="s">
        <v>1435</v>
      </c>
      <c r="B462" s="281" t="s">
        <v>1443</v>
      </c>
      <c r="C462" s="105" t="s">
        <v>322</v>
      </c>
      <c r="D462" s="105" t="s">
        <v>278</v>
      </c>
      <c r="E462" s="105" t="s">
        <v>54</v>
      </c>
      <c r="F462" s="106" t="s">
        <v>1329</v>
      </c>
      <c r="G462" s="132" t="s">
        <v>350</v>
      </c>
    </row>
    <row r="463" spans="1:7" s="212" customFormat="1" ht="33" x14ac:dyDescent="0.25">
      <c r="A463" s="109" t="s">
        <v>1436</v>
      </c>
      <c r="B463" s="281" t="s">
        <v>1442</v>
      </c>
      <c r="C463" s="105" t="s">
        <v>322</v>
      </c>
      <c r="D463" s="105" t="s">
        <v>278</v>
      </c>
      <c r="E463" s="105" t="s">
        <v>54</v>
      </c>
      <c r="F463" s="87" t="s">
        <v>233</v>
      </c>
      <c r="G463" s="132" t="s">
        <v>350</v>
      </c>
    </row>
    <row r="464" spans="1:7" s="212" customFormat="1" ht="66" x14ac:dyDescent="0.25">
      <c r="A464" s="109" t="s">
        <v>1437</v>
      </c>
      <c r="B464" s="281" t="s">
        <v>1448</v>
      </c>
      <c r="C464" s="105" t="s">
        <v>322</v>
      </c>
      <c r="D464" s="105" t="s">
        <v>278</v>
      </c>
      <c r="E464" s="105" t="s">
        <v>54</v>
      </c>
      <c r="F464" s="87" t="s">
        <v>233</v>
      </c>
      <c r="G464" s="86" t="s">
        <v>354</v>
      </c>
    </row>
    <row r="465" spans="1:7" s="212" customFormat="1" ht="33" x14ac:dyDescent="0.25">
      <c r="A465" s="109" t="s">
        <v>1438</v>
      </c>
      <c r="B465" s="281" t="s">
        <v>1449</v>
      </c>
      <c r="C465" s="105" t="s">
        <v>693</v>
      </c>
      <c r="D465" s="105" t="s">
        <v>138</v>
      </c>
      <c r="E465" s="105" t="s">
        <v>54</v>
      </c>
      <c r="F465" s="87" t="s">
        <v>233</v>
      </c>
      <c r="G465" s="132" t="s">
        <v>350</v>
      </c>
    </row>
    <row r="466" spans="1:7" s="212" customFormat="1" ht="115.5" x14ac:dyDescent="0.25">
      <c r="A466" s="109" t="s">
        <v>1439</v>
      </c>
      <c r="B466" s="281" t="s">
        <v>1449</v>
      </c>
      <c r="C466" s="105" t="s">
        <v>693</v>
      </c>
      <c r="D466" s="105" t="s">
        <v>138</v>
      </c>
      <c r="E466" s="105" t="s">
        <v>54</v>
      </c>
      <c r="F466" s="87" t="s">
        <v>1239</v>
      </c>
      <c r="G466" s="86" t="s">
        <v>354</v>
      </c>
    </row>
    <row r="467" spans="1:7" s="212" customFormat="1" ht="49.5" x14ac:dyDescent="0.25">
      <c r="A467" s="105" t="s">
        <v>1458</v>
      </c>
      <c r="B467" s="165" t="s">
        <v>1479</v>
      </c>
      <c r="C467" s="105" t="s">
        <v>137</v>
      </c>
      <c r="D467" s="105" t="s">
        <v>297</v>
      </c>
      <c r="E467" s="105" t="s">
        <v>54</v>
      </c>
      <c r="F467" s="105" t="s">
        <v>338</v>
      </c>
      <c r="G467" s="105" t="s">
        <v>348</v>
      </c>
    </row>
    <row r="468" spans="1:7" s="212" customFormat="1" ht="84.75" customHeight="1" x14ac:dyDescent="0.25">
      <c r="A468" s="94" t="s">
        <v>1544</v>
      </c>
      <c r="B468" s="95" t="s">
        <v>1482</v>
      </c>
      <c r="C468" s="96">
        <v>43466</v>
      </c>
      <c r="D468" s="96">
        <v>44531</v>
      </c>
      <c r="E468" s="82" t="s">
        <v>1481</v>
      </c>
      <c r="F468" s="95" t="s">
        <v>1483</v>
      </c>
      <c r="G468" s="132" t="s">
        <v>350</v>
      </c>
    </row>
    <row r="469" spans="1:7" s="212" customFormat="1" ht="82.5" x14ac:dyDescent="0.25">
      <c r="A469" s="94" t="s">
        <v>1545</v>
      </c>
      <c r="B469" s="95" t="s">
        <v>1484</v>
      </c>
      <c r="C469" s="96">
        <v>43466</v>
      </c>
      <c r="D469" s="96">
        <v>44531</v>
      </c>
      <c r="E469" s="82" t="s">
        <v>1481</v>
      </c>
      <c r="F469" s="95" t="s">
        <v>1485</v>
      </c>
      <c r="G469" s="132" t="s">
        <v>350</v>
      </c>
    </row>
    <row r="470" spans="1:7" s="212" customFormat="1" ht="99" x14ac:dyDescent="0.25">
      <c r="A470" s="94" t="s">
        <v>1546</v>
      </c>
      <c r="B470" s="95" t="s">
        <v>1548</v>
      </c>
      <c r="C470" s="96">
        <v>43466</v>
      </c>
      <c r="D470" s="96">
        <v>44531</v>
      </c>
      <c r="E470" s="82" t="s">
        <v>1481</v>
      </c>
      <c r="F470" s="95" t="s">
        <v>1486</v>
      </c>
      <c r="G470" s="132" t="s">
        <v>350</v>
      </c>
    </row>
    <row r="471" spans="1:7" s="212" customFormat="1" ht="81" customHeight="1" x14ac:dyDescent="0.25">
      <c r="A471" s="94" t="s">
        <v>1547</v>
      </c>
      <c r="B471" s="95" t="s">
        <v>1487</v>
      </c>
      <c r="C471" s="96"/>
      <c r="D471" s="96">
        <v>44531</v>
      </c>
      <c r="E471" s="82" t="s">
        <v>1481</v>
      </c>
      <c r="F471" s="95" t="s">
        <v>1488</v>
      </c>
      <c r="G471" s="132" t="s">
        <v>354</v>
      </c>
    </row>
    <row r="472" spans="1:7" s="212" customFormat="1" ht="66" x14ac:dyDescent="0.25">
      <c r="A472" s="179" t="s">
        <v>1458</v>
      </c>
      <c r="B472" s="95" t="s">
        <v>1459</v>
      </c>
      <c r="C472" s="179" t="s">
        <v>137</v>
      </c>
      <c r="D472" s="179" t="s">
        <v>138</v>
      </c>
      <c r="E472" s="83" t="s">
        <v>1457</v>
      </c>
      <c r="F472" s="282"/>
      <c r="G472" s="105" t="s">
        <v>348</v>
      </c>
    </row>
    <row r="473" spans="1:7" s="212" customFormat="1" ht="66" x14ac:dyDescent="0.25">
      <c r="A473" s="109" t="s">
        <v>1460</v>
      </c>
      <c r="B473" s="95" t="s">
        <v>1454</v>
      </c>
      <c r="C473" s="283">
        <v>43466</v>
      </c>
      <c r="D473" s="283">
        <v>43709</v>
      </c>
      <c r="E473" s="83" t="s">
        <v>1457</v>
      </c>
      <c r="F473" s="132" t="s">
        <v>1549</v>
      </c>
      <c r="G473" s="132" t="s">
        <v>350</v>
      </c>
    </row>
    <row r="474" spans="1:7" s="212" customFormat="1" ht="66" x14ac:dyDescent="0.25">
      <c r="A474" s="109" t="s">
        <v>1461</v>
      </c>
      <c r="B474" s="95" t="s">
        <v>1462</v>
      </c>
      <c r="C474" s="283">
        <v>43466</v>
      </c>
      <c r="D474" s="283">
        <v>43800</v>
      </c>
      <c r="E474" s="83" t="s">
        <v>1457</v>
      </c>
      <c r="F474" s="82" t="s">
        <v>1550</v>
      </c>
      <c r="G474" s="284"/>
    </row>
    <row r="475" spans="1:7" s="212" customFormat="1" ht="66" x14ac:dyDescent="0.25">
      <c r="A475" s="109" t="s">
        <v>1463</v>
      </c>
      <c r="B475" s="95" t="s">
        <v>1455</v>
      </c>
      <c r="C475" s="283">
        <v>43556</v>
      </c>
      <c r="D475" s="283">
        <v>43800</v>
      </c>
      <c r="E475" s="83" t="s">
        <v>1457</v>
      </c>
      <c r="F475" s="132" t="s">
        <v>1549</v>
      </c>
      <c r="G475" s="284"/>
    </row>
    <row r="476" spans="1:7" s="212" customFormat="1" ht="66" x14ac:dyDescent="0.25">
      <c r="A476" s="109" t="s">
        <v>1464</v>
      </c>
      <c r="B476" s="95" t="s">
        <v>1456</v>
      </c>
      <c r="C476" s="283">
        <v>43586</v>
      </c>
      <c r="D476" s="283">
        <v>44166</v>
      </c>
      <c r="E476" s="83" t="s">
        <v>1457</v>
      </c>
      <c r="F476" s="82" t="s">
        <v>447</v>
      </c>
      <c r="G476" s="284"/>
    </row>
    <row r="477" spans="1:7" s="212" customFormat="1" ht="66" x14ac:dyDescent="0.25">
      <c r="A477" s="109" t="s">
        <v>1465</v>
      </c>
      <c r="B477" s="95" t="s">
        <v>1551</v>
      </c>
      <c r="C477" s="283">
        <v>43800</v>
      </c>
      <c r="D477" s="283">
        <v>45627</v>
      </c>
      <c r="E477" s="83" t="s">
        <v>1457</v>
      </c>
      <c r="F477" s="82" t="s">
        <v>1552</v>
      </c>
      <c r="G477" s="284"/>
    </row>
    <row r="478" spans="1:7" s="212" customFormat="1" ht="138.75" customHeight="1" x14ac:dyDescent="0.25">
      <c r="A478" s="109" t="s">
        <v>1553</v>
      </c>
      <c r="B478" s="95" t="s">
        <v>1467</v>
      </c>
      <c r="C478" s="179" t="s">
        <v>137</v>
      </c>
      <c r="D478" s="179" t="s">
        <v>138</v>
      </c>
      <c r="E478" s="95" t="s">
        <v>1457</v>
      </c>
      <c r="F478" s="105" t="s">
        <v>338</v>
      </c>
      <c r="G478" s="105" t="s">
        <v>348</v>
      </c>
    </row>
    <row r="479" spans="1:7" s="212" customFormat="1" ht="66" x14ac:dyDescent="0.25">
      <c r="A479" s="109" t="s">
        <v>1554</v>
      </c>
      <c r="B479" s="95" t="s">
        <v>1489</v>
      </c>
      <c r="C479" s="283" t="s">
        <v>137</v>
      </c>
      <c r="D479" s="283">
        <v>45272</v>
      </c>
      <c r="E479" s="83" t="s">
        <v>1457</v>
      </c>
      <c r="F479" s="106" t="s">
        <v>1490</v>
      </c>
      <c r="G479" s="284"/>
    </row>
    <row r="480" spans="1:7" s="212" customFormat="1" ht="66" x14ac:dyDescent="0.25">
      <c r="A480" s="109" t="s">
        <v>1555</v>
      </c>
      <c r="B480" s="95" t="s">
        <v>1491</v>
      </c>
      <c r="C480" s="283" t="s">
        <v>137</v>
      </c>
      <c r="D480" s="283">
        <v>45272</v>
      </c>
      <c r="E480" s="83" t="s">
        <v>1457</v>
      </c>
      <c r="F480" s="106" t="s">
        <v>1492</v>
      </c>
      <c r="G480" s="284"/>
    </row>
    <row r="481" spans="1:7" s="212" customFormat="1" ht="66" x14ac:dyDescent="0.25">
      <c r="A481" s="109" t="s">
        <v>1556</v>
      </c>
      <c r="B481" s="95" t="s">
        <v>1493</v>
      </c>
      <c r="C481" s="283">
        <v>43466</v>
      </c>
      <c r="D481" s="283">
        <v>45272</v>
      </c>
      <c r="E481" s="83" t="s">
        <v>1457</v>
      </c>
      <c r="F481" s="83" t="s">
        <v>1494</v>
      </c>
      <c r="G481" s="284"/>
    </row>
    <row r="482" spans="1:7" s="212" customFormat="1" ht="66" x14ac:dyDescent="0.25">
      <c r="A482" s="109" t="s">
        <v>1557</v>
      </c>
      <c r="B482" s="95" t="s">
        <v>1495</v>
      </c>
      <c r="C482" s="283">
        <v>43466</v>
      </c>
      <c r="D482" s="283">
        <v>45272</v>
      </c>
      <c r="E482" s="83" t="s">
        <v>1457</v>
      </c>
      <c r="F482" s="95" t="s">
        <v>1496</v>
      </c>
      <c r="G482" s="284"/>
    </row>
    <row r="483" spans="1:7" s="212" customFormat="1" ht="115.5" x14ac:dyDescent="0.25">
      <c r="A483" s="109" t="s">
        <v>1558</v>
      </c>
      <c r="B483" s="95" t="s">
        <v>1497</v>
      </c>
      <c r="C483" s="283">
        <v>43466</v>
      </c>
      <c r="D483" s="283">
        <v>45272</v>
      </c>
      <c r="E483" s="83" t="s">
        <v>1457</v>
      </c>
      <c r="F483" s="95" t="s">
        <v>1498</v>
      </c>
      <c r="G483" s="284"/>
    </row>
    <row r="484" spans="1:7" s="212" customFormat="1" ht="66" x14ac:dyDescent="0.25">
      <c r="A484" s="109" t="s">
        <v>1559</v>
      </c>
      <c r="B484" s="95" t="s">
        <v>1499</v>
      </c>
      <c r="C484" s="283">
        <v>43466</v>
      </c>
      <c r="D484" s="283">
        <v>45272</v>
      </c>
      <c r="E484" s="83" t="s">
        <v>1457</v>
      </c>
      <c r="F484" s="86" t="s">
        <v>1500</v>
      </c>
      <c r="G484" s="284"/>
    </row>
    <row r="485" spans="1:7" s="212" customFormat="1" ht="66" x14ac:dyDescent="0.25">
      <c r="A485" s="109" t="s">
        <v>1560</v>
      </c>
      <c r="B485" s="95" t="s">
        <v>1501</v>
      </c>
      <c r="C485" s="283">
        <v>43466</v>
      </c>
      <c r="D485" s="283">
        <v>45272</v>
      </c>
      <c r="E485" s="83" t="s">
        <v>1457</v>
      </c>
      <c r="F485" s="95" t="s">
        <v>1502</v>
      </c>
      <c r="G485" s="284"/>
    </row>
    <row r="486" spans="1:7" s="212" customFormat="1" ht="66" x14ac:dyDescent="0.25">
      <c r="A486" s="109" t="s">
        <v>1561</v>
      </c>
      <c r="B486" s="95" t="s">
        <v>1503</v>
      </c>
      <c r="C486" s="283">
        <v>43466</v>
      </c>
      <c r="D486" s="283">
        <v>45272</v>
      </c>
      <c r="E486" s="83" t="s">
        <v>1457</v>
      </c>
      <c r="F486" s="95" t="s">
        <v>1504</v>
      </c>
      <c r="G486" s="284"/>
    </row>
    <row r="487" spans="1:7" s="212" customFormat="1" ht="82.5" x14ac:dyDescent="0.25">
      <c r="A487" s="109" t="s">
        <v>1562</v>
      </c>
      <c r="B487" s="95" t="s">
        <v>1505</v>
      </c>
      <c r="C487" s="283">
        <v>43466</v>
      </c>
      <c r="D487" s="283">
        <v>45272</v>
      </c>
      <c r="E487" s="83" t="s">
        <v>1457</v>
      </c>
      <c r="F487" s="95" t="s">
        <v>1506</v>
      </c>
      <c r="G487" s="284"/>
    </row>
    <row r="488" spans="1:7" s="212" customFormat="1" ht="82.5" x14ac:dyDescent="0.25">
      <c r="A488" s="109" t="s">
        <v>1563</v>
      </c>
      <c r="B488" s="95" t="s">
        <v>1507</v>
      </c>
      <c r="C488" s="283">
        <v>43466</v>
      </c>
      <c r="D488" s="283">
        <v>45272</v>
      </c>
      <c r="E488" s="83" t="s">
        <v>1457</v>
      </c>
      <c r="F488" s="95" t="s">
        <v>1508</v>
      </c>
      <c r="G488" s="280"/>
    </row>
    <row r="489" spans="1:7" s="212" customFormat="1" ht="82.5" x14ac:dyDescent="0.25">
      <c r="A489" s="109" t="s">
        <v>1564</v>
      </c>
      <c r="B489" s="95" t="s">
        <v>1509</v>
      </c>
      <c r="C489" s="283">
        <v>43466</v>
      </c>
      <c r="D489" s="283">
        <v>45272</v>
      </c>
      <c r="E489" s="83" t="s">
        <v>1457</v>
      </c>
      <c r="F489" s="95" t="s">
        <v>1510</v>
      </c>
      <c r="G489" s="280"/>
    </row>
    <row r="490" spans="1:7" s="212" customFormat="1" ht="66" x14ac:dyDescent="0.25">
      <c r="A490" s="109" t="s">
        <v>1565</v>
      </c>
      <c r="B490" s="95" t="s">
        <v>1511</v>
      </c>
      <c r="C490" s="283">
        <v>43466</v>
      </c>
      <c r="D490" s="283">
        <v>45272</v>
      </c>
      <c r="E490" s="83" t="s">
        <v>1457</v>
      </c>
      <c r="F490" s="95" t="s">
        <v>1512</v>
      </c>
      <c r="G490" s="280"/>
    </row>
    <row r="491" spans="1:7" s="212" customFormat="1" ht="99" x14ac:dyDescent="0.25">
      <c r="A491" s="285" t="s">
        <v>1513</v>
      </c>
      <c r="B491" s="95" t="s">
        <v>1514</v>
      </c>
      <c r="C491" s="283">
        <v>43466</v>
      </c>
      <c r="D491" s="283">
        <v>45272</v>
      </c>
      <c r="E491" s="83" t="s">
        <v>1457</v>
      </c>
      <c r="F491" s="95" t="s">
        <v>1515</v>
      </c>
      <c r="G491" s="280"/>
    </row>
    <row r="492" spans="1:7" s="212" customFormat="1" ht="82.5" x14ac:dyDescent="0.25">
      <c r="A492" s="285" t="s">
        <v>1566</v>
      </c>
      <c r="B492" s="95" t="s">
        <v>1516</v>
      </c>
      <c r="C492" s="283">
        <v>43466</v>
      </c>
      <c r="D492" s="283">
        <v>45272</v>
      </c>
      <c r="E492" s="83" t="s">
        <v>1457</v>
      </c>
      <c r="F492" s="95" t="s">
        <v>1517</v>
      </c>
      <c r="G492" s="280"/>
    </row>
    <row r="493" spans="1:7" s="212" customFormat="1" ht="66" x14ac:dyDescent="0.25">
      <c r="A493" s="285" t="s">
        <v>1567</v>
      </c>
      <c r="B493" s="95" t="s">
        <v>1518</v>
      </c>
      <c r="C493" s="283">
        <v>43466</v>
      </c>
      <c r="D493" s="283">
        <v>45272</v>
      </c>
      <c r="E493" s="83" t="s">
        <v>1457</v>
      </c>
      <c r="F493" s="95" t="s">
        <v>1519</v>
      </c>
      <c r="G493" s="280"/>
    </row>
    <row r="494" spans="1:7" s="212" customFormat="1" ht="82.5" x14ac:dyDescent="0.25">
      <c r="A494" s="285" t="s">
        <v>1568</v>
      </c>
      <c r="B494" s="95" t="s">
        <v>1520</v>
      </c>
      <c r="C494" s="283">
        <v>43466</v>
      </c>
      <c r="D494" s="283">
        <v>45272</v>
      </c>
      <c r="E494" s="83" t="s">
        <v>1457</v>
      </c>
      <c r="F494" s="95" t="s">
        <v>1521</v>
      </c>
      <c r="G494" s="280"/>
    </row>
    <row r="495" spans="1:7" s="212" customFormat="1" ht="99" x14ac:dyDescent="0.25">
      <c r="A495" s="285" t="s">
        <v>1569</v>
      </c>
      <c r="B495" s="95" t="s">
        <v>1522</v>
      </c>
      <c r="C495" s="283">
        <v>43466</v>
      </c>
      <c r="D495" s="283">
        <v>44907</v>
      </c>
      <c r="E495" s="83" t="s">
        <v>1457</v>
      </c>
      <c r="F495" s="95" t="s">
        <v>1523</v>
      </c>
      <c r="G495" s="280"/>
    </row>
    <row r="496" spans="1:7" s="212" customFormat="1" ht="99" x14ac:dyDescent="0.25">
      <c r="A496" s="285" t="s">
        <v>1570</v>
      </c>
      <c r="B496" s="95" t="s">
        <v>1524</v>
      </c>
      <c r="C496" s="283">
        <v>43466</v>
      </c>
      <c r="D496" s="283">
        <v>45272</v>
      </c>
      <c r="E496" s="83" t="s">
        <v>1457</v>
      </c>
      <c r="F496" s="95" t="s">
        <v>1525</v>
      </c>
      <c r="G496" s="280"/>
    </row>
    <row r="497" spans="1:7" s="212" customFormat="1" ht="66" x14ac:dyDescent="0.25">
      <c r="A497" s="285" t="s">
        <v>1571</v>
      </c>
      <c r="B497" s="95" t="s">
        <v>1526</v>
      </c>
      <c r="C497" s="283">
        <v>44197</v>
      </c>
      <c r="D497" s="283">
        <v>44542</v>
      </c>
      <c r="E497" s="83" t="s">
        <v>1457</v>
      </c>
      <c r="F497" s="95" t="s">
        <v>1527</v>
      </c>
      <c r="G497" s="280"/>
    </row>
    <row r="498" spans="1:7" s="212" customFormat="1" ht="66" x14ac:dyDescent="0.25">
      <c r="A498" s="285" t="s">
        <v>1572</v>
      </c>
      <c r="B498" s="95" t="s">
        <v>1528</v>
      </c>
      <c r="C498" s="283">
        <v>44197</v>
      </c>
      <c r="D498" s="283">
        <v>44907</v>
      </c>
      <c r="E498" s="83" t="s">
        <v>1457</v>
      </c>
      <c r="F498" s="95" t="s">
        <v>1529</v>
      </c>
      <c r="G498" s="280"/>
    </row>
    <row r="499" spans="1:7" s="212" customFormat="1" ht="66" x14ac:dyDescent="0.25">
      <c r="A499" s="285" t="s">
        <v>1573</v>
      </c>
      <c r="B499" s="95" t="s">
        <v>1530</v>
      </c>
      <c r="C499" s="283">
        <v>44197</v>
      </c>
      <c r="D499" s="283">
        <v>44542</v>
      </c>
      <c r="E499" s="83" t="s">
        <v>1457</v>
      </c>
      <c r="F499" s="95" t="s">
        <v>1531</v>
      </c>
      <c r="G499" s="280"/>
    </row>
    <row r="500" spans="1:7" s="212" customFormat="1" ht="82.5" x14ac:dyDescent="0.25">
      <c r="A500" s="285" t="s">
        <v>1574</v>
      </c>
      <c r="B500" s="95" t="s">
        <v>1532</v>
      </c>
      <c r="C500" s="283">
        <v>44562</v>
      </c>
      <c r="D500" s="283">
        <v>44907</v>
      </c>
      <c r="E500" s="83" t="s">
        <v>1457</v>
      </c>
      <c r="F500" s="95" t="s">
        <v>1533</v>
      </c>
      <c r="G500" s="280"/>
    </row>
    <row r="501" spans="1:7" s="212" customFormat="1" ht="66" x14ac:dyDescent="0.25">
      <c r="A501" s="285" t="s">
        <v>1575</v>
      </c>
      <c r="B501" s="95" t="s">
        <v>1534</v>
      </c>
      <c r="C501" s="283">
        <v>43831</v>
      </c>
      <c r="D501" s="283">
        <v>45638</v>
      </c>
      <c r="E501" s="83" t="s">
        <v>1457</v>
      </c>
      <c r="F501" s="95" t="s">
        <v>1535</v>
      </c>
      <c r="G501" s="280"/>
    </row>
    <row r="502" spans="1:7" s="212" customFormat="1" ht="66" x14ac:dyDescent="0.25">
      <c r="A502" s="285" t="s">
        <v>1576</v>
      </c>
      <c r="B502" s="95" t="s">
        <v>1536</v>
      </c>
      <c r="C502" s="283">
        <v>44927</v>
      </c>
      <c r="D502" s="283">
        <v>45272</v>
      </c>
      <c r="E502" s="83" t="s">
        <v>1457</v>
      </c>
      <c r="F502" s="95" t="s">
        <v>1537</v>
      </c>
      <c r="G502" s="280"/>
    </row>
    <row r="503" spans="1:7" s="212" customFormat="1" ht="82.5" x14ac:dyDescent="0.25">
      <c r="A503" s="285" t="s">
        <v>1577</v>
      </c>
      <c r="B503" s="95" t="s">
        <v>1538</v>
      </c>
      <c r="C503" s="283">
        <v>44927</v>
      </c>
      <c r="D503" s="283">
        <v>45638</v>
      </c>
      <c r="E503" s="83" t="s">
        <v>1457</v>
      </c>
      <c r="F503" s="95" t="s">
        <v>1539</v>
      </c>
      <c r="G503" s="280"/>
    </row>
    <row r="504" spans="1:7" s="212" customFormat="1" ht="66" x14ac:dyDescent="0.25">
      <c r="A504" s="285" t="s">
        <v>1578</v>
      </c>
      <c r="B504" s="95" t="s">
        <v>1540</v>
      </c>
      <c r="C504" s="283">
        <v>45292</v>
      </c>
      <c r="D504" s="283">
        <v>45638</v>
      </c>
      <c r="E504" s="83" t="s">
        <v>1457</v>
      </c>
      <c r="F504" s="95" t="s">
        <v>1541</v>
      </c>
      <c r="G504" s="280"/>
    </row>
    <row r="505" spans="1:7" s="212" customFormat="1" ht="66" x14ac:dyDescent="0.25">
      <c r="A505" s="285" t="s">
        <v>1579</v>
      </c>
      <c r="B505" s="95" t="s">
        <v>1542</v>
      </c>
      <c r="C505" s="283">
        <v>45292</v>
      </c>
      <c r="D505" s="283">
        <v>45638</v>
      </c>
      <c r="E505" s="83" t="s">
        <v>1457</v>
      </c>
      <c r="F505" s="95" t="s">
        <v>1543</v>
      </c>
      <c r="G505" s="280"/>
    </row>
  </sheetData>
  <mergeCells count="7">
    <mergeCell ref="A1:G1"/>
    <mergeCell ref="C2:D2"/>
    <mergeCell ref="A2:A3"/>
    <mergeCell ref="B2:B3"/>
    <mergeCell ref="E2:E3"/>
    <mergeCell ref="F2:F3"/>
    <mergeCell ref="G2:G3"/>
  </mergeCells>
  <pageMargins left="0.70866141732283472" right="0.70866141732283472" top="0" bottom="0" header="0" footer="0"/>
  <pageSetup paperSize="9" scale="70" fitToHeight="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3"/>
  <sheetViews>
    <sheetView view="pageBreakPreview" topLeftCell="A51" zoomScale="130" zoomScaleNormal="115" zoomScaleSheetLayoutView="130" zoomScalePageLayoutView="115" workbookViewId="0">
      <selection activeCell="B10" sqref="B10:Q10"/>
    </sheetView>
  </sheetViews>
  <sheetFormatPr defaultColWidth="8.85546875" defaultRowHeight="12.75" x14ac:dyDescent="0.2"/>
  <cols>
    <col min="1" max="1" width="8.85546875" style="4"/>
    <col min="2" max="2" width="35.42578125" style="4" customWidth="1"/>
    <col min="3" max="3" width="16.85546875" style="4" customWidth="1"/>
    <col min="4" max="4" width="19.7109375" style="4" customWidth="1"/>
    <col min="5" max="5" width="8.85546875" style="4"/>
    <col min="6" max="6" width="5" style="23" customWidth="1"/>
    <col min="7" max="8" width="6.42578125" style="4" customWidth="1"/>
    <col min="9" max="9" width="6.7109375" style="23" customWidth="1"/>
    <col min="10" max="10" width="7.42578125" style="4" customWidth="1"/>
    <col min="11" max="11" width="6.85546875" style="4" customWidth="1"/>
    <col min="12" max="12" width="6.42578125" style="23" customWidth="1"/>
    <col min="13" max="13" width="6.85546875" style="4" customWidth="1"/>
    <col min="14" max="14" width="7.140625" style="4" customWidth="1"/>
    <col min="15" max="17" width="8.42578125" style="23" bestFit="1" customWidth="1"/>
    <col min="18" max="16384" width="8.85546875" style="4"/>
  </cols>
  <sheetData>
    <row r="1" spans="1:17" ht="16.5" x14ac:dyDescent="0.25">
      <c r="A1" s="221" t="s">
        <v>43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</row>
    <row r="2" spans="1:17" ht="16.5" x14ac:dyDescent="0.25">
      <c r="A2" s="221" t="s">
        <v>46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</row>
    <row r="3" spans="1:17" ht="27" customHeight="1" x14ac:dyDescent="0.25">
      <c r="A3" s="5"/>
      <c r="B3" s="5"/>
      <c r="C3" s="5"/>
      <c r="D3" s="5"/>
      <c r="E3" s="5"/>
      <c r="F3" s="43"/>
      <c r="G3" s="5"/>
      <c r="H3" s="5"/>
      <c r="I3" s="43"/>
      <c r="J3" s="5"/>
      <c r="K3" s="5"/>
      <c r="L3" s="43"/>
      <c r="M3" s="5"/>
      <c r="N3" s="5"/>
      <c r="O3" s="222" t="s">
        <v>45</v>
      </c>
      <c r="P3" s="222"/>
      <c r="Q3" s="222"/>
    </row>
    <row r="4" spans="1:17" ht="15" x14ac:dyDescent="0.2">
      <c r="A4" s="223" t="s">
        <v>0</v>
      </c>
      <c r="B4" s="223" t="s">
        <v>24</v>
      </c>
      <c r="C4" s="223" t="s">
        <v>25</v>
      </c>
      <c r="D4" s="223" t="s">
        <v>26</v>
      </c>
      <c r="E4" s="223" t="s">
        <v>44</v>
      </c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</row>
    <row r="5" spans="1:17" ht="30" x14ac:dyDescent="0.2">
      <c r="A5" s="223"/>
      <c r="B5" s="223"/>
      <c r="C5" s="223"/>
      <c r="D5" s="223"/>
      <c r="E5" s="223" t="s">
        <v>27</v>
      </c>
      <c r="F5" s="223" t="s">
        <v>28</v>
      </c>
      <c r="G5" s="223"/>
      <c r="H5" s="223"/>
      <c r="I5" s="223" t="s">
        <v>29</v>
      </c>
      <c r="J5" s="223"/>
      <c r="K5" s="223"/>
      <c r="L5" s="223" t="s">
        <v>30</v>
      </c>
      <c r="M5" s="223"/>
      <c r="N5" s="223"/>
      <c r="O5" s="44" t="s">
        <v>39</v>
      </c>
      <c r="P5" s="44" t="s">
        <v>31</v>
      </c>
      <c r="Q5" s="44" t="s">
        <v>32</v>
      </c>
    </row>
    <row r="6" spans="1:17" ht="98.25" customHeight="1" x14ac:dyDescent="0.2">
      <c r="A6" s="223"/>
      <c r="B6" s="223"/>
      <c r="C6" s="223"/>
      <c r="D6" s="223"/>
      <c r="E6" s="223"/>
      <c r="F6" s="42" t="s">
        <v>34</v>
      </c>
      <c r="G6" s="20" t="s">
        <v>35</v>
      </c>
      <c r="H6" s="6" t="s">
        <v>33</v>
      </c>
      <c r="I6" s="42" t="s">
        <v>34</v>
      </c>
      <c r="J6" s="20" t="s">
        <v>35</v>
      </c>
      <c r="K6" s="6" t="s">
        <v>33</v>
      </c>
      <c r="L6" s="42" t="s">
        <v>34</v>
      </c>
      <c r="M6" s="20" t="s">
        <v>35</v>
      </c>
      <c r="N6" s="6" t="s">
        <v>33</v>
      </c>
      <c r="O6" s="20" t="s">
        <v>33</v>
      </c>
      <c r="P6" s="20" t="s">
        <v>33</v>
      </c>
      <c r="Q6" s="20" t="s">
        <v>33</v>
      </c>
    </row>
    <row r="7" spans="1:17" x14ac:dyDescent="0.2">
      <c r="A7" s="62"/>
      <c r="B7" s="76" t="s">
        <v>185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</row>
    <row r="8" spans="1:17" ht="60" x14ac:dyDescent="0.2">
      <c r="A8" s="40"/>
      <c r="B8" s="77" t="s">
        <v>186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</row>
    <row r="9" spans="1:17" ht="15" x14ac:dyDescent="0.2">
      <c r="A9" s="40" t="s">
        <v>50</v>
      </c>
      <c r="B9" s="224" t="s">
        <v>130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</row>
    <row r="10" spans="1:17" ht="20.25" customHeight="1" x14ac:dyDescent="0.2">
      <c r="A10" s="40" t="s">
        <v>131</v>
      </c>
      <c r="B10" s="224" t="s">
        <v>106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</row>
    <row r="11" spans="1:17" ht="30" x14ac:dyDescent="0.25">
      <c r="A11" s="38"/>
      <c r="B11" s="38" t="s">
        <v>36</v>
      </c>
      <c r="C11" s="39"/>
      <c r="D11" s="1"/>
      <c r="E11" s="16">
        <f>SUM(H11+K11+N11+O11+P11+Q11)</f>
        <v>560</v>
      </c>
      <c r="F11" s="36"/>
      <c r="G11" s="21">
        <v>20</v>
      </c>
      <c r="H11" s="16">
        <f>F11+G11</f>
        <v>20</v>
      </c>
      <c r="I11" s="41"/>
      <c r="J11" s="21">
        <v>20</v>
      </c>
      <c r="K11" s="16">
        <f>I11+J11</f>
        <v>20</v>
      </c>
      <c r="L11" s="41"/>
      <c r="M11" s="21">
        <v>20</v>
      </c>
      <c r="N11" s="16">
        <f>L11+M11</f>
        <v>20</v>
      </c>
      <c r="O11" s="22">
        <v>500</v>
      </c>
      <c r="P11" s="22"/>
      <c r="Q11" s="22"/>
    </row>
    <row r="12" spans="1:17" ht="45" x14ac:dyDescent="0.2">
      <c r="A12" s="38"/>
      <c r="B12" s="38" t="s">
        <v>42</v>
      </c>
      <c r="C12" s="1"/>
      <c r="D12" s="1"/>
      <c r="E12" s="17"/>
      <c r="F12" s="33"/>
      <c r="G12" s="34"/>
      <c r="H12" s="34"/>
      <c r="I12" s="35"/>
      <c r="J12" s="35"/>
      <c r="K12" s="35"/>
      <c r="L12" s="35"/>
      <c r="M12" s="34"/>
      <c r="N12" s="34"/>
      <c r="O12" s="34"/>
      <c r="P12" s="34"/>
      <c r="Q12" s="34"/>
    </row>
    <row r="13" spans="1:17" ht="30" x14ac:dyDescent="0.2">
      <c r="A13" s="38"/>
      <c r="B13" s="38" t="s">
        <v>37</v>
      </c>
      <c r="C13" s="8"/>
      <c r="D13" s="8"/>
      <c r="E13" s="17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</row>
    <row r="14" spans="1:17" ht="15" x14ac:dyDescent="0.2">
      <c r="A14" s="38"/>
      <c r="B14" s="38" t="s">
        <v>38</v>
      </c>
      <c r="C14" s="8"/>
      <c r="D14" s="8"/>
      <c r="E14" s="17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spans="1:17" ht="30" x14ac:dyDescent="0.2">
      <c r="A15" s="38"/>
      <c r="B15" s="38" t="s">
        <v>41</v>
      </c>
      <c r="C15" s="1"/>
      <c r="D15" s="1"/>
      <c r="E15" s="16">
        <f t="shared" ref="E15:Q15" si="0">SUM(E11:E14)</f>
        <v>560</v>
      </c>
      <c r="F15" s="30">
        <f t="shared" si="0"/>
        <v>0</v>
      </c>
      <c r="G15" s="30">
        <f t="shared" si="0"/>
        <v>20</v>
      </c>
      <c r="H15" s="30">
        <f t="shared" si="0"/>
        <v>20</v>
      </c>
      <c r="I15" s="30">
        <f t="shared" si="0"/>
        <v>0</v>
      </c>
      <c r="J15" s="30">
        <f t="shared" si="0"/>
        <v>20</v>
      </c>
      <c r="K15" s="30">
        <f t="shared" si="0"/>
        <v>20</v>
      </c>
      <c r="L15" s="30">
        <f t="shared" si="0"/>
        <v>0</v>
      </c>
      <c r="M15" s="30">
        <f t="shared" si="0"/>
        <v>20</v>
      </c>
      <c r="N15" s="30">
        <f t="shared" si="0"/>
        <v>20</v>
      </c>
      <c r="O15" s="30">
        <f t="shared" si="0"/>
        <v>500</v>
      </c>
      <c r="P15" s="30">
        <f t="shared" si="0"/>
        <v>0</v>
      </c>
      <c r="Q15" s="30">
        <f t="shared" si="0"/>
        <v>0</v>
      </c>
    </row>
    <row r="16" spans="1:17" ht="15" x14ac:dyDescent="0.2">
      <c r="A16" s="40" t="s">
        <v>132</v>
      </c>
      <c r="B16" s="224" t="s">
        <v>115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</row>
    <row r="17" spans="1:17" ht="30" x14ac:dyDescent="0.25">
      <c r="A17" s="38"/>
      <c r="B17" s="38" t="s">
        <v>36</v>
      </c>
      <c r="C17" s="1"/>
      <c r="D17" s="3"/>
      <c r="E17" s="16">
        <f>SUM(H17+K17+N17+O17+P17+Q17)</f>
        <v>5810</v>
      </c>
      <c r="F17" s="41"/>
      <c r="G17" s="21">
        <v>700</v>
      </c>
      <c r="H17" s="16">
        <f>F17+G17</f>
        <v>700</v>
      </c>
      <c r="I17" s="41"/>
      <c r="J17" s="21">
        <v>60</v>
      </c>
      <c r="K17" s="16">
        <f>I17+J17</f>
        <v>60</v>
      </c>
      <c r="L17" s="41"/>
      <c r="M17" s="21">
        <v>50</v>
      </c>
      <c r="N17" s="16">
        <f>L17+M17</f>
        <v>50</v>
      </c>
      <c r="O17" s="22">
        <v>5000</v>
      </c>
      <c r="P17" s="22"/>
      <c r="Q17" s="22"/>
    </row>
    <row r="18" spans="1:17" ht="45" x14ac:dyDescent="0.25">
      <c r="A18" s="38"/>
      <c r="B18" s="38" t="s">
        <v>42</v>
      </c>
      <c r="C18" s="3"/>
      <c r="D18" s="3"/>
      <c r="E18" s="3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</row>
    <row r="19" spans="1:17" ht="30" x14ac:dyDescent="0.25">
      <c r="A19" s="38"/>
      <c r="B19" s="38" t="s">
        <v>37</v>
      </c>
      <c r="C19" s="3"/>
      <c r="D19" s="3"/>
      <c r="E19" s="3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</row>
    <row r="20" spans="1:17" ht="15" x14ac:dyDescent="0.25">
      <c r="A20" s="38"/>
      <c r="B20" s="38" t="s">
        <v>38</v>
      </c>
      <c r="C20" s="3"/>
      <c r="D20" s="3"/>
      <c r="E20" s="3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</row>
    <row r="21" spans="1:17" ht="30" x14ac:dyDescent="0.25">
      <c r="A21" s="52"/>
      <c r="B21" s="38" t="s">
        <v>41</v>
      </c>
      <c r="C21" s="3"/>
      <c r="D21" s="3"/>
      <c r="E21" s="16">
        <f t="shared" ref="E21:Q21" si="1">SUM(E17:E20)</f>
        <v>5810</v>
      </c>
      <c r="F21" s="30">
        <f t="shared" si="1"/>
        <v>0</v>
      </c>
      <c r="G21" s="30">
        <f t="shared" si="1"/>
        <v>700</v>
      </c>
      <c r="H21" s="30">
        <f t="shared" si="1"/>
        <v>700</v>
      </c>
      <c r="I21" s="30">
        <f t="shared" si="1"/>
        <v>0</v>
      </c>
      <c r="J21" s="30">
        <f t="shared" si="1"/>
        <v>60</v>
      </c>
      <c r="K21" s="30">
        <f t="shared" si="1"/>
        <v>60</v>
      </c>
      <c r="L21" s="30">
        <f t="shared" si="1"/>
        <v>0</v>
      </c>
      <c r="M21" s="30">
        <f t="shared" si="1"/>
        <v>50</v>
      </c>
      <c r="N21" s="30">
        <f t="shared" si="1"/>
        <v>50</v>
      </c>
      <c r="O21" s="30">
        <f t="shared" si="1"/>
        <v>5000</v>
      </c>
      <c r="P21" s="30">
        <f t="shared" si="1"/>
        <v>0</v>
      </c>
      <c r="Q21" s="30">
        <f t="shared" si="1"/>
        <v>0</v>
      </c>
    </row>
    <row r="22" spans="1:17" ht="33.75" customHeight="1" x14ac:dyDescent="0.2">
      <c r="A22" s="52" t="s">
        <v>87</v>
      </c>
      <c r="B22" s="233" t="s">
        <v>123</v>
      </c>
      <c r="C22" s="234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5"/>
    </row>
    <row r="23" spans="1:17" ht="30" x14ac:dyDescent="0.25">
      <c r="A23" s="52"/>
      <c r="B23" s="38" t="s">
        <v>36</v>
      </c>
      <c r="C23" s="1"/>
      <c r="D23" s="3"/>
      <c r="E23" s="16">
        <f>SUM(H23+K23+N23+O23+P23+Q23)</f>
        <v>32675</v>
      </c>
      <c r="F23" s="41"/>
      <c r="G23" s="21">
        <v>50</v>
      </c>
      <c r="H23" s="16">
        <f>F23+G23</f>
        <v>50</v>
      </c>
      <c r="I23" s="41"/>
      <c r="J23" s="21">
        <v>600</v>
      </c>
      <c r="K23" s="16">
        <f>I23+J23</f>
        <v>600</v>
      </c>
      <c r="L23" s="41"/>
      <c r="M23" s="21">
        <v>25</v>
      </c>
      <c r="N23" s="16">
        <f>L23+M23</f>
        <v>25</v>
      </c>
      <c r="O23" s="22">
        <v>2000</v>
      </c>
      <c r="P23" s="22">
        <v>30000</v>
      </c>
      <c r="Q23" s="22">
        <v>0</v>
      </c>
    </row>
    <row r="24" spans="1:17" ht="45" x14ac:dyDescent="0.25">
      <c r="A24" s="52"/>
      <c r="B24" s="38" t="s">
        <v>42</v>
      </c>
      <c r="C24" s="3"/>
      <c r="D24" s="3"/>
      <c r="E24" s="3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r="25" spans="1:17" ht="30" x14ac:dyDescent="0.25">
      <c r="A25" s="38"/>
      <c r="B25" s="38" t="s">
        <v>37</v>
      </c>
      <c r="C25" s="3"/>
      <c r="D25" s="3"/>
      <c r="E25" s="3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  <row r="26" spans="1:17" ht="15" x14ac:dyDescent="0.25">
      <c r="A26" s="38"/>
      <c r="B26" s="38" t="s">
        <v>38</v>
      </c>
      <c r="C26" s="3"/>
      <c r="D26" s="3"/>
      <c r="E26" s="3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</row>
    <row r="27" spans="1:17" ht="30" x14ac:dyDescent="0.25">
      <c r="A27" s="52"/>
      <c r="B27" s="38" t="s">
        <v>41</v>
      </c>
      <c r="C27" s="3"/>
      <c r="D27" s="3"/>
      <c r="E27" s="16">
        <f t="shared" ref="E27:Q27" si="2">SUM(E23:E26)</f>
        <v>32675</v>
      </c>
      <c r="F27" s="30">
        <f t="shared" si="2"/>
        <v>0</v>
      </c>
      <c r="G27" s="30">
        <f t="shared" si="2"/>
        <v>50</v>
      </c>
      <c r="H27" s="30">
        <f t="shared" si="2"/>
        <v>50</v>
      </c>
      <c r="I27" s="30">
        <f t="shared" si="2"/>
        <v>0</v>
      </c>
      <c r="J27" s="30">
        <f t="shared" si="2"/>
        <v>600</v>
      </c>
      <c r="K27" s="30">
        <f t="shared" si="2"/>
        <v>600</v>
      </c>
      <c r="L27" s="30">
        <f t="shared" si="2"/>
        <v>0</v>
      </c>
      <c r="M27" s="30">
        <f t="shared" si="2"/>
        <v>25</v>
      </c>
      <c r="N27" s="30">
        <f t="shared" si="2"/>
        <v>25</v>
      </c>
      <c r="O27" s="30">
        <f t="shared" si="2"/>
        <v>2000</v>
      </c>
      <c r="P27" s="30">
        <f t="shared" si="2"/>
        <v>30000</v>
      </c>
      <c r="Q27" s="30">
        <f t="shared" si="2"/>
        <v>0</v>
      </c>
    </row>
    <row r="28" spans="1:17" ht="15" x14ac:dyDescent="0.2">
      <c r="A28" s="52" t="s">
        <v>88</v>
      </c>
      <c r="B28" s="224" t="s">
        <v>125</v>
      </c>
      <c r="C28" s="224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24"/>
    </row>
    <row r="29" spans="1:17" ht="30" x14ac:dyDescent="0.25">
      <c r="A29" s="52"/>
      <c r="B29" s="38" t="s">
        <v>36</v>
      </c>
      <c r="C29" s="1"/>
      <c r="D29" s="3"/>
      <c r="E29" s="16">
        <f>SUM(H29+K29+N29+O29+P29+Q29)</f>
        <v>3570</v>
      </c>
      <c r="F29" s="41"/>
      <c r="G29" s="21">
        <v>20</v>
      </c>
      <c r="H29" s="16">
        <f>F29+G29</f>
        <v>20</v>
      </c>
      <c r="I29" s="41"/>
      <c r="J29" s="21">
        <v>3000</v>
      </c>
      <c r="K29" s="16">
        <f>I29+J29</f>
        <v>3000</v>
      </c>
      <c r="L29" s="41"/>
      <c r="M29" s="21">
        <v>50</v>
      </c>
      <c r="N29" s="16">
        <f>L29+M29</f>
        <v>50</v>
      </c>
      <c r="O29" s="22">
        <v>500</v>
      </c>
      <c r="P29" s="22"/>
      <c r="Q29" s="22">
        <v>0</v>
      </c>
    </row>
    <row r="30" spans="1:17" ht="45" x14ac:dyDescent="0.25">
      <c r="A30" s="52"/>
      <c r="B30" s="38" t="s">
        <v>42</v>
      </c>
      <c r="C30" s="3"/>
      <c r="D30" s="3"/>
      <c r="E30" s="3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</row>
    <row r="31" spans="1:17" ht="30" x14ac:dyDescent="0.25">
      <c r="A31" s="52"/>
      <c r="B31" s="38" t="s">
        <v>37</v>
      </c>
      <c r="C31" s="3"/>
      <c r="D31" s="3"/>
      <c r="E31" s="3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</row>
    <row r="32" spans="1:17" ht="15" x14ac:dyDescent="0.25">
      <c r="A32" s="52"/>
      <c r="B32" s="38" t="s">
        <v>38</v>
      </c>
      <c r="C32" s="3"/>
      <c r="D32" s="3"/>
      <c r="E32" s="3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</row>
    <row r="33" spans="1:17" ht="30" x14ac:dyDescent="0.25">
      <c r="A33" s="52"/>
      <c r="B33" s="38" t="s">
        <v>41</v>
      </c>
      <c r="C33" s="3"/>
      <c r="D33" s="3"/>
      <c r="E33" s="16">
        <f t="shared" ref="E33:Q33" si="3">SUM(E29:E32)</f>
        <v>3570</v>
      </c>
      <c r="F33" s="30">
        <f t="shared" si="3"/>
        <v>0</v>
      </c>
      <c r="G33" s="30">
        <f t="shared" si="3"/>
        <v>20</v>
      </c>
      <c r="H33" s="30">
        <f t="shared" si="3"/>
        <v>20</v>
      </c>
      <c r="I33" s="30">
        <f t="shared" si="3"/>
        <v>0</v>
      </c>
      <c r="J33" s="30">
        <f t="shared" si="3"/>
        <v>3000</v>
      </c>
      <c r="K33" s="30">
        <f t="shared" si="3"/>
        <v>3000</v>
      </c>
      <c r="L33" s="30">
        <f t="shared" si="3"/>
        <v>0</v>
      </c>
      <c r="M33" s="30">
        <f t="shared" si="3"/>
        <v>50</v>
      </c>
      <c r="N33" s="30">
        <f t="shared" si="3"/>
        <v>50</v>
      </c>
      <c r="O33" s="30">
        <f t="shared" si="3"/>
        <v>500</v>
      </c>
      <c r="P33" s="30">
        <f t="shared" si="3"/>
        <v>0</v>
      </c>
      <c r="Q33" s="30">
        <f t="shared" si="3"/>
        <v>0</v>
      </c>
    </row>
    <row r="34" spans="1:17" ht="15" x14ac:dyDescent="0.2">
      <c r="A34" s="52" t="s">
        <v>88</v>
      </c>
      <c r="B34" s="224" t="s">
        <v>313</v>
      </c>
      <c r="C34" s="224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</row>
    <row r="35" spans="1:17" ht="30" x14ac:dyDescent="0.25">
      <c r="A35" s="52"/>
      <c r="B35" s="75" t="s">
        <v>36</v>
      </c>
      <c r="C35" s="1"/>
      <c r="D35" s="3"/>
      <c r="E35" s="16">
        <f>SUM(H35+K35+N35+O35+P35+Q35)</f>
        <v>1225</v>
      </c>
      <c r="F35" s="41"/>
      <c r="G35" s="21">
        <v>275</v>
      </c>
      <c r="H35" s="16">
        <f>F35+G35</f>
        <v>275</v>
      </c>
      <c r="I35" s="41"/>
      <c r="J35" s="21">
        <v>30</v>
      </c>
      <c r="K35" s="16">
        <f>I35+J35</f>
        <v>30</v>
      </c>
      <c r="L35" s="41"/>
      <c r="M35" s="21">
        <v>240</v>
      </c>
      <c r="N35" s="16">
        <f>L35+M35</f>
        <v>240</v>
      </c>
      <c r="O35" s="22">
        <v>180</v>
      </c>
      <c r="P35" s="22">
        <v>250</v>
      </c>
      <c r="Q35" s="22">
        <v>250</v>
      </c>
    </row>
    <row r="36" spans="1:17" ht="45" x14ac:dyDescent="0.25">
      <c r="A36" s="52"/>
      <c r="B36" s="75" t="s">
        <v>42</v>
      </c>
      <c r="C36" s="3"/>
      <c r="D36" s="3"/>
      <c r="E36" s="3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</row>
    <row r="37" spans="1:17" ht="30" x14ac:dyDescent="0.25">
      <c r="A37" s="52"/>
      <c r="B37" s="75" t="s">
        <v>37</v>
      </c>
      <c r="C37" s="3"/>
      <c r="D37" s="3"/>
      <c r="E37" s="3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</row>
    <row r="38" spans="1:17" ht="15" x14ac:dyDescent="0.25">
      <c r="A38" s="52"/>
      <c r="B38" s="75" t="s">
        <v>38</v>
      </c>
      <c r="C38" s="3"/>
      <c r="D38" s="3"/>
      <c r="E38" s="3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39" spans="1:17" ht="30" x14ac:dyDescent="0.25">
      <c r="A39" s="52"/>
      <c r="B39" s="75" t="s">
        <v>41</v>
      </c>
      <c r="C39" s="3"/>
      <c r="D39" s="3"/>
      <c r="E39" s="16">
        <f t="shared" ref="E39:Q39" si="4">SUM(E35:E38)</f>
        <v>1225</v>
      </c>
      <c r="F39" s="30">
        <f t="shared" si="4"/>
        <v>0</v>
      </c>
      <c r="G39" s="30">
        <f t="shared" si="4"/>
        <v>275</v>
      </c>
      <c r="H39" s="30">
        <f t="shared" si="4"/>
        <v>275</v>
      </c>
      <c r="I39" s="30">
        <f t="shared" si="4"/>
        <v>0</v>
      </c>
      <c r="J39" s="30">
        <f t="shared" si="4"/>
        <v>30</v>
      </c>
      <c r="K39" s="30">
        <f t="shared" si="4"/>
        <v>30</v>
      </c>
      <c r="L39" s="30">
        <f t="shared" si="4"/>
        <v>0</v>
      </c>
      <c r="M39" s="30">
        <f t="shared" si="4"/>
        <v>240</v>
      </c>
      <c r="N39" s="30">
        <f t="shared" si="4"/>
        <v>240</v>
      </c>
      <c r="O39" s="30">
        <f t="shared" si="4"/>
        <v>180</v>
      </c>
      <c r="P39" s="30">
        <f t="shared" si="4"/>
        <v>250</v>
      </c>
      <c r="Q39" s="30">
        <f t="shared" si="4"/>
        <v>250</v>
      </c>
    </row>
    <row r="40" spans="1:17" ht="15" x14ac:dyDescent="0.2">
      <c r="A40" s="52" t="s">
        <v>88</v>
      </c>
      <c r="B40" s="224" t="s">
        <v>314</v>
      </c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24"/>
    </row>
    <row r="41" spans="1:17" ht="30" x14ac:dyDescent="0.25">
      <c r="A41" s="52"/>
      <c r="B41" s="75" t="s">
        <v>36</v>
      </c>
      <c r="C41" s="1"/>
      <c r="D41" s="3"/>
      <c r="E41" s="16">
        <f>SUM(H41+K41+N41+O41+P41+Q41)</f>
        <v>1120</v>
      </c>
      <c r="F41" s="41"/>
      <c r="G41" s="21">
        <v>460</v>
      </c>
      <c r="H41" s="16">
        <f>F41+G41</f>
        <v>460</v>
      </c>
      <c r="I41" s="41"/>
      <c r="J41" s="21">
        <v>80</v>
      </c>
      <c r="K41" s="16">
        <f>I41+J41</f>
        <v>80</v>
      </c>
      <c r="L41" s="41"/>
      <c r="M41" s="21">
        <v>195</v>
      </c>
      <c r="N41" s="16">
        <f>L41+M41</f>
        <v>195</v>
      </c>
      <c r="O41" s="22">
        <v>200</v>
      </c>
      <c r="P41" s="22">
        <v>185</v>
      </c>
      <c r="Q41" s="22">
        <v>0</v>
      </c>
    </row>
    <row r="42" spans="1:17" ht="45" x14ac:dyDescent="0.25">
      <c r="A42" s="52"/>
      <c r="B42" s="75" t="s">
        <v>42</v>
      </c>
      <c r="C42" s="3"/>
      <c r="D42" s="3"/>
      <c r="E42" s="3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</row>
    <row r="43" spans="1:17" ht="30" x14ac:dyDescent="0.25">
      <c r="A43" s="52"/>
      <c r="B43" s="75" t="s">
        <v>37</v>
      </c>
      <c r="C43" s="3"/>
      <c r="D43" s="3"/>
      <c r="E43" s="3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</row>
    <row r="44" spans="1:17" ht="15" x14ac:dyDescent="0.25">
      <c r="A44" s="52"/>
      <c r="B44" s="75" t="s">
        <v>38</v>
      </c>
      <c r="C44" s="3"/>
      <c r="D44" s="3"/>
      <c r="E44" s="3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</row>
    <row r="45" spans="1:17" ht="30" x14ac:dyDescent="0.25">
      <c r="A45" s="52"/>
      <c r="B45" s="75" t="s">
        <v>41</v>
      </c>
      <c r="C45" s="3"/>
      <c r="D45" s="3"/>
      <c r="E45" s="16">
        <f t="shared" ref="E45:Q45" si="5">SUM(E41:E44)</f>
        <v>1120</v>
      </c>
      <c r="F45" s="30">
        <f t="shared" si="5"/>
        <v>0</v>
      </c>
      <c r="G45" s="30">
        <f t="shared" si="5"/>
        <v>460</v>
      </c>
      <c r="H45" s="30">
        <f t="shared" si="5"/>
        <v>460</v>
      </c>
      <c r="I45" s="30">
        <f t="shared" si="5"/>
        <v>0</v>
      </c>
      <c r="J45" s="30">
        <f t="shared" si="5"/>
        <v>80</v>
      </c>
      <c r="K45" s="30">
        <f t="shared" si="5"/>
        <v>80</v>
      </c>
      <c r="L45" s="30">
        <f t="shared" si="5"/>
        <v>0</v>
      </c>
      <c r="M45" s="30">
        <f t="shared" si="5"/>
        <v>195</v>
      </c>
      <c r="N45" s="30">
        <f t="shared" si="5"/>
        <v>195</v>
      </c>
      <c r="O45" s="30">
        <f t="shared" si="5"/>
        <v>200</v>
      </c>
      <c r="P45" s="30">
        <f t="shared" si="5"/>
        <v>185</v>
      </c>
      <c r="Q45" s="30">
        <f t="shared" si="5"/>
        <v>0</v>
      </c>
    </row>
    <row r="46" spans="1:17" ht="15" x14ac:dyDescent="0.2">
      <c r="A46" s="52" t="s">
        <v>88</v>
      </c>
      <c r="B46" s="224" t="s">
        <v>315</v>
      </c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224"/>
    </row>
    <row r="47" spans="1:17" ht="30" x14ac:dyDescent="0.25">
      <c r="A47" s="52"/>
      <c r="B47" s="75" t="s">
        <v>36</v>
      </c>
      <c r="C47" s="1"/>
      <c r="D47" s="3"/>
      <c r="E47" s="16">
        <f>SUM(H47+K47+N47+O47+P47+Q47)</f>
        <v>1315</v>
      </c>
      <c r="F47" s="41"/>
      <c r="G47" s="21">
        <v>285</v>
      </c>
      <c r="H47" s="16">
        <f>F47+G47</f>
        <v>285</v>
      </c>
      <c r="I47" s="41"/>
      <c r="J47" s="21">
        <v>120</v>
      </c>
      <c r="K47" s="16">
        <f>I47+J47</f>
        <v>120</v>
      </c>
      <c r="L47" s="41"/>
      <c r="M47" s="21">
        <v>270</v>
      </c>
      <c r="N47" s="16">
        <f>L47+M47</f>
        <v>270</v>
      </c>
      <c r="O47" s="22">
        <v>210</v>
      </c>
      <c r="P47" s="22">
        <v>250</v>
      </c>
      <c r="Q47" s="22">
        <v>180</v>
      </c>
    </row>
    <row r="48" spans="1:17" ht="45" x14ac:dyDescent="0.25">
      <c r="A48" s="52"/>
      <c r="B48" s="75" t="s">
        <v>42</v>
      </c>
      <c r="C48" s="3"/>
      <c r="D48" s="3"/>
      <c r="E48" s="3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</row>
    <row r="49" spans="1:17" ht="30" x14ac:dyDescent="0.25">
      <c r="A49" s="52"/>
      <c r="B49" s="75" t="s">
        <v>37</v>
      </c>
      <c r="C49" s="3"/>
      <c r="D49" s="3"/>
      <c r="E49" s="3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</row>
    <row r="50" spans="1:17" ht="15" x14ac:dyDescent="0.25">
      <c r="A50" s="52"/>
      <c r="B50" s="75" t="s">
        <v>38</v>
      </c>
      <c r="C50" s="3"/>
      <c r="D50" s="3"/>
      <c r="E50" s="3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</row>
    <row r="51" spans="1:17" ht="30" x14ac:dyDescent="0.25">
      <c r="A51" s="52"/>
      <c r="B51" s="75" t="s">
        <v>41</v>
      </c>
      <c r="C51" s="3"/>
      <c r="D51" s="3"/>
      <c r="E51" s="16">
        <f t="shared" ref="E51:Q51" si="6">SUM(E47:E50)</f>
        <v>1315</v>
      </c>
      <c r="F51" s="30">
        <f t="shared" si="6"/>
        <v>0</v>
      </c>
      <c r="G51" s="30">
        <f t="shared" si="6"/>
        <v>285</v>
      </c>
      <c r="H51" s="30">
        <f t="shared" si="6"/>
        <v>285</v>
      </c>
      <c r="I51" s="30">
        <f t="shared" si="6"/>
        <v>0</v>
      </c>
      <c r="J51" s="30">
        <f t="shared" si="6"/>
        <v>120</v>
      </c>
      <c r="K51" s="30">
        <f t="shared" si="6"/>
        <v>120</v>
      </c>
      <c r="L51" s="30">
        <f t="shared" si="6"/>
        <v>0</v>
      </c>
      <c r="M51" s="30">
        <f t="shared" si="6"/>
        <v>270</v>
      </c>
      <c r="N51" s="30">
        <f t="shared" si="6"/>
        <v>270</v>
      </c>
      <c r="O51" s="30">
        <f t="shared" si="6"/>
        <v>210</v>
      </c>
      <c r="P51" s="30">
        <f t="shared" si="6"/>
        <v>250</v>
      </c>
      <c r="Q51" s="30">
        <f t="shared" si="6"/>
        <v>180</v>
      </c>
    </row>
    <row r="52" spans="1:17" ht="15" x14ac:dyDescent="0.2">
      <c r="A52" s="52" t="s">
        <v>88</v>
      </c>
      <c r="B52" s="224" t="s">
        <v>316</v>
      </c>
      <c r="C52" s="224"/>
      <c r="D52" s="224"/>
      <c r="E52" s="224"/>
      <c r="F52" s="224"/>
      <c r="G52" s="224"/>
      <c r="H52" s="224"/>
      <c r="I52" s="224"/>
      <c r="J52" s="224"/>
      <c r="K52" s="224"/>
      <c r="L52" s="224"/>
      <c r="M52" s="224"/>
      <c r="N52" s="224"/>
      <c r="O52" s="224"/>
      <c r="P52" s="224"/>
      <c r="Q52" s="224"/>
    </row>
    <row r="53" spans="1:17" ht="30" x14ac:dyDescent="0.25">
      <c r="A53" s="52"/>
      <c r="B53" s="75" t="s">
        <v>36</v>
      </c>
      <c r="C53" s="1"/>
      <c r="D53" s="3"/>
      <c r="E53" s="16">
        <f>SUM(H53+K53+N53+O53+P53+Q53)</f>
        <v>1130</v>
      </c>
      <c r="F53" s="41"/>
      <c r="G53" s="21">
        <v>80</v>
      </c>
      <c r="H53" s="16">
        <f>F53+G53</f>
        <v>80</v>
      </c>
      <c r="I53" s="41"/>
      <c r="J53" s="21">
        <v>110</v>
      </c>
      <c r="K53" s="16">
        <f>I53+J53</f>
        <v>110</v>
      </c>
      <c r="L53" s="41"/>
      <c r="M53" s="21">
        <v>180</v>
      </c>
      <c r="N53" s="16">
        <f>L53+M53</f>
        <v>180</v>
      </c>
      <c r="O53" s="22">
        <v>110</v>
      </c>
      <c r="P53" s="22">
        <v>80</v>
      </c>
      <c r="Q53" s="22">
        <v>570</v>
      </c>
    </row>
    <row r="54" spans="1:17" ht="45" x14ac:dyDescent="0.25">
      <c r="A54" s="52"/>
      <c r="B54" s="75" t="s">
        <v>42</v>
      </c>
      <c r="C54" s="3"/>
      <c r="D54" s="3"/>
      <c r="E54" s="3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</row>
    <row r="55" spans="1:17" ht="30" x14ac:dyDescent="0.25">
      <c r="A55" s="52"/>
      <c r="B55" s="75" t="s">
        <v>37</v>
      </c>
      <c r="C55" s="3"/>
      <c r="D55" s="3"/>
      <c r="E55" s="3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</row>
    <row r="56" spans="1:17" ht="15" x14ac:dyDescent="0.25">
      <c r="A56" s="52"/>
      <c r="B56" s="75" t="s">
        <v>38</v>
      </c>
      <c r="C56" s="3"/>
      <c r="D56" s="3"/>
      <c r="E56" s="3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</row>
    <row r="57" spans="1:17" ht="30" x14ac:dyDescent="0.25">
      <c r="A57" s="52"/>
      <c r="B57" s="75" t="s">
        <v>41</v>
      </c>
      <c r="C57" s="3"/>
      <c r="D57" s="3"/>
      <c r="E57" s="16">
        <f t="shared" ref="E57:Q57" si="7">SUM(E53:E56)</f>
        <v>1130</v>
      </c>
      <c r="F57" s="30">
        <f t="shared" si="7"/>
        <v>0</v>
      </c>
      <c r="G57" s="30">
        <f t="shared" si="7"/>
        <v>80</v>
      </c>
      <c r="H57" s="30">
        <f t="shared" si="7"/>
        <v>80</v>
      </c>
      <c r="I57" s="30">
        <f t="shared" si="7"/>
        <v>0</v>
      </c>
      <c r="J57" s="30">
        <f t="shared" si="7"/>
        <v>110</v>
      </c>
      <c r="K57" s="30">
        <f t="shared" si="7"/>
        <v>110</v>
      </c>
      <c r="L57" s="30">
        <f t="shared" si="7"/>
        <v>0</v>
      </c>
      <c r="M57" s="30">
        <f t="shared" si="7"/>
        <v>180</v>
      </c>
      <c r="N57" s="30">
        <f t="shared" si="7"/>
        <v>180</v>
      </c>
      <c r="O57" s="30">
        <f t="shared" si="7"/>
        <v>110</v>
      </c>
      <c r="P57" s="30">
        <f t="shared" si="7"/>
        <v>80</v>
      </c>
      <c r="Q57" s="30">
        <f t="shared" si="7"/>
        <v>570</v>
      </c>
    </row>
    <row r="58" spans="1:17" ht="15" x14ac:dyDescent="0.25">
      <c r="A58" s="54"/>
      <c r="B58" s="18"/>
      <c r="C58" s="12"/>
      <c r="D58" s="12"/>
      <c r="E58" s="19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1:17" ht="15" x14ac:dyDescent="0.25">
      <c r="A59" s="54"/>
      <c r="B59" s="18"/>
      <c r="C59" s="12"/>
      <c r="D59" s="12"/>
      <c r="E59" s="19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spans="1:17" ht="15" x14ac:dyDescent="0.25">
      <c r="A60" s="54"/>
      <c r="B60" s="18"/>
      <c r="C60" s="12"/>
      <c r="D60" s="12"/>
      <c r="E60" s="19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spans="1:17" ht="15" x14ac:dyDescent="0.25">
      <c r="A61" s="54"/>
      <c r="B61" s="18"/>
      <c r="C61" s="12"/>
      <c r="D61" s="12"/>
      <c r="E61" s="19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spans="1:17" ht="15" x14ac:dyDescent="0.25">
      <c r="A62" s="54"/>
      <c r="B62" s="18"/>
      <c r="C62" s="12"/>
      <c r="D62" s="12"/>
      <c r="E62" s="19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spans="1:17" ht="15" x14ac:dyDescent="0.25">
      <c r="A63" s="54"/>
      <c r="B63" s="18"/>
      <c r="C63" s="12"/>
      <c r="D63" s="12"/>
      <c r="E63" s="19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spans="1:17" ht="15" x14ac:dyDescent="0.25">
      <c r="A64" s="54"/>
      <c r="B64" s="18"/>
      <c r="C64" s="12"/>
      <c r="D64" s="12"/>
      <c r="E64" s="19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  <row r="65" spans="1:17" ht="15.75" thickBot="1" x14ac:dyDescent="0.3">
      <c r="A65" s="54"/>
      <c r="B65" s="18"/>
      <c r="C65" s="12"/>
      <c r="D65" s="12"/>
      <c r="E65" s="19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</row>
    <row r="66" spans="1:17" ht="16.5" thickTop="1" thickBot="1" x14ac:dyDescent="0.25">
      <c r="A66" s="53"/>
      <c r="B66" s="46" t="s">
        <v>97</v>
      </c>
      <c r="C66" s="47"/>
      <c r="D66" s="45"/>
      <c r="E66" s="129">
        <f t="shared" ref="E66:Q66" si="8">E15+E21+E27+E33+E39+E45+E51+E57</f>
        <v>47405</v>
      </c>
      <c r="F66" s="129">
        <f t="shared" si="8"/>
        <v>0</v>
      </c>
      <c r="G66" s="129">
        <f t="shared" si="8"/>
        <v>1890</v>
      </c>
      <c r="H66" s="129">
        <f t="shared" si="8"/>
        <v>1890</v>
      </c>
      <c r="I66" s="129">
        <f t="shared" si="8"/>
        <v>0</v>
      </c>
      <c r="J66" s="129">
        <f t="shared" si="8"/>
        <v>4020</v>
      </c>
      <c r="K66" s="129">
        <f t="shared" si="8"/>
        <v>4020</v>
      </c>
      <c r="L66" s="129">
        <f t="shared" si="8"/>
        <v>0</v>
      </c>
      <c r="M66" s="129">
        <f t="shared" si="8"/>
        <v>1030</v>
      </c>
      <c r="N66" s="129">
        <f t="shared" si="8"/>
        <v>1030</v>
      </c>
      <c r="O66" s="129">
        <f t="shared" si="8"/>
        <v>8700</v>
      </c>
      <c r="P66" s="129">
        <f t="shared" si="8"/>
        <v>30765</v>
      </c>
      <c r="Q66" s="129">
        <f t="shared" si="8"/>
        <v>1000</v>
      </c>
    </row>
    <row r="67" spans="1:17" ht="15.75" thickTop="1" x14ac:dyDescent="0.25">
      <c r="A67" s="54"/>
      <c r="B67" s="18"/>
      <c r="C67" s="12"/>
      <c r="D67" s="12"/>
      <c r="E67" s="19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  <row r="68" spans="1:17" ht="15" x14ac:dyDescent="0.25">
      <c r="A68" s="55"/>
      <c r="B68" s="2"/>
      <c r="C68" s="2"/>
      <c r="D68" s="2"/>
      <c r="E68" s="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</row>
    <row r="69" spans="1:17" ht="72.75" customHeight="1" x14ac:dyDescent="0.25">
      <c r="A69" s="55"/>
      <c r="B69" s="220" t="s">
        <v>48</v>
      </c>
      <c r="C69" s="220"/>
      <c r="D69" s="220"/>
      <c r="E69" s="220"/>
      <c r="F69" s="220"/>
      <c r="G69" s="220"/>
      <c r="H69" s="220"/>
      <c r="I69" s="220"/>
      <c r="J69" s="220"/>
      <c r="K69" s="220"/>
      <c r="L69" s="220"/>
      <c r="M69" s="220"/>
      <c r="N69" s="220"/>
      <c r="O69" s="220"/>
      <c r="P69" s="220"/>
      <c r="Q69" s="220"/>
    </row>
    <row r="70" spans="1:17" x14ac:dyDescent="0.2">
      <c r="A70" s="56"/>
    </row>
    <row r="71" spans="1:17" x14ac:dyDescent="0.2">
      <c r="A71" s="56"/>
    </row>
    <row r="72" spans="1:17" x14ac:dyDescent="0.2">
      <c r="A72" s="56"/>
    </row>
    <row r="73" spans="1:17" x14ac:dyDescent="0.2">
      <c r="A73" s="56"/>
    </row>
    <row r="74" spans="1:17" x14ac:dyDescent="0.2">
      <c r="A74" s="56"/>
    </row>
    <row r="75" spans="1:17" x14ac:dyDescent="0.2">
      <c r="A75" s="56"/>
    </row>
    <row r="76" spans="1:17" x14ac:dyDescent="0.2">
      <c r="A76" s="56"/>
    </row>
    <row r="77" spans="1:17" x14ac:dyDescent="0.2">
      <c r="A77" s="56"/>
    </row>
    <row r="78" spans="1:17" x14ac:dyDescent="0.2">
      <c r="A78" s="56"/>
    </row>
    <row r="79" spans="1:17" x14ac:dyDescent="0.2">
      <c r="A79" s="56"/>
    </row>
    <row r="80" spans="1:17" x14ac:dyDescent="0.2">
      <c r="A80" s="56"/>
    </row>
    <row r="81" spans="1:1" x14ac:dyDescent="0.2">
      <c r="A81" s="56"/>
    </row>
    <row r="82" spans="1:1" x14ac:dyDescent="0.2">
      <c r="A82" s="56"/>
    </row>
    <row r="83" spans="1:1" x14ac:dyDescent="0.2">
      <c r="A83" s="56"/>
    </row>
    <row r="84" spans="1:1" x14ac:dyDescent="0.2">
      <c r="A84" s="56"/>
    </row>
    <row r="85" spans="1:1" x14ac:dyDescent="0.2">
      <c r="A85" s="56"/>
    </row>
    <row r="86" spans="1:1" x14ac:dyDescent="0.2">
      <c r="A86" s="56"/>
    </row>
    <row r="87" spans="1:1" x14ac:dyDescent="0.2">
      <c r="A87" s="56"/>
    </row>
    <row r="88" spans="1:1" x14ac:dyDescent="0.2">
      <c r="A88" s="56"/>
    </row>
    <row r="89" spans="1:1" x14ac:dyDescent="0.2">
      <c r="A89" s="56"/>
    </row>
    <row r="90" spans="1:1" x14ac:dyDescent="0.2">
      <c r="A90" s="56"/>
    </row>
    <row r="91" spans="1:1" x14ac:dyDescent="0.2">
      <c r="A91" s="56"/>
    </row>
    <row r="92" spans="1:1" x14ac:dyDescent="0.2">
      <c r="A92" s="56"/>
    </row>
    <row r="93" spans="1:1" x14ac:dyDescent="0.2">
      <c r="A93" s="56"/>
    </row>
  </sheetData>
  <mergeCells count="22">
    <mergeCell ref="A1:Q1"/>
    <mergeCell ref="A2:Q2"/>
    <mergeCell ref="O3:Q3"/>
    <mergeCell ref="A4:A6"/>
    <mergeCell ref="B4:B6"/>
    <mergeCell ref="C4:C6"/>
    <mergeCell ref="D4:D6"/>
    <mergeCell ref="E4:Q4"/>
    <mergeCell ref="E5:E6"/>
    <mergeCell ref="F5:H5"/>
    <mergeCell ref="I5:K5"/>
    <mergeCell ref="L5:N5"/>
    <mergeCell ref="B69:Q69"/>
    <mergeCell ref="B9:Q9"/>
    <mergeCell ref="B10:Q10"/>
    <mergeCell ref="B16:Q16"/>
    <mergeCell ref="B22:Q22"/>
    <mergeCell ref="B28:Q28"/>
    <mergeCell ref="B34:Q34"/>
    <mergeCell ref="B40:Q40"/>
    <mergeCell ref="B46:Q46"/>
    <mergeCell ref="B52:Q52"/>
  </mergeCells>
  <pageMargins left="0.70866141732283472" right="0.70866141732283472" top="0.74803149606299213" bottom="0.74803149606299213" header="0.31496062992125984" footer="0.31496062992125984"/>
  <pageSetup paperSize="9" scale="53" fitToHeight="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4"/>
  <sheetViews>
    <sheetView view="pageBreakPreview" zoomScale="115" zoomScaleNormal="115" zoomScaleSheetLayoutView="115" zoomScalePageLayoutView="115" workbookViewId="0">
      <selection activeCell="E8" sqref="E8"/>
    </sheetView>
  </sheetViews>
  <sheetFormatPr defaultColWidth="8.85546875" defaultRowHeight="12.75" x14ac:dyDescent="0.2"/>
  <cols>
    <col min="1" max="1" width="6" style="4" customWidth="1"/>
    <col min="2" max="2" width="35.42578125" style="4" customWidth="1"/>
    <col min="3" max="3" width="16.85546875" style="4" customWidth="1"/>
    <col min="4" max="4" width="19.7109375" style="4" customWidth="1"/>
    <col min="5" max="5" width="10.42578125" style="4" bestFit="1" customWidth="1"/>
    <col min="6" max="6" width="10.42578125" style="23" bestFit="1" customWidth="1"/>
    <col min="7" max="8" width="6.42578125" style="4" customWidth="1"/>
    <col min="9" max="9" width="6.7109375" style="23" customWidth="1"/>
    <col min="10" max="10" width="7.42578125" style="4" customWidth="1"/>
    <col min="11" max="11" width="7.28515625" style="4" bestFit="1" customWidth="1"/>
    <col min="12" max="12" width="6.42578125" style="23" customWidth="1"/>
    <col min="13" max="14" width="7.28515625" style="4" bestFit="1" customWidth="1"/>
    <col min="15" max="17" width="8.42578125" style="23" bestFit="1" customWidth="1"/>
    <col min="18" max="16384" width="8.85546875" style="4"/>
  </cols>
  <sheetData>
    <row r="1" spans="1:17" ht="16.5" x14ac:dyDescent="0.25">
      <c r="A1" s="221" t="s">
        <v>1001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</row>
    <row r="2" spans="1:17" ht="16.5" x14ac:dyDescent="0.25">
      <c r="A2" s="221" t="s">
        <v>46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</row>
    <row r="3" spans="1:17" ht="27" customHeight="1" x14ac:dyDescent="0.25">
      <c r="A3" s="5"/>
      <c r="B3" s="5"/>
      <c r="C3" s="5"/>
      <c r="D3" s="5"/>
      <c r="E3" s="5"/>
      <c r="F3" s="43"/>
      <c r="G3" s="5"/>
      <c r="H3" s="5"/>
      <c r="I3" s="43"/>
      <c r="J3" s="5"/>
      <c r="K3" s="5"/>
      <c r="L3" s="43"/>
      <c r="M3" s="5"/>
      <c r="N3" s="5"/>
      <c r="O3" s="222" t="s">
        <v>45</v>
      </c>
      <c r="P3" s="222"/>
      <c r="Q3" s="222"/>
    </row>
    <row r="4" spans="1:17" ht="15" x14ac:dyDescent="0.2">
      <c r="A4" s="223" t="s">
        <v>0</v>
      </c>
      <c r="B4" s="223" t="s">
        <v>24</v>
      </c>
      <c r="C4" s="223" t="s">
        <v>25</v>
      </c>
      <c r="D4" s="223" t="s">
        <v>26</v>
      </c>
      <c r="E4" s="223" t="s">
        <v>44</v>
      </c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</row>
    <row r="5" spans="1:17" ht="30" x14ac:dyDescent="0.2">
      <c r="A5" s="223"/>
      <c r="B5" s="223"/>
      <c r="C5" s="223"/>
      <c r="D5" s="223"/>
      <c r="E5" s="223" t="s">
        <v>27</v>
      </c>
      <c r="F5" s="223" t="s">
        <v>28</v>
      </c>
      <c r="G5" s="223"/>
      <c r="H5" s="223"/>
      <c r="I5" s="223" t="s">
        <v>29</v>
      </c>
      <c r="J5" s="223"/>
      <c r="K5" s="223"/>
      <c r="L5" s="223" t="s">
        <v>30</v>
      </c>
      <c r="M5" s="223"/>
      <c r="N5" s="223"/>
      <c r="O5" s="44" t="s">
        <v>39</v>
      </c>
      <c r="P5" s="44" t="s">
        <v>31</v>
      </c>
      <c r="Q5" s="44" t="s">
        <v>32</v>
      </c>
    </row>
    <row r="6" spans="1:17" ht="98.25" customHeight="1" x14ac:dyDescent="0.2">
      <c r="A6" s="223"/>
      <c r="B6" s="223"/>
      <c r="C6" s="223"/>
      <c r="D6" s="223"/>
      <c r="E6" s="223"/>
      <c r="F6" s="42" t="s">
        <v>34</v>
      </c>
      <c r="G6" s="20" t="s">
        <v>35</v>
      </c>
      <c r="H6" s="6" t="s">
        <v>33</v>
      </c>
      <c r="I6" s="42" t="s">
        <v>34</v>
      </c>
      <c r="J6" s="20" t="s">
        <v>35</v>
      </c>
      <c r="K6" s="6" t="s">
        <v>33</v>
      </c>
      <c r="L6" s="42" t="s">
        <v>34</v>
      </c>
      <c r="M6" s="20" t="s">
        <v>35</v>
      </c>
      <c r="N6" s="6" t="s">
        <v>33</v>
      </c>
      <c r="O6" s="20" t="s">
        <v>33</v>
      </c>
      <c r="P6" s="20" t="s">
        <v>33</v>
      </c>
      <c r="Q6" s="20" t="s">
        <v>33</v>
      </c>
    </row>
    <row r="7" spans="1:17" ht="18.75" customHeight="1" x14ac:dyDescent="0.2">
      <c r="A7" s="147" t="s">
        <v>5</v>
      </c>
      <c r="B7" s="259" t="s">
        <v>469</v>
      </c>
      <c r="C7" s="260"/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60"/>
      <c r="P7" s="260"/>
      <c r="Q7" s="260"/>
    </row>
    <row r="8" spans="1:17" ht="30" x14ac:dyDescent="0.25">
      <c r="A8" s="147"/>
      <c r="B8" s="156" t="s">
        <v>36</v>
      </c>
      <c r="C8" s="1"/>
      <c r="D8" s="3"/>
      <c r="E8" s="16">
        <f>SUM(H8+K8+N8+O8+P8+Q8)</f>
        <v>9549</v>
      </c>
      <c r="F8" s="41"/>
      <c r="G8" s="21">
        <v>450</v>
      </c>
      <c r="H8" s="16">
        <f>F8+G8</f>
        <v>450</v>
      </c>
      <c r="I8" s="41"/>
      <c r="J8" s="21">
        <v>650</v>
      </c>
      <c r="K8" s="16">
        <f>I8+J8</f>
        <v>650</v>
      </c>
      <c r="L8" s="41"/>
      <c r="M8" s="21">
        <v>950</v>
      </c>
      <c r="N8" s="16">
        <f>L8+M8</f>
        <v>950</v>
      </c>
      <c r="O8" s="22">
        <v>3073</v>
      </c>
      <c r="P8" s="22">
        <v>3054</v>
      </c>
      <c r="Q8" s="22">
        <v>1372</v>
      </c>
    </row>
    <row r="9" spans="1:17" ht="45" x14ac:dyDescent="0.25">
      <c r="A9" s="147"/>
      <c r="B9" s="156" t="s">
        <v>42</v>
      </c>
      <c r="C9" s="3"/>
      <c r="D9" s="3"/>
      <c r="E9" s="3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</row>
    <row r="10" spans="1:17" ht="30" x14ac:dyDescent="0.25">
      <c r="A10" s="147"/>
      <c r="B10" s="156" t="s">
        <v>37</v>
      </c>
      <c r="C10" s="3"/>
      <c r="D10" s="3"/>
      <c r="E10" s="3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</row>
    <row r="11" spans="1:17" ht="15" x14ac:dyDescent="0.25">
      <c r="A11" s="147"/>
      <c r="B11" s="156" t="s">
        <v>38</v>
      </c>
      <c r="C11" s="3"/>
      <c r="D11" s="3"/>
      <c r="E11" s="3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</row>
    <row r="12" spans="1:17" ht="30" x14ac:dyDescent="0.25">
      <c r="A12" s="147"/>
      <c r="B12" s="156" t="s">
        <v>41</v>
      </c>
      <c r="C12" s="3"/>
      <c r="D12" s="3"/>
      <c r="E12" s="16">
        <f t="shared" ref="E12:Q12" si="0">SUM(E8:E11)</f>
        <v>9549</v>
      </c>
      <c r="F12" s="30">
        <f t="shared" si="0"/>
        <v>0</v>
      </c>
      <c r="G12" s="30">
        <f t="shared" si="0"/>
        <v>450</v>
      </c>
      <c r="H12" s="30">
        <f t="shared" si="0"/>
        <v>450</v>
      </c>
      <c r="I12" s="30">
        <f t="shared" si="0"/>
        <v>0</v>
      </c>
      <c r="J12" s="30">
        <f t="shared" si="0"/>
        <v>650</v>
      </c>
      <c r="K12" s="30">
        <f t="shared" si="0"/>
        <v>650</v>
      </c>
      <c r="L12" s="30">
        <f t="shared" si="0"/>
        <v>0</v>
      </c>
      <c r="M12" s="30">
        <f t="shared" si="0"/>
        <v>950</v>
      </c>
      <c r="N12" s="30">
        <f t="shared" si="0"/>
        <v>950</v>
      </c>
      <c r="O12" s="30">
        <f t="shared" si="0"/>
        <v>3073</v>
      </c>
      <c r="P12" s="30">
        <f t="shared" si="0"/>
        <v>3054</v>
      </c>
      <c r="Q12" s="30">
        <f t="shared" si="0"/>
        <v>1372</v>
      </c>
    </row>
    <row r="13" spans="1:17" ht="19.5" customHeight="1" x14ac:dyDescent="0.2">
      <c r="A13" s="147" t="s">
        <v>6</v>
      </c>
      <c r="B13" s="259" t="s">
        <v>979</v>
      </c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0"/>
      <c r="N13" s="260"/>
      <c r="O13" s="260"/>
      <c r="P13" s="260"/>
      <c r="Q13" s="260"/>
    </row>
    <row r="14" spans="1:17" ht="30" x14ac:dyDescent="0.25">
      <c r="A14" s="147"/>
      <c r="B14" s="156" t="s">
        <v>36</v>
      </c>
      <c r="C14" s="1"/>
      <c r="D14" s="3"/>
      <c r="E14" s="16">
        <f>SUM(H14+K14+N14+O14+P14+Q14)</f>
        <v>17450</v>
      </c>
      <c r="F14" s="41"/>
      <c r="G14" s="21">
        <v>600</v>
      </c>
      <c r="H14" s="16">
        <f>F14+G14</f>
        <v>600</v>
      </c>
      <c r="I14" s="41"/>
      <c r="J14" s="21">
        <v>1900</v>
      </c>
      <c r="K14" s="16">
        <f>I14+J14</f>
        <v>1900</v>
      </c>
      <c r="L14" s="41"/>
      <c r="M14" s="21">
        <v>2450</v>
      </c>
      <c r="N14" s="16">
        <f>L14+M14</f>
        <v>2450</v>
      </c>
      <c r="O14" s="22">
        <v>5500</v>
      </c>
      <c r="P14" s="22">
        <v>4500</v>
      </c>
      <c r="Q14" s="22">
        <v>2500</v>
      </c>
    </row>
    <row r="15" spans="1:17" ht="45" x14ac:dyDescent="0.25">
      <c r="A15" s="147"/>
      <c r="B15" s="156" t="s">
        <v>42</v>
      </c>
      <c r="C15" s="3"/>
      <c r="D15" s="3"/>
      <c r="E15" s="3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1:17" ht="30" x14ac:dyDescent="0.25">
      <c r="A16" s="147"/>
      <c r="B16" s="156" t="s">
        <v>37</v>
      </c>
      <c r="C16" s="3"/>
      <c r="D16" s="3"/>
      <c r="E16" s="3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</row>
    <row r="17" spans="1:17" ht="15" x14ac:dyDescent="0.25">
      <c r="A17" s="147"/>
      <c r="B17" s="156" t="s">
        <v>38</v>
      </c>
      <c r="C17" s="3"/>
      <c r="D17" s="3"/>
      <c r="E17" s="3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</row>
    <row r="18" spans="1:17" ht="30" x14ac:dyDescent="0.25">
      <c r="A18" s="147"/>
      <c r="B18" s="156" t="s">
        <v>41</v>
      </c>
      <c r="C18" s="3"/>
      <c r="D18" s="3"/>
      <c r="E18" s="16">
        <f t="shared" ref="E18:Q18" si="1">SUM(E14:E17)</f>
        <v>17450</v>
      </c>
      <c r="F18" s="30">
        <f t="shared" si="1"/>
        <v>0</v>
      </c>
      <c r="G18" s="30">
        <f t="shared" si="1"/>
        <v>600</v>
      </c>
      <c r="H18" s="30">
        <f t="shared" si="1"/>
        <v>600</v>
      </c>
      <c r="I18" s="30">
        <f t="shared" si="1"/>
        <v>0</v>
      </c>
      <c r="J18" s="30">
        <f t="shared" si="1"/>
        <v>1900</v>
      </c>
      <c r="K18" s="30">
        <f t="shared" si="1"/>
        <v>1900</v>
      </c>
      <c r="L18" s="30">
        <f t="shared" si="1"/>
        <v>0</v>
      </c>
      <c r="M18" s="30">
        <f t="shared" si="1"/>
        <v>2450</v>
      </c>
      <c r="N18" s="30">
        <f t="shared" si="1"/>
        <v>2450</v>
      </c>
      <c r="O18" s="30">
        <f t="shared" si="1"/>
        <v>5500</v>
      </c>
      <c r="P18" s="30">
        <f t="shared" si="1"/>
        <v>4500</v>
      </c>
      <c r="Q18" s="30">
        <f t="shared" si="1"/>
        <v>2500</v>
      </c>
    </row>
    <row r="19" spans="1:17" ht="16.899999999999999" customHeight="1" x14ac:dyDescent="0.2">
      <c r="A19" s="147" t="s">
        <v>50</v>
      </c>
      <c r="B19" s="259" t="s">
        <v>331</v>
      </c>
      <c r="C19" s="260"/>
      <c r="D19" s="260"/>
      <c r="E19" s="260"/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0"/>
      <c r="Q19" s="260"/>
    </row>
    <row r="20" spans="1:17" ht="30" x14ac:dyDescent="0.25">
      <c r="A20" s="147"/>
      <c r="B20" s="156" t="s">
        <v>36</v>
      </c>
      <c r="C20" s="1"/>
      <c r="D20" s="3"/>
      <c r="E20" s="16">
        <f>SUM(H20+K20+N20+O20+P20+Q20)</f>
        <v>16900</v>
      </c>
      <c r="F20" s="41"/>
      <c r="G20" s="21">
        <v>750</v>
      </c>
      <c r="H20" s="16">
        <f>F20+G20</f>
        <v>750</v>
      </c>
      <c r="I20" s="41"/>
      <c r="J20" s="21">
        <v>1750</v>
      </c>
      <c r="K20" s="16">
        <f>I20+J20</f>
        <v>1750</v>
      </c>
      <c r="L20" s="41"/>
      <c r="M20" s="21">
        <v>2400</v>
      </c>
      <c r="N20" s="16">
        <f>L20+M20</f>
        <v>2400</v>
      </c>
      <c r="O20" s="22">
        <v>4500</v>
      </c>
      <c r="P20" s="22">
        <v>5000</v>
      </c>
      <c r="Q20" s="22">
        <v>2500</v>
      </c>
    </row>
    <row r="21" spans="1:17" ht="45" x14ac:dyDescent="0.25">
      <c r="A21" s="147"/>
      <c r="B21" s="156" t="s">
        <v>42</v>
      </c>
      <c r="C21" s="3"/>
      <c r="D21" s="3"/>
      <c r="E21" s="3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</row>
    <row r="22" spans="1:17" ht="30" x14ac:dyDescent="0.25">
      <c r="A22" s="147"/>
      <c r="B22" s="156" t="s">
        <v>37</v>
      </c>
      <c r="C22" s="3"/>
      <c r="D22" s="3"/>
      <c r="E22" s="3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</row>
    <row r="23" spans="1:17" ht="15" x14ac:dyDescent="0.25">
      <c r="A23" s="147"/>
      <c r="B23" s="156" t="s">
        <v>38</v>
      </c>
      <c r="C23" s="3"/>
      <c r="D23" s="3"/>
      <c r="E23" s="3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spans="1:17" ht="30" x14ac:dyDescent="0.25">
      <c r="A24" s="147"/>
      <c r="B24" s="156" t="s">
        <v>41</v>
      </c>
      <c r="C24" s="3"/>
      <c r="D24" s="3"/>
      <c r="E24" s="16">
        <f t="shared" ref="E24:Q24" si="2">SUM(E20:E23)</f>
        <v>16900</v>
      </c>
      <c r="F24" s="30">
        <f t="shared" si="2"/>
        <v>0</v>
      </c>
      <c r="G24" s="30">
        <f t="shared" si="2"/>
        <v>750</v>
      </c>
      <c r="H24" s="30">
        <f t="shared" si="2"/>
        <v>750</v>
      </c>
      <c r="I24" s="30">
        <f t="shared" si="2"/>
        <v>0</v>
      </c>
      <c r="J24" s="30">
        <f t="shared" si="2"/>
        <v>1750</v>
      </c>
      <c r="K24" s="30">
        <f t="shared" si="2"/>
        <v>1750</v>
      </c>
      <c r="L24" s="30">
        <f t="shared" si="2"/>
        <v>0</v>
      </c>
      <c r="M24" s="30">
        <f t="shared" si="2"/>
        <v>2400</v>
      </c>
      <c r="N24" s="30">
        <f t="shared" si="2"/>
        <v>2400</v>
      </c>
      <c r="O24" s="30">
        <f t="shared" si="2"/>
        <v>4500</v>
      </c>
      <c r="P24" s="30">
        <f t="shared" si="2"/>
        <v>5000</v>
      </c>
      <c r="Q24" s="30">
        <f t="shared" si="2"/>
        <v>2500</v>
      </c>
    </row>
    <row r="25" spans="1:17" ht="15.6" customHeight="1" x14ac:dyDescent="0.2">
      <c r="A25" s="147" t="s">
        <v>51</v>
      </c>
      <c r="B25" s="259" t="s">
        <v>470</v>
      </c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0"/>
    </row>
    <row r="26" spans="1:17" ht="30" x14ac:dyDescent="0.25">
      <c r="A26" s="147"/>
      <c r="B26" s="156" t="s">
        <v>36</v>
      </c>
      <c r="C26" s="1"/>
      <c r="D26" s="3"/>
      <c r="E26" s="16">
        <f>SUM(H26+K26+N26+O26+P26+Q26)</f>
        <v>4210</v>
      </c>
      <c r="F26" s="41"/>
      <c r="G26" s="21">
        <v>170</v>
      </c>
      <c r="H26" s="16">
        <f>F26+G26</f>
        <v>170</v>
      </c>
      <c r="I26" s="41"/>
      <c r="J26" s="21">
        <v>680</v>
      </c>
      <c r="K26" s="16">
        <f>I26+J26</f>
        <v>680</v>
      </c>
      <c r="L26" s="41"/>
      <c r="M26" s="21">
        <v>900</v>
      </c>
      <c r="N26" s="16">
        <f>L26+M26</f>
        <v>900</v>
      </c>
      <c r="O26" s="22">
        <v>1090</v>
      </c>
      <c r="P26" s="22">
        <v>1070</v>
      </c>
      <c r="Q26" s="22">
        <v>300</v>
      </c>
    </row>
    <row r="27" spans="1:17" ht="45" x14ac:dyDescent="0.25">
      <c r="A27" s="147"/>
      <c r="B27" s="156" t="s">
        <v>42</v>
      </c>
      <c r="C27" s="3"/>
      <c r="D27" s="3"/>
      <c r="E27" s="3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</row>
    <row r="28" spans="1:17" ht="30" x14ac:dyDescent="0.25">
      <c r="A28" s="147"/>
      <c r="B28" s="156" t="s">
        <v>37</v>
      </c>
      <c r="C28" s="3"/>
      <c r="D28" s="3"/>
      <c r="E28" s="3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17" ht="15" x14ac:dyDescent="0.25">
      <c r="A29" s="147"/>
      <c r="B29" s="156" t="s">
        <v>38</v>
      </c>
      <c r="C29" s="3"/>
      <c r="D29" s="3"/>
      <c r="E29" s="3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</row>
    <row r="30" spans="1:17" ht="30" x14ac:dyDescent="0.25">
      <c r="A30" s="147"/>
      <c r="B30" s="156" t="s">
        <v>41</v>
      </c>
      <c r="C30" s="3"/>
      <c r="D30" s="3"/>
      <c r="E30" s="16">
        <f t="shared" ref="E30:Q30" si="3">SUM(E26:E29)</f>
        <v>4210</v>
      </c>
      <c r="F30" s="30">
        <f t="shared" si="3"/>
        <v>0</v>
      </c>
      <c r="G30" s="30">
        <f t="shared" si="3"/>
        <v>170</v>
      </c>
      <c r="H30" s="30">
        <f t="shared" si="3"/>
        <v>170</v>
      </c>
      <c r="I30" s="30">
        <f t="shared" si="3"/>
        <v>0</v>
      </c>
      <c r="J30" s="30">
        <f t="shared" si="3"/>
        <v>680</v>
      </c>
      <c r="K30" s="30">
        <f t="shared" si="3"/>
        <v>680</v>
      </c>
      <c r="L30" s="30">
        <f t="shared" si="3"/>
        <v>0</v>
      </c>
      <c r="M30" s="30">
        <f t="shared" si="3"/>
        <v>900</v>
      </c>
      <c r="N30" s="30">
        <f t="shared" si="3"/>
        <v>900</v>
      </c>
      <c r="O30" s="30">
        <f t="shared" si="3"/>
        <v>1090</v>
      </c>
      <c r="P30" s="30">
        <f t="shared" si="3"/>
        <v>1070</v>
      </c>
      <c r="Q30" s="30">
        <f t="shared" si="3"/>
        <v>300</v>
      </c>
    </row>
    <row r="31" spans="1:17" ht="18.75" customHeight="1" x14ac:dyDescent="0.2">
      <c r="A31" s="147" t="s">
        <v>191</v>
      </c>
      <c r="B31" s="259" t="s">
        <v>332</v>
      </c>
      <c r="C31" s="260"/>
      <c r="D31" s="260"/>
      <c r="E31" s="260"/>
      <c r="F31" s="260"/>
      <c r="G31" s="260"/>
      <c r="H31" s="260"/>
      <c r="I31" s="260"/>
      <c r="J31" s="260"/>
      <c r="K31" s="260"/>
      <c r="L31" s="260"/>
      <c r="M31" s="260"/>
      <c r="N31" s="260"/>
      <c r="O31" s="260"/>
      <c r="P31" s="260"/>
      <c r="Q31" s="260"/>
    </row>
    <row r="32" spans="1:17" ht="30" x14ac:dyDescent="0.25">
      <c r="A32" s="147"/>
      <c r="B32" s="156" t="s">
        <v>36</v>
      </c>
      <c r="C32" s="1"/>
      <c r="D32" s="3"/>
      <c r="E32" s="16">
        <f>SUM(H32+K32+N32+O32+P32+Q32)</f>
        <v>4175</v>
      </c>
      <c r="F32" s="41"/>
      <c r="G32" s="21">
        <v>145</v>
      </c>
      <c r="H32" s="16">
        <f>F32+G32</f>
        <v>145</v>
      </c>
      <c r="I32" s="41"/>
      <c r="J32" s="21">
        <v>700</v>
      </c>
      <c r="K32" s="16">
        <f>I32+J32</f>
        <v>700</v>
      </c>
      <c r="L32" s="41"/>
      <c r="M32" s="21">
        <v>830</v>
      </c>
      <c r="N32" s="16">
        <f>L32+M32</f>
        <v>830</v>
      </c>
      <c r="O32" s="22">
        <v>1100</v>
      </c>
      <c r="P32" s="22">
        <v>1080</v>
      </c>
      <c r="Q32" s="22">
        <v>320</v>
      </c>
    </row>
    <row r="33" spans="1:17" ht="45" x14ac:dyDescent="0.25">
      <c r="A33" s="147"/>
      <c r="B33" s="156" t="s">
        <v>42</v>
      </c>
      <c r="C33" s="3"/>
      <c r="D33" s="3"/>
      <c r="E33" s="3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</row>
    <row r="34" spans="1:17" ht="30" x14ac:dyDescent="0.25">
      <c r="A34" s="147"/>
      <c r="B34" s="156" t="s">
        <v>37</v>
      </c>
      <c r="C34" s="3"/>
      <c r="D34" s="3"/>
      <c r="E34" s="3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</row>
    <row r="35" spans="1:17" ht="15" x14ac:dyDescent="0.25">
      <c r="A35" s="147"/>
      <c r="B35" s="156" t="s">
        <v>38</v>
      </c>
      <c r="C35" s="3"/>
      <c r="D35" s="3"/>
      <c r="E35" s="3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</row>
    <row r="36" spans="1:17" ht="30" x14ac:dyDescent="0.25">
      <c r="A36" s="147"/>
      <c r="B36" s="156" t="s">
        <v>41</v>
      </c>
      <c r="C36" s="3"/>
      <c r="D36" s="3"/>
      <c r="E36" s="16">
        <f t="shared" ref="E36:Q36" si="4">SUM(E32:E35)</f>
        <v>4175</v>
      </c>
      <c r="F36" s="30">
        <f t="shared" si="4"/>
        <v>0</v>
      </c>
      <c r="G36" s="30">
        <f t="shared" si="4"/>
        <v>145</v>
      </c>
      <c r="H36" s="30">
        <f t="shared" si="4"/>
        <v>145</v>
      </c>
      <c r="I36" s="30">
        <f t="shared" si="4"/>
        <v>0</v>
      </c>
      <c r="J36" s="30">
        <f t="shared" si="4"/>
        <v>700</v>
      </c>
      <c r="K36" s="30">
        <f t="shared" si="4"/>
        <v>700</v>
      </c>
      <c r="L36" s="30">
        <f t="shared" si="4"/>
        <v>0</v>
      </c>
      <c r="M36" s="30">
        <f t="shared" si="4"/>
        <v>830</v>
      </c>
      <c r="N36" s="30">
        <f t="shared" si="4"/>
        <v>830</v>
      </c>
      <c r="O36" s="30">
        <f t="shared" si="4"/>
        <v>1100</v>
      </c>
      <c r="P36" s="30">
        <f t="shared" si="4"/>
        <v>1080</v>
      </c>
      <c r="Q36" s="30">
        <f t="shared" si="4"/>
        <v>320</v>
      </c>
    </row>
    <row r="37" spans="1:17" ht="16.899999999999999" customHeight="1" x14ac:dyDescent="0.2">
      <c r="A37" s="139" t="s">
        <v>52</v>
      </c>
      <c r="B37" s="259" t="s">
        <v>333</v>
      </c>
      <c r="C37" s="260"/>
      <c r="D37" s="260"/>
      <c r="E37" s="260"/>
      <c r="F37" s="260"/>
      <c r="G37" s="260"/>
      <c r="H37" s="260"/>
      <c r="I37" s="260"/>
      <c r="J37" s="260"/>
      <c r="K37" s="260"/>
      <c r="L37" s="260"/>
      <c r="M37" s="260"/>
      <c r="N37" s="260"/>
      <c r="O37" s="260"/>
      <c r="P37" s="260"/>
      <c r="Q37" s="260"/>
    </row>
    <row r="38" spans="1:17" ht="30" x14ac:dyDescent="0.25">
      <c r="A38" s="139"/>
      <c r="B38" s="138" t="s">
        <v>36</v>
      </c>
      <c r="C38" s="1"/>
      <c r="D38" s="3"/>
      <c r="E38" s="16">
        <f>SUM(H38+K38+N38+O38+P38+Q38)</f>
        <v>1315</v>
      </c>
      <c r="F38" s="41"/>
      <c r="G38" s="21">
        <v>285</v>
      </c>
      <c r="H38" s="16">
        <f>F38+G38</f>
        <v>285</v>
      </c>
      <c r="I38" s="41"/>
      <c r="J38" s="21">
        <v>120</v>
      </c>
      <c r="K38" s="16">
        <f>I38+J38</f>
        <v>120</v>
      </c>
      <c r="L38" s="41"/>
      <c r="M38" s="21">
        <v>270</v>
      </c>
      <c r="N38" s="16">
        <f>L38+M38</f>
        <v>270</v>
      </c>
      <c r="O38" s="22">
        <v>210</v>
      </c>
      <c r="P38" s="22">
        <v>250</v>
      </c>
      <c r="Q38" s="22">
        <v>180</v>
      </c>
    </row>
    <row r="39" spans="1:17" ht="45" x14ac:dyDescent="0.25">
      <c r="A39" s="139"/>
      <c r="B39" s="138" t="s">
        <v>42</v>
      </c>
      <c r="C39" s="3"/>
      <c r="D39" s="3"/>
      <c r="E39" s="3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</row>
    <row r="40" spans="1:17" ht="30" x14ac:dyDescent="0.25">
      <c r="A40" s="139"/>
      <c r="B40" s="138" t="s">
        <v>37</v>
      </c>
      <c r="C40" s="3"/>
      <c r="D40" s="3"/>
      <c r="E40" s="3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</row>
    <row r="41" spans="1:17" ht="15" x14ac:dyDescent="0.25">
      <c r="A41" s="139"/>
      <c r="B41" s="138" t="s">
        <v>38</v>
      </c>
      <c r="C41" s="3"/>
      <c r="D41" s="3"/>
      <c r="E41" s="3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</row>
    <row r="42" spans="1:17" ht="30" x14ac:dyDescent="0.25">
      <c r="A42" s="139"/>
      <c r="B42" s="138" t="s">
        <v>41</v>
      </c>
      <c r="C42" s="3"/>
      <c r="D42" s="3"/>
      <c r="E42" s="16">
        <f t="shared" ref="E42:Q42" si="5">SUM(E38:E41)</f>
        <v>1315</v>
      </c>
      <c r="F42" s="30">
        <f t="shared" si="5"/>
        <v>0</v>
      </c>
      <c r="G42" s="30">
        <f t="shared" si="5"/>
        <v>285</v>
      </c>
      <c r="H42" s="30">
        <f t="shared" si="5"/>
        <v>285</v>
      </c>
      <c r="I42" s="30">
        <f t="shared" si="5"/>
        <v>0</v>
      </c>
      <c r="J42" s="30">
        <f t="shared" si="5"/>
        <v>120</v>
      </c>
      <c r="K42" s="30">
        <f t="shared" si="5"/>
        <v>120</v>
      </c>
      <c r="L42" s="30">
        <f t="shared" si="5"/>
        <v>0</v>
      </c>
      <c r="M42" s="30">
        <f t="shared" si="5"/>
        <v>270</v>
      </c>
      <c r="N42" s="30">
        <f t="shared" si="5"/>
        <v>270</v>
      </c>
      <c r="O42" s="30">
        <f t="shared" si="5"/>
        <v>210</v>
      </c>
      <c r="P42" s="30">
        <f t="shared" si="5"/>
        <v>250</v>
      </c>
      <c r="Q42" s="30">
        <f t="shared" si="5"/>
        <v>180</v>
      </c>
    </row>
    <row r="43" spans="1:17" ht="15" x14ac:dyDescent="0.2">
      <c r="A43" s="147" t="s">
        <v>192</v>
      </c>
      <c r="B43" s="260" t="s">
        <v>973</v>
      </c>
      <c r="C43" s="260"/>
      <c r="D43" s="260"/>
      <c r="E43" s="260"/>
      <c r="F43" s="260"/>
      <c r="G43" s="260"/>
      <c r="H43" s="260"/>
      <c r="I43" s="260"/>
      <c r="J43" s="260"/>
      <c r="K43" s="260"/>
      <c r="L43" s="260"/>
      <c r="M43" s="260"/>
      <c r="N43" s="260"/>
      <c r="O43" s="260"/>
      <c r="P43" s="260"/>
      <c r="Q43" s="260"/>
    </row>
    <row r="44" spans="1:17" ht="30" x14ac:dyDescent="0.25">
      <c r="A44" s="147"/>
      <c r="B44" s="164" t="s">
        <v>36</v>
      </c>
      <c r="C44" s="1"/>
      <c r="D44" s="3"/>
      <c r="E44" s="16">
        <f>SUM(H44+K44+N44+O44+P44+Q44)</f>
        <v>76111</v>
      </c>
      <c r="F44" s="41"/>
      <c r="G44" s="21">
        <v>1591</v>
      </c>
      <c r="H44" s="16">
        <f>F44+G44</f>
        <v>1591</v>
      </c>
      <c r="I44" s="41"/>
      <c r="J44" s="21">
        <v>11900</v>
      </c>
      <c r="K44" s="16">
        <f>I44+J44</f>
        <v>11900</v>
      </c>
      <c r="L44" s="41"/>
      <c r="M44" s="21">
        <v>16600</v>
      </c>
      <c r="N44" s="16">
        <f>L44+M44</f>
        <v>16600</v>
      </c>
      <c r="O44" s="22">
        <v>18870</v>
      </c>
      <c r="P44" s="22">
        <v>15200</v>
      </c>
      <c r="Q44" s="22">
        <v>11950</v>
      </c>
    </row>
    <row r="45" spans="1:17" ht="45" x14ac:dyDescent="0.25">
      <c r="A45" s="147"/>
      <c r="B45" s="164" t="s">
        <v>42</v>
      </c>
      <c r="C45" s="3"/>
      <c r="D45" s="3"/>
      <c r="E45" s="3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</row>
    <row r="46" spans="1:17" ht="30" x14ac:dyDescent="0.25">
      <c r="A46" s="147"/>
      <c r="B46" s="164" t="s">
        <v>37</v>
      </c>
      <c r="C46" s="3"/>
      <c r="D46" s="3"/>
      <c r="E46" s="3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</row>
    <row r="47" spans="1:17" ht="15" x14ac:dyDescent="0.25">
      <c r="A47" s="147"/>
      <c r="B47" s="164" t="s">
        <v>38</v>
      </c>
      <c r="C47" s="3"/>
      <c r="D47" s="3"/>
      <c r="E47" s="3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</row>
    <row r="48" spans="1:17" ht="30" x14ac:dyDescent="0.25">
      <c r="A48" s="147"/>
      <c r="B48" s="164" t="s">
        <v>41</v>
      </c>
      <c r="C48" s="3"/>
      <c r="D48" s="3"/>
      <c r="E48" s="16">
        <f t="shared" ref="E48:Q48" si="6">SUM(E44:E47)</f>
        <v>76111</v>
      </c>
      <c r="F48" s="30">
        <f t="shared" si="6"/>
        <v>0</v>
      </c>
      <c r="G48" s="30">
        <f t="shared" si="6"/>
        <v>1591</v>
      </c>
      <c r="H48" s="30">
        <f t="shared" si="6"/>
        <v>1591</v>
      </c>
      <c r="I48" s="30">
        <f t="shared" si="6"/>
        <v>0</v>
      </c>
      <c r="J48" s="30">
        <f t="shared" si="6"/>
        <v>11900</v>
      </c>
      <c r="K48" s="30">
        <f t="shared" si="6"/>
        <v>11900</v>
      </c>
      <c r="L48" s="30">
        <f t="shared" si="6"/>
        <v>0</v>
      </c>
      <c r="M48" s="30">
        <f t="shared" si="6"/>
        <v>16600</v>
      </c>
      <c r="N48" s="30">
        <f t="shared" si="6"/>
        <v>16600</v>
      </c>
      <c r="O48" s="30">
        <f t="shared" si="6"/>
        <v>18870</v>
      </c>
      <c r="P48" s="30">
        <f t="shared" si="6"/>
        <v>15200</v>
      </c>
      <c r="Q48" s="30">
        <f t="shared" si="6"/>
        <v>11950</v>
      </c>
    </row>
    <row r="49" spans="1:17" ht="21" customHeight="1" x14ac:dyDescent="0.2">
      <c r="A49" s="139" t="s">
        <v>1024</v>
      </c>
      <c r="B49" s="260" t="s">
        <v>336</v>
      </c>
      <c r="C49" s="260"/>
      <c r="D49" s="260"/>
      <c r="E49" s="260"/>
      <c r="F49" s="260"/>
      <c r="G49" s="260"/>
      <c r="H49" s="260"/>
      <c r="I49" s="260"/>
      <c r="J49" s="260"/>
      <c r="K49" s="260"/>
      <c r="L49" s="260"/>
      <c r="M49" s="260"/>
      <c r="N49" s="260"/>
      <c r="O49" s="260"/>
      <c r="P49" s="260"/>
      <c r="Q49" s="260"/>
    </row>
    <row r="50" spans="1:17" ht="30" x14ac:dyDescent="0.25">
      <c r="A50" s="139"/>
      <c r="B50" s="138" t="s">
        <v>36</v>
      </c>
      <c r="C50" s="1"/>
      <c r="D50" s="3"/>
      <c r="E50" s="16">
        <f>SUM(H50+K50+N50+O50+P50+Q50)</f>
        <v>1225</v>
      </c>
      <c r="F50" s="41"/>
      <c r="G50" s="21">
        <v>275</v>
      </c>
      <c r="H50" s="16">
        <f>F50+G50</f>
        <v>275</v>
      </c>
      <c r="I50" s="41"/>
      <c r="J50" s="21">
        <v>30</v>
      </c>
      <c r="K50" s="16">
        <f>I50+J50</f>
        <v>30</v>
      </c>
      <c r="L50" s="41"/>
      <c r="M50" s="21">
        <v>240</v>
      </c>
      <c r="N50" s="16">
        <f>L50+M50</f>
        <v>240</v>
      </c>
      <c r="O50" s="22">
        <v>180</v>
      </c>
      <c r="P50" s="22">
        <v>250</v>
      </c>
      <c r="Q50" s="22">
        <v>250</v>
      </c>
    </row>
    <row r="51" spans="1:17" ht="45" x14ac:dyDescent="0.25">
      <c r="A51" s="139"/>
      <c r="B51" s="138" t="s">
        <v>42</v>
      </c>
      <c r="C51" s="3"/>
      <c r="D51" s="3"/>
      <c r="E51" s="3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</row>
    <row r="52" spans="1:17" ht="30" x14ac:dyDescent="0.25">
      <c r="A52" s="139"/>
      <c r="B52" s="138" t="s">
        <v>37</v>
      </c>
      <c r="C52" s="3"/>
      <c r="D52" s="3"/>
      <c r="E52" s="3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</row>
    <row r="53" spans="1:17" ht="15" x14ac:dyDescent="0.25">
      <c r="A53" s="139"/>
      <c r="B53" s="138" t="s">
        <v>38</v>
      </c>
      <c r="C53" s="3"/>
      <c r="D53" s="3"/>
      <c r="E53" s="3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</row>
    <row r="54" spans="1:17" ht="30" x14ac:dyDescent="0.25">
      <c r="A54" s="139"/>
      <c r="B54" s="138" t="s">
        <v>41</v>
      </c>
      <c r="C54" s="3"/>
      <c r="D54" s="3"/>
      <c r="E54" s="16">
        <f t="shared" ref="E54:Q54" si="7">SUM(E50:E53)</f>
        <v>1225</v>
      </c>
      <c r="F54" s="30">
        <f t="shared" si="7"/>
        <v>0</v>
      </c>
      <c r="G54" s="30">
        <f t="shared" si="7"/>
        <v>275</v>
      </c>
      <c r="H54" s="30">
        <f t="shared" si="7"/>
        <v>275</v>
      </c>
      <c r="I54" s="30">
        <f t="shared" si="7"/>
        <v>0</v>
      </c>
      <c r="J54" s="30">
        <f t="shared" si="7"/>
        <v>30</v>
      </c>
      <c r="K54" s="30">
        <f t="shared" si="7"/>
        <v>30</v>
      </c>
      <c r="L54" s="30">
        <f t="shared" si="7"/>
        <v>0</v>
      </c>
      <c r="M54" s="30">
        <f t="shared" si="7"/>
        <v>240</v>
      </c>
      <c r="N54" s="30">
        <f t="shared" si="7"/>
        <v>240</v>
      </c>
      <c r="O54" s="30">
        <f t="shared" si="7"/>
        <v>180</v>
      </c>
      <c r="P54" s="30">
        <f t="shared" si="7"/>
        <v>250</v>
      </c>
      <c r="Q54" s="30">
        <f t="shared" si="7"/>
        <v>250</v>
      </c>
    </row>
    <row r="55" spans="1:17" ht="15" customHeight="1" x14ac:dyDescent="0.25">
      <c r="A55" s="147"/>
      <c r="B55" s="156"/>
      <c r="C55" s="3"/>
      <c r="D55" s="3"/>
      <c r="E55" s="16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</row>
    <row r="56" spans="1:17" ht="28.15" customHeight="1" x14ac:dyDescent="0.2">
      <c r="A56" s="147" t="s">
        <v>1065</v>
      </c>
      <c r="B56" s="255" t="s">
        <v>846</v>
      </c>
      <c r="C56" s="256"/>
      <c r="D56" s="256"/>
      <c r="E56" s="256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  <c r="Q56" s="257"/>
    </row>
    <row r="57" spans="1:17" ht="30" x14ac:dyDescent="0.25">
      <c r="A57" s="147"/>
      <c r="B57" s="164" t="s">
        <v>36</v>
      </c>
      <c r="C57" s="1"/>
      <c r="D57" s="3"/>
      <c r="E57" s="16">
        <f>SUM(H57+K57+N57+O57+P57+Q57)</f>
        <v>2030</v>
      </c>
      <c r="F57" s="41">
        <f>F63+F69+F75+F81+F87</f>
        <v>0</v>
      </c>
      <c r="G57" s="21">
        <f>G63+G69+G75+G81+G87</f>
        <v>175</v>
      </c>
      <c r="H57" s="16">
        <f>F57+G57</f>
        <v>175</v>
      </c>
      <c r="I57" s="41">
        <f>I63+I69+I75+I81+I87</f>
        <v>0</v>
      </c>
      <c r="J57" s="21">
        <f>J63+J69+J75+J81+J87</f>
        <v>785</v>
      </c>
      <c r="K57" s="16">
        <f>I57+J57</f>
        <v>785</v>
      </c>
      <c r="L57" s="41">
        <f>L63+L69+L75+L81+L87</f>
        <v>0</v>
      </c>
      <c r="M57" s="21">
        <f>M63+M69+M75+M81+M87</f>
        <v>770</v>
      </c>
      <c r="N57" s="16">
        <f>L57+M57</f>
        <v>770</v>
      </c>
      <c r="O57" s="21">
        <f>O63+O69+O75+O81+O87</f>
        <v>100</v>
      </c>
      <c r="P57" s="21">
        <f>P63+P69+P75+P81+P87</f>
        <v>100</v>
      </c>
      <c r="Q57" s="21">
        <f>Q63+Q69+Q75+Q81+Q87</f>
        <v>100</v>
      </c>
    </row>
    <row r="58" spans="1:17" ht="45" x14ac:dyDescent="0.25">
      <c r="A58" s="147"/>
      <c r="B58" s="164" t="s">
        <v>42</v>
      </c>
      <c r="C58" s="3"/>
      <c r="D58" s="3"/>
      <c r="E58" s="16">
        <f t="shared" ref="E58:E60" si="8">SUM(H58+K58+N58+O58+P58+Q58)</f>
        <v>0</v>
      </c>
      <c r="F58" s="41">
        <f t="shared" ref="F58:G60" si="9">F64+F70+F76+F82+F88</f>
        <v>0</v>
      </c>
      <c r="G58" s="21">
        <f t="shared" si="9"/>
        <v>0</v>
      </c>
      <c r="H58" s="16">
        <f t="shared" ref="H58:H60" si="10">F58+G58</f>
        <v>0</v>
      </c>
      <c r="I58" s="41">
        <f t="shared" ref="I58:J60" si="11">I64+I70+I76+I82+I88</f>
        <v>0</v>
      </c>
      <c r="J58" s="21">
        <f t="shared" si="11"/>
        <v>0</v>
      </c>
      <c r="K58" s="16">
        <f t="shared" ref="K58:K60" si="12">I58+J58</f>
        <v>0</v>
      </c>
      <c r="L58" s="41">
        <f t="shared" ref="L58:M60" si="13">L64+L70+L76+L82+L88</f>
        <v>0</v>
      </c>
      <c r="M58" s="21">
        <f t="shared" si="13"/>
        <v>0</v>
      </c>
      <c r="N58" s="16">
        <f t="shared" ref="N58:N60" si="14">L58+M58</f>
        <v>0</v>
      </c>
      <c r="O58" s="21">
        <f t="shared" ref="O58:Q60" si="15">O64+O70+O76+O82+O88</f>
        <v>0</v>
      </c>
      <c r="P58" s="21">
        <f t="shared" si="15"/>
        <v>0</v>
      </c>
      <c r="Q58" s="21">
        <f t="shared" si="15"/>
        <v>0</v>
      </c>
    </row>
    <row r="59" spans="1:17" ht="30" x14ac:dyDescent="0.25">
      <c r="A59" s="147"/>
      <c r="B59" s="164" t="s">
        <v>37</v>
      </c>
      <c r="C59" s="3"/>
      <c r="D59" s="3"/>
      <c r="E59" s="16">
        <f t="shared" si="8"/>
        <v>1100</v>
      </c>
      <c r="F59" s="41">
        <f t="shared" si="9"/>
        <v>0</v>
      </c>
      <c r="G59" s="21">
        <f t="shared" si="9"/>
        <v>0</v>
      </c>
      <c r="H59" s="16">
        <f t="shared" si="10"/>
        <v>0</v>
      </c>
      <c r="I59" s="41">
        <f t="shared" si="11"/>
        <v>0</v>
      </c>
      <c r="J59" s="21">
        <f t="shared" si="11"/>
        <v>0</v>
      </c>
      <c r="K59" s="16">
        <f t="shared" si="12"/>
        <v>0</v>
      </c>
      <c r="L59" s="41">
        <f t="shared" si="13"/>
        <v>0</v>
      </c>
      <c r="M59" s="21">
        <f t="shared" si="13"/>
        <v>100</v>
      </c>
      <c r="N59" s="16">
        <f t="shared" si="14"/>
        <v>100</v>
      </c>
      <c r="O59" s="21">
        <f t="shared" si="15"/>
        <v>200</v>
      </c>
      <c r="P59" s="21">
        <f t="shared" si="15"/>
        <v>300</v>
      </c>
      <c r="Q59" s="21">
        <f t="shared" si="15"/>
        <v>500</v>
      </c>
    </row>
    <row r="60" spans="1:17" ht="15" x14ac:dyDescent="0.25">
      <c r="A60" s="147"/>
      <c r="B60" s="164" t="s">
        <v>38</v>
      </c>
      <c r="C60" s="3"/>
      <c r="D60" s="3"/>
      <c r="E60" s="16">
        <f t="shared" si="8"/>
        <v>2300</v>
      </c>
      <c r="F60" s="41">
        <f t="shared" si="9"/>
        <v>0</v>
      </c>
      <c r="G60" s="21">
        <f t="shared" si="9"/>
        <v>0</v>
      </c>
      <c r="H60" s="16">
        <f t="shared" si="10"/>
        <v>0</v>
      </c>
      <c r="I60" s="41">
        <f t="shared" si="11"/>
        <v>0</v>
      </c>
      <c r="J60" s="21">
        <f t="shared" si="11"/>
        <v>0</v>
      </c>
      <c r="K60" s="16">
        <f t="shared" si="12"/>
        <v>0</v>
      </c>
      <c r="L60" s="41">
        <f t="shared" si="13"/>
        <v>0</v>
      </c>
      <c r="M60" s="21">
        <f t="shared" si="13"/>
        <v>300</v>
      </c>
      <c r="N60" s="16">
        <f t="shared" si="14"/>
        <v>300</v>
      </c>
      <c r="O60" s="21">
        <f t="shared" si="15"/>
        <v>400</v>
      </c>
      <c r="P60" s="21">
        <f t="shared" si="15"/>
        <v>600</v>
      </c>
      <c r="Q60" s="21">
        <f t="shared" si="15"/>
        <v>1000</v>
      </c>
    </row>
    <row r="61" spans="1:17" ht="30" x14ac:dyDescent="0.25">
      <c r="A61" s="147"/>
      <c r="B61" s="164" t="s">
        <v>41</v>
      </c>
      <c r="C61" s="3"/>
      <c r="D61" s="3"/>
      <c r="E61" s="16">
        <f t="shared" ref="E61:Q61" si="16">SUM(E57:E60)</f>
        <v>5430</v>
      </c>
      <c r="F61" s="30">
        <f t="shared" si="16"/>
        <v>0</v>
      </c>
      <c r="G61" s="30">
        <f t="shared" si="16"/>
        <v>175</v>
      </c>
      <c r="H61" s="30">
        <f t="shared" si="16"/>
        <v>175</v>
      </c>
      <c r="I61" s="30">
        <f t="shared" si="16"/>
        <v>0</v>
      </c>
      <c r="J61" s="30">
        <f t="shared" si="16"/>
        <v>785</v>
      </c>
      <c r="K61" s="30">
        <f t="shared" si="16"/>
        <v>785</v>
      </c>
      <c r="L61" s="30">
        <f t="shared" si="16"/>
        <v>0</v>
      </c>
      <c r="M61" s="30">
        <f t="shared" si="16"/>
        <v>1170</v>
      </c>
      <c r="N61" s="30">
        <f t="shared" si="16"/>
        <v>1170</v>
      </c>
      <c r="O61" s="30">
        <f t="shared" si="16"/>
        <v>700</v>
      </c>
      <c r="P61" s="30">
        <f t="shared" si="16"/>
        <v>1000</v>
      </c>
      <c r="Q61" s="30">
        <f t="shared" si="16"/>
        <v>1600</v>
      </c>
    </row>
    <row r="62" spans="1:17" ht="32.450000000000003" customHeight="1" x14ac:dyDescent="0.2">
      <c r="A62" s="164" t="s">
        <v>1048</v>
      </c>
      <c r="B62" s="255" t="s">
        <v>847</v>
      </c>
      <c r="C62" s="256"/>
      <c r="D62" s="256"/>
      <c r="E62" s="256"/>
      <c r="F62" s="256"/>
      <c r="G62" s="256"/>
      <c r="H62" s="256"/>
      <c r="I62" s="256"/>
      <c r="J62" s="256"/>
      <c r="K62" s="256"/>
      <c r="L62" s="256"/>
      <c r="M62" s="256"/>
      <c r="N62" s="256"/>
      <c r="O62" s="256"/>
      <c r="P62" s="256"/>
      <c r="Q62" s="257"/>
    </row>
    <row r="63" spans="1:17" ht="30" x14ac:dyDescent="0.25">
      <c r="A63" s="164"/>
      <c r="B63" s="164" t="s">
        <v>36</v>
      </c>
      <c r="C63" s="163"/>
      <c r="D63" s="1"/>
      <c r="E63" s="16">
        <f>SUM(H63+K63+N63+O63+P63+Q63)</f>
        <v>100</v>
      </c>
      <c r="F63" s="36"/>
      <c r="G63" s="21">
        <v>100</v>
      </c>
      <c r="H63" s="16">
        <f>F63+G63</f>
        <v>100</v>
      </c>
      <c r="I63" s="41"/>
      <c r="J63" s="21"/>
      <c r="K63" s="16">
        <f>I63+J63</f>
        <v>0</v>
      </c>
      <c r="L63" s="41"/>
      <c r="M63" s="21"/>
      <c r="N63" s="16">
        <f>L63+M63</f>
        <v>0</v>
      </c>
      <c r="O63" s="22"/>
      <c r="P63" s="22"/>
      <c r="Q63" s="22"/>
    </row>
    <row r="64" spans="1:17" ht="45" x14ac:dyDescent="0.2">
      <c r="A64" s="164"/>
      <c r="B64" s="164" t="s">
        <v>42</v>
      </c>
      <c r="C64" s="1"/>
      <c r="D64" s="1"/>
      <c r="E64" s="17"/>
      <c r="F64" s="33"/>
      <c r="G64" s="34"/>
      <c r="H64" s="34"/>
      <c r="I64" s="35"/>
      <c r="J64" s="35"/>
      <c r="K64" s="35"/>
      <c r="L64" s="35"/>
      <c r="M64" s="34"/>
      <c r="N64" s="34"/>
      <c r="O64" s="34"/>
      <c r="P64" s="34"/>
      <c r="Q64" s="34"/>
    </row>
    <row r="65" spans="1:17" ht="30" x14ac:dyDescent="0.2">
      <c r="A65" s="164"/>
      <c r="B65" s="164" t="s">
        <v>37</v>
      </c>
      <c r="C65" s="8"/>
      <c r="D65" s="8"/>
      <c r="E65" s="17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</row>
    <row r="66" spans="1:17" ht="15" x14ac:dyDescent="0.2">
      <c r="A66" s="164"/>
      <c r="B66" s="164" t="s">
        <v>38</v>
      </c>
      <c r="C66" s="8"/>
      <c r="D66" s="8"/>
      <c r="E66" s="17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7" spans="1:17" ht="30" x14ac:dyDescent="0.2">
      <c r="A67" s="164"/>
      <c r="B67" s="164" t="s">
        <v>41</v>
      </c>
      <c r="C67" s="1"/>
      <c r="D67" s="1"/>
      <c r="E67" s="16">
        <f t="shared" ref="E67:Q67" si="17">SUM(E63:E66)</f>
        <v>100</v>
      </c>
      <c r="F67" s="30">
        <f t="shared" si="17"/>
        <v>0</v>
      </c>
      <c r="G67" s="30">
        <f t="shared" si="17"/>
        <v>100</v>
      </c>
      <c r="H67" s="30">
        <f t="shared" si="17"/>
        <v>100</v>
      </c>
      <c r="I67" s="30">
        <f t="shared" si="17"/>
        <v>0</v>
      </c>
      <c r="J67" s="30">
        <f t="shared" si="17"/>
        <v>0</v>
      </c>
      <c r="K67" s="30">
        <f t="shared" si="17"/>
        <v>0</v>
      </c>
      <c r="L67" s="30">
        <f t="shared" si="17"/>
        <v>0</v>
      </c>
      <c r="M67" s="30">
        <f t="shared" si="17"/>
        <v>0</v>
      </c>
      <c r="N67" s="30">
        <f t="shared" si="17"/>
        <v>0</v>
      </c>
      <c r="O67" s="30">
        <f t="shared" si="17"/>
        <v>0</v>
      </c>
      <c r="P67" s="30">
        <f t="shared" si="17"/>
        <v>0</v>
      </c>
      <c r="Q67" s="30">
        <f t="shared" si="17"/>
        <v>0</v>
      </c>
    </row>
    <row r="68" spans="1:17" ht="34.9" customHeight="1" x14ac:dyDescent="0.2">
      <c r="A68" s="164" t="s">
        <v>1052</v>
      </c>
      <c r="B68" s="261" t="s">
        <v>964</v>
      </c>
      <c r="C68" s="261"/>
      <c r="D68" s="261"/>
      <c r="E68" s="261"/>
      <c r="F68" s="261"/>
      <c r="G68" s="261"/>
      <c r="H68" s="261"/>
      <c r="I68" s="261"/>
      <c r="J68" s="261"/>
      <c r="K68" s="261"/>
      <c r="L68" s="261"/>
      <c r="M68" s="261"/>
      <c r="N68" s="261"/>
      <c r="O68" s="261"/>
      <c r="P68" s="261"/>
      <c r="Q68" s="261"/>
    </row>
    <row r="69" spans="1:17" ht="30" x14ac:dyDescent="0.25">
      <c r="A69" s="164"/>
      <c r="B69" s="164" t="s">
        <v>36</v>
      </c>
      <c r="C69" s="1"/>
      <c r="D69" s="3"/>
      <c r="E69" s="16">
        <f>SUM(H69+K69+N69+O69+P69+Q69)</f>
        <v>60</v>
      </c>
      <c r="F69" s="41"/>
      <c r="G69" s="21">
        <v>25</v>
      </c>
      <c r="H69" s="16">
        <f>F69+G69</f>
        <v>25</v>
      </c>
      <c r="I69" s="41"/>
      <c r="J69" s="21">
        <v>35</v>
      </c>
      <c r="K69" s="16">
        <f>I69+J69</f>
        <v>35</v>
      </c>
      <c r="L69" s="41"/>
      <c r="M69" s="21"/>
      <c r="N69" s="16">
        <f>L69+M69</f>
        <v>0</v>
      </c>
      <c r="O69" s="22"/>
      <c r="P69" s="22"/>
      <c r="Q69" s="22"/>
    </row>
    <row r="70" spans="1:17" ht="45" x14ac:dyDescent="0.25">
      <c r="A70" s="164"/>
      <c r="B70" s="164" t="s">
        <v>42</v>
      </c>
      <c r="C70" s="3"/>
      <c r="D70" s="3"/>
      <c r="E70" s="3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</row>
    <row r="71" spans="1:17" ht="30" x14ac:dyDescent="0.25">
      <c r="A71" s="164"/>
      <c r="B71" s="164" t="s">
        <v>37</v>
      </c>
      <c r="C71" s="3"/>
      <c r="D71" s="3"/>
      <c r="E71" s="3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</row>
    <row r="72" spans="1:17" ht="15" x14ac:dyDescent="0.25">
      <c r="A72" s="164"/>
      <c r="B72" s="164" t="s">
        <v>38</v>
      </c>
      <c r="C72" s="3"/>
      <c r="D72" s="3"/>
      <c r="E72" s="3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</row>
    <row r="73" spans="1:17" ht="30" x14ac:dyDescent="0.25">
      <c r="A73" s="147"/>
      <c r="B73" s="164" t="s">
        <v>41</v>
      </c>
      <c r="C73" s="3"/>
      <c r="D73" s="3"/>
      <c r="E73" s="16">
        <f t="shared" ref="E73:Q73" si="18">SUM(E69:E72)</f>
        <v>60</v>
      </c>
      <c r="F73" s="30">
        <f t="shared" si="18"/>
        <v>0</v>
      </c>
      <c r="G73" s="30">
        <f t="shared" si="18"/>
        <v>25</v>
      </c>
      <c r="H73" s="30">
        <f t="shared" si="18"/>
        <v>25</v>
      </c>
      <c r="I73" s="30">
        <f t="shared" si="18"/>
        <v>0</v>
      </c>
      <c r="J73" s="30">
        <f t="shared" si="18"/>
        <v>35</v>
      </c>
      <c r="K73" s="30">
        <f t="shared" si="18"/>
        <v>35</v>
      </c>
      <c r="L73" s="30">
        <f t="shared" si="18"/>
        <v>0</v>
      </c>
      <c r="M73" s="30">
        <f t="shared" si="18"/>
        <v>0</v>
      </c>
      <c r="N73" s="30">
        <f t="shared" si="18"/>
        <v>0</v>
      </c>
      <c r="O73" s="30">
        <f t="shared" si="18"/>
        <v>0</v>
      </c>
      <c r="P73" s="30">
        <f t="shared" si="18"/>
        <v>0</v>
      </c>
      <c r="Q73" s="30">
        <f t="shared" si="18"/>
        <v>0</v>
      </c>
    </row>
    <row r="74" spans="1:17" ht="34.9" customHeight="1" x14ac:dyDescent="0.2">
      <c r="A74" s="147" t="s">
        <v>1055</v>
      </c>
      <c r="B74" s="248" t="s">
        <v>872</v>
      </c>
      <c r="C74" s="249"/>
      <c r="D74" s="249"/>
      <c r="E74" s="249"/>
      <c r="F74" s="249"/>
      <c r="G74" s="249"/>
      <c r="H74" s="249"/>
      <c r="I74" s="249"/>
      <c r="J74" s="249"/>
      <c r="K74" s="249"/>
      <c r="L74" s="249"/>
      <c r="M74" s="249"/>
      <c r="N74" s="249"/>
      <c r="O74" s="249"/>
      <c r="P74" s="249"/>
      <c r="Q74" s="250"/>
    </row>
    <row r="75" spans="1:17" ht="30" x14ac:dyDescent="0.25">
      <c r="A75" s="147"/>
      <c r="B75" s="164" t="s">
        <v>36</v>
      </c>
      <c r="C75" s="1"/>
      <c r="D75" s="3"/>
      <c r="E75" s="16">
        <f>SUM(H75+K75+N75+O75+P75+Q75)</f>
        <v>100</v>
      </c>
      <c r="F75" s="41"/>
      <c r="G75" s="21">
        <v>50</v>
      </c>
      <c r="H75" s="16">
        <f>F75+G75</f>
        <v>50</v>
      </c>
      <c r="I75" s="41"/>
      <c r="J75" s="21">
        <v>50</v>
      </c>
      <c r="K75" s="16">
        <f>I75+J75</f>
        <v>50</v>
      </c>
      <c r="L75" s="41"/>
      <c r="M75" s="21"/>
      <c r="N75" s="16">
        <f>L75+M75</f>
        <v>0</v>
      </c>
      <c r="O75" s="22"/>
      <c r="P75" s="22"/>
      <c r="Q75" s="22">
        <v>0</v>
      </c>
    </row>
    <row r="76" spans="1:17" ht="45" x14ac:dyDescent="0.25">
      <c r="A76" s="147"/>
      <c r="B76" s="164" t="s">
        <v>42</v>
      </c>
      <c r="C76" s="3"/>
      <c r="D76" s="3"/>
      <c r="E76" s="3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</row>
    <row r="77" spans="1:17" ht="30" x14ac:dyDescent="0.25">
      <c r="A77" s="164"/>
      <c r="B77" s="164" t="s">
        <v>37</v>
      </c>
      <c r="C77" s="3"/>
      <c r="D77" s="3"/>
      <c r="E77" s="3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</row>
    <row r="78" spans="1:17" ht="15" x14ac:dyDescent="0.25">
      <c r="A78" s="164"/>
      <c r="B78" s="164" t="s">
        <v>38</v>
      </c>
      <c r="C78" s="3"/>
      <c r="D78" s="3"/>
      <c r="E78" s="3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</row>
    <row r="79" spans="1:17" ht="30" x14ac:dyDescent="0.25">
      <c r="A79" s="147"/>
      <c r="B79" s="164" t="s">
        <v>41</v>
      </c>
      <c r="C79" s="3"/>
      <c r="D79" s="3"/>
      <c r="E79" s="16">
        <f t="shared" ref="E79:Q79" si="19">SUM(E75:E78)</f>
        <v>100</v>
      </c>
      <c r="F79" s="30">
        <f t="shared" si="19"/>
        <v>0</v>
      </c>
      <c r="G79" s="30">
        <f t="shared" si="19"/>
        <v>50</v>
      </c>
      <c r="H79" s="30">
        <f t="shared" si="19"/>
        <v>50</v>
      </c>
      <c r="I79" s="30">
        <f t="shared" si="19"/>
        <v>0</v>
      </c>
      <c r="J79" s="30">
        <f t="shared" si="19"/>
        <v>50</v>
      </c>
      <c r="K79" s="30">
        <f t="shared" si="19"/>
        <v>50</v>
      </c>
      <c r="L79" s="30">
        <f t="shared" si="19"/>
        <v>0</v>
      </c>
      <c r="M79" s="30">
        <f t="shared" si="19"/>
        <v>0</v>
      </c>
      <c r="N79" s="30">
        <f t="shared" si="19"/>
        <v>0</v>
      </c>
      <c r="O79" s="30">
        <f t="shared" si="19"/>
        <v>0</v>
      </c>
      <c r="P79" s="30">
        <f t="shared" si="19"/>
        <v>0</v>
      </c>
      <c r="Q79" s="30">
        <f t="shared" si="19"/>
        <v>0</v>
      </c>
    </row>
    <row r="80" spans="1:17" ht="18.600000000000001" customHeight="1" x14ac:dyDescent="0.2">
      <c r="A80" s="147" t="s">
        <v>1064</v>
      </c>
      <c r="B80" s="251" t="s">
        <v>878</v>
      </c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</row>
    <row r="81" spans="1:17" ht="30" x14ac:dyDescent="0.25">
      <c r="A81" s="147"/>
      <c r="B81" s="164" t="s">
        <v>36</v>
      </c>
      <c r="C81" s="1"/>
      <c r="D81" s="3"/>
      <c r="E81" s="16">
        <f>SUM(H81+K81+N81+O81+P81+Q81)</f>
        <v>1400</v>
      </c>
      <c r="F81" s="41"/>
      <c r="G81" s="21"/>
      <c r="H81" s="16">
        <f>F81+G81</f>
        <v>0</v>
      </c>
      <c r="I81" s="41"/>
      <c r="J81" s="21">
        <v>700</v>
      </c>
      <c r="K81" s="16">
        <f>I81+J81</f>
        <v>700</v>
      </c>
      <c r="L81" s="41"/>
      <c r="M81" s="21">
        <v>700</v>
      </c>
      <c r="N81" s="16">
        <f>L81+M81</f>
        <v>700</v>
      </c>
      <c r="O81" s="22"/>
      <c r="P81" s="22"/>
      <c r="Q81" s="22">
        <v>0</v>
      </c>
    </row>
    <row r="82" spans="1:17" ht="45" x14ac:dyDescent="0.25">
      <c r="A82" s="147"/>
      <c r="B82" s="164" t="s">
        <v>42</v>
      </c>
      <c r="C82" s="3"/>
      <c r="D82" s="3"/>
      <c r="E82" s="3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</row>
    <row r="83" spans="1:17" ht="30" x14ac:dyDescent="0.25">
      <c r="A83" s="147"/>
      <c r="B83" s="164" t="s">
        <v>37</v>
      </c>
      <c r="C83" s="3"/>
      <c r="D83" s="3"/>
      <c r="E83" s="3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</row>
    <row r="84" spans="1:17" ht="15" x14ac:dyDescent="0.25">
      <c r="A84" s="147"/>
      <c r="B84" s="164" t="s">
        <v>38</v>
      </c>
      <c r="C84" s="3"/>
      <c r="D84" s="3"/>
      <c r="E84" s="3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</row>
    <row r="85" spans="1:17" ht="30" x14ac:dyDescent="0.25">
      <c r="A85" s="147"/>
      <c r="B85" s="164" t="s">
        <v>41</v>
      </c>
      <c r="C85" s="3"/>
      <c r="D85" s="3"/>
      <c r="E85" s="16">
        <f t="shared" ref="E85:Q85" si="20">SUM(E81:E84)</f>
        <v>1400</v>
      </c>
      <c r="F85" s="30">
        <f t="shared" si="20"/>
        <v>0</v>
      </c>
      <c r="G85" s="30">
        <f t="shared" si="20"/>
        <v>0</v>
      </c>
      <c r="H85" s="30">
        <f t="shared" si="20"/>
        <v>0</v>
      </c>
      <c r="I85" s="30">
        <f t="shared" si="20"/>
        <v>0</v>
      </c>
      <c r="J85" s="30">
        <f t="shared" si="20"/>
        <v>700</v>
      </c>
      <c r="K85" s="30">
        <f t="shared" si="20"/>
        <v>700</v>
      </c>
      <c r="L85" s="30">
        <f t="shared" si="20"/>
        <v>0</v>
      </c>
      <c r="M85" s="30">
        <f t="shared" si="20"/>
        <v>700</v>
      </c>
      <c r="N85" s="30">
        <f t="shared" si="20"/>
        <v>700</v>
      </c>
      <c r="O85" s="30">
        <f t="shared" si="20"/>
        <v>0</v>
      </c>
      <c r="P85" s="30">
        <f t="shared" si="20"/>
        <v>0</v>
      </c>
      <c r="Q85" s="30">
        <f t="shared" si="20"/>
        <v>0</v>
      </c>
    </row>
    <row r="86" spans="1:17" ht="31.9" customHeight="1" x14ac:dyDescent="0.2">
      <c r="A86" s="147" t="s">
        <v>1096</v>
      </c>
      <c r="B86" s="251" t="s">
        <v>906</v>
      </c>
      <c r="C86" s="251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</row>
    <row r="87" spans="1:17" ht="30" x14ac:dyDescent="0.25">
      <c r="A87" s="147"/>
      <c r="B87" s="164" t="s">
        <v>36</v>
      </c>
      <c r="C87" s="1"/>
      <c r="D87" s="3"/>
      <c r="E87" s="16">
        <f>SUM(H87+K87+N87+O87+P87+Q87)</f>
        <v>370</v>
      </c>
      <c r="F87" s="41"/>
      <c r="G87" s="21"/>
      <c r="H87" s="16">
        <f>F87+G87</f>
        <v>0</v>
      </c>
      <c r="I87" s="41"/>
      <c r="J87" s="21"/>
      <c r="K87" s="16">
        <f>I87+J87</f>
        <v>0</v>
      </c>
      <c r="L87" s="41"/>
      <c r="M87" s="21">
        <v>70</v>
      </c>
      <c r="N87" s="16">
        <f>L87+M87</f>
        <v>70</v>
      </c>
      <c r="O87" s="22">
        <v>100</v>
      </c>
      <c r="P87" s="22">
        <v>100</v>
      </c>
      <c r="Q87" s="22">
        <v>100</v>
      </c>
    </row>
    <row r="88" spans="1:17" ht="45" x14ac:dyDescent="0.25">
      <c r="A88" s="147"/>
      <c r="B88" s="164" t="s">
        <v>42</v>
      </c>
      <c r="C88" s="3"/>
      <c r="D88" s="3"/>
      <c r="E88" s="3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</row>
    <row r="89" spans="1:17" ht="30" x14ac:dyDescent="0.25">
      <c r="A89" s="147"/>
      <c r="B89" s="164" t="s">
        <v>37</v>
      </c>
      <c r="C89" s="3"/>
      <c r="D89" s="3"/>
      <c r="E89" s="3"/>
      <c r="F89" s="29"/>
      <c r="G89" s="29"/>
      <c r="H89" s="29"/>
      <c r="I89" s="29"/>
      <c r="J89" s="29"/>
      <c r="K89" s="29"/>
      <c r="L89" s="29"/>
      <c r="M89" s="29">
        <v>100</v>
      </c>
      <c r="N89" s="29"/>
      <c r="O89" s="29">
        <v>200</v>
      </c>
      <c r="P89" s="29">
        <v>300</v>
      </c>
      <c r="Q89" s="29">
        <v>500</v>
      </c>
    </row>
    <row r="90" spans="1:17" ht="15" x14ac:dyDescent="0.25">
      <c r="A90" s="147"/>
      <c r="B90" s="164" t="s">
        <v>38</v>
      </c>
      <c r="C90" s="3"/>
      <c r="D90" s="3"/>
      <c r="E90" s="3"/>
      <c r="F90" s="29"/>
      <c r="G90" s="29"/>
      <c r="H90" s="29"/>
      <c r="I90" s="29"/>
      <c r="J90" s="29"/>
      <c r="K90" s="29"/>
      <c r="L90" s="29"/>
      <c r="M90" s="29">
        <v>300</v>
      </c>
      <c r="N90" s="29"/>
      <c r="O90" s="29">
        <v>400</v>
      </c>
      <c r="P90" s="29">
        <v>600</v>
      </c>
      <c r="Q90" s="29">
        <v>1000</v>
      </c>
    </row>
    <row r="91" spans="1:17" ht="30" x14ac:dyDescent="0.25">
      <c r="A91" s="147"/>
      <c r="B91" s="164" t="s">
        <v>41</v>
      </c>
      <c r="C91" s="3"/>
      <c r="D91" s="3"/>
      <c r="E91" s="16">
        <f t="shared" ref="E91:Q91" si="21">SUM(E87:E90)</f>
        <v>370</v>
      </c>
      <c r="F91" s="30">
        <f t="shared" si="21"/>
        <v>0</v>
      </c>
      <c r="G91" s="30">
        <f t="shared" si="21"/>
        <v>0</v>
      </c>
      <c r="H91" s="30">
        <f t="shared" si="21"/>
        <v>0</v>
      </c>
      <c r="I91" s="30">
        <f t="shared" si="21"/>
        <v>0</v>
      </c>
      <c r="J91" s="30">
        <f t="shared" si="21"/>
        <v>0</v>
      </c>
      <c r="K91" s="30">
        <f t="shared" si="21"/>
        <v>0</v>
      </c>
      <c r="L91" s="30">
        <f t="shared" si="21"/>
        <v>0</v>
      </c>
      <c r="M91" s="30">
        <f t="shared" si="21"/>
        <v>470</v>
      </c>
      <c r="N91" s="30">
        <f t="shared" si="21"/>
        <v>70</v>
      </c>
      <c r="O91" s="30">
        <f t="shared" si="21"/>
        <v>700</v>
      </c>
      <c r="P91" s="30">
        <f t="shared" si="21"/>
        <v>1000</v>
      </c>
      <c r="Q91" s="30">
        <f t="shared" si="21"/>
        <v>1600</v>
      </c>
    </row>
    <row r="92" spans="1:17" ht="39.6" customHeight="1" x14ac:dyDescent="0.2">
      <c r="A92" s="147" t="s">
        <v>1069</v>
      </c>
      <c r="B92" s="255" t="s">
        <v>965</v>
      </c>
      <c r="C92" s="256"/>
      <c r="D92" s="256"/>
      <c r="E92" s="256"/>
      <c r="F92" s="256"/>
      <c r="G92" s="256"/>
      <c r="H92" s="256"/>
      <c r="I92" s="256"/>
      <c r="J92" s="256"/>
      <c r="K92" s="256"/>
      <c r="L92" s="256"/>
      <c r="M92" s="256"/>
      <c r="N92" s="256"/>
      <c r="O92" s="256"/>
      <c r="P92" s="256"/>
      <c r="Q92" s="257"/>
    </row>
    <row r="93" spans="1:17" ht="30" x14ac:dyDescent="0.25">
      <c r="A93" s="147"/>
      <c r="B93" s="164" t="s">
        <v>36</v>
      </c>
      <c r="C93" s="1"/>
      <c r="D93" s="3"/>
      <c r="E93" s="16">
        <f>SUM(H93+K93+N93+O93+P93+Q93)</f>
        <v>4925</v>
      </c>
      <c r="F93" s="41">
        <f>F99+F105+F111+F117+F123</f>
        <v>0</v>
      </c>
      <c r="G93" s="21">
        <f>G99+G105+G111+G117+G123</f>
        <v>350</v>
      </c>
      <c r="H93" s="16">
        <f>F93+G93</f>
        <v>350</v>
      </c>
      <c r="I93" s="41">
        <f>I99+I105+I111+I117+I123</f>
        <v>0</v>
      </c>
      <c r="J93" s="21">
        <f>J99+J105+J111+J117+J123</f>
        <v>1075</v>
      </c>
      <c r="K93" s="16">
        <f>I93+J93</f>
        <v>1075</v>
      </c>
      <c r="L93" s="41">
        <f>L99+L105+L111+L117+L123</f>
        <v>0</v>
      </c>
      <c r="M93" s="21">
        <f>M99+M105+M111+M117+M123</f>
        <v>1400</v>
      </c>
      <c r="N93" s="16">
        <f>L93+M93</f>
        <v>1400</v>
      </c>
      <c r="O93" s="21">
        <f>O99+O105+O111+O117+O123</f>
        <v>600</v>
      </c>
      <c r="P93" s="21">
        <f>P99+P105+P111+P117+P123</f>
        <v>700</v>
      </c>
      <c r="Q93" s="21">
        <f>Q99+Q105+Q111+Q117+Q123</f>
        <v>800</v>
      </c>
    </row>
    <row r="94" spans="1:17" ht="45" x14ac:dyDescent="0.25">
      <c r="A94" s="147"/>
      <c r="B94" s="164" t="s">
        <v>42</v>
      </c>
      <c r="C94" s="3"/>
      <c r="D94" s="3"/>
      <c r="E94" s="16">
        <f t="shared" ref="E94:E96" si="22">SUM(H94+K94+N94+O94+P94+Q94)</f>
        <v>0</v>
      </c>
      <c r="F94" s="41">
        <f t="shared" ref="F94:G96" si="23">F100+F106+F112+F118+F124</f>
        <v>0</v>
      </c>
      <c r="G94" s="21">
        <f t="shared" si="23"/>
        <v>0</v>
      </c>
      <c r="H94" s="16">
        <f t="shared" ref="H94:H96" si="24">F94+G94</f>
        <v>0</v>
      </c>
      <c r="I94" s="41">
        <f t="shared" ref="I94:J96" si="25">I100+I106+I112+I118+I124</f>
        <v>0</v>
      </c>
      <c r="J94" s="21">
        <f t="shared" si="25"/>
        <v>0</v>
      </c>
      <c r="K94" s="16">
        <f t="shared" ref="K94:K96" si="26">I94+J94</f>
        <v>0</v>
      </c>
      <c r="L94" s="41">
        <f t="shared" ref="L94:M96" si="27">L100+L106+L112+L118+L124</f>
        <v>0</v>
      </c>
      <c r="M94" s="21">
        <f t="shared" si="27"/>
        <v>0</v>
      </c>
      <c r="N94" s="16">
        <f t="shared" ref="N94:N96" si="28">L94+M94</f>
        <v>0</v>
      </c>
      <c r="O94" s="21">
        <f t="shared" ref="O94:Q96" si="29">O100+O106+O112+O118+O124</f>
        <v>0</v>
      </c>
      <c r="P94" s="21">
        <f t="shared" si="29"/>
        <v>0</v>
      </c>
      <c r="Q94" s="21">
        <f t="shared" si="29"/>
        <v>0</v>
      </c>
    </row>
    <row r="95" spans="1:17" ht="30" x14ac:dyDescent="0.25">
      <c r="A95" s="147"/>
      <c r="B95" s="164" t="s">
        <v>37</v>
      </c>
      <c r="C95" s="3"/>
      <c r="D95" s="3"/>
      <c r="E95" s="16">
        <f t="shared" si="22"/>
        <v>1100</v>
      </c>
      <c r="F95" s="41">
        <f t="shared" si="23"/>
        <v>0</v>
      </c>
      <c r="G95" s="21">
        <f t="shared" si="23"/>
        <v>0</v>
      </c>
      <c r="H95" s="16">
        <f t="shared" si="24"/>
        <v>0</v>
      </c>
      <c r="I95" s="41">
        <f t="shared" si="25"/>
        <v>0</v>
      </c>
      <c r="J95" s="21">
        <f t="shared" si="25"/>
        <v>0</v>
      </c>
      <c r="K95" s="16">
        <f t="shared" si="26"/>
        <v>0</v>
      </c>
      <c r="L95" s="41">
        <f t="shared" si="27"/>
        <v>0</v>
      </c>
      <c r="M95" s="21">
        <f t="shared" si="27"/>
        <v>100</v>
      </c>
      <c r="N95" s="16">
        <f t="shared" si="28"/>
        <v>100</v>
      </c>
      <c r="O95" s="21">
        <f t="shared" si="29"/>
        <v>200</v>
      </c>
      <c r="P95" s="21">
        <f t="shared" si="29"/>
        <v>300</v>
      </c>
      <c r="Q95" s="21">
        <f t="shared" si="29"/>
        <v>500</v>
      </c>
    </row>
    <row r="96" spans="1:17" ht="15" x14ac:dyDescent="0.25">
      <c r="A96" s="147"/>
      <c r="B96" s="164" t="s">
        <v>38</v>
      </c>
      <c r="C96" s="3"/>
      <c r="D96" s="3"/>
      <c r="E96" s="16">
        <f t="shared" si="22"/>
        <v>3500</v>
      </c>
      <c r="F96" s="41">
        <f t="shared" si="23"/>
        <v>0</v>
      </c>
      <c r="G96" s="21">
        <f t="shared" si="23"/>
        <v>0</v>
      </c>
      <c r="H96" s="16">
        <f t="shared" si="24"/>
        <v>0</v>
      </c>
      <c r="I96" s="41">
        <f t="shared" si="25"/>
        <v>0</v>
      </c>
      <c r="J96" s="21">
        <f t="shared" si="25"/>
        <v>0</v>
      </c>
      <c r="K96" s="16">
        <f t="shared" si="26"/>
        <v>0</v>
      </c>
      <c r="L96" s="41">
        <f t="shared" si="27"/>
        <v>0</v>
      </c>
      <c r="M96" s="21">
        <f t="shared" si="27"/>
        <v>300</v>
      </c>
      <c r="N96" s="16">
        <f t="shared" si="28"/>
        <v>300</v>
      </c>
      <c r="O96" s="21">
        <f t="shared" si="29"/>
        <v>500</v>
      </c>
      <c r="P96" s="21">
        <f t="shared" si="29"/>
        <v>900</v>
      </c>
      <c r="Q96" s="21">
        <f t="shared" si="29"/>
        <v>1800</v>
      </c>
    </row>
    <row r="97" spans="1:17" ht="30" x14ac:dyDescent="0.25">
      <c r="A97" s="147"/>
      <c r="B97" s="164" t="s">
        <v>41</v>
      </c>
      <c r="C97" s="3"/>
      <c r="D97" s="3"/>
      <c r="E97" s="16">
        <f t="shared" ref="E97:Q97" si="30">SUM(E93:E96)</f>
        <v>9525</v>
      </c>
      <c r="F97" s="30">
        <f t="shared" si="30"/>
        <v>0</v>
      </c>
      <c r="G97" s="30">
        <f t="shared" si="30"/>
        <v>350</v>
      </c>
      <c r="H97" s="30">
        <f t="shared" si="30"/>
        <v>350</v>
      </c>
      <c r="I97" s="30">
        <f t="shared" si="30"/>
        <v>0</v>
      </c>
      <c r="J97" s="30">
        <f t="shared" si="30"/>
        <v>1075</v>
      </c>
      <c r="K97" s="30">
        <f t="shared" si="30"/>
        <v>1075</v>
      </c>
      <c r="L97" s="30">
        <f t="shared" si="30"/>
        <v>0</v>
      </c>
      <c r="M97" s="30">
        <f t="shared" si="30"/>
        <v>1800</v>
      </c>
      <c r="N97" s="30">
        <f t="shared" si="30"/>
        <v>1800</v>
      </c>
      <c r="O97" s="30">
        <f t="shared" si="30"/>
        <v>1300</v>
      </c>
      <c r="P97" s="30">
        <f t="shared" si="30"/>
        <v>1900</v>
      </c>
      <c r="Q97" s="30">
        <f t="shared" si="30"/>
        <v>3100</v>
      </c>
    </row>
    <row r="98" spans="1:17" ht="36.6" customHeight="1" x14ac:dyDescent="0.2">
      <c r="A98" s="164" t="s">
        <v>1074</v>
      </c>
      <c r="B98" s="255" t="s">
        <v>966</v>
      </c>
      <c r="C98" s="256"/>
      <c r="D98" s="256"/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7"/>
    </row>
    <row r="99" spans="1:17" ht="30" x14ac:dyDescent="0.25">
      <c r="A99" s="164"/>
      <c r="B99" s="164" t="s">
        <v>36</v>
      </c>
      <c r="C99" s="163"/>
      <c r="D99" s="1"/>
      <c r="E99" s="16">
        <f>SUM(H99+K99+N99+O99+P99+Q99)</f>
        <v>200</v>
      </c>
      <c r="F99" s="36"/>
      <c r="G99" s="21">
        <v>200</v>
      </c>
      <c r="H99" s="16">
        <f>F99+G99</f>
        <v>200</v>
      </c>
      <c r="I99" s="41"/>
      <c r="J99" s="21"/>
      <c r="K99" s="16">
        <f>I99+J99</f>
        <v>0</v>
      </c>
      <c r="L99" s="41"/>
      <c r="M99" s="21"/>
      <c r="N99" s="16">
        <f>L99+M99</f>
        <v>0</v>
      </c>
      <c r="O99" s="22"/>
      <c r="P99" s="22"/>
      <c r="Q99" s="22"/>
    </row>
    <row r="100" spans="1:17" ht="45" x14ac:dyDescent="0.2">
      <c r="A100" s="164"/>
      <c r="B100" s="164" t="s">
        <v>42</v>
      </c>
      <c r="C100" s="1"/>
      <c r="D100" s="1"/>
      <c r="E100" s="17"/>
      <c r="F100" s="33"/>
      <c r="G100" s="34"/>
      <c r="H100" s="34"/>
      <c r="I100" s="35"/>
      <c r="J100" s="35"/>
      <c r="K100" s="35"/>
      <c r="L100" s="35"/>
      <c r="M100" s="34"/>
      <c r="N100" s="34"/>
      <c r="O100" s="34"/>
      <c r="P100" s="34"/>
      <c r="Q100" s="34"/>
    </row>
    <row r="101" spans="1:17" ht="30" x14ac:dyDescent="0.2">
      <c r="A101" s="164"/>
      <c r="B101" s="164" t="s">
        <v>37</v>
      </c>
      <c r="C101" s="8"/>
      <c r="D101" s="8"/>
      <c r="E101" s="17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</row>
    <row r="102" spans="1:17" ht="15" x14ac:dyDescent="0.2">
      <c r="A102" s="164"/>
      <c r="B102" s="164" t="s">
        <v>38</v>
      </c>
      <c r="C102" s="8"/>
      <c r="D102" s="8"/>
      <c r="E102" s="17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</row>
    <row r="103" spans="1:17" ht="30" x14ac:dyDescent="0.2">
      <c r="A103" s="164"/>
      <c r="B103" s="164" t="s">
        <v>41</v>
      </c>
      <c r="C103" s="1"/>
      <c r="D103" s="1"/>
      <c r="E103" s="16">
        <f t="shared" ref="E103:Q103" si="31">SUM(E99:E102)</f>
        <v>200</v>
      </c>
      <c r="F103" s="30">
        <f t="shared" si="31"/>
        <v>0</v>
      </c>
      <c r="G103" s="30">
        <f t="shared" si="31"/>
        <v>200</v>
      </c>
      <c r="H103" s="30">
        <f t="shared" si="31"/>
        <v>200</v>
      </c>
      <c r="I103" s="30">
        <f t="shared" si="31"/>
        <v>0</v>
      </c>
      <c r="J103" s="30">
        <f t="shared" si="31"/>
        <v>0</v>
      </c>
      <c r="K103" s="30">
        <f t="shared" si="31"/>
        <v>0</v>
      </c>
      <c r="L103" s="30">
        <f t="shared" si="31"/>
        <v>0</v>
      </c>
      <c r="M103" s="30">
        <f t="shared" si="31"/>
        <v>0</v>
      </c>
      <c r="N103" s="30">
        <f t="shared" si="31"/>
        <v>0</v>
      </c>
      <c r="O103" s="30">
        <f t="shared" si="31"/>
        <v>0</v>
      </c>
      <c r="P103" s="30">
        <f t="shared" si="31"/>
        <v>0</v>
      </c>
      <c r="Q103" s="30">
        <f t="shared" si="31"/>
        <v>0</v>
      </c>
    </row>
    <row r="104" spans="1:17" ht="30" customHeight="1" x14ac:dyDescent="0.2">
      <c r="A104" s="164" t="s">
        <v>1078</v>
      </c>
      <c r="B104" s="261" t="s">
        <v>919</v>
      </c>
      <c r="C104" s="261"/>
      <c r="D104" s="261"/>
      <c r="E104" s="261"/>
      <c r="F104" s="261"/>
      <c r="G104" s="261"/>
      <c r="H104" s="261"/>
      <c r="I104" s="261"/>
      <c r="J104" s="261"/>
      <c r="K104" s="261"/>
      <c r="L104" s="261"/>
      <c r="M104" s="261"/>
      <c r="N104" s="261"/>
      <c r="O104" s="261"/>
      <c r="P104" s="261"/>
      <c r="Q104" s="261"/>
    </row>
    <row r="105" spans="1:17" ht="30" x14ac:dyDescent="0.25">
      <c r="A105" s="164"/>
      <c r="B105" s="164" t="s">
        <v>36</v>
      </c>
      <c r="C105" s="1"/>
      <c r="D105" s="3"/>
      <c r="E105" s="16">
        <f>SUM(H105+K105+N105+O105+P105+Q105)</f>
        <v>125</v>
      </c>
      <c r="F105" s="41"/>
      <c r="G105" s="21">
        <v>50</v>
      </c>
      <c r="H105" s="16">
        <f>F105+G105</f>
        <v>50</v>
      </c>
      <c r="I105" s="41"/>
      <c r="J105" s="21">
        <v>75</v>
      </c>
      <c r="K105" s="16">
        <f>I105+J105</f>
        <v>75</v>
      </c>
      <c r="L105" s="41"/>
      <c r="M105" s="21"/>
      <c r="N105" s="16">
        <f>L105+M105</f>
        <v>0</v>
      </c>
      <c r="O105" s="22"/>
      <c r="P105" s="22"/>
      <c r="Q105" s="22"/>
    </row>
    <row r="106" spans="1:17" ht="45" x14ac:dyDescent="0.25">
      <c r="A106" s="164"/>
      <c r="B106" s="164" t="s">
        <v>42</v>
      </c>
      <c r="C106" s="3"/>
      <c r="D106" s="3"/>
      <c r="E106" s="3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</row>
    <row r="107" spans="1:17" ht="30" x14ac:dyDescent="0.25">
      <c r="A107" s="164"/>
      <c r="B107" s="164" t="s">
        <v>37</v>
      </c>
      <c r="C107" s="3"/>
      <c r="D107" s="3"/>
      <c r="E107" s="3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</row>
    <row r="108" spans="1:17" ht="15" x14ac:dyDescent="0.25">
      <c r="A108" s="164"/>
      <c r="B108" s="164" t="s">
        <v>38</v>
      </c>
      <c r="C108" s="3"/>
      <c r="D108" s="3"/>
      <c r="E108" s="3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</row>
    <row r="109" spans="1:17" ht="30" x14ac:dyDescent="0.25">
      <c r="A109" s="147"/>
      <c r="B109" s="164" t="s">
        <v>41</v>
      </c>
      <c r="C109" s="3"/>
      <c r="D109" s="3"/>
      <c r="E109" s="16">
        <f t="shared" ref="E109:Q109" si="32">SUM(E105:E108)</f>
        <v>125</v>
      </c>
      <c r="F109" s="30">
        <f t="shared" si="32"/>
        <v>0</v>
      </c>
      <c r="G109" s="30">
        <f t="shared" si="32"/>
        <v>50</v>
      </c>
      <c r="H109" s="30">
        <f t="shared" si="32"/>
        <v>50</v>
      </c>
      <c r="I109" s="30">
        <f t="shared" si="32"/>
        <v>0</v>
      </c>
      <c r="J109" s="30">
        <f t="shared" si="32"/>
        <v>75</v>
      </c>
      <c r="K109" s="30">
        <f t="shared" si="32"/>
        <v>75</v>
      </c>
      <c r="L109" s="30">
        <f t="shared" si="32"/>
        <v>0</v>
      </c>
      <c r="M109" s="30">
        <f t="shared" si="32"/>
        <v>0</v>
      </c>
      <c r="N109" s="30">
        <f t="shared" si="32"/>
        <v>0</v>
      </c>
      <c r="O109" s="30">
        <f t="shared" si="32"/>
        <v>0</v>
      </c>
      <c r="P109" s="30">
        <f t="shared" si="32"/>
        <v>0</v>
      </c>
      <c r="Q109" s="30">
        <f t="shared" si="32"/>
        <v>0</v>
      </c>
    </row>
    <row r="110" spans="1:17" ht="31.15" customHeight="1" x14ac:dyDescent="0.2">
      <c r="A110" s="147" t="s">
        <v>1081</v>
      </c>
      <c r="B110" s="248" t="s">
        <v>967</v>
      </c>
      <c r="C110" s="249"/>
      <c r="D110" s="249"/>
      <c r="E110" s="249"/>
      <c r="F110" s="249"/>
      <c r="G110" s="249"/>
      <c r="H110" s="249"/>
      <c r="I110" s="249"/>
      <c r="J110" s="249"/>
      <c r="K110" s="249"/>
      <c r="L110" s="249"/>
      <c r="M110" s="249"/>
      <c r="N110" s="249"/>
      <c r="O110" s="249"/>
      <c r="P110" s="249"/>
      <c r="Q110" s="250"/>
    </row>
    <row r="111" spans="1:17" ht="30" x14ac:dyDescent="0.25">
      <c r="A111" s="147"/>
      <c r="B111" s="164" t="s">
        <v>36</v>
      </c>
      <c r="C111" s="1"/>
      <c r="D111" s="3"/>
      <c r="E111" s="16">
        <f>SUM(H111+K111+N111+O111+P111+Q111)</f>
        <v>200</v>
      </c>
      <c r="F111" s="41"/>
      <c r="G111" s="21">
        <v>100</v>
      </c>
      <c r="H111" s="16">
        <f>F111+G111</f>
        <v>100</v>
      </c>
      <c r="I111" s="41"/>
      <c r="J111" s="21">
        <v>100</v>
      </c>
      <c r="K111" s="16">
        <f>I111+J111</f>
        <v>100</v>
      </c>
      <c r="L111" s="41"/>
      <c r="M111" s="21"/>
      <c r="N111" s="16">
        <f>L111+M111</f>
        <v>0</v>
      </c>
      <c r="O111" s="22"/>
      <c r="P111" s="22"/>
      <c r="Q111" s="22">
        <v>0</v>
      </c>
    </row>
    <row r="112" spans="1:17" ht="45" x14ac:dyDescent="0.25">
      <c r="A112" s="147"/>
      <c r="B112" s="164" t="s">
        <v>42</v>
      </c>
      <c r="C112" s="3"/>
      <c r="D112" s="3"/>
      <c r="E112" s="3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</row>
    <row r="113" spans="1:17" ht="30" x14ac:dyDescent="0.25">
      <c r="A113" s="164"/>
      <c r="B113" s="164" t="s">
        <v>37</v>
      </c>
      <c r="C113" s="3"/>
      <c r="D113" s="3"/>
      <c r="E113" s="3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</row>
    <row r="114" spans="1:17" ht="15" customHeight="1" x14ac:dyDescent="0.25">
      <c r="A114" s="164"/>
      <c r="B114" s="164" t="s">
        <v>38</v>
      </c>
      <c r="C114" s="3"/>
      <c r="D114" s="3"/>
      <c r="E114" s="3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</row>
    <row r="115" spans="1:17" ht="30" x14ac:dyDescent="0.25">
      <c r="A115" s="147"/>
      <c r="B115" s="164" t="s">
        <v>41</v>
      </c>
      <c r="C115" s="3"/>
      <c r="D115" s="3"/>
      <c r="E115" s="16">
        <f t="shared" ref="E115:Q115" si="33">SUM(E111:E114)</f>
        <v>200</v>
      </c>
      <c r="F115" s="30">
        <f t="shared" si="33"/>
        <v>0</v>
      </c>
      <c r="G115" s="30">
        <f t="shared" si="33"/>
        <v>100</v>
      </c>
      <c r="H115" s="30">
        <f t="shared" si="33"/>
        <v>100</v>
      </c>
      <c r="I115" s="30">
        <f t="shared" si="33"/>
        <v>0</v>
      </c>
      <c r="J115" s="30">
        <f t="shared" si="33"/>
        <v>100</v>
      </c>
      <c r="K115" s="30">
        <f t="shared" si="33"/>
        <v>100</v>
      </c>
      <c r="L115" s="30">
        <f t="shared" si="33"/>
        <v>0</v>
      </c>
      <c r="M115" s="30">
        <f t="shared" si="33"/>
        <v>0</v>
      </c>
      <c r="N115" s="30">
        <f t="shared" si="33"/>
        <v>0</v>
      </c>
      <c r="O115" s="30">
        <f t="shared" si="33"/>
        <v>0</v>
      </c>
      <c r="P115" s="30">
        <f t="shared" si="33"/>
        <v>0</v>
      </c>
      <c r="Q115" s="30">
        <f t="shared" si="33"/>
        <v>0</v>
      </c>
    </row>
    <row r="116" spans="1:17" ht="24.6" customHeight="1" x14ac:dyDescent="0.2">
      <c r="A116" s="147" t="s">
        <v>1082</v>
      </c>
      <c r="B116" s="251" t="s">
        <v>968</v>
      </c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</row>
    <row r="117" spans="1:17" ht="30" x14ac:dyDescent="0.25">
      <c r="A117" s="147"/>
      <c r="B117" s="164" t="s">
        <v>36</v>
      </c>
      <c r="C117" s="1"/>
      <c r="D117" s="3"/>
      <c r="E117" s="16">
        <f>SUM(H117+K117+N117+O117+P117+Q117)</f>
        <v>1800</v>
      </c>
      <c r="F117" s="41"/>
      <c r="G117" s="21"/>
      <c r="H117" s="16">
        <f>F117+G117</f>
        <v>0</v>
      </c>
      <c r="I117" s="41"/>
      <c r="J117" s="21">
        <v>900</v>
      </c>
      <c r="K117" s="16">
        <f>I117+J117</f>
        <v>900</v>
      </c>
      <c r="L117" s="41"/>
      <c r="M117" s="21">
        <v>900</v>
      </c>
      <c r="N117" s="16">
        <f>L117+M117</f>
        <v>900</v>
      </c>
      <c r="O117" s="22"/>
      <c r="P117" s="22"/>
      <c r="Q117" s="22">
        <v>0</v>
      </c>
    </row>
    <row r="118" spans="1:17" ht="45" x14ac:dyDescent="0.25">
      <c r="A118" s="147"/>
      <c r="B118" s="164" t="s">
        <v>42</v>
      </c>
      <c r="C118" s="3"/>
      <c r="D118" s="3"/>
      <c r="E118" s="3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</row>
    <row r="119" spans="1:17" ht="30" x14ac:dyDescent="0.25">
      <c r="A119" s="147"/>
      <c r="B119" s="164" t="s">
        <v>37</v>
      </c>
      <c r="C119" s="3"/>
      <c r="D119" s="3"/>
      <c r="E119" s="3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</row>
    <row r="120" spans="1:17" ht="15" x14ac:dyDescent="0.25">
      <c r="A120" s="147"/>
      <c r="B120" s="164" t="s">
        <v>38</v>
      </c>
      <c r="C120" s="3"/>
      <c r="D120" s="3"/>
      <c r="E120" s="3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</row>
    <row r="121" spans="1:17" ht="30" x14ac:dyDescent="0.25">
      <c r="A121" s="147"/>
      <c r="B121" s="164" t="s">
        <v>41</v>
      </c>
      <c r="C121" s="3"/>
      <c r="D121" s="3"/>
      <c r="E121" s="16">
        <f t="shared" ref="E121:Q121" si="34">SUM(E117:E120)</f>
        <v>1800</v>
      </c>
      <c r="F121" s="30">
        <f t="shared" si="34"/>
        <v>0</v>
      </c>
      <c r="G121" s="30">
        <f t="shared" si="34"/>
        <v>0</v>
      </c>
      <c r="H121" s="30">
        <f t="shared" si="34"/>
        <v>0</v>
      </c>
      <c r="I121" s="30">
        <f t="shared" si="34"/>
        <v>0</v>
      </c>
      <c r="J121" s="30">
        <f t="shared" si="34"/>
        <v>900</v>
      </c>
      <c r="K121" s="30">
        <f t="shared" si="34"/>
        <v>900</v>
      </c>
      <c r="L121" s="30">
        <f t="shared" si="34"/>
        <v>0</v>
      </c>
      <c r="M121" s="30">
        <f t="shared" si="34"/>
        <v>900</v>
      </c>
      <c r="N121" s="30">
        <f t="shared" si="34"/>
        <v>900</v>
      </c>
      <c r="O121" s="30">
        <f t="shared" si="34"/>
        <v>0</v>
      </c>
      <c r="P121" s="30">
        <f t="shared" si="34"/>
        <v>0</v>
      </c>
      <c r="Q121" s="30">
        <f t="shared" si="34"/>
        <v>0</v>
      </c>
    </row>
    <row r="122" spans="1:17" ht="29.45" customHeight="1" x14ac:dyDescent="0.2">
      <c r="A122" s="147" t="s">
        <v>1094</v>
      </c>
      <c r="B122" s="251" t="s">
        <v>969</v>
      </c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</row>
    <row r="123" spans="1:17" ht="30" x14ac:dyDescent="0.25">
      <c r="A123" s="147"/>
      <c r="B123" s="164" t="s">
        <v>36</v>
      </c>
      <c r="C123" s="1"/>
      <c r="D123" s="3"/>
      <c r="E123" s="16">
        <f>SUM(H123+K123+N123+O123+P123+Q123)</f>
        <v>2600</v>
      </c>
      <c r="F123" s="41"/>
      <c r="G123" s="21"/>
      <c r="H123" s="16">
        <f>F123+G123</f>
        <v>0</v>
      </c>
      <c r="I123" s="41"/>
      <c r="J123" s="21"/>
      <c r="K123" s="16">
        <f>I123+J123</f>
        <v>0</v>
      </c>
      <c r="L123" s="41"/>
      <c r="M123" s="21">
        <v>500</v>
      </c>
      <c r="N123" s="16">
        <f>L123+M123</f>
        <v>500</v>
      </c>
      <c r="O123" s="22">
        <v>600</v>
      </c>
      <c r="P123" s="22">
        <v>700</v>
      </c>
      <c r="Q123" s="22">
        <v>800</v>
      </c>
    </row>
    <row r="124" spans="1:17" ht="45" x14ac:dyDescent="0.25">
      <c r="A124" s="147"/>
      <c r="B124" s="164" t="s">
        <v>42</v>
      </c>
      <c r="C124" s="3"/>
      <c r="D124" s="3"/>
      <c r="E124" s="3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</row>
    <row r="125" spans="1:17" ht="30" x14ac:dyDescent="0.25">
      <c r="A125" s="147"/>
      <c r="B125" s="164" t="s">
        <v>37</v>
      </c>
      <c r="C125" s="3"/>
      <c r="D125" s="3"/>
      <c r="E125" s="3"/>
      <c r="F125" s="29"/>
      <c r="G125" s="29"/>
      <c r="H125" s="29"/>
      <c r="I125" s="29"/>
      <c r="J125" s="29"/>
      <c r="K125" s="29"/>
      <c r="L125" s="29"/>
      <c r="M125" s="29">
        <v>100</v>
      </c>
      <c r="N125" s="29"/>
      <c r="O125" s="29">
        <v>200</v>
      </c>
      <c r="P125" s="29">
        <v>300</v>
      </c>
      <c r="Q125" s="29">
        <v>500</v>
      </c>
    </row>
    <row r="126" spans="1:17" ht="15" x14ac:dyDescent="0.25">
      <c r="A126" s="147"/>
      <c r="B126" s="164" t="s">
        <v>38</v>
      </c>
      <c r="C126" s="3"/>
      <c r="D126" s="3"/>
      <c r="E126" s="3"/>
      <c r="F126" s="29"/>
      <c r="G126" s="29"/>
      <c r="H126" s="29"/>
      <c r="I126" s="29"/>
      <c r="J126" s="29"/>
      <c r="K126" s="29"/>
      <c r="L126" s="29"/>
      <c r="M126" s="29">
        <v>300</v>
      </c>
      <c r="N126" s="29"/>
      <c r="O126" s="29">
        <v>500</v>
      </c>
      <c r="P126" s="29">
        <v>900</v>
      </c>
      <c r="Q126" s="29">
        <v>1800</v>
      </c>
    </row>
    <row r="127" spans="1:17" ht="30" x14ac:dyDescent="0.25">
      <c r="A127" s="147"/>
      <c r="B127" s="164" t="s">
        <v>41</v>
      </c>
      <c r="C127" s="3"/>
      <c r="D127" s="3"/>
      <c r="E127" s="16">
        <f t="shared" ref="E127:Q127" si="35">SUM(E123:E126)</f>
        <v>2600</v>
      </c>
      <c r="F127" s="30">
        <f t="shared" si="35"/>
        <v>0</v>
      </c>
      <c r="G127" s="30">
        <f t="shared" si="35"/>
        <v>0</v>
      </c>
      <c r="H127" s="30">
        <f t="shared" si="35"/>
        <v>0</v>
      </c>
      <c r="I127" s="30">
        <f t="shared" si="35"/>
        <v>0</v>
      </c>
      <c r="J127" s="30">
        <f t="shared" si="35"/>
        <v>0</v>
      </c>
      <c r="K127" s="30">
        <f t="shared" si="35"/>
        <v>0</v>
      </c>
      <c r="L127" s="30">
        <f t="shared" si="35"/>
        <v>0</v>
      </c>
      <c r="M127" s="30">
        <f t="shared" si="35"/>
        <v>900</v>
      </c>
      <c r="N127" s="30">
        <f t="shared" si="35"/>
        <v>500</v>
      </c>
      <c r="O127" s="30">
        <f t="shared" si="35"/>
        <v>1300</v>
      </c>
      <c r="P127" s="30">
        <f t="shared" si="35"/>
        <v>1900</v>
      </c>
      <c r="Q127" s="30">
        <f t="shared" si="35"/>
        <v>3100</v>
      </c>
    </row>
    <row r="128" spans="1:17" ht="39" customHeight="1" x14ac:dyDescent="0.2">
      <c r="A128" s="147" t="s">
        <v>1095</v>
      </c>
      <c r="B128" s="255" t="s">
        <v>970</v>
      </c>
      <c r="C128" s="256"/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7"/>
    </row>
    <row r="129" spans="1:17" ht="30" x14ac:dyDescent="0.25">
      <c r="A129" s="147"/>
      <c r="B129" s="164" t="s">
        <v>36</v>
      </c>
      <c r="C129" s="1"/>
      <c r="D129" s="3"/>
      <c r="E129" s="16">
        <f>SUM(H129+K129+N129+O129+P129+Q129)</f>
        <v>2030</v>
      </c>
      <c r="F129" s="41">
        <f>F135+F141+F147+F153+F159</f>
        <v>0</v>
      </c>
      <c r="G129" s="21">
        <f>G135+G141+G147+G153+G159</f>
        <v>175</v>
      </c>
      <c r="H129" s="16">
        <f>F129+G129</f>
        <v>175</v>
      </c>
      <c r="I129" s="41">
        <f>I135+I141+I147+I153+I159</f>
        <v>0</v>
      </c>
      <c r="J129" s="21">
        <f>J135+J141+J147+J153+J159</f>
        <v>785</v>
      </c>
      <c r="K129" s="16">
        <f>I129+J129</f>
        <v>785</v>
      </c>
      <c r="L129" s="41">
        <f>L135+L141+L147+L153+L159</f>
        <v>0</v>
      </c>
      <c r="M129" s="21">
        <f>M135+M141+M147+M153+M159</f>
        <v>770</v>
      </c>
      <c r="N129" s="16">
        <f>L129+M129</f>
        <v>770</v>
      </c>
      <c r="O129" s="21">
        <f>O135+O141+O147+O153+O159</f>
        <v>100</v>
      </c>
      <c r="P129" s="21">
        <f>P135+P141+P147+P153+P159</f>
        <v>100</v>
      </c>
      <c r="Q129" s="21">
        <f>Q135+Q141+Q147+Q153+Q159</f>
        <v>100</v>
      </c>
    </row>
    <row r="130" spans="1:17" ht="45" x14ac:dyDescent="0.25">
      <c r="A130" s="147"/>
      <c r="B130" s="164" t="s">
        <v>42</v>
      </c>
      <c r="C130" s="3"/>
      <c r="D130" s="3"/>
      <c r="E130" s="16">
        <f t="shared" ref="E130:E132" si="36">SUM(H130+K130+N130+O130+P130+Q130)</f>
        <v>0</v>
      </c>
      <c r="F130" s="41">
        <f t="shared" ref="F130:G132" si="37">F136+F142+F148+F154+F160</f>
        <v>0</v>
      </c>
      <c r="G130" s="21">
        <f t="shared" si="37"/>
        <v>0</v>
      </c>
      <c r="H130" s="16">
        <f t="shared" ref="H130:H132" si="38">F130+G130</f>
        <v>0</v>
      </c>
      <c r="I130" s="41">
        <f t="shared" ref="I130:J132" si="39">I136+I142+I148+I154+I160</f>
        <v>0</v>
      </c>
      <c r="J130" s="21">
        <f t="shared" si="39"/>
        <v>0</v>
      </c>
      <c r="K130" s="16">
        <f t="shared" ref="K130:K132" si="40">I130+J130</f>
        <v>0</v>
      </c>
      <c r="L130" s="41">
        <f t="shared" ref="L130:M132" si="41">L136+L142+L148+L154+L160</f>
        <v>0</v>
      </c>
      <c r="M130" s="21">
        <f t="shared" si="41"/>
        <v>0</v>
      </c>
      <c r="N130" s="16">
        <f t="shared" ref="N130:N132" si="42">L130+M130</f>
        <v>0</v>
      </c>
      <c r="O130" s="21">
        <f t="shared" ref="O130:Q132" si="43">O136+O142+O148+O154+O160</f>
        <v>0</v>
      </c>
      <c r="P130" s="21">
        <f t="shared" si="43"/>
        <v>0</v>
      </c>
      <c r="Q130" s="21">
        <f t="shared" si="43"/>
        <v>0</v>
      </c>
    </row>
    <row r="131" spans="1:17" ht="30" x14ac:dyDescent="0.25">
      <c r="A131" s="147"/>
      <c r="B131" s="164" t="s">
        <v>37</v>
      </c>
      <c r="C131" s="3"/>
      <c r="D131" s="3"/>
      <c r="E131" s="16">
        <f t="shared" si="36"/>
        <v>1100</v>
      </c>
      <c r="F131" s="41">
        <f t="shared" si="37"/>
        <v>0</v>
      </c>
      <c r="G131" s="21">
        <f t="shared" si="37"/>
        <v>0</v>
      </c>
      <c r="H131" s="16">
        <f t="shared" si="38"/>
        <v>0</v>
      </c>
      <c r="I131" s="41">
        <f t="shared" si="39"/>
        <v>0</v>
      </c>
      <c r="J131" s="21">
        <f t="shared" si="39"/>
        <v>0</v>
      </c>
      <c r="K131" s="16">
        <f t="shared" si="40"/>
        <v>0</v>
      </c>
      <c r="L131" s="41">
        <f t="shared" si="41"/>
        <v>0</v>
      </c>
      <c r="M131" s="21">
        <f t="shared" si="41"/>
        <v>100</v>
      </c>
      <c r="N131" s="16">
        <f t="shared" si="42"/>
        <v>100</v>
      </c>
      <c r="O131" s="21">
        <f t="shared" si="43"/>
        <v>200</v>
      </c>
      <c r="P131" s="21">
        <f t="shared" si="43"/>
        <v>300</v>
      </c>
      <c r="Q131" s="21">
        <f t="shared" si="43"/>
        <v>500</v>
      </c>
    </row>
    <row r="132" spans="1:17" ht="15" x14ac:dyDescent="0.25">
      <c r="A132" s="147"/>
      <c r="B132" s="164" t="s">
        <v>38</v>
      </c>
      <c r="C132" s="3"/>
      <c r="D132" s="3"/>
      <c r="E132" s="16">
        <f t="shared" si="36"/>
        <v>2300</v>
      </c>
      <c r="F132" s="41">
        <f t="shared" si="37"/>
        <v>0</v>
      </c>
      <c r="G132" s="21">
        <f t="shared" si="37"/>
        <v>0</v>
      </c>
      <c r="H132" s="16">
        <f t="shared" si="38"/>
        <v>0</v>
      </c>
      <c r="I132" s="41">
        <f t="shared" si="39"/>
        <v>0</v>
      </c>
      <c r="J132" s="21">
        <f t="shared" si="39"/>
        <v>0</v>
      </c>
      <c r="K132" s="16">
        <f t="shared" si="40"/>
        <v>0</v>
      </c>
      <c r="L132" s="41">
        <f t="shared" si="41"/>
        <v>0</v>
      </c>
      <c r="M132" s="21">
        <f t="shared" si="41"/>
        <v>300</v>
      </c>
      <c r="N132" s="16">
        <f t="shared" si="42"/>
        <v>300</v>
      </c>
      <c r="O132" s="21">
        <f t="shared" si="43"/>
        <v>400</v>
      </c>
      <c r="P132" s="21">
        <f t="shared" si="43"/>
        <v>600</v>
      </c>
      <c r="Q132" s="21">
        <f t="shared" si="43"/>
        <v>1000</v>
      </c>
    </row>
    <row r="133" spans="1:17" ht="30" x14ac:dyDescent="0.25">
      <c r="A133" s="147"/>
      <c r="B133" s="164" t="s">
        <v>41</v>
      </c>
      <c r="C133" s="3"/>
      <c r="D133" s="3"/>
      <c r="E133" s="16">
        <f t="shared" ref="E133:Q133" si="44">SUM(E129:E132)</f>
        <v>5430</v>
      </c>
      <c r="F133" s="30">
        <f t="shared" si="44"/>
        <v>0</v>
      </c>
      <c r="G133" s="30">
        <f t="shared" si="44"/>
        <v>175</v>
      </c>
      <c r="H133" s="30">
        <f t="shared" si="44"/>
        <v>175</v>
      </c>
      <c r="I133" s="30">
        <f t="shared" si="44"/>
        <v>0</v>
      </c>
      <c r="J133" s="30">
        <f t="shared" si="44"/>
        <v>785</v>
      </c>
      <c r="K133" s="30">
        <f t="shared" si="44"/>
        <v>785</v>
      </c>
      <c r="L133" s="30">
        <f t="shared" si="44"/>
        <v>0</v>
      </c>
      <c r="M133" s="30">
        <f t="shared" si="44"/>
        <v>1170</v>
      </c>
      <c r="N133" s="30">
        <f t="shared" si="44"/>
        <v>1170</v>
      </c>
      <c r="O133" s="30">
        <f t="shared" si="44"/>
        <v>700</v>
      </c>
      <c r="P133" s="30">
        <f t="shared" si="44"/>
        <v>1000</v>
      </c>
      <c r="Q133" s="30">
        <f t="shared" si="44"/>
        <v>1600</v>
      </c>
    </row>
    <row r="134" spans="1:17" ht="35.450000000000003" customHeight="1" x14ac:dyDescent="0.2">
      <c r="A134" s="164" t="s">
        <v>318</v>
      </c>
      <c r="B134" s="255" t="s">
        <v>939</v>
      </c>
      <c r="C134" s="256"/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7"/>
    </row>
    <row r="135" spans="1:17" ht="30" x14ac:dyDescent="0.25">
      <c r="A135" s="164"/>
      <c r="B135" s="164" t="s">
        <v>36</v>
      </c>
      <c r="C135" s="163"/>
      <c r="D135" s="1"/>
      <c r="E135" s="16">
        <f>SUM(H135+K135+N135+O135+P135+Q135)</f>
        <v>100</v>
      </c>
      <c r="F135" s="36"/>
      <c r="G135" s="21">
        <v>100</v>
      </c>
      <c r="H135" s="16">
        <f>F135+G135</f>
        <v>100</v>
      </c>
      <c r="I135" s="41"/>
      <c r="J135" s="21"/>
      <c r="K135" s="16">
        <f>I135+J135</f>
        <v>0</v>
      </c>
      <c r="L135" s="41"/>
      <c r="M135" s="21"/>
      <c r="N135" s="16">
        <f>L135+M135</f>
        <v>0</v>
      </c>
      <c r="O135" s="22"/>
      <c r="P135" s="22"/>
      <c r="Q135" s="22"/>
    </row>
    <row r="136" spans="1:17" ht="45" x14ac:dyDescent="0.2">
      <c r="A136" s="164"/>
      <c r="B136" s="164" t="s">
        <v>42</v>
      </c>
      <c r="C136" s="1"/>
      <c r="D136" s="1"/>
      <c r="E136" s="17"/>
      <c r="F136" s="33"/>
      <c r="G136" s="34"/>
      <c r="H136" s="34"/>
      <c r="I136" s="35"/>
      <c r="J136" s="35"/>
      <c r="K136" s="35"/>
      <c r="L136" s="35"/>
      <c r="M136" s="34"/>
      <c r="N136" s="34"/>
      <c r="O136" s="34"/>
      <c r="P136" s="34"/>
      <c r="Q136" s="34"/>
    </row>
    <row r="137" spans="1:17" ht="30" x14ac:dyDescent="0.2">
      <c r="A137" s="164"/>
      <c r="B137" s="164" t="s">
        <v>37</v>
      </c>
      <c r="C137" s="8"/>
      <c r="D137" s="8"/>
      <c r="E137" s="17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</row>
    <row r="138" spans="1:17" ht="15" x14ac:dyDescent="0.2">
      <c r="A138" s="164"/>
      <c r="B138" s="164" t="s">
        <v>38</v>
      </c>
      <c r="C138" s="8"/>
      <c r="D138" s="8"/>
      <c r="E138" s="17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</row>
    <row r="139" spans="1:17" ht="30" x14ac:dyDescent="0.2">
      <c r="A139" s="164"/>
      <c r="B139" s="164" t="s">
        <v>41</v>
      </c>
      <c r="C139" s="1"/>
      <c r="D139" s="1"/>
      <c r="E139" s="16">
        <f t="shared" ref="E139:Q139" si="45">SUM(E135:E138)</f>
        <v>100</v>
      </c>
      <c r="F139" s="30">
        <f t="shared" si="45"/>
        <v>0</v>
      </c>
      <c r="G139" s="30">
        <f t="shared" si="45"/>
        <v>100</v>
      </c>
      <c r="H139" s="30">
        <f t="shared" si="45"/>
        <v>100</v>
      </c>
      <c r="I139" s="30">
        <f t="shared" si="45"/>
        <v>0</v>
      </c>
      <c r="J139" s="30">
        <f t="shared" si="45"/>
        <v>0</v>
      </c>
      <c r="K139" s="30">
        <f t="shared" si="45"/>
        <v>0</v>
      </c>
      <c r="L139" s="30">
        <f t="shared" si="45"/>
        <v>0</v>
      </c>
      <c r="M139" s="30">
        <f t="shared" si="45"/>
        <v>0</v>
      </c>
      <c r="N139" s="30">
        <f t="shared" si="45"/>
        <v>0</v>
      </c>
      <c r="O139" s="30">
        <f t="shared" si="45"/>
        <v>0</v>
      </c>
      <c r="P139" s="30">
        <f t="shared" si="45"/>
        <v>0</v>
      </c>
      <c r="Q139" s="30">
        <f t="shared" si="45"/>
        <v>0</v>
      </c>
    </row>
    <row r="140" spans="1:17" ht="33" customHeight="1" x14ac:dyDescent="0.2">
      <c r="A140" s="164" t="s">
        <v>583</v>
      </c>
      <c r="B140" s="258" t="s">
        <v>944</v>
      </c>
      <c r="C140" s="258"/>
      <c r="D140" s="258"/>
      <c r="E140" s="258"/>
      <c r="F140" s="258"/>
      <c r="G140" s="258"/>
      <c r="H140" s="258"/>
      <c r="I140" s="258"/>
      <c r="J140" s="258"/>
      <c r="K140" s="258"/>
      <c r="L140" s="258"/>
      <c r="M140" s="258"/>
      <c r="N140" s="258"/>
      <c r="O140" s="258"/>
      <c r="P140" s="258"/>
      <c r="Q140" s="258"/>
    </row>
    <row r="141" spans="1:17" ht="30" x14ac:dyDescent="0.25">
      <c r="A141" s="164"/>
      <c r="B141" s="164" t="s">
        <v>36</v>
      </c>
      <c r="C141" s="1"/>
      <c r="D141" s="3"/>
      <c r="E141" s="16">
        <f>SUM(H141+K141+N141+O141+P141+Q141)</f>
        <v>60</v>
      </c>
      <c r="F141" s="41"/>
      <c r="G141" s="21">
        <v>25</v>
      </c>
      <c r="H141" s="16">
        <f>F141+G141</f>
        <v>25</v>
      </c>
      <c r="I141" s="41"/>
      <c r="J141" s="21">
        <v>35</v>
      </c>
      <c r="K141" s="16">
        <f>I141+J141</f>
        <v>35</v>
      </c>
      <c r="L141" s="41"/>
      <c r="M141" s="21"/>
      <c r="N141" s="16">
        <f>L141+M141</f>
        <v>0</v>
      </c>
      <c r="O141" s="22"/>
      <c r="P141" s="22"/>
      <c r="Q141" s="22"/>
    </row>
    <row r="142" spans="1:17" ht="45" x14ac:dyDescent="0.25">
      <c r="A142" s="164"/>
      <c r="B142" s="164" t="s">
        <v>42</v>
      </c>
      <c r="C142" s="3"/>
      <c r="D142" s="3"/>
      <c r="E142" s="3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</row>
    <row r="143" spans="1:17" ht="30" x14ac:dyDescent="0.25">
      <c r="A143" s="164"/>
      <c r="B143" s="164" t="s">
        <v>37</v>
      </c>
      <c r="C143" s="3"/>
      <c r="D143" s="3"/>
      <c r="E143" s="3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</row>
    <row r="144" spans="1:17" ht="15" x14ac:dyDescent="0.25">
      <c r="A144" s="164"/>
      <c r="B144" s="164" t="s">
        <v>38</v>
      </c>
      <c r="C144" s="3"/>
      <c r="D144" s="3"/>
      <c r="E144" s="3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</row>
    <row r="145" spans="1:17" ht="30" x14ac:dyDescent="0.25">
      <c r="A145" s="147"/>
      <c r="B145" s="164" t="s">
        <v>41</v>
      </c>
      <c r="C145" s="3"/>
      <c r="D145" s="3"/>
      <c r="E145" s="16">
        <f t="shared" ref="E145:Q145" si="46">SUM(E141:E144)</f>
        <v>60</v>
      </c>
      <c r="F145" s="30">
        <f t="shared" si="46"/>
        <v>0</v>
      </c>
      <c r="G145" s="30">
        <f t="shared" si="46"/>
        <v>25</v>
      </c>
      <c r="H145" s="30">
        <f t="shared" si="46"/>
        <v>25</v>
      </c>
      <c r="I145" s="30">
        <f t="shared" si="46"/>
        <v>0</v>
      </c>
      <c r="J145" s="30">
        <f t="shared" si="46"/>
        <v>35</v>
      </c>
      <c r="K145" s="30">
        <f t="shared" si="46"/>
        <v>35</v>
      </c>
      <c r="L145" s="30">
        <f t="shared" si="46"/>
        <v>0</v>
      </c>
      <c r="M145" s="30">
        <f t="shared" si="46"/>
        <v>0</v>
      </c>
      <c r="N145" s="30">
        <f t="shared" si="46"/>
        <v>0</v>
      </c>
      <c r="O145" s="30">
        <f t="shared" si="46"/>
        <v>0</v>
      </c>
      <c r="P145" s="30">
        <f t="shared" si="46"/>
        <v>0</v>
      </c>
      <c r="Q145" s="30">
        <f t="shared" si="46"/>
        <v>0</v>
      </c>
    </row>
    <row r="146" spans="1:17" ht="34.9" customHeight="1" x14ac:dyDescent="0.2">
      <c r="A146" s="147" t="s">
        <v>1097</v>
      </c>
      <c r="B146" s="248" t="s">
        <v>971</v>
      </c>
      <c r="C146" s="249"/>
      <c r="D146" s="249"/>
      <c r="E146" s="249"/>
      <c r="F146" s="249"/>
      <c r="G146" s="249"/>
      <c r="H146" s="249"/>
      <c r="I146" s="249"/>
      <c r="J146" s="249"/>
      <c r="K146" s="249"/>
      <c r="L146" s="249"/>
      <c r="M146" s="249"/>
      <c r="N146" s="249"/>
      <c r="O146" s="249"/>
      <c r="P146" s="249"/>
      <c r="Q146" s="250"/>
    </row>
    <row r="147" spans="1:17" ht="30" x14ac:dyDescent="0.25">
      <c r="A147" s="147"/>
      <c r="B147" s="164" t="s">
        <v>36</v>
      </c>
      <c r="C147" s="1"/>
      <c r="D147" s="3"/>
      <c r="E147" s="16">
        <f>SUM(H147+K147+N147+O147+P147+Q147)</f>
        <v>100</v>
      </c>
      <c r="F147" s="41"/>
      <c r="G147" s="21">
        <v>50</v>
      </c>
      <c r="H147" s="16">
        <f>F147+G147</f>
        <v>50</v>
      </c>
      <c r="I147" s="41"/>
      <c r="J147" s="21">
        <v>50</v>
      </c>
      <c r="K147" s="16">
        <f>I147+J147</f>
        <v>50</v>
      </c>
      <c r="L147" s="41"/>
      <c r="M147" s="21"/>
      <c r="N147" s="16">
        <f>L147+M147</f>
        <v>0</v>
      </c>
      <c r="O147" s="22"/>
      <c r="P147" s="22"/>
      <c r="Q147" s="22">
        <v>0</v>
      </c>
    </row>
    <row r="148" spans="1:17" ht="45" x14ac:dyDescent="0.25">
      <c r="A148" s="147"/>
      <c r="B148" s="164" t="s">
        <v>42</v>
      </c>
      <c r="C148" s="3"/>
      <c r="D148" s="3"/>
      <c r="E148" s="3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</row>
    <row r="149" spans="1:17" ht="30" x14ac:dyDescent="0.25">
      <c r="A149" s="164"/>
      <c r="B149" s="164" t="s">
        <v>37</v>
      </c>
      <c r="C149" s="3"/>
      <c r="D149" s="3"/>
      <c r="E149" s="3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</row>
    <row r="150" spans="1:17" ht="15" x14ac:dyDescent="0.25">
      <c r="A150" s="164"/>
      <c r="B150" s="164" t="s">
        <v>38</v>
      </c>
      <c r="C150" s="3"/>
      <c r="D150" s="3"/>
      <c r="E150" s="3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</row>
    <row r="151" spans="1:17" ht="30" x14ac:dyDescent="0.25">
      <c r="A151" s="147"/>
      <c r="B151" s="164" t="s">
        <v>41</v>
      </c>
      <c r="C151" s="3"/>
      <c r="D151" s="3"/>
      <c r="E151" s="16">
        <f t="shared" ref="E151:Q151" si="47">SUM(E147:E150)</f>
        <v>100</v>
      </c>
      <c r="F151" s="30">
        <f t="shared" si="47"/>
        <v>0</v>
      </c>
      <c r="G151" s="30">
        <f t="shared" si="47"/>
        <v>50</v>
      </c>
      <c r="H151" s="30">
        <f t="shared" si="47"/>
        <v>50</v>
      </c>
      <c r="I151" s="30">
        <f t="shared" si="47"/>
        <v>0</v>
      </c>
      <c r="J151" s="30">
        <f t="shared" si="47"/>
        <v>50</v>
      </c>
      <c r="K151" s="30">
        <f t="shared" si="47"/>
        <v>50</v>
      </c>
      <c r="L151" s="30">
        <f t="shared" si="47"/>
        <v>0</v>
      </c>
      <c r="M151" s="30">
        <f t="shared" si="47"/>
        <v>0</v>
      </c>
      <c r="N151" s="30">
        <f t="shared" si="47"/>
        <v>0</v>
      </c>
      <c r="O151" s="30">
        <f t="shared" si="47"/>
        <v>0</v>
      </c>
      <c r="P151" s="30">
        <f t="shared" si="47"/>
        <v>0</v>
      </c>
      <c r="Q151" s="30">
        <f t="shared" si="47"/>
        <v>0</v>
      </c>
    </row>
    <row r="152" spans="1:17" ht="33" customHeight="1" x14ac:dyDescent="0.2">
      <c r="A152" s="147" t="s">
        <v>1098</v>
      </c>
      <c r="B152" s="251" t="s">
        <v>951</v>
      </c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</row>
    <row r="153" spans="1:17" ht="30" x14ac:dyDescent="0.25">
      <c r="A153" s="147"/>
      <c r="B153" s="164" t="s">
        <v>36</v>
      </c>
      <c r="C153" s="1"/>
      <c r="D153" s="3"/>
      <c r="E153" s="16">
        <f>SUM(H153+K153+N153+O153+P153+Q153)</f>
        <v>1400</v>
      </c>
      <c r="F153" s="41"/>
      <c r="G153" s="21"/>
      <c r="H153" s="16">
        <f>F153+G153</f>
        <v>0</v>
      </c>
      <c r="I153" s="41"/>
      <c r="J153" s="21">
        <v>700</v>
      </c>
      <c r="K153" s="16">
        <f>I153+J153</f>
        <v>700</v>
      </c>
      <c r="L153" s="41"/>
      <c r="M153" s="21">
        <v>700</v>
      </c>
      <c r="N153" s="16">
        <f>L153+M153</f>
        <v>700</v>
      </c>
      <c r="O153" s="22"/>
      <c r="P153" s="22"/>
      <c r="Q153" s="22">
        <v>0</v>
      </c>
    </row>
    <row r="154" spans="1:17" ht="45" x14ac:dyDescent="0.25">
      <c r="A154" s="147"/>
      <c r="B154" s="164" t="s">
        <v>42</v>
      </c>
      <c r="C154" s="3"/>
      <c r="D154" s="3"/>
      <c r="E154" s="3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</row>
    <row r="155" spans="1:17" ht="30" x14ac:dyDescent="0.25">
      <c r="A155" s="147"/>
      <c r="B155" s="164" t="s">
        <v>37</v>
      </c>
      <c r="C155" s="3"/>
      <c r="D155" s="3"/>
      <c r="E155" s="3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</row>
    <row r="156" spans="1:17" ht="15" x14ac:dyDescent="0.25">
      <c r="A156" s="147"/>
      <c r="B156" s="164" t="s">
        <v>38</v>
      </c>
      <c r="C156" s="3"/>
      <c r="D156" s="3"/>
      <c r="E156" s="3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</row>
    <row r="157" spans="1:17" ht="30" x14ac:dyDescent="0.25">
      <c r="A157" s="147"/>
      <c r="B157" s="164" t="s">
        <v>41</v>
      </c>
      <c r="C157" s="3"/>
      <c r="D157" s="3"/>
      <c r="E157" s="16">
        <f t="shared" ref="E157:Q157" si="48">SUM(E153:E156)</f>
        <v>1400</v>
      </c>
      <c r="F157" s="30">
        <f t="shared" si="48"/>
        <v>0</v>
      </c>
      <c r="G157" s="30">
        <f t="shared" si="48"/>
        <v>0</v>
      </c>
      <c r="H157" s="30">
        <f t="shared" si="48"/>
        <v>0</v>
      </c>
      <c r="I157" s="30">
        <f t="shared" si="48"/>
        <v>0</v>
      </c>
      <c r="J157" s="30">
        <f t="shared" si="48"/>
        <v>700</v>
      </c>
      <c r="K157" s="30">
        <f t="shared" si="48"/>
        <v>700</v>
      </c>
      <c r="L157" s="30">
        <f t="shared" si="48"/>
        <v>0</v>
      </c>
      <c r="M157" s="30">
        <f t="shared" si="48"/>
        <v>700</v>
      </c>
      <c r="N157" s="30">
        <f t="shared" si="48"/>
        <v>700</v>
      </c>
      <c r="O157" s="30">
        <f t="shared" si="48"/>
        <v>0</v>
      </c>
      <c r="P157" s="30">
        <f t="shared" si="48"/>
        <v>0</v>
      </c>
      <c r="Q157" s="30">
        <f t="shared" si="48"/>
        <v>0</v>
      </c>
    </row>
    <row r="158" spans="1:17" ht="35.450000000000003" customHeight="1" x14ac:dyDescent="0.2">
      <c r="A158" s="147" t="s">
        <v>1099</v>
      </c>
      <c r="B158" s="251" t="s">
        <v>972</v>
      </c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</row>
    <row r="159" spans="1:17" ht="30" x14ac:dyDescent="0.25">
      <c r="A159" s="147"/>
      <c r="B159" s="164" t="s">
        <v>36</v>
      </c>
      <c r="C159" s="1"/>
      <c r="D159" s="3"/>
      <c r="E159" s="16">
        <f>SUM(H159+K159+N159+O159+P159+Q159)</f>
        <v>370</v>
      </c>
      <c r="F159" s="41"/>
      <c r="G159" s="21"/>
      <c r="H159" s="16">
        <f>F159+G159</f>
        <v>0</v>
      </c>
      <c r="I159" s="41"/>
      <c r="J159" s="21"/>
      <c r="K159" s="16">
        <f>I159+J159</f>
        <v>0</v>
      </c>
      <c r="L159" s="41"/>
      <c r="M159" s="21">
        <v>70</v>
      </c>
      <c r="N159" s="16">
        <f>L159+M159</f>
        <v>70</v>
      </c>
      <c r="O159" s="22">
        <v>100</v>
      </c>
      <c r="P159" s="22">
        <v>100</v>
      </c>
      <c r="Q159" s="22">
        <v>100</v>
      </c>
    </row>
    <row r="160" spans="1:17" ht="45" x14ac:dyDescent="0.25">
      <c r="A160" s="147"/>
      <c r="B160" s="164" t="s">
        <v>42</v>
      </c>
      <c r="C160" s="3"/>
      <c r="D160" s="3"/>
      <c r="E160" s="3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</row>
    <row r="161" spans="1:17" ht="30" x14ac:dyDescent="0.25">
      <c r="A161" s="147"/>
      <c r="B161" s="164" t="s">
        <v>37</v>
      </c>
      <c r="C161" s="3"/>
      <c r="D161" s="3"/>
      <c r="E161" s="3"/>
      <c r="F161" s="29"/>
      <c r="G161" s="29"/>
      <c r="H161" s="29"/>
      <c r="I161" s="29"/>
      <c r="J161" s="29"/>
      <c r="K161" s="29"/>
      <c r="L161" s="29"/>
      <c r="M161" s="29">
        <v>100</v>
      </c>
      <c r="N161" s="29"/>
      <c r="O161" s="29">
        <v>200</v>
      </c>
      <c r="P161" s="29">
        <v>300</v>
      </c>
      <c r="Q161" s="29">
        <v>500</v>
      </c>
    </row>
    <row r="162" spans="1:17" ht="15" x14ac:dyDescent="0.25">
      <c r="A162" s="147"/>
      <c r="B162" s="164" t="s">
        <v>38</v>
      </c>
      <c r="C162" s="3"/>
      <c r="D162" s="3"/>
      <c r="E162" s="3"/>
      <c r="F162" s="29"/>
      <c r="G162" s="29"/>
      <c r="H162" s="29"/>
      <c r="I162" s="29"/>
      <c r="J162" s="29"/>
      <c r="K162" s="29"/>
      <c r="L162" s="29"/>
      <c r="M162" s="29">
        <v>300</v>
      </c>
      <c r="N162" s="29"/>
      <c r="O162" s="29">
        <v>400</v>
      </c>
      <c r="P162" s="29">
        <v>600</v>
      </c>
      <c r="Q162" s="29">
        <v>1000</v>
      </c>
    </row>
    <row r="163" spans="1:17" ht="30" x14ac:dyDescent="0.25">
      <c r="A163" s="147"/>
      <c r="B163" s="164" t="s">
        <v>41</v>
      </c>
      <c r="C163" s="3"/>
      <c r="D163" s="3"/>
      <c r="E163" s="16">
        <f t="shared" ref="E163:Q163" si="49">SUM(E159:E162)</f>
        <v>370</v>
      </c>
      <c r="F163" s="30">
        <f t="shared" si="49"/>
        <v>0</v>
      </c>
      <c r="G163" s="30">
        <f t="shared" si="49"/>
        <v>0</v>
      </c>
      <c r="H163" s="30">
        <f t="shared" si="49"/>
        <v>0</v>
      </c>
      <c r="I163" s="30">
        <f t="shared" si="49"/>
        <v>0</v>
      </c>
      <c r="J163" s="30">
        <f t="shared" si="49"/>
        <v>0</v>
      </c>
      <c r="K163" s="30">
        <f t="shared" si="49"/>
        <v>0</v>
      </c>
      <c r="L163" s="30">
        <f t="shared" si="49"/>
        <v>0</v>
      </c>
      <c r="M163" s="30">
        <f t="shared" si="49"/>
        <v>470</v>
      </c>
      <c r="N163" s="30">
        <f t="shared" si="49"/>
        <v>70</v>
      </c>
      <c r="O163" s="30">
        <f t="shared" si="49"/>
        <v>700</v>
      </c>
      <c r="P163" s="30">
        <f t="shared" si="49"/>
        <v>1000</v>
      </c>
      <c r="Q163" s="30">
        <f t="shared" si="49"/>
        <v>1600</v>
      </c>
    </row>
    <row r="164" spans="1:17" ht="15" customHeight="1" x14ac:dyDescent="0.25">
      <c r="A164" s="147"/>
      <c r="B164" s="164"/>
      <c r="C164" s="3"/>
      <c r="D164" s="3"/>
      <c r="E164" s="16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</row>
    <row r="165" spans="1:17" ht="29.45" customHeight="1" x14ac:dyDescent="0.2">
      <c r="A165" s="147" t="s">
        <v>1100</v>
      </c>
      <c r="B165" s="259" t="s">
        <v>471</v>
      </c>
      <c r="C165" s="260"/>
      <c r="D165" s="260"/>
      <c r="E165" s="260"/>
      <c r="F165" s="260"/>
      <c r="G165" s="260"/>
      <c r="H165" s="260"/>
      <c r="I165" s="260"/>
      <c r="J165" s="260"/>
      <c r="K165" s="260"/>
      <c r="L165" s="260"/>
      <c r="M165" s="260"/>
      <c r="N165" s="260"/>
      <c r="O165" s="260"/>
      <c r="P165" s="260"/>
      <c r="Q165" s="260"/>
    </row>
    <row r="166" spans="1:17" ht="30" x14ac:dyDescent="0.25">
      <c r="A166" s="147"/>
      <c r="B166" s="156" t="s">
        <v>36</v>
      </c>
      <c r="C166" s="1"/>
      <c r="D166" s="3"/>
      <c r="E166" s="16">
        <f>SUM(H166+K166+N166+O166+P166+Q166)</f>
        <v>8000</v>
      </c>
      <c r="F166" s="41"/>
      <c r="G166" s="21">
        <v>200</v>
      </c>
      <c r="H166" s="16">
        <f>F166+G166</f>
        <v>200</v>
      </c>
      <c r="I166" s="41"/>
      <c r="J166" s="21">
        <v>1400</v>
      </c>
      <c r="K166" s="16">
        <f>I166+J166</f>
        <v>1400</v>
      </c>
      <c r="L166" s="41"/>
      <c r="M166" s="21">
        <v>2600</v>
      </c>
      <c r="N166" s="16">
        <f>L166+M166</f>
        <v>2600</v>
      </c>
      <c r="O166" s="22">
        <v>2200</v>
      </c>
      <c r="P166" s="22">
        <v>800</v>
      </c>
      <c r="Q166" s="22">
        <v>800</v>
      </c>
    </row>
    <row r="167" spans="1:17" ht="45" x14ac:dyDescent="0.25">
      <c r="A167" s="147"/>
      <c r="B167" s="156" t="s">
        <v>42</v>
      </c>
      <c r="C167" s="3"/>
      <c r="D167" s="3"/>
      <c r="E167" s="3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</row>
    <row r="168" spans="1:17" ht="30" x14ac:dyDescent="0.25">
      <c r="A168" s="147"/>
      <c r="B168" s="156" t="s">
        <v>37</v>
      </c>
      <c r="C168" s="3"/>
      <c r="D168" s="3"/>
      <c r="E168" s="3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</row>
    <row r="169" spans="1:17" ht="15.6" customHeight="1" x14ac:dyDescent="0.25">
      <c r="A169" s="147"/>
      <c r="B169" s="156" t="s">
        <v>38</v>
      </c>
      <c r="C169" s="3"/>
      <c r="D169" s="3"/>
      <c r="E169" s="3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</row>
    <row r="170" spans="1:17" ht="30" x14ac:dyDescent="0.25">
      <c r="A170" s="147"/>
      <c r="B170" s="156" t="s">
        <v>41</v>
      </c>
      <c r="C170" s="3"/>
      <c r="D170" s="3"/>
      <c r="E170" s="16">
        <f t="shared" ref="E170:Q170" si="50">SUM(E166:E169)</f>
        <v>8000</v>
      </c>
      <c r="F170" s="30">
        <f t="shared" si="50"/>
        <v>0</v>
      </c>
      <c r="G170" s="30">
        <f t="shared" si="50"/>
        <v>200</v>
      </c>
      <c r="H170" s="30">
        <f t="shared" si="50"/>
        <v>200</v>
      </c>
      <c r="I170" s="30">
        <f t="shared" si="50"/>
        <v>0</v>
      </c>
      <c r="J170" s="30">
        <f t="shared" si="50"/>
        <v>1400</v>
      </c>
      <c r="K170" s="30">
        <f t="shared" si="50"/>
        <v>1400</v>
      </c>
      <c r="L170" s="30">
        <f t="shared" si="50"/>
        <v>0</v>
      </c>
      <c r="M170" s="30">
        <f t="shared" si="50"/>
        <v>2600</v>
      </c>
      <c r="N170" s="30">
        <f t="shared" si="50"/>
        <v>2600</v>
      </c>
      <c r="O170" s="30">
        <f t="shared" si="50"/>
        <v>2200</v>
      </c>
      <c r="P170" s="30">
        <f t="shared" si="50"/>
        <v>800</v>
      </c>
      <c r="Q170" s="30">
        <f t="shared" si="50"/>
        <v>800</v>
      </c>
    </row>
    <row r="171" spans="1:17" ht="15.6" customHeight="1" x14ac:dyDescent="0.2">
      <c r="A171" s="147" t="s">
        <v>1101</v>
      </c>
      <c r="B171" s="259" t="s">
        <v>472</v>
      </c>
      <c r="C171" s="260"/>
      <c r="D171" s="260"/>
      <c r="E171" s="260"/>
      <c r="F171" s="260"/>
      <c r="G171" s="260"/>
      <c r="H171" s="260"/>
      <c r="I171" s="260"/>
      <c r="J171" s="260"/>
      <c r="K171" s="260"/>
      <c r="L171" s="260"/>
      <c r="M171" s="260"/>
      <c r="N171" s="260"/>
      <c r="O171" s="260"/>
      <c r="P171" s="260"/>
      <c r="Q171" s="260"/>
    </row>
    <row r="172" spans="1:17" ht="30" x14ac:dyDescent="0.25">
      <c r="A172" s="147"/>
      <c r="B172" s="156" t="s">
        <v>36</v>
      </c>
      <c r="C172" s="1"/>
      <c r="D172" s="3"/>
      <c r="E172" s="16">
        <f>SUM(H172+K172+N172+O172+P172+Q172)</f>
        <v>9000</v>
      </c>
      <c r="F172" s="41"/>
      <c r="G172" s="21">
        <v>200</v>
      </c>
      <c r="H172" s="16">
        <f>F172+G172</f>
        <v>200</v>
      </c>
      <c r="I172" s="41"/>
      <c r="J172" s="21">
        <v>1500</v>
      </c>
      <c r="K172" s="16">
        <f>I172+J172</f>
        <v>1500</v>
      </c>
      <c r="L172" s="41"/>
      <c r="M172" s="21">
        <v>2300</v>
      </c>
      <c r="N172" s="16">
        <f>L172+M172</f>
        <v>2300</v>
      </c>
      <c r="O172" s="22">
        <v>2300</v>
      </c>
      <c r="P172" s="22">
        <v>1800</v>
      </c>
      <c r="Q172" s="22">
        <v>900</v>
      </c>
    </row>
    <row r="173" spans="1:17" ht="45" x14ac:dyDescent="0.25">
      <c r="A173" s="147"/>
      <c r="B173" s="156" t="s">
        <v>42</v>
      </c>
      <c r="C173" s="3"/>
      <c r="D173" s="3"/>
      <c r="E173" s="3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</row>
    <row r="174" spans="1:17" ht="30" x14ac:dyDescent="0.25">
      <c r="A174" s="147"/>
      <c r="B174" s="156" t="s">
        <v>37</v>
      </c>
      <c r="C174" s="3"/>
      <c r="D174" s="3"/>
      <c r="E174" s="3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</row>
    <row r="175" spans="1:17" ht="15.6" customHeight="1" x14ac:dyDescent="0.25">
      <c r="A175" s="147"/>
      <c r="B175" s="156" t="s">
        <v>38</v>
      </c>
      <c r="C175" s="3"/>
      <c r="D175" s="3"/>
      <c r="E175" s="3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</row>
    <row r="176" spans="1:17" ht="30" x14ac:dyDescent="0.25">
      <c r="A176" s="147"/>
      <c r="B176" s="156" t="s">
        <v>41</v>
      </c>
      <c r="C176" s="3"/>
      <c r="D176" s="3"/>
      <c r="E176" s="16">
        <f t="shared" ref="E176:Q176" si="51">SUM(E172:E175)</f>
        <v>9000</v>
      </c>
      <c r="F176" s="30">
        <f t="shared" si="51"/>
        <v>0</v>
      </c>
      <c r="G176" s="30">
        <f t="shared" si="51"/>
        <v>200</v>
      </c>
      <c r="H176" s="30">
        <f t="shared" si="51"/>
        <v>200</v>
      </c>
      <c r="I176" s="30">
        <f t="shared" si="51"/>
        <v>0</v>
      </c>
      <c r="J176" s="30">
        <f t="shared" si="51"/>
        <v>1500</v>
      </c>
      <c r="K176" s="30">
        <f t="shared" si="51"/>
        <v>1500</v>
      </c>
      <c r="L176" s="30">
        <f t="shared" si="51"/>
        <v>0</v>
      </c>
      <c r="M176" s="30">
        <f t="shared" si="51"/>
        <v>2300</v>
      </c>
      <c r="N176" s="30">
        <f t="shared" si="51"/>
        <v>2300</v>
      </c>
      <c r="O176" s="30">
        <f t="shared" si="51"/>
        <v>2300</v>
      </c>
      <c r="P176" s="30">
        <f t="shared" si="51"/>
        <v>1800</v>
      </c>
      <c r="Q176" s="30">
        <f t="shared" si="51"/>
        <v>900</v>
      </c>
    </row>
    <row r="177" spans="1:17" ht="17.45" customHeight="1" x14ac:dyDescent="0.2">
      <c r="A177" s="147" t="s">
        <v>619</v>
      </c>
      <c r="B177" s="259" t="s">
        <v>473</v>
      </c>
      <c r="C177" s="260"/>
      <c r="D177" s="260"/>
      <c r="E177" s="260"/>
      <c r="F177" s="260"/>
      <c r="G177" s="260"/>
      <c r="H177" s="260"/>
      <c r="I177" s="260"/>
      <c r="J177" s="260"/>
      <c r="K177" s="260"/>
      <c r="L177" s="260"/>
      <c r="M177" s="260"/>
      <c r="N177" s="260"/>
      <c r="O177" s="260"/>
      <c r="P177" s="260"/>
      <c r="Q177" s="260"/>
    </row>
    <row r="178" spans="1:17" ht="30" x14ac:dyDescent="0.25">
      <c r="A178" s="147"/>
      <c r="B178" s="156" t="s">
        <v>36</v>
      </c>
      <c r="C178" s="1"/>
      <c r="D178" s="3"/>
      <c r="E178" s="16">
        <f>SUM(H178+K178+N178+O178+P178+Q178)</f>
        <v>2400</v>
      </c>
      <c r="F178" s="41"/>
      <c r="G178" s="21">
        <v>300</v>
      </c>
      <c r="H178" s="16">
        <f>F178+G178</f>
        <v>300</v>
      </c>
      <c r="I178" s="41"/>
      <c r="J178" s="21">
        <v>500</v>
      </c>
      <c r="K178" s="16">
        <f>I178+J178</f>
        <v>500</v>
      </c>
      <c r="L178" s="41"/>
      <c r="M178" s="21">
        <v>500</v>
      </c>
      <c r="N178" s="16">
        <f>L178+M178</f>
        <v>500</v>
      </c>
      <c r="O178" s="22">
        <v>500</v>
      </c>
      <c r="P178" s="22">
        <v>300</v>
      </c>
      <c r="Q178" s="22">
        <v>300</v>
      </c>
    </row>
    <row r="179" spans="1:17" ht="45" x14ac:dyDescent="0.25">
      <c r="A179" s="147"/>
      <c r="B179" s="156" t="s">
        <v>42</v>
      </c>
      <c r="C179" s="3"/>
      <c r="D179" s="3"/>
      <c r="E179" s="3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</row>
    <row r="180" spans="1:17" ht="30" x14ac:dyDescent="0.25">
      <c r="A180" s="147"/>
      <c r="B180" s="156" t="s">
        <v>37</v>
      </c>
      <c r="C180" s="3"/>
      <c r="D180" s="3"/>
      <c r="E180" s="3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</row>
    <row r="181" spans="1:17" ht="15.6" customHeight="1" x14ac:dyDescent="0.25">
      <c r="A181" s="147"/>
      <c r="B181" s="156" t="s">
        <v>38</v>
      </c>
      <c r="C181" s="3"/>
      <c r="D181" s="3"/>
      <c r="E181" s="3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</row>
    <row r="182" spans="1:17" ht="30" x14ac:dyDescent="0.25">
      <c r="A182" s="147"/>
      <c r="B182" s="156" t="s">
        <v>41</v>
      </c>
      <c r="C182" s="3"/>
      <c r="D182" s="3"/>
      <c r="E182" s="16">
        <f t="shared" ref="E182:Q182" si="52">SUM(E178:E181)</f>
        <v>2400</v>
      </c>
      <c r="F182" s="30">
        <f t="shared" si="52"/>
        <v>0</v>
      </c>
      <c r="G182" s="30">
        <f t="shared" si="52"/>
        <v>300</v>
      </c>
      <c r="H182" s="30">
        <f t="shared" si="52"/>
        <v>300</v>
      </c>
      <c r="I182" s="30">
        <f t="shared" si="52"/>
        <v>0</v>
      </c>
      <c r="J182" s="30">
        <f t="shared" si="52"/>
        <v>500</v>
      </c>
      <c r="K182" s="30">
        <f t="shared" si="52"/>
        <v>500</v>
      </c>
      <c r="L182" s="30">
        <f t="shared" si="52"/>
        <v>0</v>
      </c>
      <c r="M182" s="30">
        <f t="shared" si="52"/>
        <v>500</v>
      </c>
      <c r="N182" s="30">
        <f t="shared" si="52"/>
        <v>500</v>
      </c>
      <c r="O182" s="30">
        <f t="shared" si="52"/>
        <v>500</v>
      </c>
      <c r="P182" s="30">
        <f t="shared" si="52"/>
        <v>300</v>
      </c>
      <c r="Q182" s="30">
        <f t="shared" si="52"/>
        <v>300</v>
      </c>
    </row>
    <row r="183" spans="1:17" ht="32.450000000000003" customHeight="1" x14ac:dyDescent="0.2">
      <c r="A183" s="141" t="s">
        <v>649</v>
      </c>
      <c r="B183" s="260" t="s">
        <v>399</v>
      </c>
      <c r="C183" s="260"/>
      <c r="D183" s="260"/>
      <c r="E183" s="260"/>
      <c r="F183" s="260"/>
      <c r="G183" s="260"/>
      <c r="H183" s="260"/>
      <c r="I183" s="260"/>
      <c r="J183" s="260"/>
      <c r="K183" s="260"/>
      <c r="L183" s="260"/>
      <c r="M183" s="260"/>
      <c r="N183" s="260"/>
      <c r="O183" s="260"/>
      <c r="P183" s="260"/>
      <c r="Q183" s="260"/>
    </row>
    <row r="184" spans="1:17" ht="30" x14ac:dyDescent="0.25">
      <c r="A184" s="141"/>
      <c r="B184" s="140" t="s">
        <v>36</v>
      </c>
      <c r="C184" s="1"/>
      <c r="D184" s="3"/>
      <c r="E184" s="16">
        <v>6270</v>
      </c>
      <c r="F184" s="41">
        <v>0</v>
      </c>
      <c r="G184" s="21">
        <v>430</v>
      </c>
      <c r="H184" s="16">
        <v>430</v>
      </c>
      <c r="I184" s="41">
        <v>0</v>
      </c>
      <c r="J184" s="21">
        <v>2580</v>
      </c>
      <c r="K184" s="16">
        <v>2580</v>
      </c>
      <c r="L184" s="41">
        <v>0</v>
      </c>
      <c r="M184" s="21">
        <v>1080</v>
      </c>
      <c r="N184" s="16">
        <v>1080</v>
      </c>
      <c r="O184" s="21">
        <v>980</v>
      </c>
      <c r="P184" s="21">
        <v>600</v>
      </c>
      <c r="Q184" s="21">
        <v>600</v>
      </c>
    </row>
    <row r="185" spans="1:17" ht="45" x14ac:dyDescent="0.25">
      <c r="A185" s="141"/>
      <c r="B185" s="140" t="s">
        <v>42</v>
      </c>
      <c r="C185" s="3"/>
      <c r="D185" s="3"/>
      <c r="E185" s="16">
        <v>0</v>
      </c>
      <c r="F185" s="41">
        <v>0</v>
      </c>
      <c r="G185" s="21">
        <v>0</v>
      </c>
      <c r="H185" s="16">
        <v>0</v>
      </c>
      <c r="I185" s="41">
        <v>0</v>
      </c>
      <c r="J185" s="21">
        <v>0</v>
      </c>
      <c r="K185" s="16">
        <v>0</v>
      </c>
      <c r="L185" s="41">
        <v>0</v>
      </c>
      <c r="M185" s="21">
        <v>0</v>
      </c>
      <c r="N185" s="16">
        <v>0</v>
      </c>
      <c r="O185" s="21">
        <v>0</v>
      </c>
      <c r="P185" s="21">
        <v>0</v>
      </c>
      <c r="Q185" s="21">
        <v>0</v>
      </c>
    </row>
    <row r="186" spans="1:17" ht="30" x14ac:dyDescent="0.25">
      <c r="A186" s="141"/>
      <c r="B186" s="140" t="s">
        <v>37</v>
      </c>
      <c r="C186" s="3"/>
      <c r="D186" s="3"/>
      <c r="E186" s="16">
        <v>0</v>
      </c>
      <c r="F186" s="41">
        <v>0</v>
      </c>
      <c r="G186" s="21">
        <v>0</v>
      </c>
      <c r="H186" s="16">
        <v>0</v>
      </c>
      <c r="I186" s="41">
        <v>0</v>
      </c>
      <c r="J186" s="21">
        <v>0</v>
      </c>
      <c r="K186" s="16">
        <v>0</v>
      </c>
      <c r="L186" s="41">
        <v>0</v>
      </c>
      <c r="M186" s="21">
        <v>0</v>
      </c>
      <c r="N186" s="16">
        <v>0</v>
      </c>
      <c r="O186" s="21">
        <v>0</v>
      </c>
      <c r="P186" s="21">
        <v>0</v>
      </c>
      <c r="Q186" s="21">
        <v>0</v>
      </c>
    </row>
    <row r="187" spans="1:17" ht="16.149999999999999" customHeight="1" x14ac:dyDescent="0.25">
      <c r="A187" s="141"/>
      <c r="B187" s="140" t="s">
        <v>38</v>
      </c>
      <c r="C187" s="3"/>
      <c r="D187" s="3"/>
      <c r="E187" s="16">
        <v>70</v>
      </c>
      <c r="F187" s="41">
        <v>0</v>
      </c>
      <c r="G187" s="21">
        <v>20</v>
      </c>
      <c r="H187" s="16">
        <v>20</v>
      </c>
      <c r="I187" s="41">
        <v>0</v>
      </c>
      <c r="J187" s="21">
        <v>5</v>
      </c>
      <c r="K187" s="16">
        <v>5</v>
      </c>
      <c r="L187" s="41">
        <v>0</v>
      </c>
      <c r="M187" s="21">
        <v>0</v>
      </c>
      <c r="N187" s="16">
        <v>0</v>
      </c>
      <c r="O187" s="21">
        <v>15</v>
      </c>
      <c r="P187" s="21">
        <v>15</v>
      </c>
      <c r="Q187" s="21">
        <v>15</v>
      </c>
    </row>
    <row r="188" spans="1:17" ht="30" x14ac:dyDescent="0.25">
      <c r="A188" s="141"/>
      <c r="B188" s="140" t="s">
        <v>41</v>
      </c>
      <c r="C188" s="3"/>
      <c r="D188" s="3"/>
      <c r="E188" s="16">
        <v>6340</v>
      </c>
      <c r="F188" s="30">
        <v>0</v>
      </c>
      <c r="G188" s="21">
        <v>450</v>
      </c>
      <c r="H188" s="30">
        <v>450</v>
      </c>
      <c r="I188" s="30">
        <v>0</v>
      </c>
      <c r="J188" s="21">
        <v>2585</v>
      </c>
      <c r="K188" s="30">
        <v>2585</v>
      </c>
      <c r="L188" s="30">
        <v>0</v>
      </c>
      <c r="M188" s="21">
        <v>1080</v>
      </c>
      <c r="N188" s="30">
        <v>1080</v>
      </c>
      <c r="O188" s="21">
        <v>995</v>
      </c>
      <c r="P188" s="21">
        <v>615</v>
      </c>
      <c r="Q188" s="21">
        <v>615</v>
      </c>
    </row>
    <row r="189" spans="1:17" ht="45" customHeight="1" x14ac:dyDescent="0.2">
      <c r="A189" s="141" t="s">
        <v>660</v>
      </c>
      <c r="B189" s="260" t="s">
        <v>400</v>
      </c>
      <c r="C189" s="260"/>
      <c r="D189" s="260"/>
      <c r="E189" s="260"/>
      <c r="F189" s="260"/>
      <c r="G189" s="260"/>
      <c r="H189" s="260"/>
      <c r="I189" s="260"/>
      <c r="J189" s="260"/>
      <c r="K189" s="260"/>
      <c r="L189" s="260"/>
      <c r="M189" s="260"/>
      <c r="N189" s="260"/>
      <c r="O189" s="260"/>
      <c r="P189" s="260"/>
      <c r="Q189" s="260"/>
    </row>
    <row r="190" spans="1:17" ht="30" x14ac:dyDescent="0.25">
      <c r="A190" s="141"/>
      <c r="B190" s="140" t="s">
        <v>36</v>
      </c>
      <c r="C190" s="1"/>
      <c r="D190" s="3"/>
      <c r="E190" s="16">
        <v>150</v>
      </c>
      <c r="F190" s="41"/>
      <c r="G190" s="21">
        <v>150</v>
      </c>
      <c r="H190" s="16">
        <v>150</v>
      </c>
      <c r="I190" s="41"/>
      <c r="J190" s="21"/>
      <c r="K190" s="16">
        <v>0</v>
      </c>
      <c r="L190" s="41"/>
      <c r="M190" s="21"/>
      <c r="N190" s="16">
        <v>0</v>
      </c>
      <c r="O190" s="22"/>
      <c r="P190" s="22"/>
      <c r="Q190" s="22"/>
    </row>
    <row r="191" spans="1:17" ht="45" x14ac:dyDescent="0.25">
      <c r="A191" s="141"/>
      <c r="B191" s="140" t="s">
        <v>42</v>
      </c>
      <c r="C191" s="3"/>
      <c r="D191" s="3"/>
      <c r="E191" s="16">
        <v>0</v>
      </c>
      <c r="F191" s="29"/>
      <c r="G191" s="29"/>
      <c r="H191" s="16">
        <v>0</v>
      </c>
      <c r="I191" s="29"/>
      <c r="J191" s="29"/>
      <c r="K191" s="16">
        <v>0</v>
      </c>
      <c r="L191" s="29"/>
      <c r="M191" s="29"/>
      <c r="N191" s="16">
        <v>0</v>
      </c>
      <c r="O191" s="29"/>
      <c r="P191" s="29"/>
      <c r="Q191" s="29"/>
    </row>
    <row r="192" spans="1:17" ht="30" x14ac:dyDescent="0.25">
      <c r="A192" s="141"/>
      <c r="B192" s="140" t="s">
        <v>37</v>
      </c>
      <c r="C192" s="3"/>
      <c r="D192" s="3"/>
      <c r="E192" s="16">
        <v>0</v>
      </c>
      <c r="F192" s="29"/>
      <c r="G192" s="29"/>
      <c r="H192" s="16">
        <v>0</v>
      </c>
      <c r="I192" s="29"/>
      <c r="J192" s="29"/>
      <c r="K192" s="16">
        <v>0</v>
      </c>
      <c r="L192" s="29"/>
      <c r="M192" s="29"/>
      <c r="N192" s="16">
        <v>0</v>
      </c>
      <c r="O192" s="29"/>
      <c r="P192" s="29"/>
      <c r="Q192" s="29"/>
    </row>
    <row r="193" spans="1:17" ht="17.45" customHeight="1" x14ac:dyDescent="0.25">
      <c r="A193" s="141"/>
      <c r="B193" s="140" t="s">
        <v>38</v>
      </c>
      <c r="C193" s="3"/>
      <c r="D193" s="3"/>
      <c r="E193" s="16">
        <v>15</v>
      </c>
      <c r="F193" s="29"/>
      <c r="G193" s="29">
        <v>15</v>
      </c>
      <c r="H193" s="16">
        <v>15</v>
      </c>
      <c r="I193" s="29"/>
      <c r="J193" s="29"/>
      <c r="K193" s="16">
        <v>0</v>
      </c>
      <c r="L193" s="29"/>
      <c r="M193" s="29"/>
      <c r="N193" s="16">
        <v>0</v>
      </c>
      <c r="O193" s="29"/>
      <c r="P193" s="29"/>
      <c r="Q193" s="29"/>
    </row>
    <row r="194" spans="1:17" ht="30" x14ac:dyDescent="0.25">
      <c r="A194" s="141"/>
      <c r="B194" s="140" t="s">
        <v>41</v>
      </c>
      <c r="C194" s="3"/>
      <c r="D194" s="3"/>
      <c r="E194" s="16">
        <v>165</v>
      </c>
      <c r="F194" s="30">
        <v>0</v>
      </c>
      <c r="G194" s="30">
        <v>165</v>
      </c>
      <c r="H194" s="30">
        <v>165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0">
        <v>0</v>
      </c>
      <c r="Q194" s="30">
        <v>0</v>
      </c>
    </row>
    <row r="195" spans="1:17" ht="36.6" customHeight="1" x14ac:dyDescent="0.2">
      <c r="A195" s="141" t="s">
        <v>670</v>
      </c>
      <c r="B195" s="252" t="s">
        <v>410</v>
      </c>
      <c r="C195" s="253"/>
      <c r="D195" s="253"/>
      <c r="E195" s="253"/>
      <c r="F195" s="253"/>
      <c r="G195" s="253"/>
      <c r="H195" s="253"/>
      <c r="I195" s="253"/>
      <c r="J195" s="253"/>
      <c r="K195" s="253"/>
      <c r="L195" s="253"/>
      <c r="M195" s="253"/>
      <c r="N195" s="253"/>
      <c r="O195" s="253"/>
      <c r="P195" s="253"/>
      <c r="Q195" s="254"/>
    </row>
    <row r="196" spans="1:17" ht="30" x14ac:dyDescent="0.25">
      <c r="A196" s="141"/>
      <c r="B196" s="140" t="s">
        <v>36</v>
      </c>
      <c r="C196" s="1"/>
      <c r="D196" s="3"/>
      <c r="E196" s="16">
        <v>140</v>
      </c>
      <c r="F196" s="41"/>
      <c r="G196" s="21">
        <v>30</v>
      </c>
      <c r="H196" s="16">
        <v>30</v>
      </c>
      <c r="I196" s="41"/>
      <c r="J196" s="21">
        <v>30</v>
      </c>
      <c r="K196" s="16">
        <v>30</v>
      </c>
      <c r="L196" s="41"/>
      <c r="M196" s="21">
        <v>30</v>
      </c>
      <c r="N196" s="16">
        <v>30</v>
      </c>
      <c r="O196" s="22">
        <v>50</v>
      </c>
      <c r="P196" s="22"/>
      <c r="Q196" s="22"/>
    </row>
    <row r="197" spans="1:17" ht="45" x14ac:dyDescent="0.25">
      <c r="A197" s="141"/>
      <c r="B197" s="140" t="s">
        <v>42</v>
      </c>
      <c r="C197" s="3"/>
      <c r="D197" s="3"/>
      <c r="E197" s="16">
        <v>0</v>
      </c>
      <c r="F197" s="29"/>
      <c r="G197" s="29"/>
      <c r="H197" s="16">
        <v>0</v>
      </c>
      <c r="I197" s="29"/>
      <c r="J197" s="29"/>
      <c r="K197" s="16">
        <v>0</v>
      </c>
      <c r="L197" s="29"/>
      <c r="M197" s="29"/>
      <c r="N197" s="16">
        <v>0</v>
      </c>
      <c r="O197" s="29"/>
      <c r="P197" s="29"/>
      <c r="Q197" s="29"/>
    </row>
    <row r="198" spans="1:17" ht="30" x14ac:dyDescent="0.25">
      <c r="A198" s="141"/>
      <c r="B198" s="140" t="s">
        <v>37</v>
      </c>
      <c r="C198" s="3"/>
      <c r="D198" s="3"/>
      <c r="E198" s="16">
        <v>0</v>
      </c>
      <c r="F198" s="29"/>
      <c r="G198" s="29"/>
      <c r="H198" s="16">
        <v>0</v>
      </c>
      <c r="I198" s="29"/>
      <c r="J198" s="29"/>
      <c r="K198" s="16">
        <v>0</v>
      </c>
      <c r="L198" s="29"/>
      <c r="M198" s="29"/>
      <c r="N198" s="16">
        <v>0</v>
      </c>
      <c r="O198" s="29"/>
      <c r="P198" s="29"/>
      <c r="Q198" s="29"/>
    </row>
    <row r="199" spans="1:17" ht="18" customHeight="1" x14ac:dyDescent="0.25">
      <c r="A199" s="141"/>
      <c r="B199" s="140" t="s">
        <v>38</v>
      </c>
      <c r="C199" s="3"/>
      <c r="D199" s="3"/>
      <c r="E199" s="16">
        <v>0</v>
      </c>
      <c r="F199" s="29"/>
      <c r="G199" s="29"/>
      <c r="H199" s="16">
        <v>0</v>
      </c>
      <c r="I199" s="29"/>
      <c r="J199" s="29"/>
      <c r="K199" s="16">
        <v>0</v>
      </c>
      <c r="L199" s="29"/>
      <c r="M199" s="29"/>
      <c r="N199" s="16">
        <v>0</v>
      </c>
      <c r="O199" s="29"/>
      <c r="P199" s="29"/>
      <c r="Q199" s="29"/>
    </row>
    <row r="200" spans="1:17" ht="30" x14ac:dyDescent="0.25">
      <c r="A200" s="141"/>
      <c r="B200" s="140" t="s">
        <v>41</v>
      </c>
      <c r="C200" s="3"/>
      <c r="D200" s="3"/>
      <c r="E200" s="16">
        <v>140</v>
      </c>
      <c r="F200" s="30">
        <v>0</v>
      </c>
      <c r="G200" s="30">
        <v>30</v>
      </c>
      <c r="H200" s="30">
        <v>30</v>
      </c>
      <c r="I200" s="30">
        <v>0</v>
      </c>
      <c r="J200" s="30">
        <v>30</v>
      </c>
      <c r="K200" s="30">
        <v>30</v>
      </c>
      <c r="L200" s="30">
        <v>0</v>
      </c>
      <c r="M200" s="30">
        <v>30</v>
      </c>
      <c r="N200" s="30">
        <v>30</v>
      </c>
      <c r="O200" s="30">
        <v>50</v>
      </c>
      <c r="P200" s="30">
        <v>0</v>
      </c>
      <c r="Q200" s="30">
        <v>0</v>
      </c>
    </row>
    <row r="201" spans="1:17" ht="36" customHeight="1" x14ac:dyDescent="0.2">
      <c r="A201" s="141" t="s">
        <v>1102</v>
      </c>
      <c r="B201" s="252" t="s">
        <v>418</v>
      </c>
      <c r="C201" s="253"/>
      <c r="D201" s="253"/>
      <c r="E201" s="253"/>
      <c r="F201" s="253"/>
      <c r="G201" s="253"/>
      <c r="H201" s="253"/>
      <c r="I201" s="253"/>
      <c r="J201" s="253"/>
      <c r="K201" s="253"/>
      <c r="L201" s="253"/>
      <c r="M201" s="253"/>
      <c r="N201" s="253"/>
      <c r="O201" s="253"/>
      <c r="P201" s="253"/>
      <c r="Q201" s="254"/>
    </row>
    <row r="202" spans="1:17" ht="30" x14ac:dyDescent="0.25">
      <c r="A202" s="141"/>
      <c r="B202" s="140" t="s">
        <v>36</v>
      </c>
      <c r="C202" s="1"/>
      <c r="D202" s="3"/>
      <c r="E202" s="16">
        <v>200</v>
      </c>
      <c r="F202" s="41"/>
      <c r="G202" s="21">
        <v>50</v>
      </c>
      <c r="H202" s="16">
        <v>50</v>
      </c>
      <c r="I202" s="41"/>
      <c r="J202" s="21">
        <v>50</v>
      </c>
      <c r="K202" s="16">
        <v>50</v>
      </c>
      <c r="L202" s="41"/>
      <c r="M202" s="21">
        <v>50</v>
      </c>
      <c r="N202" s="16">
        <v>50</v>
      </c>
      <c r="O202" s="22">
        <v>50</v>
      </c>
      <c r="P202" s="22"/>
      <c r="Q202" s="22"/>
    </row>
    <row r="203" spans="1:17" ht="45" x14ac:dyDescent="0.25">
      <c r="A203" s="141"/>
      <c r="B203" s="140" t="s">
        <v>42</v>
      </c>
      <c r="C203" s="3"/>
      <c r="D203" s="3"/>
      <c r="E203" s="16">
        <v>0</v>
      </c>
      <c r="F203" s="29"/>
      <c r="G203" s="29"/>
      <c r="H203" s="16">
        <v>0</v>
      </c>
      <c r="I203" s="29"/>
      <c r="J203" s="29"/>
      <c r="K203" s="16">
        <v>0</v>
      </c>
      <c r="L203" s="29"/>
      <c r="M203" s="29"/>
      <c r="N203" s="16">
        <v>0</v>
      </c>
      <c r="O203" s="29"/>
      <c r="P203" s="29"/>
      <c r="Q203" s="29"/>
    </row>
    <row r="204" spans="1:17" ht="30" x14ac:dyDescent="0.25">
      <c r="A204" s="141"/>
      <c r="B204" s="140" t="s">
        <v>37</v>
      </c>
      <c r="C204" s="3"/>
      <c r="D204" s="3"/>
      <c r="E204" s="16">
        <v>0</v>
      </c>
      <c r="F204" s="29"/>
      <c r="G204" s="29"/>
      <c r="H204" s="16">
        <v>0</v>
      </c>
      <c r="I204" s="29"/>
      <c r="J204" s="29"/>
      <c r="K204" s="16">
        <v>0</v>
      </c>
      <c r="L204" s="29"/>
      <c r="M204" s="29"/>
      <c r="N204" s="16">
        <v>0</v>
      </c>
      <c r="O204" s="29"/>
      <c r="P204" s="29"/>
      <c r="Q204" s="29"/>
    </row>
    <row r="205" spans="1:17" ht="15" x14ac:dyDescent="0.25">
      <c r="A205" s="141"/>
      <c r="B205" s="140" t="s">
        <v>38</v>
      </c>
      <c r="C205" s="3"/>
      <c r="D205" s="3"/>
      <c r="E205" s="16">
        <v>10</v>
      </c>
      <c r="F205" s="29"/>
      <c r="G205" s="29">
        <v>5</v>
      </c>
      <c r="H205" s="16">
        <v>5</v>
      </c>
      <c r="I205" s="29"/>
      <c r="J205" s="29">
        <v>5</v>
      </c>
      <c r="K205" s="16">
        <v>5</v>
      </c>
      <c r="L205" s="29"/>
      <c r="M205" s="29"/>
      <c r="N205" s="16">
        <v>0</v>
      </c>
      <c r="O205" s="29"/>
      <c r="P205" s="29"/>
      <c r="Q205" s="29"/>
    </row>
    <row r="206" spans="1:17" ht="30" x14ac:dyDescent="0.25">
      <c r="A206" s="141"/>
      <c r="B206" s="140" t="s">
        <v>41</v>
      </c>
      <c r="C206" s="3"/>
      <c r="D206" s="3"/>
      <c r="E206" s="16">
        <v>210</v>
      </c>
      <c r="F206" s="30">
        <v>0</v>
      </c>
      <c r="G206" s="30">
        <v>55</v>
      </c>
      <c r="H206" s="30">
        <v>55</v>
      </c>
      <c r="I206" s="30">
        <v>0</v>
      </c>
      <c r="J206" s="30">
        <v>55</v>
      </c>
      <c r="K206" s="30">
        <v>55</v>
      </c>
      <c r="L206" s="30">
        <v>0</v>
      </c>
      <c r="M206" s="30">
        <v>50</v>
      </c>
      <c r="N206" s="30">
        <v>50</v>
      </c>
      <c r="O206" s="30">
        <v>50</v>
      </c>
      <c r="P206" s="30">
        <v>0</v>
      </c>
      <c r="Q206" s="30">
        <v>0</v>
      </c>
    </row>
    <row r="207" spans="1:17" ht="34.5" customHeight="1" x14ac:dyDescent="0.2">
      <c r="A207" s="141" t="s">
        <v>1103</v>
      </c>
      <c r="B207" s="260" t="s">
        <v>422</v>
      </c>
      <c r="C207" s="260"/>
      <c r="D207" s="260"/>
      <c r="E207" s="260"/>
      <c r="F207" s="260"/>
      <c r="G207" s="260"/>
      <c r="H207" s="260"/>
      <c r="I207" s="260"/>
      <c r="J207" s="260"/>
      <c r="K207" s="260"/>
      <c r="L207" s="260"/>
      <c r="M207" s="260"/>
      <c r="N207" s="260"/>
      <c r="O207" s="260"/>
      <c r="P207" s="260"/>
      <c r="Q207" s="260"/>
    </row>
    <row r="208" spans="1:17" ht="30" x14ac:dyDescent="0.25">
      <c r="A208" s="141"/>
      <c r="B208" s="140" t="s">
        <v>36</v>
      </c>
      <c r="C208" s="1"/>
      <c r="D208" s="3"/>
      <c r="E208" s="16">
        <v>5480</v>
      </c>
      <c r="F208" s="41"/>
      <c r="G208" s="21">
        <v>200</v>
      </c>
      <c r="H208" s="16">
        <v>200</v>
      </c>
      <c r="I208" s="41"/>
      <c r="J208" s="21">
        <v>2500</v>
      </c>
      <c r="K208" s="16">
        <v>2500</v>
      </c>
      <c r="L208" s="41"/>
      <c r="M208" s="21">
        <v>1000</v>
      </c>
      <c r="N208" s="16">
        <v>1000</v>
      </c>
      <c r="O208" s="22">
        <v>780</v>
      </c>
      <c r="P208" s="22">
        <v>500</v>
      </c>
      <c r="Q208" s="22">
        <v>500</v>
      </c>
    </row>
    <row r="209" spans="1:17" ht="45" x14ac:dyDescent="0.25">
      <c r="A209" s="141"/>
      <c r="B209" s="140" t="s">
        <v>42</v>
      </c>
      <c r="C209" s="3"/>
      <c r="D209" s="3"/>
      <c r="E209" s="16">
        <v>0</v>
      </c>
      <c r="F209" s="29"/>
      <c r="G209" s="29"/>
      <c r="H209" s="16">
        <v>0</v>
      </c>
      <c r="I209" s="29"/>
      <c r="J209" s="29"/>
      <c r="K209" s="16">
        <v>0</v>
      </c>
      <c r="L209" s="29"/>
      <c r="M209" s="29"/>
      <c r="N209" s="16">
        <v>0</v>
      </c>
      <c r="O209" s="29"/>
      <c r="P209" s="29"/>
      <c r="Q209" s="29"/>
    </row>
    <row r="210" spans="1:17" ht="30" x14ac:dyDescent="0.25">
      <c r="A210" s="141"/>
      <c r="B210" s="140" t="s">
        <v>37</v>
      </c>
      <c r="C210" s="3"/>
      <c r="D210" s="3"/>
      <c r="E210" s="16">
        <v>0</v>
      </c>
      <c r="F210" s="29"/>
      <c r="G210" s="29"/>
      <c r="H210" s="16">
        <v>0</v>
      </c>
      <c r="I210" s="29"/>
      <c r="J210" s="29"/>
      <c r="K210" s="16">
        <v>0</v>
      </c>
      <c r="L210" s="29"/>
      <c r="M210" s="29"/>
      <c r="N210" s="16">
        <v>0</v>
      </c>
      <c r="O210" s="29"/>
      <c r="P210" s="29"/>
      <c r="Q210" s="29"/>
    </row>
    <row r="211" spans="1:17" ht="16.899999999999999" customHeight="1" x14ac:dyDescent="0.25">
      <c r="A211" s="141"/>
      <c r="B211" s="140" t="s">
        <v>38</v>
      </c>
      <c r="C211" s="3"/>
      <c r="D211" s="3"/>
      <c r="E211" s="16">
        <v>0</v>
      </c>
      <c r="F211" s="29"/>
      <c r="G211" s="29"/>
      <c r="H211" s="16">
        <v>0</v>
      </c>
      <c r="I211" s="29"/>
      <c r="J211" s="29"/>
      <c r="K211" s="16">
        <v>0</v>
      </c>
      <c r="L211" s="29"/>
      <c r="M211" s="29"/>
      <c r="N211" s="16">
        <v>0</v>
      </c>
      <c r="O211" s="29"/>
      <c r="P211" s="29"/>
      <c r="Q211" s="29"/>
    </row>
    <row r="212" spans="1:17" ht="30" x14ac:dyDescent="0.25">
      <c r="A212" s="141"/>
      <c r="B212" s="140" t="s">
        <v>41</v>
      </c>
      <c r="C212" s="3"/>
      <c r="D212" s="3"/>
      <c r="E212" s="16">
        <v>5480</v>
      </c>
      <c r="F212" s="30">
        <v>0</v>
      </c>
      <c r="G212" s="30">
        <v>200</v>
      </c>
      <c r="H212" s="30">
        <v>200</v>
      </c>
      <c r="I212" s="30">
        <v>0</v>
      </c>
      <c r="J212" s="30">
        <v>2500</v>
      </c>
      <c r="K212" s="30">
        <v>2500</v>
      </c>
      <c r="L212" s="30">
        <v>0</v>
      </c>
      <c r="M212" s="30">
        <v>1000</v>
      </c>
      <c r="N212" s="30">
        <v>1000</v>
      </c>
      <c r="O212" s="30">
        <v>780</v>
      </c>
      <c r="P212" s="30">
        <v>500</v>
      </c>
      <c r="Q212" s="30">
        <v>500</v>
      </c>
    </row>
    <row r="213" spans="1:17" ht="31.9" customHeight="1" x14ac:dyDescent="0.2">
      <c r="A213" s="141" t="s">
        <v>1104</v>
      </c>
      <c r="B213" s="260" t="s">
        <v>439</v>
      </c>
      <c r="C213" s="260"/>
      <c r="D213" s="260"/>
      <c r="E213" s="260"/>
      <c r="F213" s="260"/>
      <c r="G213" s="260"/>
      <c r="H213" s="260"/>
      <c r="I213" s="260"/>
      <c r="J213" s="260"/>
      <c r="K213" s="260"/>
      <c r="L213" s="260"/>
      <c r="M213" s="260"/>
      <c r="N213" s="260"/>
      <c r="O213" s="260"/>
      <c r="P213" s="260"/>
      <c r="Q213" s="260"/>
    </row>
    <row r="214" spans="1:17" ht="30" x14ac:dyDescent="0.25">
      <c r="A214" s="141"/>
      <c r="B214" s="140" t="s">
        <v>36</v>
      </c>
      <c r="C214" s="1"/>
      <c r="D214" s="3"/>
      <c r="E214" s="16">
        <v>300</v>
      </c>
      <c r="F214" s="41"/>
      <c r="G214" s="21"/>
      <c r="H214" s="16">
        <v>0</v>
      </c>
      <c r="I214" s="41"/>
      <c r="J214" s="21"/>
      <c r="K214" s="16">
        <v>0</v>
      </c>
      <c r="L214" s="41"/>
      <c r="M214" s="21"/>
      <c r="N214" s="16">
        <v>0</v>
      </c>
      <c r="O214" s="22">
        <v>100</v>
      </c>
      <c r="P214" s="22">
        <v>100</v>
      </c>
      <c r="Q214" s="22">
        <v>100</v>
      </c>
    </row>
    <row r="215" spans="1:17" ht="45" x14ac:dyDescent="0.25">
      <c r="A215" s="141"/>
      <c r="B215" s="140" t="s">
        <v>42</v>
      </c>
      <c r="C215" s="3"/>
      <c r="D215" s="3"/>
      <c r="E215" s="16">
        <v>0</v>
      </c>
      <c r="F215" s="29"/>
      <c r="G215" s="29"/>
      <c r="H215" s="16">
        <v>0</v>
      </c>
      <c r="I215" s="29"/>
      <c r="J215" s="29"/>
      <c r="K215" s="16">
        <v>0</v>
      </c>
      <c r="L215" s="29"/>
      <c r="M215" s="29"/>
      <c r="N215" s="16">
        <v>0</v>
      </c>
      <c r="O215" s="29"/>
      <c r="P215" s="29"/>
      <c r="Q215" s="29"/>
    </row>
    <row r="216" spans="1:17" ht="30" x14ac:dyDescent="0.25">
      <c r="A216" s="141"/>
      <c r="B216" s="140" t="s">
        <v>37</v>
      </c>
      <c r="C216" s="3"/>
      <c r="D216" s="3"/>
      <c r="E216" s="16">
        <v>0</v>
      </c>
      <c r="F216" s="29"/>
      <c r="G216" s="29"/>
      <c r="H216" s="16">
        <v>0</v>
      </c>
      <c r="I216" s="29"/>
      <c r="J216" s="29"/>
      <c r="K216" s="16">
        <v>0</v>
      </c>
      <c r="L216" s="29"/>
      <c r="M216" s="29"/>
      <c r="N216" s="16">
        <v>0</v>
      </c>
      <c r="O216" s="29"/>
      <c r="P216" s="29"/>
      <c r="Q216" s="29"/>
    </row>
    <row r="217" spans="1:17" ht="15" x14ac:dyDescent="0.25">
      <c r="A217" s="141"/>
      <c r="B217" s="140" t="s">
        <v>38</v>
      </c>
      <c r="C217" s="3"/>
      <c r="D217" s="3"/>
      <c r="E217" s="16">
        <v>45</v>
      </c>
      <c r="F217" s="29"/>
      <c r="G217" s="29"/>
      <c r="H217" s="16">
        <v>0</v>
      </c>
      <c r="I217" s="29"/>
      <c r="J217" s="29"/>
      <c r="K217" s="16">
        <v>0</v>
      </c>
      <c r="L217" s="29"/>
      <c r="M217" s="29"/>
      <c r="N217" s="16">
        <v>0</v>
      </c>
      <c r="O217" s="29">
        <v>15</v>
      </c>
      <c r="P217" s="29">
        <v>15</v>
      </c>
      <c r="Q217" s="29">
        <v>15</v>
      </c>
    </row>
    <row r="218" spans="1:17" ht="30" x14ac:dyDescent="0.25">
      <c r="A218" s="141"/>
      <c r="B218" s="140" t="s">
        <v>41</v>
      </c>
      <c r="C218" s="3"/>
      <c r="D218" s="3"/>
      <c r="E218" s="16">
        <v>345</v>
      </c>
      <c r="F218" s="30">
        <v>0</v>
      </c>
      <c r="G218" s="30">
        <v>0</v>
      </c>
      <c r="H218" s="30">
        <v>0</v>
      </c>
      <c r="I218" s="30">
        <v>0</v>
      </c>
      <c r="J218" s="30">
        <v>0</v>
      </c>
      <c r="K218" s="30">
        <v>0</v>
      </c>
      <c r="L218" s="30">
        <v>0</v>
      </c>
      <c r="M218" s="30">
        <v>0</v>
      </c>
      <c r="N218" s="30">
        <v>0</v>
      </c>
      <c r="O218" s="30">
        <v>115</v>
      </c>
      <c r="P218" s="30">
        <v>115</v>
      </c>
      <c r="Q218" s="30">
        <v>115</v>
      </c>
    </row>
    <row r="219" spans="1:17" ht="21" customHeight="1" x14ac:dyDescent="0.2">
      <c r="A219" s="141" t="s">
        <v>671</v>
      </c>
      <c r="B219" s="260" t="s">
        <v>445</v>
      </c>
      <c r="C219" s="260"/>
      <c r="D219" s="260"/>
      <c r="E219" s="260"/>
      <c r="F219" s="260"/>
      <c r="G219" s="260"/>
      <c r="H219" s="260"/>
      <c r="I219" s="260"/>
      <c r="J219" s="260"/>
      <c r="K219" s="260"/>
      <c r="L219" s="260"/>
      <c r="M219" s="260"/>
      <c r="N219" s="260"/>
      <c r="O219" s="260"/>
      <c r="P219" s="260"/>
      <c r="Q219" s="260"/>
    </row>
    <row r="220" spans="1:17" ht="30" x14ac:dyDescent="0.25">
      <c r="A220" s="141"/>
      <c r="B220" s="140" t="s">
        <v>36</v>
      </c>
      <c r="C220" s="1"/>
      <c r="D220" s="3"/>
      <c r="E220" s="16">
        <v>5920</v>
      </c>
      <c r="F220" s="41">
        <v>0</v>
      </c>
      <c r="G220" s="21">
        <v>1020</v>
      </c>
      <c r="H220" s="16">
        <v>1020</v>
      </c>
      <c r="I220" s="41">
        <v>0</v>
      </c>
      <c r="J220" s="21">
        <v>1400</v>
      </c>
      <c r="K220" s="16">
        <v>1400</v>
      </c>
      <c r="L220" s="41">
        <v>0</v>
      </c>
      <c r="M220" s="21">
        <v>1400</v>
      </c>
      <c r="N220" s="16">
        <v>1400</v>
      </c>
      <c r="O220" s="21">
        <v>1100</v>
      </c>
      <c r="P220" s="21">
        <v>500</v>
      </c>
      <c r="Q220" s="21">
        <v>500</v>
      </c>
    </row>
    <row r="221" spans="1:17" ht="45" x14ac:dyDescent="0.25">
      <c r="A221" s="141"/>
      <c r="B221" s="140" t="s">
        <v>42</v>
      </c>
      <c r="C221" s="3"/>
      <c r="D221" s="3"/>
      <c r="E221" s="16">
        <v>0</v>
      </c>
      <c r="F221" s="41">
        <v>0</v>
      </c>
      <c r="G221" s="21">
        <v>0</v>
      </c>
      <c r="H221" s="16">
        <v>0</v>
      </c>
      <c r="I221" s="41">
        <v>0</v>
      </c>
      <c r="J221" s="21">
        <v>0</v>
      </c>
      <c r="K221" s="16">
        <v>0</v>
      </c>
      <c r="L221" s="41">
        <v>0</v>
      </c>
      <c r="M221" s="21">
        <v>0</v>
      </c>
      <c r="N221" s="16">
        <v>0</v>
      </c>
      <c r="O221" s="21">
        <v>0</v>
      </c>
      <c r="P221" s="21">
        <v>0</v>
      </c>
      <c r="Q221" s="21">
        <v>0</v>
      </c>
    </row>
    <row r="222" spans="1:17" ht="30" x14ac:dyDescent="0.25">
      <c r="A222" s="141"/>
      <c r="B222" s="140" t="s">
        <v>37</v>
      </c>
      <c r="C222" s="3"/>
      <c r="D222" s="3"/>
      <c r="E222" s="16">
        <v>0</v>
      </c>
      <c r="F222" s="41">
        <v>0</v>
      </c>
      <c r="G222" s="21">
        <v>0</v>
      </c>
      <c r="H222" s="16">
        <v>0</v>
      </c>
      <c r="I222" s="41">
        <v>0</v>
      </c>
      <c r="J222" s="21">
        <v>0</v>
      </c>
      <c r="K222" s="16">
        <v>0</v>
      </c>
      <c r="L222" s="41">
        <v>0</v>
      </c>
      <c r="M222" s="21">
        <v>0</v>
      </c>
      <c r="N222" s="16">
        <v>0</v>
      </c>
      <c r="O222" s="21">
        <v>0</v>
      </c>
      <c r="P222" s="21">
        <v>0</v>
      </c>
      <c r="Q222" s="21">
        <v>0</v>
      </c>
    </row>
    <row r="223" spans="1:17" ht="19.899999999999999" customHeight="1" x14ac:dyDescent="0.25">
      <c r="A223" s="141"/>
      <c r="B223" s="140" t="s">
        <v>38</v>
      </c>
      <c r="C223" s="3"/>
      <c r="D223" s="3"/>
      <c r="E223" s="16">
        <v>130</v>
      </c>
      <c r="F223" s="41">
        <v>0</v>
      </c>
      <c r="G223" s="21">
        <v>45</v>
      </c>
      <c r="H223" s="16">
        <v>45</v>
      </c>
      <c r="I223" s="41">
        <v>0</v>
      </c>
      <c r="J223" s="21">
        <v>30</v>
      </c>
      <c r="K223" s="16">
        <v>30</v>
      </c>
      <c r="L223" s="41">
        <v>0</v>
      </c>
      <c r="M223" s="21">
        <v>30</v>
      </c>
      <c r="N223" s="16">
        <v>30</v>
      </c>
      <c r="O223" s="21">
        <v>15</v>
      </c>
      <c r="P223" s="21">
        <v>5</v>
      </c>
      <c r="Q223" s="21">
        <v>5</v>
      </c>
    </row>
    <row r="224" spans="1:17" ht="30" x14ac:dyDescent="0.25">
      <c r="A224" s="141"/>
      <c r="B224" s="140" t="s">
        <v>41</v>
      </c>
      <c r="C224" s="3"/>
      <c r="D224" s="3"/>
      <c r="E224" s="16">
        <v>6050</v>
      </c>
      <c r="F224" s="30">
        <v>0</v>
      </c>
      <c r="G224" s="30">
        <v>1065</v>
      </c>
      <c r="H224" s="30">
        <v>1065</v>
      </c>
      <c r="I224" s="30">
        <v>0</v>
      </c>
      <c r="J224" s="30">
        <v>1430</v>
      </c>
      <c r="K224" s="30">
        <v>1430</v>
      </c>
      <c r="L224" s="30">
        <v>0</v>
      </c>
      <c r="M224" s="30">
        <v>1430</v>
      </c>
      <c r="N224" s="30">
        <v>1430</v>
      </c>
      <c r="O224" s="30">
        <v>1115</v>
      </c>
      <c r="P224" s="30">
        <v>505</v>
      </c>
      <c r="Q224" s="30">
        <v>505</v>
      </c>
    </row>
    <row r="225" spans="1:17" ht="22.15" customHeight="1" x14ac:dyDescent="0.2">
      <c r="A225" s="141" t="s">
        <v>681</v>
      </c>
      <c r="B225" s="260" t="s">
        <v>446</v>
      </c>
      <c r="C225" s="260"/>
      <c r="D225" s="260"/>
      <c r="E225" s="260"/>
      <c r="F225" s="260"/>
      <c r="G225" s="260"/>
      <c r="H225" s="260"/>
      <c r="I225" s="260"/>
      <c r="J225" s="260"/>
      <c r="K225" s="260"/>
      <c r="L225" s="260"/>
      <c r="M225" s="260"/>
      <c r="N225" s="260"/>
      <c r="O225" s="260"/>
      <c r="P225" s="260"/>
      <c r="Q225" s="260"/>
    </row>
    <row r="226" spans="1:17" ht="30" x14ac:dyDescent="0.25">
      <c r="A226" s="141"/>
      <c r="B226" s="140" t="s">
        <v>36</v>
      </c>
      <c r="C226" s="1"/>
      <c r="D226" s="3"/>
      <c r="E226" s="16">
        <v>400</v>
      </c>
      <c r="F226" s="41"/>
      <c r="G226" s="21">
        <v>100</v>
      </c>
      <c r="H226" s="16">
        <v>100</v>
      </c>
      <c r="I226" s="41"/>
      <c r="J226" s="21">
        <v>100</v>
      </c>
      <c r="K226" s="16">
        <v>100</v>
      </c>
      <c r="L226" s="41"/>
      <c r="M226" s="21">
        <v>100</v>
      </c>
      <c r="N226" s="16">
        <v>100</v>
      </c>
      <c r="O226" s="22">
        <v>100</v>
      </c>
      <c r="P226" s="22"/>
      <c r="Q226" s="22"/>
    </row>
    <row r="227" spans="1:17" ht="45" x14ac:dyDescent="0.25">
      <c r="A227" s="141"/>
      <c r="B227" s="140" t="s">
        <v>42</v>
      </c>
      <c r="C227" s="3"/>
      <c r="D227" s="3"/>
      <c r="E227" s="16">
        <v>0</v>
      </c>
      <c r="F227" s="29"/>
      <c r="G227" s="29"/>
      <c r="H227" s="16">
        <v>0</v>
      </c>
      <c r="I227" s="29"/>
      <c r="J227" s="29"/>
      <c r="K227" s="16">
        <v>0</v>
      </c>
      <c r="L227" s="29"/>
      <c r="M227" s="29"/>
      <c r="N227" s="16">
        <v>0</v>
      </c>
      <c r="O227" s="29"/>
      <c r="P227" s="29"/>
      <c r="Q227" s="29"/>
    </row>
    <row r="228" spans="1:17" ht="30" x14ac:dyDescent="0.25">
      <c r="A228" s="141"/>
      <c r="B228" s="140" t="s">
        <v>37</v>
      </c>
      <c r="C228" s="3"/>
      <c r="D228" s="3"/>
      <c r="E228" s="16">
        <v>0</v>
      </c>
      <c r="F228" s="29"/>
      <c r="G228" s="29"/>
      <c r="H228" s="16">
        <v>0</v>
      </c>
      <c r="I228" s="29"/>
      <c r="J228" s="29"/>
      <c r="K228" s="16">
        <v>0</v>
      </c>
      <c r="L228" s="29"/>
      <c r="M228" s="29"/>
      <c r="N228" s="16">
        <v>0</v>
      </c>
      <c r="O228" s="29"/>
      <c r="P228" s="29"/>
      <c r="Q228" s="29"/>
    </row>
    <row r="229" spans="1:17" ht="17.45" customHeight="1" x14ac:dyDescent="0.25">
      <c r="A229" s="141"/>
      <c r="B229" s="140" t="s">
        <v>38</v>
      </c>
      <c r="C229" s="3"/>
      <c r="D229" s="3"/>
      <c r="E229" s="16">
        <v>40</v>
      </c>
      <c r="F229" s="29"/>
      <c r="G229" s="29">
        <v>10</v>
      </c>
      <c r="H229" s="16">
        <v>10</v>
      </c>
      <c r="I229" s="29"/>
      <c r="J229" s="29">
        <v>10</v>
      </c>
      <c r="K229" s="16">
        <v>10</v>
      </c>
      <c r="L229" s="29"/>
      <c r="M229" s="29">
        <v>10</v>
      </c>
      <c r="N229" s="16">
        <v>10</v>
      </c>
      <c r="O229" s="29">
        <v>10</v>
      </c>
      <c r="P229" s="29"/>
      <c r="Q229" s="29"/>
    </row>
    <row r="230" spans="1:17" ht="30" x14ac:dyDescent="0.25">
      <c r="A230" s="141"/>
      <c r="B230" s="140" t="s">
        <v>41</v>
      </c>
      <c r="C230" s="3"/>
      <c r="D230" s="3"/>
      <c r="E230" s="16">
        <v>440</v>
      </c>
      <c r="F230" s="30">
        <v>0</v>
      </c>
      <c r="G230" s="30">
        <v>110</v>
      </c>
      <c r="H230" s="30">
        <v>110</v>
      </c>
      <c r="I230" s="30">
        <v>0</v>
      </c>
      <c r="J230" s="30">
        <v>110</v>
      </c>
      <c r="K230" s="30">
        <v>110</v>
      </c>
      <c r="L230" s="30">
        <v>0</v>
      </c>
      <c r="M230" s="30">
        <v>110</v>
      </c>
      <c r="N230" s="30">
        <v>110</v>
      </c>
      <c r="O230" s="30">
        <v>110</v>
      </c>
      <c r="P230" s="30">
        <v>0</v>
      </c>
      <c r="Q230" s="30">
        <v>0</v>
      </c>
    </row>
    <row r="231" spans="1:17" ht="37.15" customHeight="1" x14ac:dyDescent="0.2">
      <c r="A231" s="147" t="s">
        <v>688</v>
      </c>
      <c r="B231" s="252" t="s">
        <v>1232</v>
      </c>
      <c r="C231" s="253"/>
      <c r="D231" s="253"/>
      <c r="E231" s="253"/>
      <c r="F231" s="253"/>
      <c r="G231" s="253"/>
      <c r="H231" s="253"/>
      <c r="I231" s="253"/>
      <c r="J231" s="253"/>
      <c r="K231" s="253"/>
      <c r="L231" s="253"/>
      <c r="M231" s="253"/>
      <c r="N231" s="253"/>
      <c r="O231" s="253"/>
      <c r="P231" s="253"/>
      <c r="Q231" s="254"/>
    </row>
    <row r="232" spans="1:17" ht="30" x14ac:dyDescent="0.25">
      <c r="A232" s="147"/>
      <c r="B232" s="169" t="s">
        <v>36</v>
      </c>
      <c r="C232" s="1"/>
      <c r="D232" s="3"/>
      <c r="E232" s="16">
        <f>H232+K232+N232+Q232</f>
        <v>1850</v>
      </c>
      <c r="F232" s="30">
        <v>0</v>
      </c>
      <c r="G232" s="30">
        <v>350</v>
      </c>
      <c r="H232" s="30">
        <v>350</v>
      </c>
      <c r="I232" s="30">
        <v>0</v>
      </c>
      <c r="J232" s="30">
        <v>500</v>
      </c>
      <c r="K232" s="30">
        <v>500</v>
      </c>
      <c r="L232" s="30">
        <v>0</v>
      </c>
      <c r="M232" s="30">
        <v>500</v>
      </c>
      <c r="N232" s="30">
        <v>500</v>
      </c>
      <c r="O232" s="30">
        <v>0</v>
      </c>
      <c r="P232" s="30">
        <v>500</v>
      </c>
      <c r="Q232" s="30">
        <v>500</v>
      </c>
    </row>
    <row r="233" spans="1:17" ht="45" x14ac:dyDescent="0.25">
      <c r="A233" s="147"/>
      <c r="B233" s="169" t="s">
        <v>42</v>
      </c>
      <c r="C233" s="3"/>
      <c r="D233" s="3"/>
      <c r="E233" s="16">
        <v>0</v>
      </c>
      <c r="F233" s="29"/>
      <c r="G233" s="29"/>
      <c r="H233" s="16">
        <v>0</v>
      </c>
      <c r="I233" s="29"/>
      <c r="J233" s="29"/>
      <c r="K233" s="16">
        <v>0</v>
      </c>
      <c r="L233" s="29"/>
      <c r="M233" s="29"/>
      <c r="N233" s="16">
        <v>0</v>
      </c>
      <c r="O233" s="29"/>
      <c r="P233" s="29"/>
      <c r="Q233" s="29"/>
    </row>
    <row r="234" spans="1:17" ht="30" x14ac:dyDescent="0.25">
      <c r="A234" s="147"/>
      <c r="B234" s="169" t="s">
        <v>37</v>
      </c>
      <c r="C234" s="3"/>
      <c r="D234" s="3"/>
      <c r="E234" s="16">
        <v>0</v>
      </c>
      <c r="F234" s="29"/>
      <c r="G234" s="29"/>
      <c r="H234" s="16">
        <v>0</v>
      </c>
      <c r="I234" s="29"/>
      <c r="J234" s="29"/>
      <c r="K234" s="16">
        <v>0</v>
      </c>
      <c r="L234" s="29"/>
      <c r="M234" s="29"/>
      <c r="N234" s="16">
        <v>0</v>
      </c>
      <c r="O234" s="29"/>
      <c r="P234" s="29"/>
      <c r="Q234" s="29"/>
    </row>
    <row r="235" spans="1:17" ht="18.600000000000001" customHeight="1" x14ac:dyDescent="0.25">
      <c r="A235" s="147"/>
      <c r="B235" s="169" t="s">
        <v>38</v>
      </c>
      <c r="C235" s="3"/>
      <c r="D235" s="3"/>
      <c r="E235" s="16">
        <v>0</v>
      </c>
      <c r="F235" s="29"/>
      <c r="G235" s="29"/>
      <c r="H235" s="16">
        <v>0</v>
      </c>
      <c r="I235" s="29"/>
      <c r="J235" s="29"/>
      <c r="K235" s="16">
        <v>0</v>
      </c>
      <c r="L235" s="29"/>
      <c r="M235" s="29"/>
      <c r="N235" s="16">
        <v>0</v>
      </c>
      <c r="O235" s="29"/>
      <c r="P235" s="29"/>
      <c r="Q235" s="29"/>
    </row>
    <row r="236" spans="1:17" ht="30" x14ac:dyDescent="0.25">
      <c r="A236" s="147"/>
      <c r="B236" s="169" t="s">
        <v>41</v>
      </c>
      <c r="C236" s="3"/>
      <c r="D236" s="3"/>
      <c r="E236" s="16">
        <f>H236+K236+N236+Q236</f>
        <v>1850</v>
      </c>
      <c r="F236" s="30">
        <v>0</v>
      </c>
      <c r="G236" s="30">
        <v>350</v>
      </c>
      <c r="H236" s="30">
        <v>350</v>
      </c>
      <c r="I236" s="30">
        <v>0</v>
      </c>
      <c r="J236" s="30">
        <v>500</v>
      </c>
      <c r="K236" s="30">
        <v>500</v>
      </c>
      <c r="L236" s="30">
        <v>0</v>
      </c>
      <c r="M236" s="30">
        <v>500</v>
      </c>
      <c r="N236" s="30">
        <v>500</v>
      </c>
      <c r="O236" s="30">
        <v>0</v>
      </c>
      <c r="P236" s="30">
        <v>500</v>
      </c>
      <c r="Q236" s="30">
        <v>500</v>
      </c>
    </row>
    <row r="237" spans="1:17" ht="37.15" customHeight="1" x14ac:dyDescent="0.2">
      <c r="A237" s="141" t="s">
        <v>1105</v>
      </c>
      <c r="B237" s="252" t="s">
        <v>394</v>
      </c>
      <c r="C237" s="253"/>
      <c r="D237" s="253"/>
      <c r="E237" s="253"/>
      <c r="F237" s="253"/>
      <c r="G237" s="253"/>
      <c r="H237" s="253"/>
      <c r="I237" s="253"/>
      <c r="J237" s="253"/>
      <c r="K237" s="253"/>
      <c r="L237" s="253"/>
      <c r="M237" s="253"/>
      <c r="N237" s="253"/>
      <c r="O237" s="253"/>
      <c r="P237" s="253"/>
      <c r="Q237" s="254"/>
    </row>
    <row r="238" spans="1:17" ht="30" x14ac:dyDescent="0.25">
      <c r="A238" s="141"/>
      <c r="B238" s="140" t="s">
        <v>36</v>
      </c>
      <c r="C238" s="1"/>
      <c r="D238" s="3"/>
      <c r="E238" s="16">
        <v>0</v>
      </c>
      <c r="F238" s="41"/>
      <c r="G238" s="21"/>
      <c r="H238" s="16">
        <v>0</v>
      </c>
      <c r="I238" s="41"/>
      <c r="J238" s="21"/>
      <c r="K238" s="16">
        <v>0</v>
      </c>
      <c r="L238" s="41"/>
      <c r="M238" s="21"/>
      <c r="N238" s="16">
        <v>0</v>
      </c>
      <c r="O238" s="22"/>
      <c r="P238" s="22"/>
      <c r="Q238" s="22"/>
    </row>
    <row r="239" spans="1:17" ht="45" x14ac:dyDescent="0.25">
      <c r="A239" s="141"/>
      <c r="B239" s="140" t="s">
        <v>42</v>
      </c>
      <c r="C239" s="3"/>
      <c r="D239" s="3"/>
      <c r="E239" s="16">
        <v>0</v>
      </c>
      <c r="F239" s="29"/>
      <c r="G239" s="29"/>
      <c r="H239" s="16">
        <v>0</v>
      </c>
      <c r="I239" s="29"/>
      <c r="J239" s="29"/>
      <c r="K239" s="16">
        <v>0</v>
      </c>
      <c r="L239" s="29"/>
      <c r="M239" s="29"/>
      <c r="N239" s="16">
        <v>0</v>
      </c>
      <c r="O239" s="29"/>
      <c r="P239" s="29"/>
      <c r="Q239" s="29"/>
    </row>
    <row r="240" spans="1:17" ht="30" x14ac:dyDescent="0.25">
      <c r="A240" s="141"/>
      <c r="B240" s="140" t="s">
        <v>37</v>
      </c>
      <c r="C240" s="3"/>
      <c r="D240" s="3"/>
      <c r="E240" s="16">
        <v>0</v>
      </c>
      <c r="F240" s="29"/>
      <c r="G240" s="29"/>
      <c r="H240" s="16">
        <v>0</v>
      </c>
      <c r="I240" s="29"/>
      <c r="J240" s="29"/>
      <c r="K240" s="16">
        <v>0</v>
      </c>
      <c r="L240" s="29"/>
      <c r="M240" s="29"/>
      <c r="N240" s="16">
        <v>0</v>
      </c>
      <c r="O240" s="29"/>
      <c r="P240" s="29"/>
      <c r="Q240" s="29"/>
    </row>
    <row r="241" spans="1:17" ht="18.600000000000001" customHeight="1" x14ac:dyDescent="0.25">
      <c r="A241" s="141"/>
      <c r="B241" s="140" t="s">
        <v>38</v>
      </c>
      <c r="C241" s="3"/>
      <c r="D241" s="3"/>
      <c r="E241" s="16">
        <v>45</v>
      </c>
      <c r="F241" s="29"/>
      <c r="G241" s="29">
        <v>15</v>
      </c>
      <c r="H241" s="16">
        <v>15</v>
      </c>
      <c r="I241" s="29"/>
      <c r="J241" s="29">
        <v>15</v>
      </c>
      <c r="K241" s="16">
        <v>15</v>
      </c>
      <c r="L241" s="29"/>
      <c r="M241" s="29">
        <v>15</v>
      </c>
      <c r="N241" s="16">
        <v>15</v>
      </c>
      <c r="O241" s="29"/>
      <c r="P241" s="29"/>
      <c r="Q241" s="29"/>
    </row>
    <row r="242" spans="1:17" ht="30" x14ac:dyDescent="0.25">
      <c r="A242" s="141"/>
      <c r="B242" s="140" t="s">
        <v>41</v>
      </c>
      <c r="C242" s="3"/>
      <c r="D242" s="3"/>
      <c r="E242" s="16">
        <v>45</v>
      </c>
      <c r="F242" s="30">
        <v>0</v>
      </c>
      <c r="G242" s="30">
        <v>15</v>
      </c>
      <c r="H242" s="30">
        <v>15</v>
      </c>
      <c r="I242" s="30">
        <v>0</v>
      </c>
      <c r="J242" s="30">
        <v>15</v>
      </c>
      <c r="K242" s="30">
        <v>15</v>
      </c>
      <c r="L242" s="30">
        <v>0</v>
      </c>
      <c r="M242" s="30">
        <v>15</v>
      </c>
      <c r="N242" s="30">
        <v>15</v>
      </c>
      <c r="O242" s="30">
        <v>0</v>
      </c>
      <c r="P242" s="30">
        <v>0</v>
      </c>
      <c r="Q242" s="30">
        <v>0</v>
      </c>
    </row>
    <row r="243" spans="1:17" ht="45" customHeight="1" x14ac:dyDescent="0.2">
      <c r="A243" s="141" t="s">
        <v>1148</v>
      </c>
      <c r="B243" s="252" t="s">
        <v>453</v>
      </c>
      <c r="C243" s="253"/>
      <c r="D243" s="253"/>
      <c r="E243" s="253"/>
      <c r="F243" s="253"/>
      <c r="G243" s="253"/>
      <c r="H243" s="253"/>
      <c r="I243" s="253"/>
      <c r="J243" s="253"/>
      <c r="K243" s="253"/>
      <c r="L243" s="253"/>
      <c r="M243" s="253"/>
      <c r="N243" s="253"/>
      <c r="O243" s="253"/>
      <c r="P243" s="253"/>
      <c r="Q243" s="254"/>
    </row>
    <row r="244" spans="1:17" ht="30" x14ac:dyDescent="0.25">
      <c r="A244" s="141"/>
      <c r="B244" s="140" t="s">
        <v>36</v>
      </c>
      <c r="C244" s="1"/>
      <c r="D244" s="3"/>
      <c r="E244" s="16">
        <v>2220</v>
      </c>
      <c r="F244" s="41"/>
      <c r="G244" s="21">
        <v>120</v>
      </c>
      <c r="H244" s="16">
        <v>120</v>
      </c>
      <c r="I244" s="41"/>
      <c r="J244" s="21">
        <v>800</v>
      </c>
      <c r="K244" s="16">
        <v>800</v>
      </c>
      <c r="L244" s="41"/>
      <c r="M244" s="21">
        <v>800</v>
      </c>
      <c r="N244" s="16">
        <v>800</v>
      </c>
      <c r="O244" s="22">
        <v>500</v>
      </c>
      <c r="P244" s="22"/>
      <c r="Q244" s="22"/>
    </row>
    <row r="245" spans="1:17" ht="45" x14ac:dyDescent="0.25">
      <c r="A245" s="141"/>
      <c r="B245" s="140" t="s">
        <v>42</v>
      </c>
      <c r="C245" s="3"/>
      <c r="D245" s="3"/>
      <c r="E245" s="16">
        <v>0</v>
      </c>
      <c r="F245" s="29"/>
      <c r="G245" s="29"/>
      <c r="H245" s="16">
        <v>0</v>
      </c>
      <c r="I245" s="29"/>
      <c r="J245" s="29"/>
      <c r="K245" s="16">
        <v>0</v>
      </c>
      <c r="L245" s="29"/>
      <c r="M245" s="29"/>
      <c r="N245" s="16">
        <v>0</v>
      </c>
      <c r="O245" s="29"/>
      <c r="P245" s="29"/>
      <c r="Q245" s="29"/>
    </row>
    <row r="246" spans="1:17" ht="30" x14ac:dyDescent="0.25">
      <c r="A246" s="141"/>
      <c r="B246" s="140" t="s">
        <v>37</v>
      </c>
      <c r="C246" s="3"/>
      <c r="D246" s="3"/>
      <c r="E246" s="16">
        <v>0</v>
      </c>
      <c r="F246" s="29"/>
      <c r="G246" s="29"/>
      <c r="H246" s="16">
        <v>0</v>
      </c>
      <c r="I246" s="29"/>
      <c r="J246" s="29"/>
      <c r="K246" s="16">
        <v>0</v>
      </c>
      <c r="L246" s="29"/>
      <c r="M246" s="29"/>
      <c r="N246" s="16">
        <v>0</v>
      </c>
      <c r="O246" s="29"/>
      <c r="P246" s="29"/>
      <c r="Q246" s="29"/>
    </row>
    <row r="247" spans="1:17" ht="15" x14ac:dyDescent="0.25">
      <c r="A247" s="141"/>
      <c r="B247" s="140" t="s">
        <v>38</v>
      </c>
      <c r="C247" s="3"/>
      <c r="D247" s="3"/>
      <c r="E247" s="16">
        <v>0</v>
      </c>
      <c r="F247" s="29"/>
      <c r="G247" s="29"/>
      <c r="H247" s="16">
        <v>0</v>
      </c>
      <c r="I247" s="29"/>
      <c r="J247" s="29"/>
      <c r="K247" s="16">
        <v>0</v>
      </c>
      <c r="L247" s="29"/>
      <c r="M247" s="29"/>
      <c r="N247" s="16">
        <v>0</v>
      </c>
      <c r="O247" s="29"/>
      <c r="P247" s="29"/>
      <c r="Q247" s="29"/>
    </row>
    <row r="248" spans="1:17" ht="30" x14ac:dyDescent="0.25">
      <c r="A248" s="141"/>
      <c r="B248" s="140" t="s">
        <v>41</v>
      </c>
      <c r="C248" s="3"/>
      <c r="D248" s="3"/>
      <c r="E248" s="16">
        <v>2220</v>
      </c>
      <c r="F248" s="30">
        <v>0</v>
      </c>
      <c r="G248" s="30">
        <v>120</v>
      </c>
      <c r="H248" s="30">
        <v>120</v>
      </c>
      <c r="I248" s="30">
        <v>0</v>
      </c>
      <c r="J248" s="30">
        <v>800</v>
      </c>
      <c r="K248" s="30">
        <v>800</v>
      </c>
      <c r="L248" s="30">
        <v>0</v>
      </c>
      <c r="M248" s="30">
        <v>800</v>
      </c>
      <c r="N248" s="30">
        <v>800</v>
      </c>
      <c r="O248" s="30">
        <v>500</v>
      </c>
      <c r="P248" s="30">
        <v>0</v>
      </c>
      <c r="Q248" s="30">
        <v>0</v>
      </c>
    </row>
    <row r="249" spans="1:17" ht="19.899999999999999" customHeight="1" x14ac:dyDescent="0.2">
      <c r="A249" s="141" t="s">
        <v>1149</v>
      </c>
      <c r="B249" s="252" t="s">
        <v>183</v>
      </c>
      <c r="C249" s="253"/>
      <c r="D249" s="253"/>
      <c r="E249" s="253"/>
      <c r="F249" s="253"/>
      <c r="G249" s="253"/>
      <c r="H249" s="253"/>
      <c r="I249" s="253"/>
      <c r="J249" s="253"/>
      <c r="K249" s="253"/>
      <c r="L249" s="253"/>
      <c r="M249" s="253"/>
      <c r="N249" s="253"/>
      <c r="O249" s="253"/>
      <c r="P249" s="253"/>
      <c r="Q249" s="254"/>
    </row>
    <row r="250" spans="1:17" ht="30" x14ac:dyDescent="0.25">
      <c r="A250" s="141"/>
      <c r="B250" s="140" t="s">
        <v>36</v>
      </c>
      <c r="C250" s="1"/>
      <c r="D250" s="3"/>
      <c r="E250" s="16">
        <v>300</v>
      </c>
      <c r="F250" s="41"/>
      <c r="G250" s="21">
        <v>300</v>
      </c>
      <c r="H250" s="16">
        <v>300</v>
      </c>
      <c r="I250" s="41"/>
      <c r="J250" s="21"/>
      <c r="K250" s="16">
        <v>0</v>
      </c>
      <c r="L250" s="41"/>
      <c r="M250" s="21"/>
      <c r="N250" s="16">
        <v>0</v>
      </c>
      <c r="O250" s="22"/>
      <c r="P250" s="22"/>
      <c r="Q250" s="22"/>
    </row>
    <row r="251" spans="1:17" ht="45" x14ac:dyDescent="0.25">
      <c r="A251" s="141"/>
      <c r="B251" s="140" t="s">
        <v>42</v>
      </c>
      <c r="C251" s="3"/>
      <c r="D251" s="3"/>
      <c r="E251" s="16">
        <v>0</v>
      </c>
      <c r="F251" s="29"/>
      <c r="G251" s="29"/>
      <c r="H251" s="16">
        <v>0</v>
      </c>
      <c r="I251" s="29"/>
      <c r="J251" s="29"/>
      <c r="K251" s="16">
        <v>0</v>
      </c>
      <c r="L251" s="29"/>
      <c r="M251" s="29"/>
      <c r="N251" s="16">
        <v>0</v>
      </c>
      <c r="O251" s="29"/>
      <c r="P251" s="29"/>
      <c r="Q251" s="29"/>
    </row>
    <row r="252" spans="1:17" ht="30" x14ac:dyDescent="0.25">
      <c r="A252" s="141"/>
      <c r="B252" s="140" t="s">
        <v>37</v>
      </c>
      <c r="C252" s="3"/>
      <c r="D252" s="3"/>
      <c r="E252" s="16">
        <v>0</v>
      </c>
      <c r="F252" s="29"/>
      <c r="G252" s="29"/>
      <c r="H252" s="16">
        <v>0</v>
      </c>
      <c r="I252" s="29"/>
      <c r="J252" s="29"/>
      <c r="K252" s="16">
        <v>0</v>
      </c>
      <c r="L252" s="29"/>
      <c r="M252" s="29"/>
      <c r="N252" s="16">
        <v>0</v>
      </c>
      <c r="O252" s="29"/>
      <c r="P252" s="29"/>
      <c r="Q252" s="29"/>
    </row>
    <row r="253" spans="1:17" ht="15" x14ac:dyDescent="0.25">
      <c r="A253" s="141"/>
      <c r="B253" s="140" t="s">
        <v>38</v>
      </c>
      <c r="C253" s="3"/>
      <c r="D253" s="3"/>
      <c r="E253" s="16">
        <v>15</v>
      </c>
      <c r="F253" s="29"/>
      <c r="G253" s="29">
        <v>15</v>
      </c>
      <c r="H253" s="16">
        <v>15</v>
      </c>
      <c r="I253" s="29"/>
      <c r="J253" s="29"/>
      <c r="K253" s="16">
        <v>0</v>
      </c>
      <c r="L253" s="29"/>
      <c r="M253" s="29"/>
      <c r="N253" s="16">
        <v>0</v>
      </c>
      <c r="O253" s="29"/>
      <c r="P253" s="29"/>
      <c r="Q253" s="29"/>
    </row>
    <row r="254" spans="1:17" ht="30" x14ac:dyDescent="0.25">
      <c r="A254" s="141"/>
      <c r="B254" s="140" t="s">
        <v>41</v>
      </c>
      <c r="C254" s="3"/>
      <c r="D254" s="3"/>
      <c r="E254" s="16">
        <v>315</v>
      </c>
      <c r="F254" s="30">
        <v>0</v>
      </c>
      <c r="G254" s="30">
        <v>315</v>
      </c>
      <c r="H254" s="30">
        <v>315</v>
      </c>
      <c r="I254" s="30">
        <v>0</v>
      </c>
      <c r="J254" s="30">
        <v>0</v>
      </c>
      <c r="K254" s="30">
        <v>0</v>
      </c>
      <c r="L254" s="30">
        <v>0</v>
      </c>
      <c r="M254" s="30">
        <v>0</v>
      </c>
      <c r="N254" s="30">
        <v>0</v>
      </c>
      <c r="O254" s="30">
        <v>0</v>
      </c>
      <c r="P254" s="30">
        <v>0</v>
      </c>
      <c r="Q254" s="30">
        <v>0</v>
      </c>
    </row>
    <row r="255" spans="1:17" ht="18.600000000000001" customHeight="1" x14ac:dyDescent="0.2">
      <c r="A255" s="141" t="s">
        <v>1150</v>
      </c>
      <c r="B255" s="252" t="s">
        <v>184</v>
      </c>
      <c r="C255" s="253"/>
      <c r="D255" s="253"/>
      <c r="E255" s="253"/>
      <c r="F255" s="253"/>
      <c r="G255" s="253"/>
      <c r="H255" s="253"/>
      <c r="I255" s="253"/>
      <c r="J255" s="253"/>
      <c r="K255" s="253"/>
      <c r="L255" s="253"/>
      <c r="M255" s="253"/>
      <c r="N255" s="253"/>
      <c r="O255" s="253"/>
      <c r="P255" s="253"/>
      <c r="Q255" s="254"/>
    </row>
    <row r="256" spans="1:17" ht="30" x14ac:dyDescent="0.25">
      <c r="A256" s="141"/>
      <c r="B256" s="140" t="s">
        <v>36</v>
      </c>
      <c r="C256" s="1"/>
      <c r="D256" s="3"/>
      <c r="E256" s="16">
        <v>500</v>
      </c>
      <c r="F256" s="41"/>
      <c r="G256" s="21">
        <v>500</v>
      </c>
      <c r="H256" s="16">
        <v>500</v>
      </c>
      <c r="I256" s="41"/>
      <c r="J256" s="21"/>
      <c r="K256" s="16">
        <v>0</v>
      </c>
      <c r="L256" s="41"/>
      <c r="M256" s="21"/>
      <c r="N256" s="16">
        <v>0</v>
      </c>
      <c r="O256" s="22"/>
      <c r="P256" s="22"/>
      <c r="Q256" s="22"/>
    </row>
    <row r="257" spans="1:17" ht="45" x14ac:dyDescent="0.25">
      <c r="A257" s="141"/>
      <c r="B257" s="140" t="s">
        <v>42</v>
      </c>
      <c r="C257" s="3"/>
      <c r="D257" s="3"/>
      <c r="E257" s="16">
        <v>0</v>
      </c>
      <c r="F257" s="29"/>
      <c r="G257" s="29"/>
      <c r="H257" s="16">
        <v>0</v>
      </c>
      <c r="I257" s="29"/>
      <c r="J257" s="29"/>
      <c r="K257" s="16">
        <v>0</v>
      </c>
      <c r="L257" s="29"/>
      <c r="M257" s="29"/>
      <c r="N257" s="16">
        <v>0</v>
      </c>
      <c r="O257" s="29"/>
      <c r="P257" s="29"/>
      <c r="Q257" s="29"/>
    </row>
    <row r="258" spans="1:17" ht="30" x14ac:dyDescent="0.25">
      <c r="A258" s="141"/>
      <c r="B258" s="140" t="s">
        <v>37</v>
      </c>
      <c r="C258" s="3"/>
      <c r="D258" s="3"/>
      <c r="E258" s="16">
        <v>0</v>
      </c>
      <c r="F258" s="29"/>
      <c r="G258" s="29"/>
      <c r="H258" s="16">
        <v>0</v>
      </c>
      <c r="I258" s="29"/>
      <c r="J258" s="29"/>
      <c r="K258" s="16">
        <v>0</v>
      </c>
      <c r="L258" s="29"/>
      <c r="M258" s="29"/>
      <c r="N258" s="16">
        <v>0</v>
      </c>
      <c r="O258" s="29"/>
      <c r="P258" s="29"/>
      <c r="Q258" s="29"/>
    </row>
    <row r="259" spans="1:17" ht="15" x14ac:dyDescent="0.25">
      <c r="A259" s="141"/>
      <c r="B259" s="140" t="s">
        <v>38</v>
      </c>
      <c r="C259" s="3"/>
      <c r="D259" s="3"/>
      <c r="E259" s="16">
        <v>5</v>
      </c>
      <c r="F259" s="29"/>
      <c r="G259" s="29">
        <v>5</v>
      </c>
      <c r="H259" s="16">
        <v>5</v>
      </c>
      <c r="I259" s="29"/>
      <c r="J259" s="29"/>
      <c r="K259" s="16">
        <v>0</v>
      </c>
      <c r="L259" s="29"/>
      <c r="M259" s="29"/>
      <c r="N259" s="16">
        <v>0</v>
      </c>
      <c r="O259" s="29"/>
      <c r="P259" s="29"/>
      <c r="Q259" s="29"/>
    </row>
    <row r="260" spans="1:17" ht="30" x14ac:dyDescent="0.25">
      <c r="A260" s="141"/>
      <c r="B260" s="140" t="s">
        <v>41</v>
      </c>
      <c r="C260" s="3"/>
      <c r="D260" s="3"/>
      <c r="E260" s="16">
        <v>505</v>
      </c>
      <c r="F260" s="30">
        <v>0</v>
      </c>
      <c r="G260" s="30">
        <v>505</v>
      </c>
      <c r="H260" s="30">
        <v>505</v>
      </c>
      <c r="I260" s="30">
        <v>0</v>
      </c>
      <c r="J260" s="30">
        <v>0</v>
      </c>
      <c r="K260" s="30">
        <v>0</v>
      </c>
      <c r="L260" s="30">
        <v>0</v>
      </c>
      <c r="M260" s="30">
        <v>0</v>
      </c>
      <c r="N260" s="30">
        <v>0</v>
      </c>
      <c r="O260" s="30">
        <v>0</v>
      </c>
      <c r="P260" s="30">
        <v>0</v>
      </c>
      <c r="Q260" s="30">
        <v>0</v>
      </c>
    </row>
    <row r="261" spans="1:17" ht="21.6" customHeight="1" x14ac:dyDescent="0.2">
      <c r="A261" s="141" t="s">
        <v>1234</v>
      </c>
      <c r="B261" s="252" t="s">
        <v>455</v>
      </c>
      <c r="C261" s="253"/>
      <c r="D261" s="253"/>
      <c r="E261" s="253"/>
      <c r="F261" s="253"/>
      <c r="G261" s="253"/>
      <c r="H261" s="253"/>
      <c r="I261" s="253"/>
      <c r="J261" s="253"/>
      <c r="K261" s="253"/>
      <c r="L261" s="253"/>
      <c r="M261" s="253"/>
      <c r="N261" s="253"/>
      <c r="O261" s="253"/>
      <c r="P261" s="253"/>
      <c r="Q261" s="254"/>
    </row>
    <row r="262" spans="1:17" ht="30" x14ac:dyDescent="0.25">
      <c r="A262" s="141"/>
      <c r="B262" s="140" t="s">
        <v>36</v>
      </c>
      <c r="C262" s="1"/>
      <c r="D262" s="3"/>
      <c r="E262" s="16">
        <v>2500</v>
      </c>
      <c r="F262" s="41"/>
      <c r="G262" s="21"/>
      <c r="H262" s="16">
        <v>0</v>
      </c>
      <c r="I262" s="41"/>
      <c r="J262" s="21">
        <v>500</v>
      </c>
      <c r="K262" s="16">
        <v>500</v>
      </c>
      <c r="L262" s="41"/>
      <c r="M262" s="21">
        <v>500</v>
      </c>
      <c r="N262" s="16">
        <v>500</v>
      </c>
      <c r="O262" s="22">
        <v>500</v>
      </c>
      <c r="P262" s="22">
        <v>500</v>
      </c>
      <c r="Q262" s="22">
        <v>500</v>
      </c>
    </row>
    <row r="263" spans="1:17" ht="45" x14ac:dyDescent="0.25">
      <c r="A263" s="141"/>
      <c r="B263" s="140" t="s">
        <v>42</v>
      </c>
      <c r="C263" s="3"/>
      <c r="D263" s="3"/>
      <c r="E263" s="16">
        <v>0</v>
      </c>
      <c r="F263" s="29"/>
      <c r="G263" s="29"/>
      <c r="H263" s="16">
        <v>0</v>
      </c>
      <c r="I263" s="29"/>
      <c r="J263" s="29"/>
      <c r="K263" s="16">
        <v>0</v>
      </c>
      <c r="L263" s="29"/>
      <c r="M263" s="29"/>
      <c r="N263" s="16">
        <v>0</v>
      </c>
      <c r="O263" s="29"/>
      <c r="P263" s="29"/>
      <c r="Q263" s="29"/>
    </row>
    <row r="264" spans="1:17" ht="30" x14ac:dyDescent="0.25">
      <c r="A264" s="141"/>
      <c r="B264" s="140" t="s">
        <v>37</v>
      </c>
      <c r="C264" s="3"/>
      <c r="D264" s="3"/>
      <c r="E264" s="16">
        <v>0</v>
      </c>
      <c r="F264" s="29"/>
      <c r="G264" s="29"/>
      <c r="H264" s="16">
        <v>0</v>
      </c>
      <c r="I264" s="29"/>
      <c r="J264" s="29"/>
      <c r="K264" s="16">
        <v>0</v>
      </c>
      <c r="L264" s="29"/>
      <c r="M264" s="29"/>
      <c r="N264" s="16">
        <v>0</v>
      </c>
      <c r="O264" s="29"/>
      <c r="P264" s="29"/>
      <c r="Q264" s="29"/>
    </row>
    <row r="265" spans="1:17" ht="15" x14ac:dyDescent="0.25">
      <c r="A265" s="141"/>
      <c r="B265" s="140" t="s">
        <v>38</v>
      </c>
      <c r="C265" s="3"/>
      <c r="D265" s="3"/>
      <c r="E265" s="16">
        <v>25</v>
      </c>
      <c r="F265" s="29"/>
      <c r="G265" s="29"/>
      <c r="H265" s="16">
        <v>0</v>
      </c>
      <c r="I265" s="29"/>
      <c r="J265" s="29">
        <v>5</v>
      </c>
      <c r="K265" s="16">
        <v>5</v>
      </c>
      <c r="L265" s="29"/>
      <c r="M265" s="29">
        <v>5</v>
      </c>
      <c r="N265" s="16">
        <v>5</v>
      </c>
      <c r="O265" s="29">
        <v>5</v>
      </c>
      <c r="P265" s="29">
        <v>5</v>
      </c>
      <c r="Q265" s="29">
        <v>5</v>
      </c>
    </row>
    <row r="266" spans="1:17" ht="30" x14ac:dyDescent="0.25">
      <c r="A266" s="141"/>
      <c r="B266" s="140" t="s">
        <v>41</v>
      </c>
      <c r="C266" s="3"/>
      <c r="D266" s="3"/>
      <c r="E266" s="16">
        <v>2525</v>
      </c>
      <c r="F266" s="30">
        <v>0</v>
      </c>
      <c r="G266" s="30">
        <v>0</v>
      </c>
      <c r="H266" s="30">
        <v>0</v>
      </c>
      <c r="I266" s="30">
        <v>0</v>
      </c>
      <c r="J266" s="30">
        <v>505</v>
      </c>
      <c r="K266" s="30">
        <v>505</v>
      </c>
      <c r="L266" s="30">
        <v>0</v>
      </c>
      <c r="M266" s="30">
        <v>505</v>
      </c>
      <c r="N266" s="30">
        <v>505</v>
      </c>
      <c r="O266" s="30">
        <v>505</v>
      </c>
      <c r="P266" s="30">
        <v>505</v>
      </c>
      <c r="Q266" s="30">
        <v>505</v>
      </c>
    </row>
    <row r="267" spans="1:17" ht="31.9" customHeight="1" x14ac:dyDescent="0.2">
      <c r="A267" s="147" t="s">
        <v>1106</v>
      </c>
      <c r="B267" s="262" t="s">
        <v>803</v>
      </c>
      <c r="C267" s="263"/>
      <c r="D267" s="263"/>
      <c r="E267" s="263"/>
      <c r="F267" s="263"/>
      <c r="G267" s="263"/>
      <c r="H267" s="263"/>
      <c r="I267" s="263"/>
      <c r="J267" s="263"/>
      <c r="K267" s="263"/>
      <c r="L267" s="263"/>
      <c r="M267" s="263"/>
      <c r="N267" s="263"/>
      <c r="O267" s="263"/>
      <c r="P267" s="263"/>
      <c r="Q267" s="264"/>
    </row>
    <row r="268" spans="1:17" ht="30" x14ac:dyDescent="0.25">
      <c r="A268" s="147"/>
      <c r="B268" s="156" t="s">
        <v>36</v>
      </c>
      <c r="C268" s="3"/>
      <c r="D268" s="3"/>
      <c r="E268" s="16">
        <f>SUM(H268+K268+N268+O268+P268+Q268)</f>
        <v>6800</v>
      </c>
      <c r="F268" s="41"/>
      <c r="G268" s="21">
        <v>150</v>
      </c>
      <c r="H268" s="16">
        <f>F268+G268</f>
        <v>150</v>
      </c>
      <c r="I268" s="41"/>
      <c r="J268" s="21">
        <v>2200</v>
      </c>
      <c r="K268" s="16">
        <f>I268+J268</f>
        <v>2200</v>
      </c>
      <c r="L268" s="41"/>
      <c r="M268" s="21">
        <v>2000</v>
      </c>
      <c r="N268" s="16">
        <f>L268+M268</f>
        <v>2000</v>
      </c>
      <c r="O268" s="22">
        <v>1150</v>
      </c>
      <c r="P268" s="22">
        <v>800</v>
      </c>
      <c r="Q268" s="22">
        <v>500</v>
      </c>
    </row>
    <row r="269" spans="1:17" ht="45" x14ac:dyDescent="0.25">
      <c r="A269" s="147"/>
      <c r="B269" s="156" t="s">
        <v>42</v>
      </c>
      <c r="C269" s="3"/>
      <c r="D269" s="3"/>
      <c r="E269" s="3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</row>
    <row r="270" spans="1:17" ht="30" x14ac:dyDescent="0.25">
      <c r="A270" s="147"/>
      <c r="B270" s="156" t="s">
        <v>37</v>
      </c>
      <c r="C270" s="3"/>
      <c r="D270" s="3"/>
      <c r="E270" s="3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</row>
    <row r="271" spans="1:17" ht="15" x14ac:dyDescent="0.25">
      <c r="A271" s="147"/>
      <c r="B271" s="156" t="s">
        <v>38</v>
      </c>
      <c r="C271" s="3"/>
      <c r="D271" s="3"/>
      <c r="E271" s="30">
        <f t="shared" ref="E271" si="53">H271+K271+N271+O271+P271+Q271</f>
        <v>355</v>
      </c>
      <c r="F271" s="184"/>
      <c r="G271" s="184">
        <v>5</v>
      </c>
      <c r="H271" s="30">
        <v>5</v>
      </c>
      <c r="I271" s="184"/>
      <c r="J271" s="184">
        <v>40</v>
      </c>
      <c r="K271" s="30">
        <v>40</v>
      </c>
      <c r="L271" s="184"/>
      <c r="M271" s="184">
        <v>40</v>
      </c>
      <c r="N271" s="30">
        <v>40</v>
      </c>
      <c r="O271" s="184">
        <v>70</v>
      </c>
      <c r="P271" s="184">
        <v>100</v>
      </c>
      <c r="Q271" s="184">
        <v>100</v>
      </c>
    </row>
    <row r="272" spans="1:17" ht="30" x14ac:dyDescent="0.25">
      <c r="A272" s="147"/>
      <c r="B272" s="156" t="s">
        <v>41</v>
      </c>
      <c r="C272" s="3"/>
      <c r="D272" s="3"/>
      <c r="E272" s="16">
        <f t="shared" ref="E272:Q272" si="54">SUM(E268:E271)</f>
        <v>7155</v>
      </c>
      <c r="F272" s="30">
        <f t="shared" si="54"/>
        <v>0</v>
      </c>
      <c r="G272" s="30">
        <f t="shared" si="54"/>
        <v>155</v>
      </c>
      <c r="H272" s="30">
        <f t="shared" si="54"/>
        <v>155</v>
      </c>
      <c r="I272" s="30">
        <f t="shared" si="54"/>
        <v>0</v>
      </c>
      <c r="J272" s="30">
        <f t="shared" si="54"/>
        <v>2240</v>
      </c>
      <c r="K272" s="30">
        <f t="shared" si="54"/>
        <v>2240</v>
      </c>
      <c r="L272" s="30">
        <f t="shared" si="54"/>
        <v>0</v>
      </c>
      <c r="M272" s="30">
        <f t="shared" si="54"/>
        <v>2040</v>
      </c>
      <c r="N272" s="30">
        <f t="shared" si="54"/>
        <v>2040</v>
      </c>
      <c r="O272" s="30">
        <f t="shared" si="54"/>
        <v>1220</v>
      </c>
      <c r="P272" s="30">
        <f t="shared" si="54"/>
        <v>900</v>
      </c>
      <c r="Q272" s="30">
        <f t="shared" si="54"/>
        <v>600</v>
      </c>
    </row>
    <row r="273" spans="1:17" ht="33" customHeight="1" x14ac:dyDescent="0.2">
      <c r="A273" s="147" t="s">
        <v>1146</v>
      </c>
      <c r="B273" s="252" t="s">
        <v>1330</v>
      </c>
      <c r="C273" s="253"/>
      <c r="D273" s="253"/>
      <c r="E273" s="253"/>
      <c r="F273" s="253"/>
      <c r="G273" s="253"/>
      <c r="H273" s="253"/>
      <c r="I273" s="253"/>
      <c r="J273" s="253"/>
      <c r="K273" s="253"/>
      <c r="L273" s="253"/>
      <c r="M273" s="253"/>
      <c r="N273" s="253"/>
      <c r="O273" s="253"/>
      <c r="P273" s="253"/>
      <c r="Q273" s="254"/>
    </row>
    <row r="274" spans="1:17" ht="30" x14ac:dyDescent="0.25">
      <c r="A274" s="150"/>
      <c r="B274" s="151" t="s">
        <v>36</v>
      </c>
      <c r="C274" s="152"/>
      <c r="D274" s="153"/>
      <c r="E274" s="154">
        <v>23755</v>
      </c>
      <c r="F274" s="155">
        <v>0</v>
      </c>
      <c r="G274" s="21">
        <v>1250</v>
      </c>
      <c r="H274" s="154">
        <v>1250</v>
      </c>
      <c r="I274" s="155">
        <v>0</v>
      </c>
      <c r="J274" s="21">
        <v>2200</v>
      </c>
      <c r="K274" s="154">
        <v>2200</v>
      </c>
      <c r="L274" s="155">
        <v>0</v>
      </c>
      <c r="M274" s="21">
        <v>4800</v>
      </c>
      <c r="N274" s="154">
        <v>4800</v>
      </c>
      <c r="O274" s="21">
        <v>6050</v>
      </c>
      <c r="P274" s="21">
        <v>5550</v>
      </c>
      <c r="Q274" s="21">
        <v>3905</v>
      </c>
    </row>
    <row r="275" spans="1:17" ht="45" x14ac:dyDescent="0.25">
      <c r="A275" s="147"/>
      <c r="B275" s="146" t="s">
        <v>42</v>
      </c>
      <c r="C275" s="3"/>
      <c r="D275" s="3"/>
      <c r="E275" s="16">
        <v>0</v>
      </c>
      <c r="F275" s="41">
        <v>0</v>
      </c>
      <c r="G275" s="21">
        <v>0</v>
      </c>
      <c r="H275" s="16">
        <v>0</v>
      </c>
      <c r="I275" s="41">
        <v>0</v>
      </c>
      <c r="J275" s="21">
        <v>0</v>
      </c>
      <c r="K275" s="16">
        <v>0</v>
      </c>
      <c r="L275" s="41">
        <v>0</v>
      </c>
      <c r="M275" s="21">
        <v>0</v>
      </c>
      <c r="N275" s="16">
        <v>0</v>
      </c>
      <c r="O275" s="21">
        <v>0</v>
      </c>
      <c r="P275" s="21">
        <v>0</v>
      </c>
      <c r="Q275" s="21">
        <v>0</v>
      </c>
    </row>
    <row r="276" spans="1:17" ht="30" x14ac:dyDescent="0.25">
      <c r="A276" s="147"/>
      <c r="B276" s="146" t="s">
        <v>37</v>
      </c>
      <c r="C276" s="3"/>
      <c r="D276" s="3"/>
      <c r="E276" s="16">
        <v>0</v>
      </c>
      <c r="F276" s="41">
        <v>0</v>
      </c>
      <c r="G276" s="21">
        <v>0</v>
      </c>
      <c r="H276" s="16">
        <v>0</v>
      </c>
      <c r="I276" s="41">
        <v>0</v>
      </c>
      <c r="J276" s="21">
        <v>0</v>
      </c>
      <c r="K276" s="16">
        <v>0</v>
      </c>
      <c r="L276" s="41">
        <v>0</v>
      </c>
      <c r="M276" s="21">
        <v>0</v>
      </c>
      <c r="N276" s="16">
        <v>0</v>
      </c>
      <c r="O276" s="21">
        <v>0</v>
      </c>
      <c r="P276" s="21">
        <v>0</v>
      </c>
      <c r="Q276" s="21">
        <v>0</v>
      </c>
    </row>
    <row r="277" spans="1:17" ht="15" x14ac:dyDescent="0.25">
      <c r="A277" s="147"/>
      <c r="B277" s="146" t="s">
        <v>38</v>
      </c>
      <c r="C277" s="3"/>
      <c r="D277" s="3"/>
      <c r="E277" s="16">
        <v>110</v>
      </c>
      <c r="F277" s="41">
        <v>0</v>
      </c>
      <c r="G277" s="21">
        <v>35</v>
      </c>
      <c r="H277" s="16">
        <v>35</v>
      </c>
      <c r="I277" s="41">
        <v>0</v>
      </c>
      <c r="J277" s="21">
        <v>15</v>
      </c>
      <c r="K277" s="16">
        <v>15</v>
      </c>
      <c r="L277" s="41">
        <v>0</v>
      </c>
      <c r="M277" s="21">
        <v>15</v>
      </c>
      <c r="N277" s="16">
        <v>15</v>
      </c>
      <c r="O277" s="21">
        <v>15</v>
      </c>
      <c r="P277" s="21">
        <v>15</v>
      </c>
      <c r="Q277" s="21">
        <v>15</v>
      </c>
    </row>
    <row r="278" spans="1:17" ht="30" x14ac:dyDescent="0.25">
      <c r="A278" s="147"/>
      <c r="B278" s="146" t="s">
        <v>41</v>
      </c>
      <c r="C278" s="3"/>
      <c r="D278" s="3"/>
      <c r="E278" s="16">
        <v>23865</v>
      </c>
      <c r="F278" s="30">
        <v>0</v>
      </c>
      <c r="G278" s="30">
        <v>1285</v>
      </c>
      <c r="H278" s="30">
        <v>1285</v>
      </c>
      <c r="I278" s="30">
        <v>0</v>
      </c>
      <c r="J278" s="30">
        <v>2215</v>
      </c>
      <c r="K278" s="30">
        <v>2215</v>
      </c>
      <c r="L278" s="30">
        <v>0</v>
      </c>
      <c r="M278" s="30">
        <v>4815</v>
      </c>
      <c r="N278" s="30">
        <v>4815</v>
      </c>
      <c r="O278" s="30">
        <v>6065</v>
      </c>
      <c r="P278" s="30">
        <v>5565</v>
      </c>
      <c r="Q278" s="30">
        <v>3920</v>
      </c>
    </row>
    <row r="279" spans="1:17" ht="31.9" customHeight="1" x14ac:dyDescent="0.2">
      <c r="A279" s="147" t="s">
        <v>1152</v>
      </c>
      <c r="B279" s="260" t="s">
        <v>700</v>
      </c>
      <c r="C279" s="260"/>
      <c r="D279" s="260"/>
      <c r="E279" s="260"/>
      <c r="F279" s="260"/>
      <c r="G279" s="260"/>
      <c r="H279" s="260"/>
      <c r="I279" s="260"/>
      <c r="J279" s="260"/>
      <c r="K279" s="260"/>
      <c r="L279" s="260"/>
      <c r="M279" s="260"/>
      <c r="N279" s="260"/>
      <c r="O279" s="260"/>
      <c r="P279" s="260"/>
      <c r="Q279" s="260"/>
    </row>
    <row r="280" spans="1:17" ht="30" x14ac:dyDescent="0.25">
      <c r="A280" s="147"/>
      <c r="B280" s="146" t="s">
        <v>36</v>
      </c>
      <c r="C280" s="1"/>
      <c r="D280" s="3"/>
      <c r="E280" s="16">
        <v>150</v>
      </c>
      <c r="F280" s="41"/>
      <c r="G280" s="21">
        <v>150</v>
      </c>
      <c r="H280" s="16">
        <v>150</v>
      </c>
      <c r="I280" s="41"/>
      <c r="J280" s="21"/>
      <c r="K280" s="16">
        <v>0</v>
      </c>
      <c r="L280" s="41"/>
      <c r="M280" s="21"/>
      <c r="N280" s="16">
        <v>0</v>
      </c>
      <c r="O280" s="22"/>
      <c r="P280" s="22"/>
      <c r="Q280" s="22"/>
    </row>
    <row r="281" spans="1:17" ht="45" x14ac:dyDescent="0.25">
      <c r="A281" s="147"/>
      <c r="B281" s="146" t="s">
        <v>42</v>
      </c>
      <c r="C281" s="3"/>
      <c r="D281" s="3"/>
      <c r="E281" s="16">
        <v>0</v>
      </c>
      <c r="F281" s="29"/>
      <c r="G281" s="29"/>
      <c r="H281" s="16">
        <v>0</v>
      </c>
      <c r="I281" s="29"/>
      <c r="J281" s="29"/>
      <c r="K281" s="16">
        <v>0</v>
      </c>
      <c r="L281" s="29"/>
      <c r="M281" s="29"/>
      <c r="N281" s="16">
        <v>0</v>
      </c>
      <c r="O281" s="29"/>
      <c r="P281" s="29"/>
      <c r="Q281" s="29"/>
    </row>
    <row r="282" spans="1:17" ht="30" x14ac:dyDescent="0.25">
      <c r="A282" s="147"/>
      <c r="B282" s="146" t="s">
        <v>37</v>
      </c>
      <c r="C282" s="3"/>
      <c r="D282" s="3"/>
      <c r="E282" s="16">
        <v>0</v>
      </c>
      <c r="F282" s="29"/>
      <c r="G282" s="29"/>
      <c r="H282" s="16">
        <v>0</v>
      </c>
      <c r="I282" s="29"/>
      <c r="J282" s="29"/>
      <c r="K282" s="16">
        <v>0</v>
      </c>
      <c r="L282" s="29"/>
      <c r="M282" s="29"/>
      <c r="N282" s="16">
        <v>0</v>
      </c>
      <c r="O282" s="29"/>
      <c r="P282" s="29"/>
      <c r="Q282" s="29"/>
    </row>
    <row r="283" spans="1:17" ht="15" x14ac:dyDescent="0.25">
      <c r="A283" s="147"/>
      <c r="B283" s="146" t="s">
        <v>38</v>
      </c>
      <c r="C283" s="3"/>
      <c r="D283" s="3"/>
      <c r="E283" s="16">
        <v>15</v>
      </c>
      <c r="F283" s="29"/>
      <c r="G283" s="29">
        <v>15</v>
      </c>
      <c r="H283" s="16">
        <v>15</v>
      </c>
      <c r="I283" s="29"/>
      <c r="J283" s="29"/>
      <c r="K283" s="16">
        <v>0</v>
      </c>
      <c r="L283" s="29"/>
      <c r="M283" s="29"/>
      <c r="N283" s="16">
        <v>0</v>
      </c>
      <c r="O283" s="29"/>
      <c r="P283" s="29"/>
      <c r="Q283" s="29"/>
    </row>
    <row r="284" spans="1:17" ht="30" x14ac:dyDescent="0.25">
      <c r="A284" s="147"/>
      <c r="B284" s="146" t="s">
        <v>41</v>
      </c>
      <c r="C284" s="3"/>
      <c r="D284" s="3"/>
      <c r="E284" s="16">
        <v>165</v>
      </c>
      <c r="F284" s="30">
        <v>0</v>
      </c>
      <c r="G284" s="30">
        <v>165</v>
      </c>
      <c r="H284" s="30">
        <v>165</v>
      </c>
      <c r="I284" s="30">
        <v>0</v>
      </c>
      <c r="J284" s="30">
        <v>0</v>
      </c>
      <c r="K284" s="30">
        <v>0</v>
      </c>
      <c r="L284" s="30">
        <v>0</v>
      </c>
      <c r="M284" s="30">
        <v>0</v>
      </c>
      <c r="N284" s="30">
        <v>0</v>
      </c>
      <c r="O284" s="30">
        <v>0</v>
      </c>
      <c r="P284" s="30">
        <v>0</v>
      </c>
      <c r="Q284" s="30">
        <v>0</v>
      </c>
    </row>
    <row r="285" spans="1:17" ht="30" customHeight="1" x14ac:dyDescent="0.2">
      <c r="A285" s="147" t="s">
        <v>1153</v>
      </c>
      <c r="B285" s="252" t="s">
        <v>710</v>
      </c>
      <c r="C285" s="253"/>
      <c r="D285" s="253"/>
      <c r="E285" s="253"/>
      <c r="F285" s="253"/>
      <c r="G285" s="253"/>
      <c r="H285" s="253"/>
      <c r="I285" s="253"/>
      <c r="J285" s="253"/>
      <c r="K285" s="253"/>
      <c r="L285" s="253"/>
      <c r="M285" s="253"/>
      <c r="N285" s="253"/>
      <c r="O285" s="253"/>
      <c r="P285" s="253"/>
      <c r="Q285" s="254"/>
    </row>
    <row r="286" spans="1:17" ht="30" x14ac:dyDescent="0.25">
      <c r="A286" s="147"/>
      <c r="B286" s="146" t="s">
        <v>36</v>
      </c>
      <c r="C286" s="1"/>
      <c r="D286" s="3"/>
      <c r="E286" s="16">
        <v>150</v>
      </c>
      <c r="F286" s="41"/>
      <c r="G286" s="21">
        <v>150</v>
      </c>
      <c r="H286" s="16">
        <v>150</v>
      </c>
      <c r="I286" s="41"/>
      <c r="J286" s="21"/>
      <c r="K286" s="16">
        <v>0</v>
      </c>
      <c r="L286" s="41"/>
      <c r="M286" s="21"/>
      <c r="N286" s="16">
        <v>0</v>
      </c>
      <c r="O286" s="22"/>
      <c r="P286" s="22"/>
      <c r="Q286" s="22"/>
    </row>
    <row r="287" spans="1:17" ht="45" x14ac:dyDescent="0.25">
      <c r="A287" s="147"/>
      <c r="B287" s="146" t="s">
        <v>42</v>
      </c>
      <c r="C287" s="3"/>
      <c r="D287" s="3"/>
      <c r="E287" s="16">
        <v>0</v>
      </c>
      <c r="F287" s="29"/>
      <c r="G287" s="29"/>
      <c r="H287" s="16">
        <v>0</v>
      </c>
      <c r="I287" s="29"/>
      <c r="J287" s="29"/>
      <c r="K287" s="16">
        <v>0</v>
      </c>
      <c r="L287" s="29"/>
      <c r="M287" s="29"/>
      <c r="N287" s="16">
        <v>0</v>
      </c>
      <c r="O287" s="29"/>
      <c r="P287" s="29"/>
      <c r="Q287" s="29"/>
    </row>
    <row r="288" spans="1:17" ht="30" x14ac:dyDescent="0.25">
      <c r="A288" s="147"/>
      <c r="B288" s="146" t="s">
        <v>37</v>
      </c>
      <c r="C288" s="3"/>
      <c r="D288" s="3"/>
      <c r="E288" s="16">
        <v>0</v>
      </c>
      <c r="F288" s="29"/>
      <c r="G288" s="29"/>
      <c r="H288" s="16">
        <v>0</v>
      </c>
      <c r="I288" s="29"/>
      <c r="J288" s="29"/>
      <c r="K288" s="16">
        <v>0</v>
      </c>
      <c r="L288" s="29"/>
      <c r="M288" s="29"/>
      <c r="N288" s="16">
        <v>0</v>
      </c>
      <c r="O288" s="29"/>
      <c r="P288" s="29"/>
      <c r="Q288" s="29"/>
    </row>
    <row r="289" spans="1:17" ht="15" x14ac:dyDescent="0.25">
      <c r="A289" s="147"/>
      <c r="B289" s="146" t="s">
        <v>38</v>
      </c>
      <c r="C289" s="3"/>
      <c r="D289" s="3"/>
      <c r="E289" s="16">
        <v>5</v>
      </c>
      <c r="F289" s="29"/>
      <c r="G289" s="29">
        <v>5</v>
      </c>
      <c r="H289" s="16">
        <v>5</v>
      </c>
      <c r="I289" s="29"/>
      <c r="J289" s="29"/>
      <c r="K289" s="16">
        <v>0</v>
      </c>
      <c r="L289" s="29"/>
      <c r="M289" s="29"/>
      <c r="N289" s="16">
        <v>0</v>
      </c>
      <c r="O289" s="29"/>
      <c r="P289" s="29"/>
      <c r="Q289" s="29"/>
    </row>
    <row r="290" spans="1:17" ht="30" x14ac:dyDescent="0.25">
      <c r="A290" s="147"/>
      <c r="B290" s="146" t="s">
        <v>41</v>
      </c>
      <c r="C290" s="3"/>
      <c r="D290" s="3"/>
      <c r="E290" s="16">
        <v>155</v>
      </c>
      <c r="F290" s="30">
        <v>0</v>
      </c>
      <c r="G290" s="30">
        <v>155</v>
      </c>
      <c r="H290" s="30">
        <v>155</v>
      </c>
      <c r="I290" s="30">
        <v>0</v>
      </c>
      <c r="J290" s="30">
        <v>0</v>
      </c>
      <c r="K290" s="30">
        <v>0</v>
      </c>
      <c r="L290" s="30">
        <v>0</v>
      </c>
      <c r="M290" s="30">
        <v>0</v>
      </c>
      <c r="N290" s="30">
        <v>0</v>
      </c>
      <c r="O290" s="30">
        <v>0</v>
      </c>
      <c r="P290" s="30">
        <v>0</v>
      </c>
      <c r="Q290" s="30">
        <v>0</v>
      </c>
    </row>
    <row r="291" spans="1:17" ht="36.6" customHeight="1" x14ac:dyDescent="0.2">
      <c r="A291" s="147" t="s">
        <v>1154</v>
      </c>
      <c r="B291" s="252" t="s">
        <v>718</v>
      </c>
      <c r="C291" s="253"/>
      <c r="D291" s="253"/>
      <c r="E291" s="253"/>
      <c r="F291" s="253"/>
      <c r="G291" s="253"/>
      <c r="H291" s="253"/>
      <c r="I291" s="253"/>
      <c r="J291" s="253"/>
      <c r="K291" s="253"/>
      <c r="L291" s="253"/>
      <c r="M291" s="253"/>
      <c r="N291" s="253"/>
      <c r="O291" s="253"/>
      <c r="P291" s="253"/>
      <c r="Q291" s="254"/>
    </row>
    <row r="292" spans="1:17" ht="30" x14ac:dyDescent="0.25">
      <c r="A292" s="147"/>
      <c r="B292" s="146" t="s">
        <v>36</v>
      </c>
      <c r="C292" s="1"/>
      <c r="D292" s="3"/>
      <c r="E292" s="16">
        <v>250</v>
      </c>
      <c r="F292" s="41"/>
      <c r="G292" s="21">
        <v>150</v>
      </c>
      <c r="H292" s="16">
        <v>150</v>
      </c>
      <c r="I292" s="41"/>
      <c r="J292" s="21">
        <v>50</v>
      </c>
      <c r="K292" s="16">
        <v>50</v>
      </c>
      <c r="L292" s="41"/>
      <c r="M292" s="21">
        <v>50</v>
      </c>
      <c r="N292" s="16">
        <v>50</v>
      </c>
      <c r="O292" s="22"/>
      <c r="P292" s="22"/>
      <c r="Q292" s="22"/>
    </row>
    <row r="293" spans="1:17" ht="45" x14ac:dyDescent="0.25">
      <c r="A293" s="147"/>
      <c r="B293" s="146" t="s">
        <v>42</v>
      </c>
      <c r="C293" s="3"/>
      <c r="D293" s="3"/>
      <c r="E293" s="16">
        <v>0</v>
      </c>
      <c r="F293" s="29"/>
      <c r="G293" s="29"/>
      <c r="H293" s="16">
        <v>0</v>
      </c>
      <c r="I293" s="29"/>
      <c r="J293" s="29"/>
      <c r="K293" s="16">
        <v>0</v>
      </c>
      <c r="L293" s="29"/>
      <c r="M293" s="29"/>
      <c r="N293" s="16">
        <v>0</v>
      </c>
      <c r="O293" s="29"/>
      <c r="P293" s="29"/>
      <c r="Q293" s="29"/>
    </row>
    <row r="294" spans="1:17" ht="30" x14ac:dyDescent="0.25">
      <c r="A294" s="147"/>
      <c r="B294" s="146" t="s">
        <v>37</v>
      </c>
      <c r="C294" s="3"/>
      <c r="D294" s="3"/>
      <c r="E294" s="16">
        <v>0</v>
      </c>
      <c r="F294" s="29"/>
      <c r="G294" s="29"/>
      <c r="H294" s="16">
        <v>0</v>
      </c>
      <c r="I294" s="29"/>
      <c r="J294" s="29"/>
      <c r="K294" s="16">
        <v>0</v>
      </c>
      <c r="L294" s="29"/>
      <c r="M294" s="29"/>
      <c r="N294" s="16">
        <v>0</v>
      </c>
      <c r="O294" s="29"/>
      <c r="P294" s="29"/>
      <c r="Q294" s="29"/>
    </row>
    <row r="295" spans="1:17" ht="15" x14ac:dyDescent="0.25">
      <c r="A295" s="147"/>
      <c r="B295" s="146" t="s">
        <v>38</v>
      </c>
      <c r="C295" s="3"/>
      <c r="D295" s="3"/>
      <c r="E295" s="16">
        <v>30</v>
      </c>
      <c r="F295" s="29"/>
      <c r="G295" s="29">
        <v>5</v>
      </c>
      <c r="H295" s="16">
        <v>5</v>
      </c>
      <c r="I295" s="29"/>
      <c r="J295" s="29">
        <v>5</v>
      </c>
      <c r="K295" s="16">
        <v>5</v>
      </c>
      <c r="L295" s="29"/>
      <c r="M295" s="29">
        <v>5</v>
      </c>
      <c r="N295" s="16">
        <v>5</v>
      </c>
      <c r="O295" s="29">
        <v>5</v>
      </c>
      <c r="P295" s="29">
        <v>5</v>
      </c>
      <c r="Q295" s="29">
        <v>5</v>
      </c>
    </row>
    <row r="296" spans="1:17" ht="30" x14ac:dyDescent="0.25">
      <c r="A296" s="147"/>
      <c r="B296" s="146" t="s">
        <v>41</v>
      </c>
      <c r="C296" s="3"/>
      <c r="D296" s="3"/>
      <c r="E296" s="16">
        <v>280</v>
      </c>
      <c r="F296" s="30">
        <v>0</v>
      </c>
      <c r="G296" s="30">
        <v>155</v>
      </c>
      <c r="H296" s="30">
        <v>155</v>
      </c>
      <c r="I296" s="30">
        <v>0</v>
      </c>
      <c r="J296" s="30">
        <v>55</v>
      </c>
      <c r="K296" s="30">
        <v>55</v>
      </c>
      <c r="L296" s="30">
        <v>0</v>
      </c>
      <c r="M296" s="30">
        <v>55</v>
      </c>
      <c r="N296" s="30">
        <v>55</v>
      </c>
      <c r="O296" s="30">
        <v>5</v>
      </c>
      <c r="P296" s="30">
        <v>5</v>
      </c>
      <c r="Q296" s="30">
        <v>5</v>
      </c>
    </row>
    <row r="297" spans="1:17" ht="39.75" customHeight="1" x14ac:dyDescent="0.2">
      <c r="A297" s="147" t="s">
        <v>1155</v>
      </c>
      <c r="B297" s="252" t="s">
        <v>724</v>
      </c>
      <c r="C297" s="253"/>
      <c r="D297" s="253"/>
      <c r="E297" s="253"/>
      <c r="F297" s="253"/>
      <c r="G297" s="253"/>
      <c r="H297" s="253"/>
      <c r="I297" s="253"/>
      <c r="J297" s="253"/>
      <c r="K297" s="253"/>
      <c r="L297" s="253"/>
      <c r="M297" s="253"/>
      <c r="N297" s="253"/>
      <c r="O297" s="253"/>
      <c r="P297" s="253"/>
      <c r="Q297" s="254"/>
    </row>
    <row r="298" spans="1:17" ht="30" x14ac:dyDescent="0.25">
      <c r="A298" s="147"/>
      <c r="B298" s="146" t="s">
        <v>36</v>
      </c>
      <c r="C298" s="1"/>
      <c r="D298" s="3"/>
      <c r="E298" s="16">
        <v>22305</v>
      </c>
      <c r="F298" s="41"/>
      <c r="G298" s="21">
        <v>650</v>
      </c>
      <c r="H298" s="16">
        <v>650</v>
      </c>
      <c r="I298" s="41"/>
      <c r="J298" s="21">
        <v>2000</v>
      </c>
      <c r="K298" s="16">
        <v>2000</v>
      </c>
      <c r="L298" s="41"/>
      <c r="M298" s="21">
        <v>4600</v>
      </c>
      <c r="N298" s="16">
        <v>4600</v>
      </c>
      <c r="O298" s="22">
        <v>5900</v>
      </c>
      <c r="P298" s="22">
        <v>5400</v>
      </c>
      <c r="Q298" s="22">
        <v>3755</v>
      </c>
    </row>
    <row r="299" spans="1:17" ht="45" x14ac:dyDescent="0.25">
      <c r="A299" s="147"/>
      <c r="B299" s="146" t="s">
        <v>42</v>
      </c>
      <c r="C299" s="3"/>
      <c r="D299" s="3"/>
      <c r="E299" s="16">
        <v>0</v>
      </c>
      <c r="F299" s="29"/>
      <c r="G299" s="29"/>
      <c r="H299" s="16">
        <v>0</v>
      </c>
      <c r="I299" s="29"/>
      <c r="J299" s="29"/>
      <c r="K299" s="16">
        <v>0</v>
      </c>
      <c r="L299" s="29"/>
      <c r="M299" s="29"/>
      <c r="N299" s="16">
        <v>0</v>
      </c>
      <c r="O299" s="29"/>
      <c r="P299" s="29"/>
      <c r="Q299" s="29"/>
    </row>
    <row r="300" spans="1:17" ht="30" x14ac:dyDescent="0.25">
      <c r="A300" s="147"/>
      <c r="B300" s="146" t="s">
        <v>37</v>
      </c>
      <c r="C300" s="3"/>
      <c r="D300" s="3"/>
      <c r="E300" s="16">
        <v>0</v>
      </c>
      <c r="F300" s="29"/>
      <c r="G300" s="29"/>
      <c r="H300" s="16">
        <v>0</v>
      </c>
      <c r="I300" s="29"/>
      <c r="J300" s="29"/>
      <c r="K300" s="16">
        <v>0</v>
      </c>
      <c r="L300" s="29"/>
      <c r="M300" s="29"/>
      <c r="N300" s="16">
        <v>0</v>
      </c>
      <c r="O300" s="29"/>
      <c r="P300" s="29"/>
      <c r="Q300" s="29"/>
    </row>
    <row r="301" spans="1:17" ht="15" x14ac:dyDescent="0.25">
      <c r="A301" s="147"/>
      <c r="B301" s="146" t="s">
        <v>38</v>
      </c>
      <c r="C301" s="3"/>
      <c r="D301" s="3"/>
      <c r="E301" s="16">
        <v>30</v>
      </c>
      <c r="F301" s="29"/>
      <c r="G301" s="29">
        <v>5</v>
      </c>
      <c r="H301" s="16">
        <v>5</v>
      </c>
      <c r="I301" s="29"/>
      <c r="J301" s="29">
        <v>5</v>
      </c>
      <c r="K301" s="16">
        <v>5</v>
      </c>
      <c r="L301" s="29"/>
      <c r="M301" s="29">
        <v>5</v>
      </c>
      <c r="N301" s="16">
        <v>5</v>
      </c>
      <c r="O301" s="29">
        <v>5</v>
      </c>
      <c r="P301" s="29">
        <v>5</v>
      </c>
      <c r="Q301" s="29">
        <v>5</v>
      </c>
    </row>
    <row r="302" spans="1:17" ht="30" x14ac:dyDescent="0.25">
      <c r="A302" s="147"/>
      <c r="B302" s="146" t="s">
        <v>41</v>
      </c>
      <c r="C302" s="3"/>
      <c r="D302" s="3"/>
      <c r="E302" s="16">
        <v>22335</v>
      </c>
      <c r="F302" s="30">
        <v>0</v>
      </c>
      <c r="G302" s="30">
        <v>655</v>
      </c>
      <c r="H302" s="30">
        <v>655</v>
      </c>
      <c r="I302" s="30">
        <v>0</v>
      </c>
      <c r="J302" s="30">
        <v>2005</v>
      </c>
      <c r="K302" s="30">
        <v>2005</v>
      </c>
      <c r="L302" s="30">
        <v>0</v>
      </c>
      <c r="M302" s="30">
        <v>4605</v>
      </c>
      <c r="N302" s="30">
        <v>4605</v>
      </c>
      <c r="O302" s="30">
        <v>5905</v>
      </c>
      <c r="P302" s="30">
        <v>5405</v>
      </c>
      <c r="Q302" s="30">
        <v>3760</v>
      </c>
    </row>
    <row r="303" spans="1:17" ht="29.45" customHeight="1" x14ac:dyDescent="0.2">
      <c r="A303" s="147" t="s">
        <v>1156</v>
      </c>
      <c r="B303" s="252" t="s">
        <v>745</v>
      </c>
      <c r="C303" s="253"/>
      <c r="D303" s="253"/>
      <c r="E303" s="253"/>
      <c r="F303" s="253"/>
      <c r="G303" s="253"/>
      <c r="H303" s="253"/>
      <c r="I303" s="253"/>
      <c r="J303" s="253"/>
      <c r="K303" s="253"/>
      <c r="L303" s="253"/>
      <c r="M303" s="253"/>
      <c r="N303" s="253"/>
      <c r="O303" s="253"/>
      <c r="P303" s="253"/>
      <c r="Q303" s="254"/>
    </row>
    <row r="304" spans="1:17" ht="30" x14ac:dyDescent="0.25">
      <c r="A304" s="147"/>
      <c r="B304" s="146" t="s">
        <v>36</v>
      </c>
      <c r="C304" s="1"/>
      <c r="D304" s="3"/>
      <c r="E304" s="16">
        <v>900</v>
      </c>
      <c r="F304" s="41"/>
      <c r="G304" s="21">
        <v>150</v>
      </c>
      <c r="H304" s="16">
        <v>150</v>
      </c>
      <c r="I304" s="41"/>
      <c r="J304" s="21">
        <v>150</v>
      </c>
      <c r="K304" s="16">
        <v>150</v>
      </c>
      <c r="L304" s="41"/>
      <c r="M304" s="21">
        <v>150</v>
      </c>
      <c r="N304" s="16">
        <v>150</v>
      </c>
      <c r="O304" s="22">
        <v>150</v>
      </c>
      <c r="P304" s="22">
        <v>150</v>
      </c>
      <c r="Q304" s="22">
        <v>150</v>
      </c>
    </row>
    <row r="305" spans="1:17" ht="45" x14ac:dyDescent="0.25">
      <c r="A305" s="147"/>
      <c r="B305" s="146" t="s">
        <v>42</v>
      </c>
      <c r="C305" s="3"/>
      <c r="D305" s="3"/>
      <c r="E305" s="16">
        <v>0</v>
      </c>
      <c r="F305" s="29"/>
      <c r="G305" s="29"/>
      <c r="H305" s="16">
        <v>0</v>
      </c>
      <c r="I305" s="29"/>
      <c r="J305" s="29"/>
      <c r="K305" s="16">
        <v>0</v>
      </c>
      <c r="L305" s="29"/>
      <c r="M305" s="29"/>
      <c r="N305" s="16">
        <v>0</v>
      </c>
      <c r="O305" s="29"/>
      <c r="P305" s="29"/>
      <c r="Q305" s="29"/>
    </row>
    <row r="306" spans="1:17" ht="30" x14ac:dyDescent="0.25">
      <c r="A306" s="147"/>
      <c r="B306" s="146" t="s">
        <v>37</v>
      </c>
      <c r="C306" s="3"/>
      <c r="D306" s="3"/>
      <c r="E306" s="16">
        <v>0</v>
      </c>
      <c r="F306" s="29"/>
      <c r="G306" s="29"/>
      <c r="H306" s="16">
        <v>0</v>
      </c>
      <c r="I306" s="29"/>
      <c r="J306" s="29"/>
      <c r="K306" s="16">
        <v>0</v>
      </c>
      <c r="L306" s="29"/>
      <c r="M306" s="29"/>
      <c r="N306" s="16">
        <v>0</v>
      </c>
      <c r="O306" s="29"/>
      <c r="P306" s="29"/>
      <c r="Q306" s="29"/>
    </row>
    <row r="307" spans="1:17" ht="15" x14ac:dyDescent="0.25">
      <c r="A307" s="147"/>
      <c r="B307" s="146" t="s">
        <v>38</v>
      </c>
      <c r="C307" s="3"/>
      <c r="D307" s="3"/>
      <c r="E307" s="16">
        <v>30</v>
      </c>
      <c r="F307" s="29"/>
      <c r="G307" s="29">
        <v>5</v>
      </c>
      <c r="H307" s="16">
        <v>5</v>
      </c>
      <c r="I307" s="29"/>
      <c r="J307" s="29">
        <v>5</v>
      </c>
      <c r="K307" s="16">
        <v>5</v>
      </c>
      <c r="L307" s="29"/>
      <c r="M307" s="29">
        <v>5</v>
      </c>
      <c r="N307" s="16">
        <v>5</v>
      </c>
      <c r="O307" s="29">
        <v>5</v>
      </c>
      <c r="P307" s="29">
        <v>5</v>
      </c>
      <c r="Q307" s="29">
        <v>5</v>
      </c>
    </row>
    <row r="308" spans="1:17" ht="30" x14ac:dyDescent="0.25">
      <c r="A308" s="147"/>
      <c r="B308" s="146" t="s">
        <v>41</v>
      </c>
      <c r="C308" s="3"/>
      <c r="D308" s="3"/>
      <c r="E308" s="16">
        <v>930</v>
      </c>
      <c r="F308" s="30">
        <v>0</v>
      </c>
      <c r="G308" s="30">
        <v>155</v>
      </c>
      <c r="H308" s="30">
        <v>155</v>
      </c>
      <c r="I308" s="30">
        <v>0</v>
      </c>
      <c r="J308" s="30">
        <v>155</v>
      </c>
      <c r="K308" s="30">
        <v>155</v>
      </c>
      <c r="L308" s="30">
        <v>0</v>
      </c>
      <c r="M308" s="30">
        <v>155</v>
      </c>
      <c r="N308" s="30">
        <v>155</v>
      </c>
      <c r="O308" s="30">
        <v>155</v>
      </c>
      <c r="P308" s="30">
        <v>155</v>
      </c>
      <c r="Q308" s="30">
        <v>155</v>
      </c>
    </row>
    <row r="309" spans="1:17" ht="50.25" customHeight="1" x14ac:dyDescent="0.2">
      <c r="A309" s="147" t="s">
        <v>1145</v>
      </c>
      <c r="B309" s="252" t="s">
        <v>749</v>
      </c>
      <c r="C309" s="253"/>
      <c r="D309" s="253"/>
      <c r="E309" s="253"/>
      <c r="F309" s="253"/>
      <c r="G309" s="253"/>
      <c r="H309" s="253"/>
      <c r="I309" s="253"/>
      <c r="J309" s="253"/>
      <c r="K309" s="253"/>
      <c r="L309" s="253"/>
      <c r="M309" s="253"/>
      <c r="N309" s="253"/>
      <c r="O309" s="253"/>
      <c r="P309" s="253"/>
      <c r="Q309" s="254"/>
    </row>
    <row r="310" spans="1:17" ht="30" x14ac:dyDescent="0.25">
      <c r="A310" s="147"/>
      <c r="B310" s="156" t="s">
        <v>36</v>
      </c>
      <c r="C310" s="1"/>
      <c r="D310" s="3"/>
      <c r="E310" s="16">
        <v>2250</v>
      </c>
      <c r="F310" s="41">
        <v>0</v>
      </c>
      <c r="G310" s="21">
        <v>410</v>
      </c>
      <c r="H310" s="16">
        <v>410</v>
      </c>
      <c r="I310" s="41">
        <v>0</v>
      </c>
      <c r="J310" s="21">
        <v>640</v>
      </c>
      <c r="K310" s="16">
        <v>640</v>
      </c>
      <c r="L310" s="41">
        <v>0</v>
      </c>
      <c r="M310" s="21">
        <v>600</v>
      </c>
      <c r="N310" s="16">
        <v>600</v>
      </c>
      <c r="O310" s="21">
        <v>200</v>
      </c>
      <c r="P310" s="21">
        <v>200</v>
      </c>
      <c r="Q310" s="21">
        <v>200</v>
      </c>
    </row>
    <row r="311" spans="1:17" ht="45" x14ac:dyDescent="0.25">
      <c r="A311" s="147"/>
      <c r="B311" s="156" t="s">
        <v>42</v>
      </c>
      <c r="C311" s="3"/>
      <c r="D311" s="3"/>
      <c r="E311" s="16">
        <v>0</v>
      </c>
      <c r="F311" s="41">
        <v>0</v>
      </c>
      <c r="G311" s="21">
        <v>0</v>
      </c>
      <c r="H311" s="16">
        <v>0</v>
      </c>
      <c r="I311" s="41">
        <v>0</v>
      </c>
      <c r="J311" s="21">
        <v>0</v>
      </c>
      <c r="K311" s="16">
        <v>0</v>
      </c>
      <c r="L311" s="41">
        <v>0</v>
      </c>
      <c r="M311" s="21">
        <v>0</v>
      </c>
      <c r="N311" s="16">
        <v>0</v>
      </c>
      <c r="O311" s="21">
        <v>0</v>
      </c>
      <c r="P311" s="21">
        <v>0</v>
      </c>
      <c r="Q311" s="21">
        <v>0</v>
      </c>
    </row>
    <row r="312" spans="1:17" ht="30" x14ac:dyDescent="0.25">
      <c r="A312" s="147"/>
      <c r="B312" s="156" t="s">
        <v>37</v>
      </c>
      <c r="C312" s="3"/>
      <c r="D312" s="3"/>
      <c r="E312" s="16">
        <v>0</v>
      </c>
      <c r="F312" s="41">
        <v>0</v>
      </c>
      <c r="G312" s="21">
        <v>0</v>
      </c>
      <c r="H312" s="16">
        <v>0</v>
      </c>
      <c r="I312" s="41">
        <v>0</v>
      </c>
      <c r="J312" s="21">
        <v>0</v>
      </c>
      <c r="K312" s="16">
        <v>0</v>
      </c>
      <c r="L312" s="41">
        <v>0</v>
      </c>
      <c r="M312" s="21">
        <v>0</v>
      </c>
      <c r="N312" s="16">
        <v>0</v>
      </c>
      <c r="O312" s="21">
        <v>0</v>
      </c>
      <c r="P312" s="21">
        <v>0</v>
      </c>
      <c r="Q312" s="21">
        <v>0</v>
      </c>
    </row>
    <row r="313" spans="1:17" ht="15" x14ac:dyDescent="0.25">
      <c r="A313" s="147"/>
      <c r="B313" s="156" t="s">
        <v>38</v>
      </c>
      <c r="C313" s="3"/>
      <c r="D313" s="3"/>
      <c r="E313" s="16">
        <v>1655</v>
      </c>
      <c r="F313" s="41">
        <v>0</v>
      </c>
      <c r="G313" s="21">
        <v>135</v>
      </c>
      <c r="H313" s="16">
        <v>135</v>
      </c>
      <c r="I313" s="41">
        <v>0</v>
      </c>
      <c r="J313" s="21">
        <v>320</v>
      </c>
      <c r="K313" s="16">
        <v>320</v>
      </c>
      <c r="L313" s="41">
        <v>0</v>
      </c>
      <c r="M313" s="21">
        <v>300</v>
      </c>
      <c r="N313" s="16">
        <v>300</v>
      </c>
      <c r="O313" s="21">
        <v>300</v>
      </c>
      <c r="P313" s="21">
        <v>300</v>
      </c>
      <c r="Q313" s="21">
        <v>300</v>
      </c>
    </row>
    <row r="314" spans="1:17" ht="30" x14ac:dyDescent="0.25">
      <c r="A314" s="147"/>
      <c r="B314" s="156" t="s">
        <v>41</v>
      </c>
      <c r="C314" s="3"/>
      <c r="D314" s="3"/>
      <c r="E314" s="16">
        <v>3905</v>
      </c>
      <c r="F314" s="30">
        <v>0</v>
      </c>
      <c r="G314" s="30">
        <v>545</v>
      </c>
      <c r="H314" s="30">
        <v>545</v>
      </c>
      <c r="I314" s="30">
        <v>0</v>
      </c>
      <c r="J314" s="30">
        <v>960</v>
      </c>
      <c r="K314" s="30">
        <v>960</v>
      </c>
      <c r="L314" s="30">
        <v>0</v>
      </c>
      <c r="M314" s="30">
        <v>900</v>
      </c>
      <c r="N314" s="30">
        <v>900</v>
      </c>
      <c r="O314" s="30">
        <v>500</v>
      </c>
      <c r="P314" s="30">
        <v>500</v>
      </c>
      <c r="Q314" s="30">
        <v>500</v>
      </c>
    </row>
    <row r="315" spans="1:17" ht="33" customHeight="1" x14ac:dyDescent="0.2">
      <c r="A315" s="147" t="s">
        <v>1157</v>
      </c>
      <c r="B315" s="252" t="s">
        <v>790</v>
      </c>
      <c r="C315" s="253"/>
      <c r="D315" s="253"/>
      <c r="E315" s="253"/>
      <c r="F315" s="253"/>
      <c r="G315" s="253"/>
      <c r="H315" s="253"/>
      <c r="I315" s="253"/>
      <c r="J315" s="253"/>
      <c r="K315" s="253"/>
      <c r="L315" s="253"/>
      <c r="M315" s="253"/>
      <c r="N315" s="253"/>
      <c r="O315" s="253"/>
      <c r="P315" s="253"/>
      <c r="Q315" s="254"/>
    </row>
    <row r="316" spans="1:17" ht="30" x14ac:dyDescent="0.25">
      <c r="A316" s="147"/>
      <c r="B316" s="156" t="s">
        <v>36</v>
      </c>
      <c r="C316" s="1"/>
      <c r="D316" s="3"/>
      <c r="E316" s="16">
        <v>50</v>
      </c>
      <c r="F316" s="41"/>
      <c r="G316" s="21">
        <v>50</v>
      </c>
      <c r="H316" s="16">
        <v>50</v>
      </c>
      <c r="I316" s="41"/>
      <c r="J316" s="21"/>
      <c r="K316" s="16">
        <v>0</v>
      </c>
      <c r="L316" s="41"/>
      <c r="M316" s="21"/>
      <c r="N316" s="16">
        <v>0</v>
      </c>
      <c r="O316" s="22"/>
      <c r="P316" s="22"/>
      <c r="Q316" s="22"/>
    </row>
    <row r="317" spans="1:17" ht="45" x14ac:dyDescent="0.25">
      <c r="A317" s="147"/>
      <c r="B317" s="156" t="s">
        <v>42</v>
      </c>
      <c r="C317" s="3"/>
      <c r="D317" s="3"/>
      <c r="E317" s="16">
        <v>0</v>
      </c>
      <c r="F317" s="29"/>
      <c r="G317" s="29"/>
      <c r="H317" s="16">
        <v>0</v>
      </c>
      <c r="I317" s="29"/>
      <c r="J317" s="29"/>
      <c r="K317" s="16">
        <v>0</v>
      </c>
      <c r="L317" s="29"/>
      <c r="M317" s="29"/>
      <c r="N317" s="16">
        <v>0</v>
      </c>
      <c r="O317" s="29"/>
      <c r="P317" s="29"/>
      <c r="Q317" s="29"/>
    </row>
    <row r="318" spans="1:17" ht="30" x14ac:dyDescent="0.25">
      <c r="A318" s="147"/>
      <c r="B318" s="156" t="s">
        <v>37</v>
      </c>
      <c r="C318" s="3"/>
      <c r="D318" s="3"/>
      <c r="E318" s="16">
        <v>0</v>
      </c>
      <c r="F318" s="29"/>
      <c r="G318" s="29"/>
      <c r="H318" s="16">
        <v>0</v>
      </c>
      <c r="I318" s="29"/>
      <c r="J318" s="29"/>
      <c r="K318" s="16">
        <v>0</v>
      </c>
      <c r="L318" s="29"/>
      <c r="M318" s="29"/>
      <c r="N318" s="16">
        <v>0</v>
      </c>
      <c r="O318" s="29"/>
      <c r="P318" s="29"/>
      <c r="Q318" s="29"/>
    </row>
    <row r="319" spans="1:17" ht="15" x14ac:dyDescent="0.25">
      <c r="A319" s="147"/>
      <c r="B319" s="156" t="s">
        <v>38</v>
      </c>
      <c r="C319" s="3"/>
      <c r="D319" s="3"/>
      <c r="E319" s="16">
        <v>5</v>
      </c>
      <c r="F319" s="29"/>
      <c r="G319" s="29">
        <v>5</v>
      </c>
      <c r="H319" s="16">
        <v>5</v>
      </c>
      <c r="I319" s="29"/>
      <c r="J319" s="29"/>
      <c r="K319" s="16">
        <v>0</v>
      </c>
      <c r="L319" s="29"/>
      <c r="M319" s="29"/>
      <c r="N319" s="16">
        <v>0</v>
      </c>
      <c r="O319" s="29"/>
      <c r="P319" s="29"/>
      <c r="Q319" s="29"/>
    </row>
    <row r="320" spans="1:17" ht="30" x14ac:dyDescent="0.25">
      <c r="A320" s="147"/>
      <c r="B320" s="156" t="s">
        <v>41</v>
      </c>
      <c r="C320" s="3"/>
      <c r="D320" s="3"/>
      <c r="E320" s="16">
        <v>55</v>
      </c>
      <c r="F320" s="30">
        <v>0</v>
      </c>
      <c r="G320" s="30">
        <v>55</v>
      </c>
      <c r="H320" s="30">
        <v>55</v>
      </c>
      <c r="I320" s="30">
        <v>0</v>
      </c>
      <c r="J320" s="30">
        <v>0</v>
      </c>
      <c r="K320" s="30">
        <v>0</v>
      </c>
      <c r="L320" s="30">
        <v>0</v>
      </c>
      <c r="M320" s="30">
        <v>0</v>
      </c>
      <c r="N320" s="30">
        <v>0</v>
      </c>
      <c r="O320" s="30">
        <v>0</v>
      </c>
      <c r="P320" s="30">
        <v>0</v>
      </c>
      <c r="Q320" s="30">
        <v>0</v>
      </c>
    </row>
    <row r="321" spans="1:17" ht="36" customHeight="1" x14ac:dyDescent="0.2">
      <c r="A321" s="147" t="s">
        <v>1158</v>
      </c>
      <c r="B321" s="252" t="s">
        <v>796</v>
      </c>
      <c r="C321" s="253"/>
      <c r="D321" s="253"/>
      <c r="E321" s="253"/>
      <c r="F321" s="253"/>
      <c r="G321" s="253"/>
      <c r="H321" s="253"/>
      <c r="I321" s="253"/>
      <c r="J321" s="253"/>
      <c r="K321" s="253"/>
      <c r="L321" s="253"/>
      <c r="M321" s="253"/>
      <c r="N321" s="253"/>
      <c r="O321" s="253"/>
      <c r="P321" s="253"/>
      <c r="Q321" s="254"/>
    </row>
    <row r="322" spans="1:17" ht="30" x14ac:dyDescent="0.25">
      <c r="A322" s="147"/>
      <c r="B322" s="156" t="s">
        <v>36</v>
      </c>
      <c r="C322" s="1"/>
      <c r="D322" s="3"/>
      <c r="E322" s="16">
        <v>20</v>
      </c>
      <c r="F322" s="41"/>
      <c r="G322" s="21">
        <v>20</v>
      </c>
      <c r="H322" s="16">
        <v>20</v>
      </c>
      <c r="I322" s="41"/>
      <c r="J322" s="21"/>
      <c r="K322" s="16">
        <v>0</v>
      </c>
      <c r="L322" s="41"/>
      <c r="M322" s="21"/>
      <c r="N322" s="16">
        <v>0</v>
      </c>
      <c r="O322" s="22"/>
      <c r="P322" s="22"/>
      <c r="Q322" s="22"/>
    </row>
    <row r="323" spans="1:17" ht="45" x14ac:dyDescent="0.25">
      <c r="A323" s="147"/>
      <c r="B323" s="156" t="s">
        <v>42</v>
      </c>
      <c r="C323" s="3"/>
      <c r="D323" s="3"/>
      <c r="E323" s="16">
        <v>0</v>
      </c>
      <c r="F323" s="29"/>
      <c r="G323" s="29"/>
      <c r="H323" s="16">
        <v>0</v>
      </c>
      <c r="I323" s="29"/>
      <c r="J323" s="29"/>
      <c r="K323" s="16">
        <v>0</v>
      </c>
      <c r="L323" s="29"/>
      <c r="M323" s="29"/>
      <c r="N323" s="16">
        <v>0</v>
      </c>
      <c r="O323" s="29"/>
      <c r="P323" s="29"/>
      <c r="Q323" s="29"/>
    </row>
    <row r="324" spans="1:17" ht="30" x14ac:dyDescent="0.25">
      <c r="A324" s="147"/>
      <c r="B324" s="156" t="s">
        <v>37</v>
      </c>
      <c r="C324" s="3"/>
      <c r="D324" s="3"/>
      <c r="E324" s="16">
        <v>0</v>
      </c>
      <c r="F324" s="29"/>
      <c r="G324" s="29"/>
      <c r="H324" s="16">
        <v>0</v>
      </c>
      <c r="I324" s="29"/>
      <c r="J324" s="29"/>
      <c r="K324" s="16">
        <v>0</v>
      </c>
      <c r="L324" s="29"/>
      <c r="M324" s="29"/>
      <c r="N324" s="16">
        <v>0</v>
      </c>
      <c r="O324" s="29"/>
      <c r="P324" s="29"/>
      <c r="Q324" s="29"/>
    </row>
    <row r="325" spans="1:17" ht="15" x14ac:dyDescent="0.25">
      <c r="A325" s="147"/>
      <c r="B325" s="156" t="s">
        <v>38</v>
      </c>
      <c r="C325" s="3"/>
      <c r="D325" s="3"/>
      <c r="E325" s="16">
        <v>10</v>
      </c>
      <c r="F325" s="29"/>
      <c r="G325" s="29">
        <v>10</v>
      </c>
      <c r="H325" s="16">
        <v>10</v>
      </c>
      <c r="I325" s="29"/>
      <c r="J325" s="29"/>
      <c r="K325" s="16">
        <v>0</v>
      </c>
      <c r="L325" s="29"/>
      <c r="M325" s="29"/>
      <c r="N325" s="16">
        <v>0</v>
      </c>
      <c r="O325" s="29"/>
      <c r="P325" s="29"/>
      <c r="Q325" s="29"/>
    </row>
    <row r="326" spans="1:17" ht="30" x14ac:dyDescent="0.25">
      <c r="A326" s="147"/>
      <c r="B326" s="156" t="s">
        <v>41</v>
      </c>
      <c r="C326" s="3"/>
      <c r="D326" s="3"/>
      <c r="E326" s="16">
        <v>30</v>
      </c>
      <c r="F326" s="30">
        <v>0</v>
      </c>
      <c r="G326" s="30">
        <v>30</v>
      </c>
      <c r="H326" s="30">
        <v>30</v>
      </c>
      <c r="I326" s="30">
        <v>0</v>
      </c>
      <c r="J326" s="30">
        <v>0</v>
      </c>
      <c r="K326" s="30">
        <v>0</v>
      </c>
      <c r="L326" s="30">
        <v>0</v>
      </c>
      <c r="M326" s="30">
        <v>0</v>
      </c>
      <c r="N326" s="30">
        <v>0</v>
      </c>
      <c r="O326" s="30">
        <v>0</v>
      </c>
      <c r="P326" s="30">
        <v>0</v>
      </c>
      <c r="Q326" s="30">
        <v>0</v>
      </c>
    </row>
    <row r="327" spans="1:17" ht="36" customHeight="1" x14ac:dyDescent="0.2">
      <c r="A327" s="147" t="s">
        <v>1159</v>
      </c>
      <c r="B327" s="252" t="s">
        <v>766</v>
      </c>
      <c r="C327" s="253"/>
      <c r="D327" s="253"/>
      <c r="E327" s="253"/>
      <c r="F327" s="253"/>
      <c r="G327" s="253"/>
      <c r="H327" s="253"/>
      <c r="I327" s="253"/>
      <c r="J327" s="253"/>
      <c r="K327" s="253"/>
      <c r="L327" s="253"/>
      <c r="M327" s="253"/>
      <c r="N327" s="253"/>
      <c r="O327" s="253"/>
      <c r="P327" s="253"/>
      <c r="Q327" s="254"/>
    </row>
    <row r="328" spans="1:17" ht="30" x14ac:dyDescent="0.25">
      <c r="A328" s="147"/>
      <c r="B328" s="156" t="s">
        <v>36</v>
      </c>
      <c r="C328" s="1"/>
      <c r="D328" s="3"/>
      <c r="E328" s="16">
        <v>80</v>
      </c>
      <c r="F328" s="41"/>
      <c r="G328" s="21">
        <v>40</v>
      </c>
      <c r="H328" s="16">
        <v>40</v>
      </c>
      <c r="I328" s="41"/>
      <c r="J328" s="21">
        <v>40</v>
      </c>
      <c r="K328" s="16">
        <v>40</v>
      </c>
      <c r="L328" s="41"/>
      <c r="M328" s="21"/>
      <c r="N328" s="16">
        <v>0</v>
      </c>
      <c r="O328" s="22"/>
      <c r="P328" s="22"/>
      <c r="Q328" s="22"/>
    </row>
    <row r="329" spans="1:17" ht="45" x14ac:dyDescent="0.25">
      <c r="A329" s="147"/>
      <c r="B329" s="156" t="s">
        <v>42</v>
      </c>
      <c r="C329" s="3"/>
      <c r="D329" s="3"/>
      <c r="E329" s="3"/>
      <c r="F329" s="29"/>
      <c r="G329" s="29"/>
      <c r="H329" s="16">
        <v>0</v>
      </c>
      <c r="I329" s="29"/>
      <c r="J329" s="29"/>
      <c r="K329" s="16">
        <v>0</v>
      </c>
      <c r="L329" s="29"/>
      <c r="M329" s="29"/>
      <c r="N329" s="16">
        <v>0</v>
      </c>
      <c r="O329" s="29"/>
      <c r="P329" s="29"/>
      <c r="Q329" s="29"/>
    </row>
    <row r="330" spans="1:17" ht="30" x14ac:dyDescent="0.25">
      <c r="A330" s="147"/>
      <c r="B330" s="156" t="s">
        <v>37</v>
      </c>
      <c r="C330" s="3"/>
      <c r="D330" s="3"/>
      <c r="E330" s="3"/>
      <c r="F330" s="29"/>
      <c r="G330" s="29"/>
      <c r="H330" s="16">
        <v>0</v>
      </c>
      <c r="I330" s="29"/>
      <c r="J330" s="29"/>
      <c r="K330" s="16">
        <v>0</v>
      </c>
      <c r="L330" s="29"/>
      <c r="M330" s="29"/>
      <c r="N330" s="16">
        <v>0</v>
      </c>
      <c r="O330" s="29"/>
      <c r="P330" s="29"/>
      <c r="Q330" s="29"/>
    </row>
    <row r="331" spans="1:17" ht="15" x14ac:dyDescent="0.25">
      <c r="A331" s="147"/>
      <c r="B331" s="156" t="s">
        <v>38</v>
      </c>
      <c r="C331" s="3"/>
      <c r="D331" s="3"/>
      <c r="E331" s="3"/>
      <c r="F331" s="29"/>
      <c r="G331" s="29">
        <v>20</v>
      </c>
      <c r="H331" s="16">
        <v>20</v>
      </c>
      <c r="I331" s="29"/>
      <c r="J331" s="29">
        <v>20</v>
      </c>
      <c r="K331" s="16">
        <v>20</v>
      </c>
      <c r="L331" s="29"/>
      <c r="M331" s="29"/>
      <c r="N331" s="16">
        <v>0</v>
      </c>
      <c r="O331" s="29"/>
      <c r="P331" s="29"/>
      <c r="Q331" s="29"/>
    </row>
    <row r="332" spans="1:17" ht="30" x14ac:dyDescent="0.25">
      <c r="A332" s="147"/>
      <c r="B332" s="156" t="s">
        <v>41</v>
      </c>
      <c r="C332" s="3"/>
      <c r="D332" s="3"/>
      <c r="E332" s="16">
        <v>80</v>
      </c>
      <c r="F332" s="30">
        <v>0</v>
      </c>
      <c r="G332" s="30">
        <v>60</v>
      </c>
      <c r="H332" s="30">
        <v>60</v>
      </c>
      <c r="I332" s="30">
        <v>0</v>
      </c>
      <c r="J332" s="30">
        <v>60</v>
      </c>
      <c r="K332" s="30">
        <v>60</v>
      </c>
      <c r="L332" s="30">
        <v>0</v>
      </c>
      <c r="M332" s="30">
        <v>0</v>
      </c>
      <c r="N332" s="30">
        <v>0</v>
      </c>
      <c r="O332" s="30">
        <v>0</v>
      </c>
      <c r="P332" s="30">
        <v>0</v>
      </c>
      <c r="Q332" s="30">
        <v>0</v>
      </c>
    </row>
    <row r="333" spans="1:17" ht="29.45" customHeight="1" x14ac:dyDescent="0.2">
      <c r="A333" s="147" t="s">
        <v>1160</v>
      </c>
      <c r="B333" s="252" t="s">
        <v>799</v>
      </c>
      <c r="C333" s="253"/>
      <c r="D333" s="253"/>
      <c r="E333" s="253"/>
      <c r="F333" s="253"/>
      <c r="G333" s="253"/>
      <c r="H333" s="253"/>
      <c r="I333" s="253"/>
      <c r="J333" s="253"/>
      <c r="K333" s="253"/>
      <c r="L333" s="253"/>
      <c r="M333" s="253"/>
      <c r="N333" s="253"/>
      <c r="O333" s="253"/>
      <c r="P333" s="253"/>
      <c r="Q333" s="254"/>
    </row>
    <row r="334" spans="1:17" ht="30" x14ac:dyDescent="0.25">
      <c r="A334" s="147"/>
      <c r="B334" s="156" t="s">
        <v>36</v>
      </c>
      <c r="C334" s="1"/>
      <c r="D334" s="3"/>
      <c r="E334" s="16">
        <v>1600</v>
      </c>
      <c r="F334" s="41"/>
      <c r="G334" s="21">
        <v>300</v>
      </c>
      <c r="H334" s="16">
        <v>300</v>
      </c>
      <c r="I334" s="41"/>
      <c r="J334" s="21">
        <v>500</v>
      </c>
      <c r="K334" s="16">
        <v>500</v>
      </c>
      <c r="L334" s="41"/>
      <c r="M334" s="21">
        <v>500</v>
      </c>
      <c r="N334" s="16">
        <v>500</v>
      </c>
      <c r="O334" s="22">
        <v>100</v>
      </c>
      <c r="P334" s="22">
        <v>100</v>
      </c>
      <c r="Q334" s="22">
        <v>100</v>
      </c>
    </row>
    <row r="335" spans="1:17" ht="45" x14ac:dyDescent="0.25">
      <c r="A335" s="147"/>
      <c r="B335" s="156" t="s">
        <v>42</v>
      </c>
      <c r="C335" s="3"/>
      <c r="D335" s="3"/>
      <c r="E335" s="16">
        <v>0</v>
      </c>
      <c r="F335" s="29"/>
      <c r="G335" s="29"/>
      <c r="H335" s="16">
        <v>0</v>
      </c>
      <c r="I335" s="29"/>
      <c r="J335" s="29"/>
      <c r="K335" s="16">
        <v>0</v>
      </c>
      <c r="L335" s="29"/>
      <c r="M335" s="29"/>
      <c r="N335" s="16">
        <v>0</v>
      </c>
      <c r="O335" s="29"/>
      <c r="P335" s="29"/>
      <c r="Q335" s="29"/>
    </row>
    <row r="336" spans="1:17" ht="30" x14ac:dyDescent="0.25">
      <c r="A336" s="147"/>
      <c r="B336" s="156" t="s">
        <v>37</v>
      </c>
      <c r="C336" s="3"/>
      <c r="D336" s="3"/>
      <c r="E336" s="16">
        <v>0</v>
      </c>
      <c r="F336" s="29"/>
      <c r="G336" s="29"/>
      <c r="H336" s="16">
        <v>0</v>
      </c>
      <c r="I336" s="29"/>
      <c r="J336" s="29"/>
      <c r="K336" s="16">
        <v>0</v>
      </c>
      <c r="L336" s="29"/>
      <c r="M336" s="29"/>
      <c r="N336" s="16">
        <v>0</v>
      </c>
      <c r="O336" s="29"/>
      <c r="P336" s="29"/>
      <c r="Q336" s="29"/>
    </row>
    <row r="337" spans="1:17" ht="15" x14ac:dyDescent="0.25">
      <c r="A337" s="147"/>
      <c r="B337" s="156" t="s">
        <v>38</v>
      </c>
      <c r="C337" s="3"/>
      <c r="D337" s="3"/>
      <c r="E337" s="16">
        <v>1100</v>
      </c>
      <c r="F337" s="29"/>
      <c r="G337" s="29">
        <v>100</v>
      </c>
      <c r="H337" s="16">
        <v>100</v>
      </c>
      <c r="I337" s="29"/>
      <c r="J337" s="29">
        <v>200</v>
      </c>
      <c r="K337" s="16">
        <v>200</v>
      </c>
      <c r="L337" s="29"/>
      <c r="M337" s="29">
        <v>200</v>
      </c>
      <c r="N337" s="16">
        <v>200</v>
      </c>
      <c r="O337" s="29">
        <v>200</v>
      </c>
      <c r="P337" s="29">
        <v>200</v>
      </c>
      <c r="Q337" s="29">
        <v>200</v>
      </c>
    </row>
    <row r="338" spans="1:17" ht="30" x14ac:dyDescent="0.25">
      <c r="A338" s="147"/>
      <c r="B338" s="156" t="s">
        <v>41</v>
      </c>
      <c r="C338" s="3"/>
      <c r="D338" s="3"/>
      <c r="E338" s="16">
        <v>2700</v>
      </c>
      <c r="F338" s="30">
        <v>0</v>
      </c>
      <c r="G338" s="30">
        <v>400</v>
      </c>
      <c r="H338" s="30">
        <v>400</v>
      </c>
      <c r="I338" s="30">
        <v>0</v>
      </c>
      <c r="J338" s="30">
        <v>700</v>
      </c>
      <c r="K338" s="30">
        <v>700</v>
      </c>
      <c r="L338" s="30">
        <v>0</v>
      </c>
      <c r="M338" s="30">
        <v>700</v>
      </c>
      <c r="N338" s="30">
        <v>700</v>
      </c>
      <c r="O338" s="30">
        <v>300</v>
      </c>
      <c r="P338" s="30">
        <v>300</v>
      </c>
      <c r="Q338" s="30">
        <v>300</v>
      </c>
    </row>
    <row r="339" spans="1:17" ht="36.75" customHeight="1" x14ac:dyDescent="0.2">
      <c r="A339" s="147" t="s">
        <v>1161</v>
      </c>
      <c r="B339" s="252" t="s">
        <v>780</v>
      </c>
      <c r="C339" s="253"/>
      <c r="D339" s="253"/>
      <c r="E339" s="253"/>
      <c r="F339" s="253"/>
      <c r="G339" s="253"/>
      <c r="H339" s="253"/>
      <c r="I339" s="253"/>
      <c r="J339" s="253"/>
      <c r="K339" s="253"/>
      <c r="L339" s="253"/>
      <c r="M339" s="253"/>
      <c r="N339" s="253"/>
      <c r="O339" s="253"/>
      <c r="P339" s="253"/>
      <c r="Q339" s="254"/>
    </row>
    <row r="340" spans="1:17" ht="30" x14ac:dyDescent="0.25">
      <c r="A340" s="147"/>
      <c r="B340" s="156" t="s">
        <v>36</v>
      </c>
      <c r="C340" s="1"/>
      <c r="D340" s="3"/>
      <c r="E340" s="16">
        <v>500</v>
      </c>
      <c r="F340" s="41"/>
      <c r="G340" s="21"/>
      <c r="H340" s="16">
        <v>0</v>
      </c>
      <c r="I340" s="41"/>
      <c r="J340" s="21">
        <v>100</v>
      </c>
      <c r="K340" s="16">
        <v>100</v>
      </c>
      <c r="L340" s="41"/>
      <c r="M340" s="21">
        <v>100</v>
      </c>
      <c r="N340" s="16">
        <v>100</v>
      </c>
      <c r="O340" s="22">
        <v>100</v>
      </c>
      <c r="P340" s="22">
        <v>100</v>
      </c>
      <c r="Q340" s="22">
        <v>100</v>
      </c>
    </row>
    <row r="341" spans="1:17" ht="45" x14ac:dyDescent="0.25">
      <c r="A341" s="147"/>
      <c r="B341" s="156" t="s">
        <v>42</v>
      </c>
      <c r="C341" s="3"/>
      <c r="D341" s="3"/>
      <c r="E341" s="16">
        <v>0</v>
      </c>
      <c r="F341" s="29"/>
      <c r="G341" s="29"/>
      <c r="H341" s="16">
        <v>0</v>
      </c>
      <c r="I341" s="29"/>
      <c r="J341" s="29"/>
      <c r="K341" s="16">
        <v>0</v>
      </c>
      <c r="L341" s="29"/>
      <c r="M341" s="29"/>
      <c r="N341" s="16">
        <v>0</v>
      </c>
      <c r="O341" s="29"/>
      <c r="P341" s="29"/>
      <c r="Q341" s="29"/>
    </row>
    <row r="342" spans="1:17" ht="30" x14ac:dyDescent="0.25">
      <c r="A342" s="147"/>
      <c r="B342" s="156" t="s">
        <v>37</v>
      </c>
      <c r="C342" s="3"/>
      <c r="D342" s="3"/>
      <c r="E342" s="16">
        <v>0</v>
      </c>
      <c r="F342" s="29"/>
      <c r="G342" s="29"/>
      <c r="H342" s="16">
        <v>0</v>
      </c>
      <c r="I342" s="29"/>
      <c r="J342" s="29"/>
      <c r="K342" s="16">
        <v>0</v>
      </c>
      <c r="L342" s="29"/>
      <c r="M342" s="29"/>
      <c r="N342" s="16">
        <v>0</v>
      </c>
      <c r="O342" s="29"/>
      <c r="P342" s="29"/>
      <c r="Q342" s="29"/>
    </row>
    <row r="343" spans="1:17" ht="15" x14ac:dyDescent="0.25">
      <c r="A343" s="147"/>
      <c r="B343" s="156" t="s">
        <v>38</v>
      </c>
      <c r="C343" s="3"/>
      <c r="D343" s="3"/>
      <c r="E343" s="16">
        <v>500</v>
      </c>
      <c r="F343" s="29"/>
      <c r="G343" s="29"/>
      <c r="H343" s="16">
        <v>0</v>
      </c>
      <c r="I343" s="29"/>
      <c r="J343" s="29">
        <v>100</v>
      </c>
      <c r="K343" s="16">
        <v>100</v>
      </c>
      <c r="L343" s="29"/>
      <c r="M343" s="29">
        <v>100</v>
      </c>
      <c r="N343" s="16">
        <v>100</v>
      </c>
      <c r="O343" s="29">
        <v>100</v>
      </c>
      <c r="P343" s="29">
        <v>100</v>
      </c>
      <c r="Q343" s="29">
        <v>100</v>
      </c>
    </row>
    <row r="344" spans="1:17" ht="30" x14ac:dyDescent="0.25">
      <c r="A344" s="147"/>
      <c r="B344" s="156" t="s">
        <v>41</v>
      </c>
      <c r="C344" s="3"/>
      <c r="D344" s="3"/>
      <c r="E344" s="16">
        <v>1000</v>
      </c>
      <c r="F344" s="30">
        <v>0</v>
      </c>
      <c r="G344" s="30">
        <v>0</v>
      </c>
      <c r="H344" s="30">
        <v>0</v>
      </c>
      <c r="I344" s="30">
        <v>0</v>
      </c>
      <c r="J344" s="30">
        <v>200</v>
      </c>
      <c r="K344" s="30">
        <v>200</v>
      </c>
      <c r="L344" s="30">
        <v>0</v>
      </c>
      <c r="M344" s="30">
        <v>200</v>
      </c>
      <c r="N344" s="30">
        <v>200</v>
      </c>
      <c r="O344" s="30">
        <v>200</v>
      </c>
      <c r="P344" s="30">
        <v>200</v>
      </c>
      <c r="Q344" s="30">
        <v>200</v>
      </c>
    </row>
    <row r="345" spans="1:17" ht="37.9" customHeight="1" x14ac:dyDescent="0.2">
      <c r="A345" s="147" t="s">
        <v>1111</v>
      </c>
      <c r="B345" s="252" t="s">
        <v>791</v>
      </c>
      <c r="C345" s="253"/>
      <c r="D345" s="253"/>
      <c r="E345" s="253"/>
      <c r="F345" s="253"/>
      <c r="G345" s="253"/>
      <c r="H345" s="253"/>
      <c r="I345" s="253"/>
      <c r="J345" s="253"/>
      <c r="K345" s="253"/>
      <c r="L345" s="253"/>
      <c r="M345" s="253"/>
      <c r="N345" s="253"/>
      <c r="O345" s="253"/>
      <c r="P345" s="253"/>
      <c r="Q345" s="254"/>
    </row>
    <row r="346" spans="1:17" ht="30" x14ac:dyDescent="0.25">
      <c r="A346" s="147"/>
      <c r="B346" s="156" t="s">
        <v>36</v>
      </c>
      <c r="C346" s="1"/>
      <c r="D346" s="3"/>
      <c r="E346" s="16">
        <v>970</v>
      </c>
      <c r="F346" s="41">
        <v>0</v>
      </c>
      <c r="G346" s="21">
        <v>370</v>
      </c>
      <c r="H346" s="16">
        <v>370</v>
      </c>
      <c r="I346" s="41">
        <v>0</v>
      </c>
      <c r="J346" s="21">
        <v>300</v>
      </c>
      <c r="K346" s="16">
        <v>300</v>
      </c>
      <c r="L346" s="41">
        <v>0</v>
      </c>
      <c r="M346" s="21">
        <v>300</v>
      </c>
      <c r="N346" s="16">
        <v>300</v>
      </c>
      <c r="O346" s="21">
        <v>0</v>
      </c>
      <c r="P346" s="21">
        <v>0</v>
      </c>
      <c r="Q346" s="21">
        <v>0</v>
      </c>
    </row>
    <row r="347" spans="1:17" ht="45" x14ac:dyDescent="0.25">
      <c r="A347" s="147"/>
      <c r="B347" s="156" t="s">
        <v>42</v>
      </c>
      <c r="C347" s="3"/>
      <c r="D347" s="3"/>
      <c r="E347" s="16">
        <v>0</v>
      </c>
      <c r="F347" s="41">
        <v>0</v>
      </c>
      <c r="G347" s="21">
        <v>0</v>
      </c>
      <c r="H347" s="29"/>
      <c r="I347" s="41">
        <v>0</v>
      </c>
      <c r="J347" s="21">
        <v>0</v>
      </c>
      <c r="K347" s="29"/>
      <c r="L347" s="41">
        <v>0</v>
      </c>
      <c r="M347" s="21">
        <v>0</v>
      </c>
      <c r="N347" s="16">
        <v>0</v>
      </c>
      <c r="O347" s="21">
        <v>0</v>
      </c>
      <c r="P347" s="21">
        <v>0</v>
      </c>
      <c r="Q347" s="21">
        <v>0</v>
      </c>
    </row>
    <row r="348" spans="1:17" ht="30" x14ac:dyDescent="0.25">
      <c r="A348" s="147"/>
      <c r="B348" s="156" t="s">
        <v>37</v>
      </c>
      <c r="C348" s="3"/>
      <c r="D348" s="3"/>
      <c r="E348" s="16">
        <v>0</v>
      </c>
      <c r="F348" s="41">
        <v>0</v>
      </c>
      <c r="G348" s="21">
        <v>0</v>
      </c>
      <c r="H348" s="29"/>
      <c r="I348" s="41">
        <v>0</v>
      </c>
      <c r="J348" s="21">
        <v>0</v>
      </c>
      <c r="K348" s="29"/>
      <c r="L348" s="41">
        <v>0</v>
      </c>
      <c r="M348" s="21">
        <v>0</v>
      </c>
      <c r="N348" s="16">
        <v>0</v>
      </c>
      <c r="O348" s="21">
        <v>0</v>
      </c>
      <c r="P348" s="21">
        <v>0</v>
      </c>
      <c r="Q348" s="21">
        <v>0</v>
      </c>
    </row>
    <row r="349" spans="1:17" ht="15" x14ac:dyDescent="0.25">
      <c r="A349" s="147"/>
      <c r="B349" s="156" t="s">
        <v>38</v>
      </c>
      <c r="C349" s="3"/>
      <c r="D349" s="3"/>
      <c r="E349" s="16">
        <v>0</v>
      </c>
      <c r="F349" s="41">
        <v>0</v>
      </c>
      <c r="G349" s="21">
        <v>0</v>
      </c>
      <c r="H349" s="29"/>
      <c r="I349" s="41">
        <v>0</v>
      </c>
      <c r="J349" s="21">
        <v>0</v>
      </c>
      <c r="K349" s="29"/>
      <c r="L349" s="41">
        <v>0</v>
      </c>
      <c r="M349" s="21">
        <v>0</v>
      </c>
      <c r="N349" s="16">
        <v>0</v>
      </c>
      <c r="O349" s="21">
        <v>0</v>
      </c>
      <c r="P349" s="21">
        <v>0</v>
      </c>
      <c r="Q349" s="21">
        <v>0</v>
      </c>
    </row>
    <row r="350" spans="1:17" ht="30" x14ac:dyDescent="0.25">
      <c r="A350" s="147"/>
      <c r="B350" s="156" t="s">
        <v>41</v>
      </c>
      <c r="C350" s="3"/>
      <c r="D350" s="3"/>
      <c r="E350" s="16">
        <v>970</v>
      </c>
      <c r="F350" s="30">
        <v>0</v>
      </c>
      <c r="G350" s="30">
        <v>370</v>
      </c>
      <c r="H350" s="30">
        <v>370</v>
      </c>
      <c r="I350" s="30">
        <v>0</v>
      </c>
      <c r="J350" s="30">
        <v>300</v>
      </c>
      <c r="K350" s="30">
        <v>300</v>
      </c>
      <c r="L350" s="30">
        <v>0</v>
      </c>
      <c r="M350" s="30">
        <v>300</v>
      </c>
      <c r="N350" s="30">
        <v>300</v>
      </c>
      <c r="O350" s="30">
        <v>0</v>
      </c>
      <c r="P350" s="30">
        <v>0</v>
      </c>
      <c r="Q350" s="30">
        <v>0</v>
      </c>
    </row>
    <row r="351" spans="1:17" ht="22.9" customHeight="1" x14ac:dyDescent="0.2">
      <c r="A351" s="147" t="s">
        <v>1112</v>
      </c>
      <c r="B351" s="252" t="s">
        <v>784</v>
      </c>
      <c r="C351" s="253"/>
      <c r="D351" s="253"/>
      <c r="E351" s="253"/>
      <c r="F351" s="253"/>
      <c r="G351" s="253"/>
      <c r="H351" s="253"/>
      <c r="I351" s="253"/>
      <c r="J351" s="253"/>
      <c r="K351" s="253"/>
      <c r="L351" s="253"/>
      <c r="M351" s="253"/>
      <c r="N351" s="253"/>
      <c r="O351" s="253"/>
      <c r="P351" s="253"/>
      <c r="Q351" s="254"/>
    </row>
    <row r="352" spans="1:17" ht="30" x14ac:dyDescent="0.25">
      <c r="A352" s="147"/>
      <c r="B352" s="156" t="s">
        <v>36</v>
      </c>
      <c r="C352" s="1"/>
      <c r="D352" s="3"/>
      <c r="E352" s="16">
        <v>50</v>
      </c>
      <c r="F352" s="41"/>
      <c r="G352" s="21">
        <v>50</v>
      </c>
      <c r="H352" s="16">
        <v>50</v>
      </c>
      <c r="I352" s="41"/>
      <c r="J352" s="21"/>
      <c r="K352" s="16">
        <v>0</v>
      </c>
      <c r="L352" s="41"/>
      <c r="M352" s="21"/>
      <c r="N352" s="16">
        <v>0</v>
      </c>
      <c r="O352" s="22"/>
      <c r="P352" s="22"/>
      <c r="Q352" s="22"/>
    </row>
    <row r="353" spans="1:17" ht="45" x14ac:dyDescent="0.25">
      <c r="A353" s="147"/>
      <c r="B353" s="156" t="s">
        <v>42</v>
      </c>
      <c r="C353" s="3"/>
      <c r="D353" s="3"/>
      <c r="E353" s="16">
        <v>0</v>
      </c>
      <c r="F353" s="29"/>
      <c r="G353" s="29"/>
      <c r="H353" s="16">
        <v>0</v>
      </c>
      <c r="I353" s="29"/>
      <c r="J353" s="29"/>
      <c r="K353" s="16">
        <v>0</v>
      </c>
      <c r="L353" s="29"/>
      <c r="M353" s="29"/>
      <c r="N353" s="16">
        <v>0</v>
      </c>
      <c r="O353" s="29"/>
      <c r="P353" s="29"/>
      <c r="Q353" s="29"/>
    </row>
    <row r="354" spans="1:17" ht="30" x14ac:dyDescent="0.25">
      <c r="A354" s="147"/>
      <c r="B354" s="156" t="s">
        <v>37</v>
      </c>
      <c r="C354" s="3"/>
      <c r="D354" s="3"/>
      <c r="E354" s="16">
        <v>0</v>
      </c>
      <c r="F354" s="29"/>
      <c r="G354" s="29"/>
      <c r="H354" s="16">
        <v>0</v>
      </c>
      <c r="I354" s="29"/>
      <c r="J354" s="29"/>
      <c r="K354" s="16">
        <v>0</v>
      </c>
      <c r="L354" s="29"/>
      <c r="M354" s="29"/>
      <c r="N354" s="16">
        <v>0</v>
      </c>
      <c r="O354" s="29"/>
      <c r="P354" s="29"/>
      <c r="Q354" s="29"/>
    </row>
    <row r="355" spans="1:17" ht="15" x14ac:dyDescent="0.25">
      <c r="A355" s="147"/>
      <c r="B355" s="156" t="s">
        <v>38</v>
      </c>
      <c r="C355" s="3"/>
      <c r="D355" s="3"/>
      <c r="E355" s="16">
        <v>0</v>
      </c>
      <c r="F355" s="29"/>
      <c r="G355" s="29"/>
      <c r="H355" s="16">
        <v>0</v>
      </c>
      <c r="I355" s="29"/>
      <c r="J355" s="29"/>
      <c r="K355" s="16">
        <v>0</v>
      </c>
      <c r="L355" s="29"/>
      <c r="M355" s="29"/>
      <c r="N355" s="16">
        <v>0</v>
      </c>
      <c r="O355" s="29"/>
      <c r="P355" s="29"/>
      <c r="Q355" s="29"/>
    </row>
    <row r="356" spans="1:17" ht="30" x14ac:dyDescent="0.25">
      <c r="A356" s="147"/>
      <c r="B356" s="156" t="s">
        <v>41</v>
      </c>
      <c r="C356" s="3"/>
      <c r="D356" s="3"/>
      <c r="E356" s="16">
        <v>50</v>
      </c>
      <c r="F356" s="30">
        <v>0</v>
      </c>
      <c r="G356" s="30">
        <v>50</v>
      </c>
      <c r="H356" s="30">
        <v>50</v>
      </c>
      <c r="I356" s="30">
        <v>0</v>
      </c>
      <c r="J356" s="30">
        <v>0</v>
      </c>
      <c r="K356" s="30">
        <v>0</v>
      </c>
      <c r="L356" s="30">
        <v>0</v>
      </c>
      <c r="M356" s="30">
        <v>0</v>
      </c>
      <c r="N356" s="30">
        <v>0</v>
      </c>
      <c r="O356" s="30">
        <v>0</v>
      </c>
      <c r="P356" s="30">
        <v>0</v>
      </c>
      <c r="Q356" s="30">
        <v>0</v>
      </c>
    </row>
    <row r="357" spans="1:17" ht="18" customHeight="1" x14ac:dyDescent="0.2">
      <c r="A357" s="147" t="s">
        <v>1113</v>
      </c>
      <c r="B357" s="252" t="s">
        <v>786</v>
      </c>
      <c r="C357" s="253"/>
      <c r="D357" s="253"/>
      <c r="E357" s="253"/>
      <c r="F357" s="253"/>
      <c r="G357" s="253"/>
      <c r="H357" s="253"/>
      <c r="I357" s="253"/>
      <c r="J357" s="253"/>
      <c r="K357" s="253"/>
      <c r="L357" s="253"/>
      <c r="M357" s="253"/>
      <c r="N357" s="253"/>
      <c r="O357" s="253"/>
      <c r="P357" s="253"/>
      <c r="Q357" s="254"/>
    </row>
    <row r="358" spans="1:17" ht="30" x14ac:dyDescent="0.25">
      <c r="A358" s="147"/>
      <c r="B358" s="156" t="s">
        <v>36</v>
      </c>
      <c r="C358" s="1"/>
      <c r="D358" s="3"/>
      <c r="E358" s="16">
        <v>120</v>
      </c>
      <c r="F358" s="41"/>
      <c r="G358" s="21">
        <v>120</v>
      </c>
      <c r="H358" s="16">
        <v>120</v>
      </c>
      <c r="I358" s="41"/>
      <c r="J358" s="21"/>
      <c r="K358" s="16">
        <v>0</v>
      </c>
      <c r="L358" s="41"/>
      <c r="M358" s="21"/>
      <c r="N358" s="16">
        <v>0</v>
      </c>
      <c r="O358" s="22"/>
      <c r="P358" s="22"/>
      <c r="Q358" s="22"/>
    </row>
    <row r="359" spans="1:17" ht="45" x14ac:dyDescent="0.25">
      <c r="A359" s="147"/>
      <c r="B359" s="156" t="s">
        <v>42</v>
      </c>
      <c r="C359" s="3"/>
      <c r="D359" s="3"/>
      <c r="E359" s="16">
        <v>0</v>
      </c>
      <c r="F359" s="29"/>
      <c r="G359" s="29"/>
      <c r="H359" s="16">
        <v>0</v>
      </c>
      <c r="I359" s="29"/>
      <c r="J359" s="29"/>
      <c r="K359" s="16">
        <v>0</v>
      </c>
      <c r="L359" s="29"/>
      <c r="M359" s="29"/>
      <c r="N359" s="16">
        <v>0</v>
      </c>
      <c r="O359" s="29"/>
      <c r="P359" s="29"/>
      <c r="Q359" s="29"/>
    </row>
    <row r="360" spans="1:17" ht="30" x14ac:dyDescent="0.25">
      <c r="A360" s="147"/>
      <c r="B360" s="156" t="s">
        <v>37</v>
      </c>
      <c r="C360" s="3"/>
      <c r="D360" s="3"/>
      <c r="E360" s="16">
        <v>0</v>
      </c>
      <c r="F360" s="29"/>
      <c r="G360" s="29"/>
      <c r="H360" s="16">
        <v>0</v>
      </c>
      <c r="I360" s="29"/>
      <c r="J360" s="29"/>
      <c r="K360" s="16">
        <v>0</v>
      </c>
      <c r="L360" s="29"/>
      <c r="M360" s="29"/>
      <c r="N360" s="16">
        <v>0</v>
      </c>
      <c r="O360" s="29"/>
      <c r="P360" s="29"/>
      <c r="Q360" s="29"/>
    </row>
    <row r="361" spans="1:17" ht="15" x14ac:dyDescent="0.25">
      <c r="A361" s="147"/>
      <c r="B361" s="156" t="s">
        <v>38</v>
      </c>
      <c r="C361" s="3"/>
      <c r="D361" s="3"/>
      <c r="E361" s="16">
        <v>0</v>
      </c>
      <c r="F361" s="29"/>
      <c r="G361" s="29"/>
      <c r="H361" s="16">
        <v>0</v>
      </c>
      <c r="I361" s="29"/>
      <c r="J361" s="29"/>
      <c r="K361" s="16">
        <v>0</v>
      </c>
      <c r="L361" s="29"/>
      <c r="M361" s="29"/>
      <c r="N361" s="16">
        <v>0</v>
      </c>
      <c r="O361" s="29"/>
      <c r="P361" s="29"/>
      <c r="Q361" s="29"/>
    </row>
    <row r="362" spans="1:17" ht="30" x14ac:dyDescent="0.25">
      <c r="A362" s="147"/>
      <c r="B362" s="156" t="s">
        <v>41</v>
      </c>
      <c r="C362" s="3"/>
      <c r="D362" s="3"/>
      <c r="E362" s="16">
        <v>120</v>
      </c>
      <c r="F362" s="30">
        <v>0</v>
      </c>
      <c r="G362" s="30">
        <v>120</v>
      </c>
      <c r="H362" s="30">
        <v>120</v>
      </c>
      <c r="I362" s="30">
        <v>0</v>
      </c>
      <c r="J362" s="30">
        <v>0</v>
      </c>
      <c r="K362" s="30">
        <v>0</v>
      </c>
      <c r="L362" s="30">
        <v>0</v>
      </c>
      <c r="M362" s="30">
        <v>0</v>
      </c>
      <c r="N362" s="30">
        <v>0</v>
      </c>
      <c r="O362" s="30">
        <v>0</v>
      </c>
      <c r="P362" s="30">
        <v>0</v>
      </c>
      <c r="Q362" s="30">
        <v>0</v>
      </c>
    </row>
    <row r="363" spans="1:17" ht="18.600000000000001" customHeight="1" x14ac:dyDescent="0.2">
      <c r="A363" s="147" t="s">
        <v>1114</v>
      </c>
      <c r="B363" s="252" t="s">
        <v>840</v>
      </c>
      <c r="C363" s="253"/>
      <c r="D363" s="253"/>
      <c r="E363" s="253"/>
      <c r="F363" s="253"/>
      <c r="G363" s="253"/>
      <c r="H363" s="253"/>
      <c r="I363" s="253"/>
      <c r="J363" s="253"/>
      <c r="K363" s="253"/>
      <c r="L363" s="253"/>
      <c r="M363" s="253"/>
      <c r="N363" s="253"/>
      <c r="O363" s="253"/>
      <c r="P363" s="253"/>
      <c r="Q363" s="254"/>
    </row>
    <row r="364" spans="1:17" ht="30" x14ac:dyDescent="0.25">
      <c r="A364" s="147"/>
      <c r="B364" s="156" t="s">
        <v>36</v>
      </c>
      <c r="C364" s="1"/>
      <c r="D364" s="3"/>
      <c r="E364" s="16">
        <v>800</v>
      </c>
      <c r="F364" s="41"/>
      <c r="G364" s="21">
        <v>200</v>
      </c>
      <c r="H364" s="16">
        <v>200</v>
      </c>
      <c r="I364" s="41"/>
      <c r="J364" s="21">
        <v>300</v>
      </c>
      <c r="K364" s="16">
        <v>300</v>
      </c>
      <c r="L364" s="41"/>
      <c r="M364" s="21">
        <v>300</v>
      </c>
      <c r="N364" s="16">
        <v>300</v>
      </c>
      <c r="O364" s="22"/>
      <c r="P364" s="22"/>
      <c r="Q364" s="22"/>
    </row>
    <row r="365" spans="1:17" ht="45" x14ac:dyDescent="0.25">
      <c r="A365" s="147"/>
      <c r="B365" s="156" t="s">
        <v>42</v>
      </c>
      <c r="C365" s="3"/>
      <c r="D365" s="3"/>
      <c r="E365" s="16">
        <v>0</v>
      </c>
      <c r="F365" s="29"/>
      <c r="G365" s="29"/>
      <c r="H365" s="16">
        <v>0</v>
      </c>
      <c r="I365" s="29"/>
      <c r="J365" s="29"/>
      <c r="K365" s="16">
        <v>0</v>
      </c>
      <c r="L365" s="29"/>
      <c r="M365" s="29"/>
      <c r="N365" s="16">
        <v>0</v>
      </c>
      <c r="O365" s="29"/>
      <c r="P365" s="29"/>
      <c r="Q365" s="29"/>
    </row>
    <row r="366" spans="1:17" ht="30" x14ac:dyDescent="0.25">
      <c r="A366" s="147"/>
      <c r="B366" s="156" t="s">
        <v>37</v>
      </c>
      <c r="C366" s="3"/>
      <c r="D366" s="3"/>
      <c r="E366" s="16">
        <v>0</v>
      </c>
      <c r="F366" s="29"/>
      <c r="G366" s="29"/>
      <c r="H366" s="16">
        <v>0</v>
      </c>
      <c r="I366" s="29"/>
      <c r="J366" s="29"/>
      <c r="K366" s="16">
        <v>0</v>
      </c>
      <c r="L366" s="29"/>
      <c r="M366" s="29"/>
      <c r="N366" s="16">
        <v>0</v>
      </c>
      <c r="O366" s="29"/>
      <c r="P366" s="29"/>
      <c r="Q366" s="29"/>
    </row>
    <row r="367" spans="1:17" ht="15" x14ac:dyDescent="0.25">
      <c r="A367" s="147"/>
      <c r="B367" s="156" t="s">
        <v>38</v>
      </c>
      <c r="C367" s="3"/>
      <c r="D367" s="3"/>
      <c r="E367" s="16">
        <v>0</v>
      </c>
      <c r="F367" s="29"/>
      <c r="G367" s="29"/>
      <c r="H367" s="16">
        <v>0</v>
      </c>
      <c r="I367" s="29"/>
      <c r="J367" s="29"/>
      <c r="K367" s="16">
        <v>0</v>
      </c>
      <c r="L367" s="29"/>
      <c r="M367" s="29"/>
      <c r="N367" s="16">
        <v>0</v>
      </c>
      <c r="O367" s="29"/>
      <c r="P367" s="29"/>
      <c r="Q367" s="29"/>
    </row>
    <row r="368" spans="1:17" ht="30" x14ac:dyDescent="0.25">
      <c r="A368" s="147"/>
      <c r="B368" s="156" t="s">
        <v>41</v>
      </c>
      <c r="C368" s="3"/>
      <c r="D368" s="3"/>
      <c r="E368" s="16">
        <v>800</v>
      </c>
      <c r="F368" s="30">
        <v>0</v>
      </c>
      <c r="G368" s="30">
        <v>200</v>
      </c>
      <c r="H368" s="30">
        <v>200</v>
      </c>
      <c r="I368" s="30">
        <v>0</v>
      </c>
      <c r="J368" s="30">
        <v>300</v>
      </c>
      <c r="K368" s="30">
        <v>300</v>
      </c>
      <c r="L368" s="30">
        <v>0</v>
      </c>
      <c r="M368" s="30">
        <v>300</v>
      </c>
      <c r="N368" s="30">
        <v>300</v>
      </c>
      <c r="O368" s="30">
        <v>0</v>
      </c>
      <c r="P368" s="30">
        <v>0</v>
      </c>
      <c r="Q368" s="30">
        <v>0</v>
      </c>
    </row>
    <row r="369" spans="1:17" ht="33.75" customHeight="1" x14ac:dyDescent="0.2">
      <c r="A369" s="187" t="s">
        <v>1242</v>
      </c>
      <c r="B369" s="242" t="s">
        <v>1251</v>
      </c>
      <c r="C369" s="243"/>
      <c r="D369" s="243"/>
      <c r="E369" s="243"/>
      <c r="F369" s="243"/>
      <c r="G369" s="243"/>
      <c r="H369" s="243"/>
      <c r="I369" s="243"/>
      <c r="J369" s="243"/>
      <c r="K369" s="243"/>
      <c r="L369" s="243"/>
      <c r="M369" s="243"/>
      <c r="N369" s="243"/>
      <c r="O369" s="243"/>
      <c r="P369" s="243"/>
      <c r="Q369" s="244"/>
    </row>
    <row r="370" spans="1:17" ht="30" x14ac:dyDescent="0.25">
      <c r="A370" s="180"/>
      <c r="B370" s="181" t="s">
        <v>36</v>
      </c>
      <c r="C370" s="29"/>
      <c r="D370" s="29"/>
      <c r="E370" s="30">
        <f>H370+K370+N370+O370+P370+Q370</f>
        <v>4850</v>
      </c>
      <c r="F370" s="182"/>
      <c r="G370" s="183">
        <v>150</v>
      </c>
      <c r="H370" s="30">
        <v>150</v>
      </c>
      <c r="I370" s="182"/>
      <c r="J370" s="183">
        <v>2000</v>
      </c>
      <c r="K370" s="30">
        <v>2000</v>
      </c>
      <c r="L370" s="182"/>
      <c r="M370" s="183">
        <v>800</v>
      </c>
      <c r="N370" s="30">
        <v>800</v>
      </c>
      <c r="O370" s="183">
        <v>800</v>
      </c>
      <c r="P370" s="183">
        <v>600</v>
      </c>
      <c r="Q370" s="183">
        <v>500</v>
      </c>
    </row>
    <row r="371" spans="1:17" ht="45" x14ac:dyDescent="0.25">
      <c r="A371" s="180"/>
      <c r="B371" s="181" t="s">
        <v>42</v>
      </c>
      <c r="C371" s="29"/>
      <c r="D371" s="29"/>
      <c r="E371" s="30"/>
      <c r="F371" s="184"/>
      <c r="G371" s="184"/>
      <c r="H371" s="30"/>
      <c r="I371" s="184"/>
      <c r="J371" s="184"/>
      <c r="K371" s="30"/>
      <c r="L371" s="184"/>
      <c r="M371" s="184"/>
      <c r="N371" s="30"/>
      <c r="O371" s="184"/>
      <c r="P371" s="184"/>
      <c r="Q371" s="184"/>
    </row>
    <row r="372" spans="1:17" ht="30" x14ac:dyDescent="0.25">
      <c r="A372" s="180"/>
      <c r="B372" s="181" t="s">
        <v>37</v>
      </c>
      <c r="C372" s="29"/>
      <c r="D372" s="29"/>
      <c r="E372" s="30">
        <f t="shared" ref="E372" si="55">H372+K372+N372+O372+P372+Q372</f>
        <v>385</v>
      </c>
      <c r="F372" s="184"/>
      <c r="G372" s="182">
        <v>5</v>
      </c>
      <c r="H372" s="30">
        <v>5</v>
      </c>
      <c r="I372" s="182"/>
      <c r="J372" s="182">
        <v>50</v>
      </c>
      <c r="K372" s="30">
        <v>50</v>
      </c>
      <c r="L372" s="182"/>
      <c r="M372" s="182">
        <v>50</v>
      </c>
      <c r="N372" s="30">
        <v>50</v>
      </c>
      <c r="O372" s="182">
        <v>80</v>
      </c>
      <c r="P372" s="182">
        <v>100</v>
      </c>
      <c r="Q372" s="182">
        <v>100</v>
      </c>
    </row>
    <row r="373" spans="1:17" ht="15" x14ac:dyDescent="0.25">
      <c r="A373" s="180"/>
      <c r="B373" s="181" t="s">
        <v>38</v>
      </c>
      <c r="C373" s="29"/>
      <c r="D373" s="29"/>
      <c r="E373" s="30"/>
      <c r="F373" s="184"/>
      <c r="G373" s="184"/>
      <c r="H373" s="30"/>
      <c r="I373" s="184"/>
      <c r="J373" s="184"/>
      <c r="K373" s="30"/>
      <c r="L373" s="184"/>
      <c r="M373" s="184"/>
      <c r="N373" s="30"/>
      <c r="O373" s="184"/>
      <c r="P373" s="184"/>
      <c r="Q373" s="184"/>
    </row>
    <row r="374" spans="1:17" ht="30" x14ac:dyDescent="0.25">
      <c r="A374" s="180"/>
      <c r="B374" s="181" t="s">
        <v>41</v>
      </c>
      <c r="C374" s="29"/>
      <c r="D374" s="29"/>
      <c r="E374" s="30">
        <f>SUM(E370:E373)</f>
        <v>5235</v>
      </c>
      <c r="F374" s="30">
        <f t="shared" ref="F374:Q374" si="56">SUM(F370:F373)</f>
        <v>0</v>
      </c>
      <c r="G374" s="30">
        <f t="shared" si="56"/>
        <v>155</v>
      </c>
      <c r="H374" s="30">
        <f t="shared" si="56"/>
        <v>155</v>
      </c>
      <c r="I374" s="30">
        <f t="shared" si="56"/>
        <v>0</v>
      </c>
      <c r="J374" s="30">
        <f t="shared" si="56"/>
        <v>2050</v>
      </c>
      <c r="K374" s="30">
        <f t="shared" si="56"/>
        <v>2050</v>
      </c>
      <c r="L374" s="30">
        <f t="shared" si="56"/>
        <v>0</v>
      </c>
      <c r="M374" s="30">
        <f t="shared" si="56"/>
        <v>850</v>
      </c>
      <c r="N374" s="30">
        <f t="shared" si="56"/>
        <v>850</v>
      </c>
      <c r="O374" s="30">
        <f t="shared" si="56"/>
        <v>880</v>
      </c>
      <c r="P374" s="30">
        <f t="shared" si="56"/>
        <v>700</v>
      </c>
      <c r="Q374" s="30">
        <f t="shared" si="56"/>
        <v>600</v>
      </c>
    </row>
    <row r="375" spans="1:17" ht="20.25" customHeight="1" x14ac:dyDescent="0.2">
      <c r="A375" s="186" t="s">
        <v>1243</v>
      </c>
      <c r="B375" s="245" t="s">
        <v>1289</v>
      </c>
      <c r="C375" s="246"/>
      <c r="D375" s="246"/>
      <c r="E375" s="246"/>
      <c r="F375" s="246"/>
      <c r="G375" s="246"/>
      <c r="H375" s="246"/>
      <c r="I375" s="246"/>
      <c r="J375" s="246"/>
      <c r="K375" s="246"/>
      <c r="L375" s="246"/>
      <c r="M375" s="246"/>
      <c r="N375" s="246"/>
      <c r="O375" s="246"/>
      <c r="P375" s="246"/>
      <c r="Q375" s="247"/>
    </row>
    <row r="376" spans="1:17" ht="30" x14ac:dyDescent="0.25">
      <c r="A376" s="180"/>
      <c r="B376" s="181" t="s">
        <v>36</v>
      </c>
      <c r="C376" s="29"/>
      <c r="D376" s="29"/>
      <c r="E376" s="30">
        <f>H376+K376+N376+O376+P376+Q376</f>
        <v>220</v>
      </c>
      <c r="F376" s="182"/>
      <c r="G376" s="183">
        <v>50</v>
      </c>
      <c r="H376" s="30">
        <v>50</v>
      </c>
      <c r="I376" s="182"/>
      <c r="J376" s="183">
        <v>50</v>
      </c>
      <c r="K376" s="30">
        <v>50</v>
      </c>
      <c r="L376" s="182"/>
      <c r="M376" s="183">
        <v>30</v>
      </c>
      <c r="N376" s="30">
        <v>30</v>
      </c>
      <c r="O376" s="183">
        <v>30</v>
      </c>
      <c r="P376" s="183">
        <v>30</v>
      </c>
      <c r="Q376" s="183">
        <v>30</v>
      </c>
    </row>
    <row r="377" spans="1:17" ht="45" x14ac:dyDescent="0.25">
      <c r="A377" s="180"/>
      <c r="B377" s="181" t="s">
        <v>42</v>
      </c>
      <c r="C377" s="29"/>
      <c r="D377" s="29"/>
      <c r="E377" s="30"/>
      <c r="F377" s="184"/>
      <c r="G377" s="184"/>
      <c r="H377" s="30"/>
      <c r="I377" s="184"/>
      <c r="J377" s="184"/>
      <c r="K377" s="30"/>
      <c r="L377" s="184"/>
      <c r="M377" s="184"/>
      <c r="N377" s="30"/>
      <c r="O377" s="184"/>
      <c r="P377" s="184"/>
      <c r="Q377" s="184"/>
    </row>
    <row r="378" spans="1:17" ht="30" x14ac:dyDescent="0.25">
      <c r="A378" s="180"/>
      <c r="B378" s="181" t="s">
        <v>37</v>
      </c>
      <c r="C378" s="29"/>
      <c r="D378" s="29"/>
      <c r="E378" s="30"/>
      <c r="F378" s="184"/>
      <c r="G378" s="184"/>
      <c r="H378" s="30"/>
      <c r="I378" s="184"/>
      <c r="J378" s="184"/>
      <c r="K378" s="30"/>
      <c r="L378" s="184"/>
      <c r="M378" s="184"/>
      <c r="N378" s="30"/>
      <c r="O378" s="184"/>
      <c r="P378" s="184"/>
      <c r="Q378" s="184"/>
    </row>
    <row r="379" spans="1:17" ht="15" x14ac:dyDescent="0.25">
      <c r="A379" s="180"/>
      <c r="B379" s="181" t="s">
        <v>38</v>
      </c>
      <c r="C379" s="29"/>
      <c r="D379" s="29"/>
      <c r="E379" s="30"/>
      <c r="F379" s="184"/>
      <c r="G379" s="184"/>
      <c r="H379" s="30"/>
      <c r="I379" s="184"/>
      <c r="J379" s="184"/>
      <c r="K379" s="30"/>
      <c r="L379" s="184"/>
      <c r="M379" s="184"/>
      <c r="N379" s="30"/>
      <c r="O379" s="184"/>
      <c r="P379" s="184"/>
      <c r="Q379" s="184"/>
    </row>
    <row r="380" spans="1:17" ht="30" x14ac:dyDescent="0.25">
      <c r="A380" s="180"/>
      <c r="B380" s="181" t="s">
        <v>41</v>
      </c>
      <c r="C380" s="29"/>
      <c r="D380" s="29"/>
      <c r="E380" s="30">
        <f>SUM(E376:E379)</f>
        <v>220</v>
      </c>
      <c r="F380" s="30">
        <f t="shared" ref="F380:Q380" si="57">SUM(F376:F379)</f>
        <v>0</v>
      </c>
      <c r="G380" s="30">
        <f t="shared" si="57"/>
        <v>50</v>
      </c>
      <c r="H380" s="30">
        <f t="shared" si="57"/>
        <v>50</v>
      </c>
      <c r="I380" s="30">
        <f t="shared" si="57"/>
        <v>0</v>
      </c>
      <c r="J380" s="30">
        <f t="shared" si="57"/>
        <v>50</v>
      </c>
      <c r="K380" s="30">
        <f t="shared" si="57"/>
        <v>50</v>
      </c>
      <c r="L380" s="30">
        <f t="shared" si="57"/>
        <v>0</v>
      </c>
      <c r="M380" s="30">
        <f t="shared" si="57"/>
        <v>30</v>
      </c>
      <c r="N380" s="30">
        <f t="shared" si="57"/>
        <v>30</v>
      </c>
      <c r="O380" s="30">
        <f t="shared" si="57"/>
        <v>30</v>
      </c>
      <c r="P380" s="30">
        <f t="shared" si="57"/>
        <v>30</v>
      </c>
      <c r="Q380" s="30">
        <f t="shared" si="57"/>
        <v>30</v>
      </c>
    </row>
    <row r="381" spans="1:17" ht="17.25" customHeight="1" x14ac:dyDescent="0.2">
      <c r="A381" s="186" t="s">
        <v>160</v>
      </c>
      <c r="B381" s="236" t="s">
        <v>1237</v>
      </c>
      <c r="C381" s="237"/>
      <c r="D381" s="237"/>
      <c r="E381" s="237"/>
      <c r="F381" s="237"/>
      <c r="G381" s="237"/>
      <c r="H381" s="237"/>
      <c r="I381" s="237"/>
      <c r="J381" s="237"/>
      <c r="K381" s="237"/>
      <c r="L381" s="237"/>
      <c r="M381" s="237"/>
      <c r="N381" s="237"/>
      <c r="O381" s="237"/>
      <c r="P381" s="237"/>
      <c r="Q381" s="238"/>
    </row>
    <row r="382" spans="1:17" ht="30" x14ac:dyDescent="0.25">
      <c r="A382" s="180"/>
      <c r="B382" s="181" t="s">
        <v>36</v>
      </c>
      <c r="C382" s="29"/>
      <c r="D382" s="29"/>
      <c r="E382" s="30">
        <f>H382+K382+N382+O382+P382+Q382</f>
        <v>750</v>
      </c>
      <c r="F382" s="182"/>
      <c r="G382" s="183">
        <v>110</v>
      </c>
      <c r="H382" s="30">
        <v>110</v>
      </c>
      <c r="I382" s="182"/>
      <c r="J382" s="183">
        <v>300</v>
      </c>
      <c r="K382" s="30">
        <v>300</v>
      </c>
      <c r="L382" s="182"/>
      <c r="M382" s="183">
        <v>250</v>
      </c>
      <c r="N382" s="30">
        <v>250</v>
      </c>
      <c r="O382" s="183">
        <v>30</v>
      </c>
      <c r="P382" s="183">
        <v>30</v>
      </c>
      <c r="Q382" s="183">
        <v>30</v>
      </c>
    </row>
    <row r="383" spans="1:17" ht="45" x14ac:dyDescent="0.25">
      <c r="A383" s="180"/>
      <c r="B383" s="181" t="s">
        <v>42</v>
      </c>
      <c r="C383" s="29"/>
      <c r="D383" s="29"/>
      <c r="E383" s="30"/>
      <c r="F383" s="184"/>
      <c r="G383" s="184"/>
      <c r="H383" s="30"/>
      <c r="I383" s="184"/>
      <c r="J383" s="184"/>
      <c r="K383" s="30"/>
      <c r="L383" s="184"/>
      <c r="M383" s="184"/>
      <c r="N383" s="30"/>
      <c r="O383" s="184"/>
      <c r="P383" s="184"/>
      <c r="Q383" s="184"/>
    </row>
    <row r="384" spans="1:17" ht="30" x14ac:dyDescent="0.25">
      <c r="A384" s="180"/>
      <c r="B384" s="181" t="s">
        <v>37</v>
      </c>
      <c r="C384" s="29"/>
      <c r="D384" s="29"/>
      <c r="E384" s="30"/>
      <c r="F384" s="184"/>
      <c r="G384" s="184"/>
      <c r="H384" s="30"/>
      <c r="I384" s="184"/>
      <c r="J384" s="184"/>
      <c r="K384" s="30"/>
      <c r="L384" s="184"/>
      <c r="M384" s="184"/>
      <c r="N384" s="30"/>
      <c r="O384" s="184"/>
      <c r="P384" s="184"/>
      <c r="Q384" s="184"/>
    </row>
    <row r="385" spans="1:17" ht="15" x14ac:dyDescent="0.25">
      <c r="A385" s="180"/>
      <c r="B385" s="181" t="s">
        <v>38</v>
      </c>
      <c r="C385" s="29"/>
      <c r="D385" s="29"/>
      <c r="E385" s="30"/>
      <c r="F385" s="184"/>
      <c r="G385" s="184"/>
      <c r="H385" s="30"/>
      <c r="I385" s="184"/>
      <c r="J385" s="184"/>
      <c r="K385" s="30"/>
      <c r="L385" s="184"/>
      <c r="M385" s="184"/>
      <c r="N385" s="30"/>
      <c r="O385" s="184"/>
      <c r="P385" s="184"/>
      <c r="Q385" s="184"/>
    </row>
    <row r="386" spans="1:17" ht="30" x14ac:dyDescent="0.25">
      <c r="A386" s="180"/>
      <c r="B386" s="181" t="s">
        <v>41</v>
      </c>
      <c r="C386" s="29"/>
      <c r="D386" s="29"/>
      <c r="E386" s="30">
        <f>SUM(E382:E385)</f>
        <v>750</v>
      </c>
      <c r="F386" s="30">
        <f t="shared" ref="F386:Q386" si="58">SUM(F382:F385)</f>
        <v>0</v>
      </c>
      <c r="G386" s="30">
        <f t="shared" si="58"/>
        <v>110</v>
      </c>
      <c r="H386" s="30">
        <f t="shared" si="58"/>
        <v>110</v>
      </c>
      <c r="I386" s="30">
        <f t="shared" si="58"/>
        <v>0</v>
      </c>
      <c r="J386" s="30">
        <f t="shared" si="58"/>
        <v>300</v>
      </c>
      <c r="K386" s="30">
        <f t="shared" si="58"/>
        <v>300</v>
      </c>
      <c r="L386" s="30">
        <f t="shared" si="58"/>
        <v>0</v>
      </c>
      <c r="M386" s="30">
        <f t="shared" si="58"/>
        <v>250</v>
      </c>
      <c r="N386" s="30">
        <f t="shared" si="58"/>
        <v>250</v>
      </c>
      <c r="O386" s="30">
        <f t="shared" si="58"/>
        <v>30</v>
      </c>
      <c r="P386" s="30">
        <f t="shared" si="58"/>
        <v>30</v>
      </c>
      <c r="Q386" s="30">
        <f t="shared" si="58"/>
        <v>30</v>
      </c>
    </row>
    <row r="387" spans="1:17" ht="18" customHeight="1" x14ac:dyDescent="0.2">
      <c r="A387" s="186" t="s">
        <v>1012</v>
      </c>
      <c r="B387" s="239" t="s">
        <v>1239</v>
      </c>
      <c r="C387" s="240"/>
      <c r="D387" s="240"/>
      <c r="E387" s="240"/>
      <c r="F387" s="240"/>
      <c r="G387" s="240"/>
      <c r="H387" s="240"/>
      <c r="I387" s="240"/>
      <c r="J387" s="240"/>
      <c r="K387" s="240"/>
      <c r="L387" s="240"/>
      <c r="M387" s="240"/>
      <c r="N387" s="240"/>
      <c r="O387" s="240"/>
      <c r="P387" s="240"/>
      <c r="Q387" s="241"/>
    </row>
    <row r="388" spans="1:17" ht="30" x14ac:dyDescent="0.25">
      <c r="A388" s="147"/>
      <c r="B388" s="181" t="s">
        <v>36</v>
      </c>
      <c r="C388" s="185"/>
      <c r="D388" s="29"/>
      <c r="E388" s="30">
        <f>SUM(H388+K388+N388+O388+P388+Q388)</f>
        <v>1130</v>
      </c>
      <c r="F388" s="41"/>
      <c r="G388" s="21">
        <v>80</v>
      </c>
      <c r="H388" s="30">
        <f>F388+G388</f>
        <v>80</v>
      </c>
      <c r="I388" s="41"/>
      <c r="J388" s="21">
        <v>110</v>
      </c>
      <c r="K388" s="30">
        <f>I388+J388</f>
        <v>110</v>
      </c>
      <c r="L388" s="41"/>
      <c r="M388" s="21">
        <v>180</v>
      </c>
      <c r="N388" s="30">
        <f>L388+M388</f>
        <v>180</v>
      </c>
      <c r="O388" s="22">
        <v>110</v>
      </c>
      <c r="P388" s="22">
        <v>250</v>
      </c>
      <c r="Q388" s="22">
        <v>400</v>
      </c>
    </row>
    <row r="389" spans="1:17" ht="45" x14ac:dyDescent="0.25">
      <c r="A389" s="147"/>
      <c r="B389" s="181" t="s">
        <v>42</v>
      </c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</row>
    <row r="390" spans="1:17" ht="30" x14ac:dyDescent="0.25">
      <c r="A390" s="147"/>
      <c r="B390" s="181" t="s">
        <v>37</v>
      </c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</row>
    <row r="391" spans="1:17" ht="15" x14ac:dyDescent="0.25">
      <c r="A391" s="147"/>
      <c r="B391" s="181" t="s">
        <v>38</v>
      </c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</row>
    <row r="392" spans="1:17" ht="30" x14ac:dyDescent="0.25">
      <c r="A392" s="147"/>
      <c r="B392" s="181" t="s">
        <v>41</v>
      </c>
      <c r="C392" s="29"/>
      <c r="D392" s="29"/>
      <c r="E392" s="30">
        <f t="shared" ref="E392:Q392" si="59">SUM(E388:E391)</f>
        <v>1130</v>
      </c>
      <c r="F392" s="30">
        <f t="shared" si="59"/>
        <v>0</v>
      </c>
      <c r="G392" s="30">
        <f t="shared" si="59"/>
        <v>80</v>
      </c>
      <c r="H392" s="30">
        <f t="shared" si="59"/>
        <v>80</v>
      </c>
      <c r="I392" s="30">
        <f t="shared" si="59"/>
        <v>0</v>
      </c>
      <c r="J392" s="30">
        <f t="shared" si="59"/>
        <v>110</v>
      </c>
      <c r="K392" s="30">
        <f t="shared" si="59"/>
        <v>110</v>
      </c>
      <c r="L392" s="30">
        <f t="shared" si="59"/>
        <v>0</v>
      </c>
      <c r="M392" s="30">
        <f t="shared" si="59"/>
        <v>180</v>
      </c>
      <c r="N392" s="30">
        <f t="shared" si="59"/>
        <v>180</v>
      </c>
      <c r="O392" s="30">
        <f t="shared" si="59"/>
        <v>110</v>
      </c>
      <c r="P392" s="30">
        <f t="shared" si="59"/>
        <v>250</v>
      </c>
      <c r="Q392" s="30">
        <f t="shared" si="59"/>
        <v>400</v>
      </c>
    </row>
    <row r="393" spans="1:17" ht="15" x14ac:dyDescent="0.25">
      <c r="A393" s="54"/>
      <c r="B393" s="18"/>
      <c r="C393" s="12"/>
      <c r="D393" s="12"/>
      <c r="E393" s="19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</row>
    <row r="394" spans="1:17" ht="72.75" customHeight="1" x14ac:dyDescent="0.25">
      <c r="A394" s="55"/>
      <c r="B394" s="220" t="s">
        <v>48</v>
      </c>
      <c r="C394" s="220"/>
      <c r="D394" s="220"/>
      <c r="E394" s="220"/>
      <c r="F394" s="220"/>
      <c r="G394" s="220"/>
      <c r="H394" s="220"/>
      <c r="I394" s="220"/>
      <c r="J394" s="220"/>
      <c r="K394" s="220"/>
      <c r="L394" s="220"/>
      <c r="M394" s="220"/>
      <c r="N394" s="220"/>
      <c r="O394" s="220"/>
      <c r="P394" s="220"/>
      <c r="Q394" s="220"/>
    </row>
  </sheetData>
  <mergeCells count="77">
    <mergeCell ref="B303:Q303"/>
    <mergeCell ref="B231:Q231"/>
    <mergeCell ref="B273:Q273"/>
    <mergeCell ref="B279:Q279"/>
    <mergeCell ref="B285:Q285"/>
    <mergeCell ref="B291:Q291"/>
    <mergeCell ref="B297:Q297"/>
    <mergeCell ref="B165:Q165"/>
    <mergeCell ref="B171:Q171"/>
    <mergeCell ref="B177:Q177"/>
    <mergeCell ref="B267:Q267"/>
    <mergeCell ref="B237:Q237"/>
    <mergeCell ref="B19:Q19"/>
    <mergeCell ref="B25:Q25"/>
    <mergeCell ref="B31:Q31"/>
    <mergeCell ref="B394:Q394"/>
    <mergeCell ref="B37:Q37"/>
    <mergeCell ref="B195:Q195"/>
    <mergeCell ref="B201:Q201"/>
    <mergeCell ref="B243:Q243"/>
    <mergeCell ref="B249:Q249"/>
    <mergeCell ref="B255:Q255"/>
    <mergeCell ref="B261:Q261"/>
    <mergeCell ref="B207:Q207"/>
    <mergeCell ref="B213:Q213"/>
    <mergeCell ref="B219:Q219"/>
    <mergeCell ref="B225:Q225"/>
    <mergeCell ref="B309:Q309"/>
    <mergeCell ref="A1:Q1"/>
    <mergeCell ref="A2:Q2"/>
    <mergeCell ref="O3:Q3"/>
    <mergeCell ref="A4:A6"/>
    <mergeCell ref="B4:B6"/>
    <mergeCell ref="C4:C6"/>
    <mergeCell ref="D4:D6"/>
    <mergeCell ref="E4:Q4"/>
    <mergeCell ref="E5:E6"/>
    <mergeCell ref="F5:H5"/>
    <mergeCell ref="I5:K5"/>
    <mergeCell ref="L5:N5"/>
    <mergeCell ref="B7:Q7"/>
    <mergeCell ref="B49:Q49"/>
    <mergeCell ref="B183:Q183"/>
    <mergeCell ref="B189:Q189"/>
    <mergeCell ref="B43:Q43"/>
    <mergeCell ref="B56:Q56"/>
    <mergeCell ref="B62:Q62"/>
    <mergeCell ref="B68:Q68"/>
    <mergeCell ref="B74:Q74"/>
    <mergeCell ref="B80:Q80"/>
    <mergeCell ref="B86:Q86"/>
    <mergeCell ref="B92:Q92"/>
    <mergeCell ref="B98:Q98"/>
    <mergeCell ref="B104:Q104"/>
    <mergeCell ref="B110:Q110"/>
    <mergeCell ref="B13:Q13"/>
    <mergeCell ref="B116:Q116"/>
    <mergeCell ref="B122:Q122"/>
    <mergeCell ref="B128:Q128"/>
    <mergeCell ref="B134:Q134"/>
    <mergeCell ref="B140:Q140"/>
    <mergeCell ref="B381:Q381"/>
    <mergeCell ref="B387:Q387"/>
    <mergeCell ref="B369:Q369"/>
    <mergeCell ref="B375:Q375"/>
    <mergeCell ref="B146:Q146"/>
    <mergeCell ref="B152:Q152"/>
    <mergeCell ref="B158:Q158"/>
    <mergeCell ref="B357:Q357"/>
    <mergeCell ref="B363:Q363"/>
    <mergeCell ref="B327:Q327"/>
    <mergeCell ref="B333:Q333"/>
    <mergeCell ref="B339:Q339"/>
    <mergeCell ref="B345:Q345"/>
    <mergeCell ref="B351:Q351"/>
    <mergeCell ref="B315:Q315"/>
    <mergeCell ref="B321:Q321"/>
  </mergeCells>
  <pageMargins left="0.70866141732283472" right="0.70866141732283472" top="0.74803149606299213" bottom="0.74803149606299213" header="0.31496062992125984" footer="0.31496062992125984"/>
  <pageSetup paperSize="9" scale="10" fitToHeight="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7"/>
  <sheetViews>
    <sheetView tabSelected="1" topLeftCell="A259" zoomScale="115" zoomScaleNormal="115" zoomScaleSheetLayoutView="115" zoomScalePageLayoutView="115" workbookViewId="0">
      <selection activeCell="S296" sqref="S296"/>
    </sheetView>
  </sheetViews>
  <sheetFormatPr defaultColWidth="8.85546875" defaultRowHeight="12.75" x14ac:dyDescent="0.2"/>
  <cols>
    <col min="1" max="1" width="8.28515625" style="316" customWidth="1"/>
    <col min="2" max="2" width="35.42578125" style="316" customWidth="1"/>
    <col min="3" max="3" width="16.85546875" style="316" customWidth="1"/>
    <col min="4" max="4" width="19.7109375" style="316" customWidth="1"/>
    <col min="5" max="6" width="10.42578125" style="316" bestFit="1" customWidth="1"/>
    <col min="7" max="7" width="8.85546875" style="316" customWidth="1"/>
    <col min="8" max="8" width="8.7109375" style="316" customWidth="1"/>
    <col min="9" max="9" width="6.7109375" style="316" customWidth="1"/>
    <col min="10" max="10" width="8.140625" style="316" customWidth="1"/>
    <col min="11" max="11" width="8.42578125" style="316" customWidth="1"/>
    <col min="12" max="12" width="6.42578125" style="316" customWidth="1"/>
    <col min="13" max="14" width="7.28515625" style="316" bestFit="1" customWidth="1"/>
    <col min="15" max="17" width="8.42578125" style="316" bestFit="1" customWidth="1"/>
    <col min="18" max="16384" width="8.85546875" style="316"/>
  </cols>
  <sheetData>
    <row r="1" spans="1:17" ht="16.5" x14ac:dyDescent="0.25">
      <c r="A1" s="286" t="s">
        <v>1001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7" ht="16.5" x14ac:dyDescent="0.25">
      <c r="A2" s="286" t="s">
        <v>46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</row>
    <row r="3" spans="1:17" ht="27" customHeight="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287" t="s">
        <v>45</v>
      </c>
      <c r="P3" s="287"/>
      <c r="Q3" s="287"/>
    </row>
    <row r="4" spans="1:17" ht="15" x14ac:dyDescent="0.2">
      <c r="A4" s="288" t="s">
        <v>0</v>
      </c>
      <c r="B4" s="288" t="s">
        <v>24</v>
      </c>
      <c r="C4" s="288" t="s">
        <v>25</v>
      </c>
      <c r="D4" s="288" t="s">
        <v>26</v>
      </c>
      <c r="E4" s="288" t="s">
        <v>44</v>
      </c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</row>
    <row r="5" spans="1:17" ht="30" x14ac:dyDescent="0.2">
      <c r="A5" s="288"/>
      <c r="B5" s="288"/>
      <c r="C5" s="288"/>
      <c r="D5" s="288"/>
      <c r="E5" s="288" t="s">
        <v>27</v>
      </c>
      <c r="F5" s="288" t="s">
        <v>28</v>
      </c>
      <c r="G5" s="288"/>
      <c r="H5" s="288"/>
      <c r="I5" s="288" t="s">
        <v>29</v>
      </c>
      <c r="J5" s="288"/>
      <c r="K5" s="288"/>
      <c r="L5" s="288" t="s">
        <v>30</v>
      </c>
      <c r="M5" s="288"/>
      <c r="N5" s="288"/>
      <c r="O5" s="44" t="s">
        <v>39</v>
      </c>
      <c r="P5" s="44" t="s">
        <v>31</v>
      </c>
      <c r="Q5" s="44" t="s">
        <v>32</v>
      </c>
    </row>
    <row r="6" spans="1:17" ht="98.25" customHeight="1" x14ac:dyDescent="0.2">
      <c r="A6" s="288"/>
      <c r="B6" s="288"/>
      <c r="C6" s="288"/>
      <c r="D6" s="288"/>
      <c r="E6" s="288"/>
      <c r="F6" s="42" t="s">
        <v>34</v>
      </c>
      <c r="G6" s="42" t="s">
        <v>35</v>
      </c>
      <c r="H6" s="42" t="s">
        <v>33</v>
      </c>
      <c r="I6" s="42" t="s">
        <v>34</v>
      </c>
      <c r="J6" s="42" t="s">
        <v>35</v>
      </c>
      <c r="K6" s="42" t="s">
        <v>33</v>
      </c>
      <c r="L6" s="42" t="s">
        <v>34</v>
      </c>
      <c r="M6" s="42" t="s">
        <v>35</v>
      </c>
      <c r="N6" s="42" t="s">
        <v>33</v>
      </c>
      <c r="O6" s="42" t="s">
        <v>33</v>
      </c>
      <c r="P6" s="42" t="s">
        <v>33</v>
      </c>
      <c r="Q6" s="42" t="s">
        <v>33</v>
      </c>
    </row>
    <row r="7" spans="1:17" ht="21.75" customHeight="1" x14ac:dyDescent="0.2">
      <c r="A7" s="180" t="s">
        <v>5</v>
      </c>
      <c r="B7" s="289" t="s">
        <v>469</v>
      </c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</row>
    <row r="8" spans="1:17" ht="30" x14ac:dyDescent="0.25">
      <c r="A8" s="180"/>
      <c r="B8" s="181" t="s">
        <v>36</v>
      </c>
      <c r="C8" s="185"/>
      <c r="D8" s="29"/>
      <c r="E8" s="30">
        <f>SUM(H8+K8+N8+O8+P8+Q8)</f>
        <v>4597</v>
      </c>
      <c r="F8" s="41"/>
      <c r="G8" s="41">
        <v>200</v>
      </c>
      <c r="H8" s="30">
        <f>F8+G8</f>
        <v>200</v>
      </c>
      <c r="I8" s="41"/>
      <c r="J8" s="41">
        <v>325</v>
      </c>
      <c r="K8" s="30">
        <f>I8+J8</f>
        <v>325</v>
      </c>
      <c r="L8" s="41"/>
      <c r="M8" s="41">
        <v>400</v>
      </c>
      <c r="N8" s="30">
        <f>L8+M8</f>
        <v>400</v>
      </c>
      <c r="O8" s="30">
        <v>1500</v>
      </c>
      <c r="P8" s="30">
        <v>1500</v>
      </c>
      <c r="Q8" s="30">
        <v>672</v>
      </c>
    </row>
    <row r="9" spans="1:17" ht="45" x14ac:dyDescent="0.25">
      <c r="A9" s="180"/>
      <c r="B9" s="181" t="s">
        <v>42</v>
      </c>
      <c r="C9" s="29"/>
      <c r="D9" s="29"/>
      <c r="E9" s="30">
        <f t="shared" ref="E9:E12" si="0">SUM(H9+K9+N9+O9+P9+Q9)</f>
        <v>0</v>
      </c>
      <c r="F9" s="29"/>
      <c r="G9" s="29"/>
      <c r="H9" s="30">
        <f t="shared" ref="H9:H11" si="1">F9+G9</f>
        <v>0</v>
      </c>
      <c r="I9" s="29"/>
      <c r="J9" s="29"/>
      <c r="K9" s="30">
        <f t="shared" ref="K9:K11" si="2">I9+J9</f>
        <v>0</v>
      </c>
      <c r="L9" s="29"/>
      <c r="M9" s="29"/>
      <c r="N9" s="30">
        <f t="shared" ref="N9:N11" si="3">L9+M9</f>
        <v>0</v>
      </c>
      <c r="O9" s="29"/>
      <c r="P9" s="29"/>
      <c r="Q9" s="29"/>
    </row>
    <row r="10" spans="1:17" ht="30" x14ac:dyDescent="0.25">
      <c r="A10" s="180"/>
      <c r="B10" s="181" t="s">
        <v>37</v>
      </c>
      <c r="C10" s="29"/>
      <c r="D10" s="29"/>
      <c r="E10" s="30">
        <f t="shared" si="0"/>
        <v>0</v>
      </c>
      <c r="F10" s="29"/>
      <c r="G10" s="29"/>
      <c r="H10" s="30">
        <f t="shared" si="1"/>
        <v>0</v>
      </c>
      <c r="I10" s="29"/>
      <c r="J10" s="29"/>
      <c r="K10" s="30">
        <f t="shared" si="2"/>
        <v>0</v>
      </c>
      <c r="L10" s="29"/>
      <c r="M10" s="29"/>
      <c r="N10" s="30">
        <f t="shared" si="3"/>
        <v>0</v>
      </c>
      <c r="O10" s="29"/>
      <c r="P10" s="29"/>
      <c r="Q10" s="29"/>
    </row>
    <row r="11" spans="1:17" ht="15" x14ac:dyDescent="0.25">
      <c r="A11" s="180"/>
      <c r="B11" s="181" t="s">
        <v>38</v>
      </c>
      <c r="C11" s="29"/>
      <c r="D11" s="29"/>
      <c r="E11" s="30">
        <f t="shared" si="0"/>
        <v>4952</v>
      </c>
      <c r="F11" s="29"/>
      <c r="G11" s="29">
        <v>250</v>
      </c>
      <c r="H11" s="30">
        <f t="shared" si="1"/>
        <v>250</v>
      </c>
      <c r="I11" s="29"/>
      <c r="J11" s="29">
        <v>325</v>
      </c>
      <c r="K11" s="30">
        <f t="shared" si="2"/>
        <v>325</v>
      </c>
      <c r="L11" s="29"/>
      <c r="M11" s="29">
        <v>550</v>
      </c>
      <c r="N11" s="30">
        <f t="shared" si="3"/>
        <v>550</v>
      </c>
      <c r="O11" s="29">
        <v>1573</v>
      </c>
      <c r="P11" s="29">
        <v>1554</v>
      </c>
      <c r="Q11" s="29">
        <v>700</v>
      </c>
    </row>
    <row r="12" spans="1:17" ht="30" x14ac:dyDescent="0.25">
      <c r="A12" s="180"/>
      <c r="B12" s="181" t="s">
        <v>41</v>
      </c>
      <c r="C12" s="29"/>
      <c r="D12" s="29"/>
      <c r="E12" s="30">
        <f t="shared" si="0"/>
        <v>9549</v>
      </c>
      <c r="F12" s="30">
        <f t="shared" ref="F12:Q12" si="4">SUM(F8:F11)</f>
        <v>0</v>
      </c>
      <c r="G12" s="30">
        <f t="shared" si="4"/>
        <v>450</v>
      </c>
      <c r="H12" s="30">
        <f t="shared" si="4"/>
        <v>450</v>
      </c>
      <c r="I12" s="30">
        <f t="shared" si="4"/>
        <v>0</v>
      </c>
      <c r="J12" s="30">
        <f t="shared" si="4"/>
        <v>650</v>
      </c>
      <c r="K12" s="30">
        <f t="shared" si="4"/>
        <v>650</v>
      </c>
      <c r="L12" s="30">
        <f t="shared" si="4"/>
        <v>0</v>
      </c>
      <c r="M12" s="30">
        <f t="shared" si="4"/>
        <v>950</v>
      </c>
      <c r="N12" s="30">
        <f t="shared" si="4"/>
        <v>950</v>
      </c>
      <c r="O12" s="30">
        <f t="shared" si="4"/>
        <v>3073</v>
      </c>
      <c r="P12" s="30">
        <f t="shared" si="4"/>
        <v>3054</v>
      </c>
      <c r="Q12" s="30">
        <f t="shared" si="4"/>
        <v>1372</v>
      </c>
    </row>
    <row r="13" spans="1:17" ht="16.899999999999999" customHeight="1" x14ac:dyDescent="0.2">
      <c r="A13" s="180" t="s">
        <v>6</v>
      </c>
      <c r="B13" s="289" t="s">
        <v>979</v>
      </c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290"/>
      <c r="N13" s="290"/>
      <c r="O13" s="290"/>
      <c r="P13" s="290"/>
      <c r="Q13" s="290"/>
    </row>
    <row r="14" spans="1:17" ht="30" x14ac:dyDescent="0.25">
      <c r="A14" s="180"/>
      <c r="B14" s="181" t="s">
        <v>36</v>
      </c>
      <c r="C14" s="185"/>
      <c r="D14" s="29"/>
      <c r="E14" s="30">
        <f>SUM(H14+K14+N14+O14+P14+Q14)</f>
        <v>8400</v>
      </c>
      <c r="F14" s="41"/>
      <c r="G14" s="41">
        <v>300</v>
      </c>
      <c r="H14" s="30">
        <f>F14+G14</f>
        <v>300</v>
      </c>
      <c r="I14" s="41"/>
      <c r="J14" s="41">
        <v>900</v>
      </c>
      <c r="K14" s="30">
        <f>I14+J14</f>
        <v>900</v>
      </c>
      <c r="L14" s="41"/>
      <c r="M14" s="41">
        <v>1200</v>
      </c>
      <c r="N14" s="30">
        <f>L14+M14</f>
        <v>1200</v>
      </c>
      <c r="O14" s="30">
        <v>2500</v>
      </c>
      <c r="P14" s="30">
        <v>2250</v>
      </c>
      <c r="Q14" s="30">
        <v>1250</v>
      </c>
    </row>
    <row r="15" spans="1:17" ht="45" x14ac:dyDescent="0.25">
      <c r="A15" s="180"/>
      <c r="B15" s="181" t="s">
        <v>42</v>
      </c>
      <c r="C15" s="29"/>
      <c r="D15" s="29"/>
      <c r="E15" s="30">
        <f t="shared" ref="E15:E18" si="5">SUM(H15+K15+N15+O15+P15+Q15)</f>
        <v>0</v>
      </c>
      <c r="F15" s="29"/>
      <c r="G15" s="29"/>
      <c r="H15" s="30">
        <f t="shared" ref="H15:H17" si="6">F15+G15</f>
        <v>0</v>
      </c>
      <c r="I15" s="29"/>
      <c r="J15" s="29"/>
      <c r="K15" s="30">
        <f t="shared" ref="K15:K17" si="7">I15+J15</f>
        <v>0</v>
      </c>
      <c r="L15" s="29"/>
      <c r="M15" s="29"/>
      <c r="N15" s="30">
        <f t="shared" ref="N15:N17" si="8">L15+M15</f>
        <v>0</v>
      </c>
      <c r="O15" s="29"/>
      <c r="P15" s="29"/>
      <c r="Q15" s="29"/>
    </row>
    <row r="16" spans="1:17" ht="30" x14ac:dyDescent="0.25">
      <c r="A16" s="180"/>
      <c r="B16" s="181" t="s">
        <v>37</v>
      </c>
      <c r="C16" s="29"/>
      <c r="D16" s="29"/>
      <c r="E16" s="30">
        <f t="shared" si="5"/>
        <v>0</v>
      </c>
      <c r="F16" s="29"/>
      <c r="G16" s="29"/>
      <c r="H16" s="30">
        <f t="shared" si="6"/>
        <v>0</v>
      </c>
      <c r="I16" s="29"/>
      <c r="J16" s="29"/>
      <c r="K16" s="30">
        <f t="shared" si="7"/>
        <v>0</v>
      </c>
      <c r="L16" s="29"/>
      <c r="M16" s="29"/>
      <c r="N16" s="30">
        <f t="shared" si="8"/>
        <v>0</v>
      </c>
      <c r="O16" s="29"/>
      <c r="P16" s="29"/>
      <c r="Q16" s="29"/>
    </row>
    <row r="17" spans="1:17" ht="15" x14ac:dyDescent="0.25">
      <c r="A17" s="180"/>
      <c r="B17" s="181" t="s">
        <v>38</v>
      </c>
      <c r="C17" s="29"/>
      <c r="D17" s="29"/>
      <c r="E17" s="30">
        <f t="shared" si="5"/>
        <v>9050</v>
      </c>
      <c r="F17" s="29"/>
      <c r="G17" s="29">
        <v>300</v>
      </c>
      <c r="H17" s="30">
        <f t="shared" si="6"/>
        <v>300</v>
      </c>
      <c r="I17" s="29"/>
      <c r="J17" s="29">
        <v>1000</v>
      </c>
      <c r="K17" s="30">
        <f t="shared" si="7"/>
        <v>1000</v>
      </c>
      <c r="L17" s="29"/>
      <c r="M17" s="29">
        <v>1250</v>
      </c>
      <c r="N17" s="30">
        <f t="shared" si="8"/>
        <v>1250</v>
      </c>
      <c r="O17" s="29">
        <v>3000</v>
      </c>
      <c r="P17" s="29">
        <v>2250</v>
      </c>
      <c r="Q17" s="29">
        <v>1250</v>
      </c>
    </row>
    <row r="18" spans="1:17" ht="30" x14ac:dyDescent="0.25">
      <c r="A18" s="180"/>
      <c r="B18" s="181" t="s">
        <v>41</v>
      </c>
      <c r="C18" s="29"/>
      <c r="D18" s="29"/>
      <c r="E18" s="30">
        <f t="shared" si="5"/>
        <v>17450</v>
      </c>
      <c r="F18" s="30">
        <f t="shared" ref="F18:Q18" si="9">SUM(F14:F17)</f>
        <v>0</v>
      </c>
      <c r="G18" s="30">
        <f t="shared" si="9"/>
        <v>600</v>
      </c>
      <c r="H18" s="30">
        <f t="shared" si="9"/>
        <v>600</v>
      </c>
      <c r="I18" s="30">
        <f t="shared" si="9"/>
        <v>0</v>
      </c>
      <c r="J18" s="30">
        <f t="shared" si="9"/>
        <v>1900</v>
      </c>
      <c r="K18" s="30">
        <f t="shared" si="9"/>
        <v>1900</v>
      </c>
      <c r="L18" s="30">
        <f t="shared" si="9"/>
        <v>0</v>
      </c>
      <c r="M18" s="30">
        <f t="shared" si="9"/>
        <v>2450</v>
      </c>
      <c r="N18" s="30">
        <f t="shared" si="9"/>
        <v>2450</v>
      </c>
      <c r="O18" s="30">
        <f t="shared" si="9"/>
        <v>5500</v>
      </c>
      <c r="P18" s="30">
        <f t="shared" si="9"/>
        <v>4500</v>
      </c>
      <c r="Q18" s="30">
        <f t="shared" si="9"/>
        <v>2500</v>
      </c>
    </row>
    <row r="19" spans="1:17" ht="16.899999999999999" customHeight="1" x14ac:dyDescent="0.2">
      <c r="A19" s="180" t="s">
        <v>50</v>
      </c>
      <c r="B19" s="289" t="s">
        <v>331</v>
      </c>
      <c r="C19" s="290"/>
      <c r="D19" s="290"/>
      <c r="E19" s="290"/>
      <c r="F19" s="290"/>
      <c r="G19" s="290"/>
      <c r="H19" s="290"/>
      <c r="I19" s="290"/>
      <c r="J19" s="290"/>
      <c r="K19" s="290"/>
      <c r="L19" s="290"/>
      <c r="M19" s="290"/>
      <c r="N19" s="290"/>
      <c r="O19" s="290"/>
      <c r="P19" s="290"/>
      <c r="Q19" s="290"/>
    </row>
    <row r="20" spans="1:17" ht="30" x14ac:dyDescent="0.25">
      <c r="A20" s="180"/>
      <c r="B20" s="181" t="s">
        <v>36</v>
      </c>
      <c r="C20" s="185"/>
      <c r="D20" s="29"/>
      <c r="E20" s="30">
        <f>SUM(H20+K20+N20+O20+P20+Q20)</f>
        <v>8275</v>
      </c>
      <c r="F20" s="41"/>
      <c r="G20" s="41">
        <v>325</v>
      </c>
      <c r="H20" s="30">
        <f>F20+G20</f>
        <v>325</v>
      </c>
      <c r="I20" s="41"/>
      <c r="J20" s="41">
        <v>750</v>
      </c>
      <c r="K20" s="30">
        <f>I20+J20</f>
        <v>750</v>
      </c>
      <c r="L20" s="41"/>
      <c r="M20" s="41">
        <v>1200</v>
      </c>
      <c r="N20" s="30">
        <f>L20+M20</f>
        <v>1200</v>
      </c>
      <c r="O20" s="30">
        <v>2250</v>
      </c>
      <c r="P20" s="30">
        <v>2500</v>
      </c>
      <c r="Q20" s="30">
        <v>1250</v>
      </c>
    </row>
    <row r="21" spans="1:17" ht="45" x14ac:dyDescent="0.25">
      <c r="A21" s="180"/>
      <c r="B21" s="181" t="s">
        <v>42</v>
      </c>
      <c r="C21" s="29"/>
      <c r="D21" s="29"/>
      <c r="E21" s="30">
        <f t="shared" ref="E21:E24" si="10">SUM(H21+K21+N21+O21+P21+Q21)</f>
        <v>0</v>
      </c>
      <c r="F21" s="29"/>
      <c r="G21" s="29"/>
      <c r="H21" s="30">
        <f t="shared" ref="H21:H23" si="11">F21+G21</f>
        <v>0</v>
      </c>
      <c r="I21" s="29"/>
      <c r="J21" s="29"/>
      <c r="K21" s="30">
        <f t="shared" ref="K21:K23" si="12">I21+J21</f>
        <v>0</v>
      </c>
      <c r="L21" s="29"/>
      <c r="M21" s="29"/>
      <c r="N21" s="30">
        <f t="shared" ref="N21:N23" si="13">L21+M21</f>
        <v>0</v>
      </c>
      <c r="O21" s="29"/>
      <c r="P21" s="29"/>
      <c r="Q21" s="29"/>
    </row>
    <row r="22" spans="1:17" ht="30" x14ac:dyDescent="0.25">
      <c r="A22" s="180"/>
      <c r="B22" s="181" t="s">
        <v>37</v>
      </c>
      <c r="C22" s="29"/>
      <c r="D22" s="29"/>
      <c r="E22" s="30">
        <f t="shared" si="10"/>
        <v>0</v>
      </c>
      <c r="F22" s="29"/>
      <c r="G22" s="29"/>
      <c r="H22" s="30">
        <f t="shared" si="11"/>
        <v>0</v>
      </c>
      <c r="I22" s="29"/>
      <c r="J22" s="29"/>
      <c r="K22" s="30">
        <f t="shared" si="12"/>
        <v>0</v>
      </c>
      <c r="L22" s="29"/>
      <c r="M22" s="29"/>
      <c r="N22" s="30">
        <f t="shared" si="13"/>
        <v>0</v>
      </c>
      <c r="O22" s="29"/>
      <c r="P22" s="29"/>
      <c r="Q22" s="29"/>
    </row>
    <row r="23" spans="1:17" ht="15" x14ac:dyDescent="0.25">
      <c r="A23" s="180"/>
      <c r="B23" s="181" t="s">
        <v>38</v>
      </c>
      <c r="C23" s="29"/>
      <c r="D23" s="29"/>
      <c r="E23" s="30">
        <f t="shared" si="10"/>
        <v>8525</v>
      </c>
      <c r="F23" s="29"/>
      <c r="G23" s="29">
        <v>325</v>
      </c>
      <c r="H23" s="30">
        <f t="shared" si="11"/>
        <v>325</v>
      </c>
      <c r="I23" s="29"/>
      <c r="J23" s="29">
        <v>1000</v>
      </c>
      <c r="K23" s="30">
        <f t="shared" si="12"/>
        <v>1000</v>
      </c>
      <c r="L23" s="29"/>
      <c r="M23" s="29">
        <v>1200</v>
      </c>
      <c r="N23" s="30">
        <f t="shared" si="13"/>
        <v>1200</v>
      </c>
      <c r="O23" s="29">
        <v>2250</v>
      </c>
      <c r="P23" s="29">
        <v>2500</v>
      </c>
      <c r="Q23" s="29">
        <v>1250</v>
      </c>
    </row>
    <row r="24" spans="1:17" ht="30" x14ac:dyDescent="0.25">
      <c r="A24" s="180"/>
      <c r="B24" s="181" t="s">
        <v>41</v>
      </c>
      <c r="C24" s="29"/>
      <c r="D24" s="29"/>
      <c r="E24" s="30">
        <f t="shared" si="10"/>
        <v>16800</v>
      </c>
      <c r="F24" s="30">
        <f t="shared" ref="F24:Q24" si="14">SUM(F20:F23)</f>
        <v>0</v>
      </c>
      <c r="G24" s="30">
        <f t="shared" si="14"/>
        <v>650</v>
      </c>
      <c r="H24" s="30">
        <f t="shared" si="14"/>
        <v>650</v>
      </c>
      <c r="I24" s="30">
        <f t="shared" si="14"/>
        <v>0</v>
      </c>
      <c r="J24" s="30">
        <f t="shared" si="14"/>
        <v>1750</v>
      </c>
      <c r="K24" s="30">
        <f t="shared" si="14"/>
        <v>1750</v>
      </c>
      <c r="L24" s="30">
        <f t="shared" si="14"/>
        <v>0</v>
      </c>
      <c r="M24" s="30">
        <f t="shared" si="14"/>
        <v>2400</v>
      </c>
      <c r="N24" s="30">
        <f t="shared" si="14"/>
        <v>2400</v>
      </c>
      <c r="O24" s="30">
        <f t="shared" si="14"/>
        <v>4500</v>
      </c>
      <c r="P24" s="30">
        <f t="shared" si="14"/>
        <v>5000</v>
      </c>
      <c r="Q24" s="30">
        <f t="shared" si="14"/>
        <v>2500</v>
      </c>
    </row>
    <row r="25" spans="1:17" ht="15.6" customHeight="1" x14ac:dyDescent="0.2">
      <c r="A25" s="180" t="s">
        <v>51</v>
      </c>
      <c r="B25" s="289" t="s">
        <v>470</v>
      </c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</row>
    <row r="26" spans="1:17" ht="30" x14ac:dyDescent="0.25">
      <c r="A26" s="180"/>
      <c r="B26" s="181" t="s">
        <v>36</v>
      </c>
      <c r="C26" s="185"/>
      <c r="D26" s="29"/>
      <c r="E26" s="30">
        <f>SUM(H26+K26+N26+O26+P26+Q26)</f>
        <v>2025</v>
      </c>
      <c r="F26" s="41"/>
      <c r="G26" s="41">
        <v>85</v>
      </c>
      <c r="H26" s="30">
        <f>F26+G26</f>
        <v>85</v>
      </c>
      <c r="I26" s="41"/>
      <c r="J26" s="41">
        <v>340</v>
      </c>
      <c r="K26" s="30">
        <f>I26+J26</f>
        <v>340</v>
      </c>
      <c r="L26" s="41"/>
      <c r="M26" s="41">
        <v>450</v>
      </c>
      <c r="N26" s="30">
        <f>L26+M26</f>
        <v>450</v>
      </c>
      <c r="O26" s="30">
        <v>500</v>
      </c>
      <c r="P26" s="30">
        <v>500</v>
      </c>
      <c r="Q26" s="30">
        <v>150</v>
      </c>
    </row>
    <row r="27" spans="1:17" ht="45" x14ac:dyDescent="0.25">
      <c r="A27" s="180"/>
      <c r="B27" s="181" t="s">
        <v>42</v>
      </c>
      <c r="C27" s="29"/>
      <c r="D27" s="29"/>
      <c r="E27" s="30">
        <f t="shared" ref="E27:E30" si="15">SUM(H27+K27+N27+O27+P27+Q27)</f>
        <v>0</v>
      </c>
      <c r="F27" s="29"/>
      <c r="G27" s="29"/>
      <c r="H27" s="30">
        <f t="shared" ref="H27:H29" si="16">F27+G27</f>
        <v>0</v>
      </c>
      <c r="I27" s="29"/>
      <c r="J27" s="29"/>
      <c r="K27" s="30">
        <f t="shared" ref="K27:K29" si="17">I27+J27</f>
        <v>0</v>
      </c>
      <c r="L27" s="29"/>
      <c r="M27" s="29"/>
      <c r="N27" s="30">
        <f t="shared" ref="N27:N29" si="18">L27+M27</f>
        <v>0</v>
      </c>
      <c r="O27" s="29"/>
      <c r="P27" s="29"/>
      <c r="Q27" s="29"/>
    </row>
    <row r="28" spans="1:17" ht="30" x14ac:dyDescent="0.25">
      <c r="A28" s="180"/>
      <c r="B28" s="181" t="s">
        <v>37</v>
      </c>
      <c r="C28" s="29"/>
      <c r="D28" s="29"/>
      <c r="E28" s="30">
        <f t="shared" si="15"/>
        <v>0</v>
      </c>
      <c r="F28" s="29"/>
      <c r="G28" s="29"/>
      <c r="H28" s="30">
        <f t="shared" si="16"/>
        <v>0</v>
      </c>
      <c r="I28" s="29"/>
      <c r="J28" s="29"/>
      <c r="K28" s="30">
        <f t="shared" si="17"/>
        <v>0</v>
      </c>
      <c r="L28" s="29"/>
      <c r="M28" s="29"/>
      <c r="N28" s="30">
        <f t="shared" si="18"/>
        <v>0</v>
      </c>
      <c r="O28" s="29"/>
      <c r="P28" s="29"/>
      <c r="Q28" s="29"/>
    </row>
    <row r="29" spans="1:17" ht="15" x14ac:dyDescent="0.25">
      <c r="A29" s="180"/>
      <c r="B29" s="181" t="s">
        <v>38</v>
      </c>
      <c r="C29" s="29"/>
      <c r="D29" s="29"/>
      <c r="E29" s="30">
        <f t="shared" si="15"/>
        <v>2185</v>
      </c>
      <c r="F29" s="29"/>
      <c r="G29" s="29">
        <v>85</v>
      </c>
      <c r="H29" s="30">
        <f t="shared" si="16"/>
        <v>85</v>
      </c>
      <c r="I29" s="29"/>
      <c r="J29" s="29">
        <v>340</v>
      </c>
      <c r="K29" s="30">
        <f t="shared" si="17"/>
        <v>340</v>
      </c>
      <c r="L29" s="29"/>
      <c r="M29" s="29">
        <v>450</v>
      </c>
      <c r="N29" s="30">
        <f t="shared" si="18"/>
        <v>450</v>
      </c>
      <c r="O29" s="29">
        <v>590</v>
      </c>
      <c r="P29" s="29">
        <v>570</v>
      </c>
      <c r="Q29" s="29">
        <v>150</v>
      </c>
    </row>
    <row r="30" spans="1:17" ht="30" x14ac:dyDescent="0.25">
      <c r="A30" s="180"/>
      <c r="B30" s="181" t="s">
        <v>41</v>
      </c>
      <c r="C30" s="29"/>
      <c r="D30" s="29"/>
      <c r="E30" s="30">
        <f t="shared" si="15"/>
        <v>4210</v>
      </c>
      <c r="F30" s="30">
        <f t="shared" ref="F30:Q30" si="19">SUM(F26:F29)</f>
        <v>0</v>
      </c>
      <c r="G30" s="30">
        <f t="shared" si="19"/>
        <v>170</v>
      </c>
      <c r="H30" s="30">
        <f t="shared" si="19"/>
        <v>170</v>
      </c>
      <c r="I30" s="30">
        <f t="shared" si="19"/>
        <v>0</v>
      </c>
      <c r="J30" s="30">
        <f t="shared" si="19"/>
        <v>680</v>
      </c>
      <c r="K30" s="30">
        <f t="shared" si="19"/>
        <v>680</v>
      </c>
      <c r="L30" s="30">
        <f t="shared" si="19"/>
        <v>0</v>
      </c>
      <c r="M30" s="30">
        <f t="shared" si="19"/>
        <v>900</v>
      </c>
      <c r="N30" s="30">
        <f t="shared" si="19"/>
        <v>900</v>
      </c>
      <c r="O30" s="30">
        <f t="shared" si="19"/>
        <v>1090</v>
      </c>
      <c r="P30" s="30">
        <f t="shared" si="19"/>
        <v>1070</v>
      </c>
      <c r="Q30" s="30">
        <f t="shared" si="19"/>
        <v>300</v>
      </c>
    </row>
    <row r="31" spans="1:17" ht="21.75" customHeight="1" x14ac:dyDescent="0.2">
      <c r="A31" s="180" t="s">
        <v>191</v>
      </c>
      <c r="B31" s="289" t="s">
        <v>332</v>
      </c>
      <c r="C31" s="290"/>
      <c r="D31" s="290"/>
      <c r="E31" s="290"/>
      <c r="F31" s="290"/>
      <c r="G31" s="290"/>
      <c r="H31" s="290"/>
      <c r="I31" s="290"/>
      <c r="J31" s="290"/>
      <c r="K31" s="290"/>
      <c r="L31" s="290"/>
      <c r="M31" s="290"/>
      <c r="N31" s="290"/>
      <c r="O31" s="290"/>
      <c r="P31" s="290"/>
      <c r="Q31" s="290"/>
    </row>
    <row r="32" spans="1:17" ht="30" x14ac:dyDescent="0.25">
      <c r="A32" s="180"/>
      <c r="B32" s="181" t="s">
        <v>36</v>
      </c>
      <c r="C32" s="185"/>
      <c r="D32" s="29"/>
      <c r="E32" s="30">
        <f>SUM(H32+K32+N32+O32+P32+Q32)</f>
        <v>1980</v>
      </c>
      <c r="F32" s="41"/>
      <c r="G32" s="41">
        <v>70</v>
      </c>
      <c r="H32" s="30">
        <f>F32+G32</f>
        <v>70</v>
      </c>
      <c r="I32" s="41"/>
      <c r="J32" s="41">
        <v>350</v>
      </c>
      <c r="K32" s="30">
        <f>I32+J32</f>
        <v>350</v>
      </c>
      <c r="L32" s="41"/>
      <c r="M32" s="41">
        <v>400</v>
      </c>
      <c r="N32" s="30">
        <f>L32+M32</f>
        <v>400</v>
      </c>
      <c r="O32" s="30">
        <v>500</v>
      </c>
      <c r="P32" s="30">
        <v>500</v>
      </c>
      <c r="Q32" s="30">
        <v>160</v>
      </c>
    </row>
    <row r="33" spans="1:17" ht="45" x14ac:dyDescent="0.25">
      <c r="A33" s="180"/>
      <c r="B33" s="181" t="s">
        <v>42</v>
      </c>
      <c r="C33" s="29"/>
      <c r="D33" s="29"/>
      <c r="E33" s="30">
        <f t="shared" ref="E33:E36" si="20">SUM(H33+K33+N33+O33+P33+Q33)</f>
        <v>0</v>
      </c>
      <c r="F33" s="29"/>
      <c r="G33" s="29"/>
      <c r="H33" s="30">
        <f t="shared" ref="H33:H35" si="21">F33+G33</f>
        <v>0</v>
      </c>
      <c r="I33" s="29"/>
      <c r="J33" s="29"/>
      <c r="K33" s="30">
        <f t="shared" ref="K33:K35" si="22">I33+J33</f>
        <v>0</v>
      </c>
      <c r="L33" s="29"/>
      <c r="M33" s="29"/>
      <c r="N33" s="30">
        <f t="shared" ref="N33:N35" si="23">L33+M33</f>
        <v>0</v>
      </c>
      <c r="O33" s="29"/>
      <c r="P33" s="29"/>
      <c r="Q33" s="29"/>
    </row>
    <row r="34" spans="1:17" ht="30" x14ac:dyDescent="0.25">
      <c r="A34" s="180"/>
      <c r="B34" s="181" t="s">
        <v>37</v>
      </c>
      <c r="C34" s="29"/>
      <c r="D34" s="29"/>
      <c r="E34" s="30">
        <f t="shared" si="20"/>
        <v>0</v>
      </c>
      <c r="F34" s="29"/>
      <c r="G34" s="29"/>
      <c r="H34" s="30">
        <f t="shared" si="21"/>
        <v>0</v>
      </c>
      <c r="I34" s="29"/>
      <c r="J34" s="29"/>
      <c r="K34" s="30">
        <f t="shared" si="22"/>
        <v>0</v>
      </c>
      <c r="L34" s="29"/>
      <c r="M34" s="29"/>
      <c r="N34" s="30">
        <f t="shared" si="23"/>
        <v>0</v>
      </c>
      <c r="O34" s="29"/>
      <c r="P34" s="29"/>
      <c r="Q34" s="29"/>
    </row>
    <row r="35" spans="1:17" ht="15" x14ac:dyDescent="0.25">
      <c r="A35" s="180"/>
      <c r="B35" s="181" t="s">
        <v>38</v>
      </c>
      <c r="C35" s="29"/>
      <c r="D35" s="29"/>
      <c r="E35" s="30">
        <f t="shared" si="20"/>
        <v>2195</v>
      </c>
      <c r="F35" s="29"/>
      <c r="G35" s="29">
        <v>75</v>
      </c>
      <c r="H35" s="30">
        <f t="shared" si="21"/>
        <v>75</v>
      </c>
      <c r="I35" s="29"/>
      <c r="J35" s="29">
        <v>350</v>
      </c>
      <c r="K35" s="30">
        <f t="shared" si="22"/>
        <v>350</v>
      </c>
      <c r="L35" s="29"/>
      <c r="M35" s="29">
        <v>430</v>
      </c>
      <c r="N35" s="30">
        <f t="shared" si="23"/>
        <v>430</v>
      </c>
      <c r="O35" s="29">
        <v>600</v>
      </c>
      <c r="P35" s="29">
        <v>580</v>
      </c>
      <c r="Q35" s="29">
        <v>160</v>
      </c>
    </row>
    <row r="36" spans="1:17" ht="30" x14ac:dyDescent="0.25">
      <c r="A36" s="180"/>
      <c r="B36" s="181" t="s">
        <v>41</v>
      </c>
      <c r="C36" s="29"/>
      <c r="D36" s="29"/>
      <c r="E36" s="30">
        <f t="shared" si="20"/>
        <v>4175</v>
      </c>
      <c r="F36" s="30">
        <f t="shared" ref="F36:Q36" si="24">SUM(F32:F35)</f>
        <v>0</v>
      </c>
      <c r="G36" s="30">
        <f t="shared" si="24"/>
        <v>145</v>
      </c>
      <c r="H36" s="30">
        <f t="shared" si="24"/>
        <v>145</v>
      </c>
      <c r="I36" s="30">
        <f t="shared" si="24"/>
        <v>0</v>
      </c>
      <c r="J36" s="30">
        <f t="shared" si="24"/>
        <v>700</v>
      </c>
      <c r="K36" s="30">
        <f t="shared" si="24"/>
        <v>700</v>
      </c>
      <c r="L36" s="30">
        <f t="shared" si="24"/>
        <v>0</v>
      </c>
      <c r="M36" s="30">
        <f t="shared" si="24"/>
        <v>830</v>
      </c>
      <c r="N36" s="30">
        <f t="shared" si="24"/>
        <v>830</v>
      </c>
      <c r="O36" s="30">
        <f t="shared" si="24"/>
        <v>1100</v>
      </c>
      <c r="P36" s="30">
        <f t="shared" si="24"/>
        <v>1080</v>
      </c>
      <c r="Q36" s="30">
        <f t="shared" si="24"/>
        <v>320</v>
      </c>
    </row>
    <row r="37" spans="1:17" ht="21" customHeight="1" x14ac:dyDescent="0.2">
      <c r="A37" s="180" t="s">
        <v>52</v>
      </c>
      <c r="B37" s="289" t="s">
        <v>333</v>
      </c>
      <c r="C37" s="290"/>
      <c r="D37" s="290"/>
      <c r="E37" s="290"/>
      <c r="F37" s="290"/>
      <c r="G37" s="290"/>
      <c r="H37" s="290"/>
      <c r="I37" s="290"/>
      <c r="J37" s="290"/>
      <c r="K37" s="290"/>
      <c r="L37" s="290"/>
      <c r="M37" s="290"/>
      <c r="N37" s="290"/>
      <c r="O37" s="290"/>
      <c r="P37" s="290"/>
      <c r="Q37" s="290"/>
    </row>
    <row r="38" spans="1:17" ht="30" x14ac:dyDescent="0.25">
      <c r="A38" s="180"/>
      <c r="B38" s="181" t="s">
        <v>36</v>
      </c>
      <c r="C38" s="185"/>
      <c r="D38" s="29"/>
      <c r="E38" s="30">
        <f>SUM(H38+K38+N38+O38+P38+Q38)</f>
        <v>650</v>
      </c>
      <c r="F38" s="41"/>
      <c r="G38" s="41">
        <v>140</v>
      </c>
      <c r="H38" s="30">
        <f>F38+G38</f>
        <v>140</v>
      </c>
      <c r="I38" s="41"/>
      <c r="J38" s="41">
        <v>60</v>
      </c>
      <c r="K38" s="30">
        <f>I38+J38</f>
        <v>60</v>
      </c>
      <c r="L38" s="41"/>
      <c r="M38" s="41">
        <v>135</v>
      </c>
      <c r="N38" s="30">
        <f>L38+M38</f>
        <v>135</v>
      </c>
      <c r="O38" s="30">
        <v>100</v>
      </c>
      <c r="P38" s="30">
        <v>125</v>
      </c>
      <c r="Q38" s="30">
        <v>90</v>
      </c>
    </row>
    <row r="39" spans="1:17" ht="45" x14ac:dyDescent="0.25">
      <c r="A39" s="180"/>
      <c r="B39" s="181" t="s">
        <v>42</v>
      </c>
      <c r="C39" s="29"/>
      <c r="D39" s="29"/>
      <c r="E39" s="30">
        <f t="shared" ref="E39:E42" si="25">SUM(H39+K39+N39+O39+P39+Q39)</f>
        <v>0</v>
      </c>
      <c r="F39" s="29"/>
      <c r="G39" s="29"/>
      <c r="H39" s="30">
        <f t="shared" ref="H39:H41" si="26">F39+G39</f>
        <v>0</v>
      </c>
      <c r="I39" s="29"/>
      <c r="J39" s="29"/>
      <c r="K39" s="30">
        <f t="shared" ref="K39:K41" si="27">I39+J39</f>
        <v>0</v>
      </c>
      <c r="L39" s="29"/>
      <c r="M39" s="29"/>
      <c r="N39" s="30">
        <f t="shared" ref="N39:N41" si="28">L39+M39</f>
        <v>0</v>
      </c>
      <c r="O39" s="29"/>
      <c r="P39" s="29"/>
      <c r="Q39" s="29"/>
    </row>
    <row r="40" spans="1:17" ht="30" x14ac:dyDescent="0.25">
      <c r="A40" s="180"/>
      <c r="B40" s="181" t="s">
        <v>37</v>
      </c>
      <c r="C40" s="29"/>
      <c r="D40" s="29"/>
      <c r="E40" s="30">
        <f t="shared" si="25"/>
        <v>0</v>
      </c>
      <c r="F40" s="29"/>
      <c r="G40" s="29"/>
      <c r="H40" s="30">
        <f t="shared" si="26"/>
        <v>0</v>
      </c>
      <c r="I40" s="29"/>
      <c r="J40" s="29"/>
      <c r="K40" s="30">
        <f t="shared" si="27"/>
        <v>0</v>
      </c>
      <c r="L40" s="29"/>
      <c r="M40" s="29"/>
      <c r="N40" s="30">
        <f t="shared" si="28"/>
        <v>0</v>
      </c>
      <c r="O40" s="29"/>
      <c r="P40" s="29"/>
      <c r="Q40" s="29"/>
    </row>
    <row r="41" spans="1:17" ht="15" x14ac:dyDescent="0.25">
      <c r="A41" s="180"/>
      <c r="B41" s="181" t="s">
        <v>38</v>
      </c>
      <c r="C41" s="29"/>
      <c r="D41" s="29"/>
      <c r="E41" s="30">
        <f t="shared" si="25"/>
        <v>665</v>
      </c>
      <c r="F41" s="29"/>
      <c r="G41" s="29">
        <v>145</v>
      </c>
      <c r="H41" s="30">
        <f t="shared" si="26"/>
        <v>145</v>
      </c>
      <c r="I41" s="29"/>
      <c r="J41" s="29">
        <v>60</v>
      </c>
      <c r="K41" s="30">
        <f t="shared" si="27"/>
        <v>60</v>
      </c>
      <c r="L41" s="29"/>
      <c r="M41" s="29">
        <v>135</v>
      </c>
      <c r="N41" s="30">
        <f t="shared" si="28"/>
        <v>135</v>
      </c>
      <c r="O41" s="29">
        <v>110</v>
      </c>
      <c r="P41" s="29">
        <v>125</v>
      </c>
      <c r="Q41" s="29">
        <v>90</v>
      </c>
    </row>
    <row r="42" spans="1:17" ht="30" x14ac:dyDescent="0.25">
      <c r="A42" s="180"/>
      <c r="B42" s="181" t="s">
        <v>41</v>
      </c>
      <c r="C42" s="29"/>
      <c r="D42" s="29"/>
      <c r="E42" s="30">
        <f t="shared" si="25"/>
        <v>1315</v>
      </c>
      <c r="F42" s="30">
        <f t="shared" ref="F42:Q42" si="29">SUM(F38:F41)</f>
        <v>0</v>
      </c>
      <c r="G42" s="30">
        <f t="shared" si="29"/>
        <v>285</v>
      </c>
      <c r="H42" s="30">
        <f t="shared" si="29"/>
        <v>285</v>
      </c>
      <c r="I42" s="30">
        <f t="shared" si="29"/>
        <v>0</v>
      </c>
      <c r="J42" s="30">
        <f t="shared" si="29"/>
        <v>120</v>
      </c>
      <c r="K42" s="30">
        <f t="shared" si="29"/>
        <v>120</v>
      </c>
      <c r="L42" s="30">
        <f t="shared" si="29"/>
        <v>0</v>
      </c>
      <c r="M42" s="30">
        <f t="shared" si="29"/>
        <v>270</v>
      </c>
      <c r="N42" s="30">
        <f t="shared" si="29"/>
        <v>270</v>
      </c>
      <c r="O42" s="30">
        <f t="shared" si="29"/>
        <v>210</v>
      </c>
      <c r="P42" s="30">
        <f t="shared" si="29"/>
        <v>250</v>
      </c>
      <c r="Q42" s="30">
        <f t="shared" si="29"/>
        <v>180</v>
      </c>
    </row>
    <row r="43" spans="1:17" ht="21.75" customHeight="1" x14ac:dyDescent="0.2">
      <c r="A43" s="180" t="s">
        <v>192</v>
      </c>
      <c r="B43" s="290" t="s">
        <v>973</v>
      </c>
      <c r="C43" s="290"/>
      <c r="D43" s="290"/>
      <c r="E43" s="290"/>
      <c r="F43" s="290"/>
      <c r="G43" s="290"/>
      <c r="H43" s="290"/>
      <c r="I43" s="290"/>
      <c r="J43" s="290"/>
      <c r="K43" s="290"/>
      <c r="L43" s="290"/>
      <c r="M43" s="290"/>
      <c r="N43" s="290"/>
      <c r="O43" s="290"/>
      <c r="P43" s="290"/>
      <c r="Q43" s="290"/>
    </row>
    <row r="44" spans="1:17" ht="30" x14ac:dyDescent="0.25">
      <c r="A44" s="180"/>
      <c r="B44" s="181" t="s">
        <v>36</v>
      </c>
      <c r="C44" s="185"/>
      <c r="D44" s="29"/>
      <c r="E44" s="30">
        <f>SUM(H44+K44+N44+O44+P44+Q44)</f>
        <v>36511</v>
      </c>
      <c r="F44" s="41"/>
      <c r="G44" s="41">
        <v>791</v>
      </c>
      <c r="H44" s="30">
        <f>F44+G44</f>
        <v>791</v>
      </c>
      <c r="I44" s="41"/>
      <c r="J44" s="41">
        <v>5950</v>
      </c>
      <c r="K44" s="30">
        <f>I44+J44</f>
        <v>5950</v>
      </c>
      <c r="L44" s="41"/>
      <c r="M44" s="41">
        <v>8300</v>
      </c>
      <c r="N44" s="30">
        <f>L44+M44</f>
        <v>8300</v>
      </c>
      <c r="O44" s="30">
        <v>8870</v>
      </c>
      <c r="P44" s="30">
        <v>7600</v>
      </c>
      <c r="Q44" s="30">
        <v>5000</v>
      </c>
    </row>
    <row r="45" spans="1:17" ht="45" x14ac:dyDescent="0.25">
      <c r="A45" s="180"/>
      <c r="B45" s="181" t="s">
        <v>42</v>
      </c>
      <c r="C45" s="29"/>
      <c r="D45" s="29"/>
      <c r="E45" s="30">
        <f t="shared" ref="E45:E48" si="30">SUM(H45+K45+N45+O45+P45+Q45)</f>
        <v>0</v>
      </c>
      <c r="F45" s="29"/>
      <c r="G45" s="29"/>
      <c r="H45" s="30">
        <f t="shared" ref="H45:H47" si="31">F45+G45</f>
        <v>0</v>
      </c>
      <c r="I45" s="29"/>
      <c r="J45" s="29"/>
      <c r="K45" s="30">
        <f t="shared" ref="K45:K47" si="32">I45+J45</f>
        <v>0</v>
      </c>
      <c r="L45" s="29"/>
      <c r="M45" s="29"/>
      <c r="N45" s="30">
        <f t="shared" ref="N45:N47" si="33">L45+M45</f>
        <v>0</v>
      </c>
      <c r="O45" s="29"/>
      <c r="P45" s="29"/>
      <c r="Q45" s="29"/>
    </row>
    <row r="46" spans="1:17" ht="30" x14ac:dyDescent="0.25">
      <c r="A46" s="180"/>
      <c r="B46" s="181" t="s">
        <v>37</v>
      </c>
      <c r="C46" s="29"/>
      <c r="D46" s="29"/>
      <c r="E46" s="30">
        <f t="shared" si="30"/>
        <v>0</v>
      </c>
      <c r="F46" s="29"/>
      <c r="G46" s="29"/>
      <c r="H46" s="30">
        <f t="shared" si="31"/>
        <v>0</v>
      </c>
      <c r="I46" s="29"/>
      <c r="J46" s="29"/>
      <c r="K46" s="30">
        <f t="shared" si="32"/>
        <v>0</v>
      </c>
      <c r="L46" s="29"/>
      <c r="M46" s="29"/>
      <c r="N46" s="30">
        <f t="shared" si="33"/>
        <v>0</v>
      </c>
      <c r="O46" s="29"/>
      <c r="P46" s="29"/>
      <c r="Q46" s="29"/>
    </row>
    <row r="47" spans="1:17" ht="15" x14ac:dyDescent="0.25">
      <c r="A47" s="180"/>
      <c r="B47" s="181" t="s">
        <v>38</v>
      </c>
      <c r="C47" s="29"/>
      <c r="D47" s="29"/>
      <c r="E47" s="30">
        <f t="shared" si="30"/>
        <v>39600</v>
      </c>
      <c r="F47" s="29"/>
      <c r="G47" s="29">
        <v>800</v>
      </c>
      <c r="H47" s="30">
        <f t="shared" si="31"/>
        <v>800</v>
      </c>
      <c r="I47" s="29"/>
      <c r="J47" s="29">
        <v>5950</v>
      </c>
      <c r="K47" s="30">
        <f t="shared" si="32"/>
        <v>5950</v>
      </c>
      <c r="L47" s="29"/>
      <c r="M47" s="29">
        <v>8300</v>
      </c>
      <c r="N47" s="30">
        <f t="shared" si="33"/>
        <v>8300</v>
      </c>
      <c r="O47" s="29">
        <v>10000</v>
      </c>
      <c r="P47" s="29">
        <v>7600</v>
      </c>
      <c r="Q47" s="29">
        <v>6950</v>
      </c>
    </row>
    <row r="48" spans="1:17" ht="30" x14ac:dyDescent="0.25">
      <c r="A48" s="180"/>
      <c r="B48" s="181" t="s">
        <v>41</v>
      </c>
      <c r="C48" s="29"/>
      <c r="D48" s="29"/>
      <c r="E48" s="30">
        <f t="shared" si="30"/>
        <v>76111</v>
      </c>
      <c r="F48" s="30">
        <f t="shared" ref="F48:Q48" si="34">SUM(F44:F47)</f>
        <v>0</v>
      </c>
      <c r="G48" s="30">
        <f t="shared" si="34"/>
        <v>1591</v>
      </c>
      <c r="H48" s="30">
        <f t="shared" si="34"/>
        <v>1591</v>
      </c>
      <c r="I48" s="30">
        <f t="shared" si="34"/>
        <v>0</v>
      </c>
      <c r="J48" s="30">
        <f t="shared" si="34"/>
        <v>11900</v>
      </c>
      <c r="K48" s="30">
        <f t="shared" si="34"/>
        <v>11900</v>
      </c>
      <c r="L48" s="30">
        <f t="shared" si="34"/>
        <v>0</v>
      </c>
      <c r="M48" s="30">
        <f t="shared" si="34"/>
        <v>16600</v>
      </c>
      <c r="N48" s="30">
        <f t="shared" si="34"/>
        <v>16600</v>
      </c>
      <c r="O48" s="30">
        <f t="shared" si="34"/>
        <v>18870</v>
      </c>
      <c r="P48" s="30">
        <f t="shared" si="34"/>
        <v>15200</v>
      </c>
      <c r="Q48" s="30">
        <f t="shared" si="34"/>
        <v>11950</v>
      </c>
    </row>
    <row r="49" spans="1:17" ht="21" customHeight="1" x14ac:dyDescent="0.2">
      <c r="A49" s="180" t="s">
        <v>1024</v>
      </c>
      <c r="B49" s="290" t="s">
        <v>336</v>
      </c>
      <c r="C49" s="290"/>
      <c r="D49" s="290"/>
      <c r="E49" s="290"/>
      <c r="F49" s="290"/>
      <c r="G49" s="290"/>
      <c r="H49" s="290"/>
      <c r="I49" s="290"/>
      <c r="J49" s="290"/>
      <c r="K49" s="290"/>
      <c r="L49" s="290"/>
      <c r="M49" s="290"/>
      <c r="N49" s="290"/>
      <c r="O49" s="290"/>
      <c r="P49" s="290"/>
      <c r="Q49" s="290"/>
    </row>
    <row r="50" spans="1:17" ht="30" x14ac:dyDescent="0.25">
      <c r="A50" s="180"/>
      <c r="B50" s="181" t="s">
        <v>36</v>
      </c>
      <c r="C50" s="185"/>
      <c r="D50" s="29"/>
      <c r="E50" s="30">
        <f>SUM(H50+K50+N50+O50+P50+Q50)</f>
        <v>610</v>
      </c>
      <c r="F50" s="41"/>
      <c r="G50" s="41">
        <v>135</v>
      </c>
      <c r="H50" s="30">
        <f>F50+G50</f>
        <v>135</v>
      </c>
      <c r="I50" s="41"/>
      <c r="J50" s="41">
        <v>15</v>
      </c>
      <c r="K50" s="30">
        <f>I50+J50</f>
        <v>15</v>
      </c>
      <c r="L50" s="41"/>
      <c r="M50" s="41">
        <v>120</v>
      </c>
      <c r="N50" s="30">
        <f>L50+M50</f>
        <v>120</v>
      </c>
      <c r="O50" s="30">
        <v>90</v>
      </c>
      <c r="P50" s="30">
        <v>125</v>
      </c>
      <c r="Q50" s="30">
        <v>125</v>
      </c>
    </row>
    <row r="51" spans="1:17" ht="45" x14ac:dyDescent="0.25">
      <c r="A51" s="180"/>
      <c r="B51" s="181" t="s">
        <v>42</v>
      </c>
      <c r="C51" s="29"/>
      <c r="D51" s="29"/>
      <c r="E51" s="30">
        <f t="shared" ref="E51:E54" si="35">SUM(H51+K51+N51+O51+P51+Q51)</f>
        <v>0</v>
      </c>
      <c r="F51" s="29"/>
      <c r="G51" s="29"/>
      <c r="H51" s="30">
        <f t="shared" ref="H51:H53" si="36">F51+G51</f>
        <v>0</v>
      </c>
      <c r="I51" s="29"/>
      <c r="J51" s="29"/>
      <c r="K51" s="30">
        <f t="shared" ref="K51:K53" si="37">I51+J51</f>
        <v>0</v>
      </c>
      <c r="L51" s="29"/>
      <c r="M51" s="29"/>
      <c r="N51" s="30">
        <f t="shared" ref="N51:N53" si="38">L51+M51</f>
        <v>0</v>
      </c>
      <c r="O51" s="29"/>
      <c r="P51" s="29"/>
      <c r="Q51" s="29"/>
    </row>
    <row r="52" spans="1:17" ht="30" x14ac:dyDescent="0.25">
      <c r="A52" s="180"/>
      <c r="B52" s="181" t="s">
        <v>37</v>
      </c>
      <c r="C52" s="29"/>
      <c r="D52" s="29"/>
      <c r="E52" s="30">
        <f t="shared" si="35"/>
        <v>0</v>
      </c>
      <c r="F52" s="29"/>
      <c r="G52" s="29"/>
      <c r="H52" s="30">
        <f t="shared" si="36"/>
        <v>0</v>
      </c>
      <c r="I52" s="29"/>
      <c r="J52" s="29"/>
      <c r="K52" s="30">
        <f t="shared" si="37"/>
        <v>0</v>
      </c>
      <c r="L52" s="29"/>
      <c r="M52" s="29"/>
      <c r="N52" s="30">
        <f t="shared" si="38"/>
        <v>0</v>
      </c>
      <c r="O52" s="29"/>
      <c r="P52" s="29"/>
      <c r="Q52" s="29"/>
    </row>
    <row r="53" spans="1:17" ht="15" x14ac:dyDescent="0.25">
      <c r="A53" s="180"/>
      <c r="B53" s="181" t="s">
        <v>38</v>
      </c>
      <c r="C53" s="29"/>
      <c r="D53" s="29"/>
      <c r="E53" s="30">
        <f t="shared" si="35"/>
        <v>615</v>
      </c>
      <c r="F53" s="29"/>
      <c r="G53" s="29">
        <v>140</v>
      </c>
      <c r="H53" s="30">
        <f t="shared" si="36"/>
        <v>140</v>
      </c>
      <c r="I53" s="29"/>
      <c r="J53" s="29">
        <v>15</v>
      </c>
      <c r="K53" s="30">
        <f t="shared" si="37"/>
        <v>15</v>
      </c>
      <c r="L53" s="29"/>
      <c r="M53" s="29">
        <v>120</v>
      </c>
      <c r="N53" s="30">
        <f t="shared" si="38"/>
        <v>120</v>
      </c>
      <c r="O53" s="29">
        <v>90</v>
      </c>
      <c r="P53" s="29">
        <v>125</v>
      </c>
      <c r="Q53" s="29">
        <v>125</v>
      </c>
    </row>
    <row r="54" spans="1:17" ht="30" x14ac:dyDescent="0.25">
      <c r="A54" s="180"/>
      <c r="B54" s="181" t="s">
        <v>41</v>
      </c>
      <c r="C54" s="29"/>
      <c r="D54" s="29"/>
      <c r="E54" s="30">
        <f t="shared" si="35"/>
        <v>1225</v>
      </c>
      <c r="F54" s="30">
        <f t="shared" ref="F54:Q54" si="39">SUM(F50:F53)</f>
        <v>0</v>
      </c>
      <c r="G54" s="30">
        <f t="shared" si="39"/>
        <v>275</v>
      </c>
      <c r="H54" s="30">
        <f t="shared" si="39"/>
        <v>275</v>
      </c>
      <c r="I54" s="30">
        <f t="shared" si="39"/>
        <v>0</v>
      </c>
      <c r="J54" s="30">
        <f t="shared" si="39"/>
        <v>30</v>
      </c>
      <c r="K54" s="30">
        <f t="shared" si="39"/>
        <v>30</v>
      </c>
      <c r="L54" s="30">
        <f t="shared" si="39"/>
        <v>0</v>
      </c>
      <c r="M54" s="30">
        <f t="shared" si="39"/>
        <v>240</v>
      </c>
      <c r="N54" s="30">
        <f t="shared" si="39"/>
        <v>240</v>
      </c>
      <c r="O54" s="30">
        <f t="shared" si="39"/>
        <v>180</v>
      </c>
      <c r="P54" s="30">
        <f t="shared" si="39"/>
        <v>250</v>
      </c>
      <c r="Q54" s="30">
        <f t="shared" si="39"/>
        <v>250</v>
      </c>
    </row>
    <row r="55" spans="1:17" ht="28.15" customHeight="1" x14ac:dyDescent="0.2">
      <c r="A55" s="180" t="s">
        <v>1065</v>
      </c>
      <c r="B55" s="291" t="s">
        <v>846</v>
      </c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/>
      <c r="P55" s="292"/>
      <c r="Q55" s="293"/>
    </row>
    <row r="56" spans="1:17" ht="30" x14ac:dyDescent="0.25">
      <c r="A56" s="180"/>
      <c r="B56" s="181" t="s">
        <v>36</v>
      </c>
      <c r="C56" s="185"/>
      <c r="D56" s="29"/>
      <c r="E56" s="30">
        <f>SUM(H56+K56+N56+O56+P56+Q56)</f>
        <v>1197</v>
      </c>
      <c r="F56" s="41">
        <f>F62+F68+F74+F80+F86</f>
        <v>0</v>
      </c>
      <c r="G56" s="41">
        <f>G62+G68+G74+G80+G86</f>
        <v>87</v>
      </c>
      <c r="H56" s="30">
        <f>F56+G56</f>
        <v>87</v>
      </c>
      <c r="I56" s="41">
        <f>I62+I68+I74+I80+I86</f>
        <v>0</v>
      </c>
      <c r="J56" s="41">
        <f>J62+J68+J74+J80+J86</f>
        <v>390</v>
      </c>
      <c r="K56" s="30">
        <f>I56+J56</f>
        <v>390</v>
      </c>
      <c r="L56" s="41">
        <f>L62+L68+L74+L80+L86</f>
        <v>0</v>
      </c>
      <c r="M56" s="41">
        <f>M62+M68+M74+M80+M86</f>
        <v>420</v>
      </c>
      <c r="N56" s="30">
        <f>L56+M56</f>
        <v>420</v>
      </c>
      <c r="O56" s="41">
        <f>O62+O68+O74+O80+O86</f>
        <v>100</v>
      </c>
      <c r="P56" s="41">
        <f>P62+P68+P74+P80+P86</f>
        <v>100</v>
      </c>
      <c r="Q56" s="41">
        <f>Q62+Q68+Q74+Q80+Q86</f>
        <v>100</v>
      </c>
    </row>
    <row r="57" spans="1:17" ht="45" x14ac:dyDescent="0.25">
      <c r="A57" s="180"/>
      <c r="B57" s="181" t="s">
        <v>42</v>
      </c>
      <c r="C57" s="29"/>
      <c r="D57" s="29"/>
      <c r="E57" s="30">
        <f t="shared" ref="E57:E60" si="40">SUM(H57+K57+N57+O57+P57+Q57)</f>
        <v>0</v>
      </c>
      <c r="F57" s="41">
        <f t="shared" ref="F57:G59" si="41">F63+F69+F75+F81+F87</f>
        <v>0</v>
      </c>
      <c r="G57" s="41">
        <f t="shared" si="41"/>
        <v>0</v>
      </c>
      <c r="H57" s="30">
        <f t="shared" ref="H57:H59" si="42">F57+G57</f>
        <v>0</v>
      </c>
      <c r="I57" s="41">
        <f t="shared" ref="I57:J59" si="43">I63+I69+I75+I81+I87</f>
        <v>0</v>
      </c>
      <c r="J57" s="41">
        <f t="shared" si="43"/>
        <v>0</v>
      </c>
      <c r="K57" s="30">
        <f t="shared" ref="K57:K59" si="44">I57+J57</f>
        <v>0</v>
      </c>
      <c r="L57" s="41">
        <f t="shared" ref="L57:M59" si="45">L63+L69+L75+L81+L87</f>
        <v>0</v>
      </c>
      <c r="M57" s="41">
        <f t="shared" si="45"/>
        <v>0</v>
      </c>
      <c r="N57" s="30">
        <f t="shared" ref="N57:N59" si="46">L57+M57</f>
        <v>0</v>
      </c>
      <c r="O57" s="41">
        <f t="shared" ref="O57:Q59" si="47">O63+O69+O75+O81+O87</f>
        <v>0</v>
      </c>
      <c r="P57" s="41">
        <f t="shared" si="47"/>
        <v>0</v>
      </c>
      <c r="Q57" s="41">
        <f t="shared" si="47"/>
        <v>0</v>
      </c>
    </row>
    <row r="58" spans="1:17" ht="30" x14ac:dyDescent="0.25">
      <c r="A58" s="180"/>
      <c r="B58" s="181" t="s">
        <v>37</v>
      </c>
      <c r="C58" s="29"/>
      <c r="D58" s="29"/>
      <c r="E58" s="30">
        <f t="shared" si="40"/>
        <v>1100</v>
      </c>
      <c r="F58" s="41">
        <f t="shared" si="41"/>
        <v>0</v>
      </c>
      <c r="G58" s="41">
        <f t="shared" si="41"/>
        <v>0</v>
      </c>
      <c r="H58" s="30">
        <f t="shared" si="42"/>
        <v>0</v>
      </c>
      <c r="I58" s="41">
        <f t="shared" si="43"/>
        <v>0</v>
      </c>
      <c r="J58" s="41">
        <f t="shared" si="43"/>
        <v>0</v>
      </c>
      <c r="K58" s="30">
        <f t="shared" si="44"/>
        <v>0</v>
      </c>
      <c r="L58" s="41">
        <f t="shared" si="45"/>
        <v>0</v>
      </c>
      <c r="M58" s="41">
        <f t="shared" si="45"/>
        <v>100</v>
      </c>
      <c r="N58" s="30">
        <f t="shared" si="46"/>
        <v>100</v>
      </c>
      <c r="O58" s="41">
        <f t="shared" si="47"/>
        <v>200</v>
      </c>
      <c r="P58" s="41">
        <f t="shared" si="47"/>
        <v>300</v>
      </c>
      <c r="Q58" s="41">
        <f t="shared" si="47"/>
        <v>500</v>
      </c>
    </row>
    <row r="59" spans="1:17" ht="15" x14ac:dyDescent="0.25">
      <c r="A59" s="180"/>
      <c r="B59" s="181" t="s">
        <v>38</v>
      </c>
      <c r="C59" s="29"/>
      <c r="D59" s="29"/>
      <c r="E59" s="30">
        <f t="shared" si="40"/>
        <v>3133</v>
      </c>
      <c r="F59" s="41">
        <f t="shared" si="41"/>
        <v>0</v>
      </c>
      <c r="G59" s="41">
        <f t="shared" si="41"/>
        <v>88</v>
      </c>
      <c r="H59" s="30">
        <f t="shared" si="42"/>
        <v>88</v>
      </c>
      <c r="I59" s="41">
        <f t="shared" si="43"/>
        <v>0</v>
      </c>
      <c r="J59" s="41">
        <f t="shared" si="43"/>
        <v>395</v>
      </c>
      <c r="K59" s="30">
        <f t="shared" si="44"/>
        <v>395</v>
      </c>
      <c r="L59" s="41">
        <f t="shared" si="45"/>
        <v>0</v>
      </c>
      <c r="M59" s="41">
        <f t="shared" si="45"/>
        <v>650</v>
      </c>
      <c r="N59" s="30">
        <f t="shared" si="46"/>
        <v>650</v>
      </c>
      <c r="O59" s="41">
        <f t="shared" si="47"/>
        <v>400</v>
      </c>
      <c r="P59" s="41">
        <f t="shared" si="47"/>
        <v>600</v>
      </c>
      <c r="Q59" s="41">
        <f t="shared" si="47"/>
        <v>1000</v>
      </c>
    </row>
    <row r="60" spans="1:17" ht="30" x14ac:dyDescent="0.25">
      <c r="A60" s="180"/>
      <c r="B60" s="181" t="s">
        <v>41</v>
      </c>
      <c r="C60" s="29"/>
      <c r="D60" s="29"/>
      <c r="E60" s="30">
        <f t="shared" si="40"/>
        <v>5430</v>
      </c>
      <c r="F60" s="30">
        <f t="shared" ref="F60:Q60" si="48">SUM(F56:F59)</f>
        <v>0</v>
      </c>
      <c r="G60" s="30">
        <f t="shared" si="48"/>
        <v>175</v>
      </c>
      <c r="H60" s="30">
        <f t="shared" si="48"/>
        <v>175</v>
      </c>
      <c r="I60" s="30">
        <f t="shared" si="48"/>
        <v>0</v>
      </c>
      <c r="J60" s="30">
        <f t="shared" si="48"/>
        <v>785</v>
      </c>
      <c r="K60" s="30">
        <f t="shared" si="48"/>
        <v>785</v>
      </c>
      <c r="L60" s="30">
        <f t="shared" si="48"/>
        <v>0</v>
      </c>
      <c r="M60" s="30">
        <f t="shared" si="48"/>
        <v>1170</v>
      </c>
      <c r="N60" s="30">
        <f t="shared" si="48"/>
        <v>1170</v>
      </c>
      <c r="O60" s="30">
        <f t="shared" si="48"/>
        <v>700</v>
      </c>
      <c r="P60" s="30">
        <f t="shared" si="48"/>
        <v>1000</v>
      </c>
      <c r="Q60" s="30">
        <f t="shared" si="48"/>
        <v>1600</v>
      </c>
    </row>
    <row r="61" spans="1:17" ht="32.450000000000003" customHeight="1" x14ac:dyDescent="0.2">
      <c r="A61" s="181" t="s">
        <v>1048</v>
      </c>
      <c r="B61" s="291" t="s">
        <v>847</v>
      </c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3"/>
    </row>
    <row r="62" spans="1:17" ht="30" x14ac:dyDescent="0.25">
      <c r="A62" s="181"/>
      <c r="B62" s="181" t="s">
        <v>36</v>
      </c>
      <c r="C62" s="44"/>
      <c r="D62" s="185"/>
      <c r="E62" s="30">
        <f>SUM(H62+K62+N62+O62+P62+Q62)</f>
        <v>50</v>
      </c>
      <c r="F62" s="36"/>
      <c r="G62" s="41">
        <v>50</v>
      </c>
      <c r="H62" s="30">
        <f>F62+G62</f>
        <v>50</v>
      </c>
      <c r="I62" s="41"/>
      <c r="J62" s="41"/>
      <c r="K62" s="30">
        <f>I62+J62</f>
        <v>0</v>
      </c>
      <c r="L62" s="41"/>
      <c r="M62" s="41"/>
      <c r="N62" s="30">
        <f>L62+M62</f>
        <v>0</v>
      </c>
      <c r="O62" s="30"/>
      <c r="P62" s="30"/>
      <c r="Q62" s="30"/>
    </row>
    <row r="63" spans="1:17" ht="45" x14ac:dyDescent="0.2">
      <c r="A63" s="181"/>
      <c r="B63" s="181" t="s">
        <v>42</v>
      </c>
      <c r="C63" s="185"/>
      <c r="D63" s="185"/>
      <c r="E63" s="30">
        <f t="shared" ref="E63:E66" si="49">SUM(H63+K63+N63+O63+P63+Q63)</f>
        <v>0</v>
      </c>
      <c r="F63" s="33"/>
      <c r="G63" s="34"/>
      <c r="H63" s="30">
        <f t="shared" ref="H63:H65" si="50">F63+G63</f>
        <v>0</v>
      </c>
      <c r="I63" s="35"/>
      <c r="J63" s="35"/>
      <c r="K63" s="30">
        <f t="shared" ref="K63:K65" si="51">I63+J63</f>
        <v>0</v>
      </c>
      <c r="L63" s="35"/>
      <c r="M63" s="34"/>
      <c r="N63" s="30">
        <f t="shared" ref="N63:N65" si="52">L63+M63</f>
        <v>0</v>
      </c>
      <c r="O63" s="34"/>
      <c r="P63" s="34"/>
      <c r="Q63" s="34"/>
    </row>
    <row r="64" spans="1:17" ht="30" x14ac:dyDescent="0.2">
      <c r="A64" s="181"/>
      <c r="B64" s="181" t="s">
        <v>37</v>
      </c>
      <c r="C64" s="294"/>
      <c r="D64" s="294"/>
      <c r="E64" s="30">
        <f t="shared" si="49"/>
        <v>0</v>
      </c>
      <c r="F64" s="34"/>
      <c r="G64" s="34"/>
      <c r="H64" s="30">
        <f t="shared" si="50"/>
        <v>0</v>
      </c>
      <c r="I64" s="34"/>
      <c r="J64" s="34"/>
      <c r="K64" s="30">
        <f t="shared" si="51"/>
        <v>0</v>
      </c>
      <c r="L64" s="34"/>
      <c r="M64" s="34"/>
      <c r="N64" s="30">
        <f t="shared" si="52"/>
        <v>0</v>
      </c>
      <c r="O64" s="34"/>
      <c r="P64" s="34"/>
      <c r="Q64" s="34"/>
    </row>
    <row r="65" spans="1:17" ht="15" x14ac:dyDescent="0.2">
      <c r="A65" s="181"/>
      <c r="B65" s="181" t="s">
        <v>38</v>
      </c>
      <c r="C65" s="294"/>
      <c r="D65" s="294"/>
      <c r="E65" s="30">
        <f t="shared" si="49"/>
        <v>50</v>
      </c>
      <c r="F65" s="34"/>
      <c r="G65" s="30">
        <v>50</v>
      </c>
      <c r="H65" s="30">
        <f t="shared" si="50"/>
        <v>50</v>
      </c>
      <c r="I65" s="30"/>
      <c r="J65" s="30"/>
      <c r="K65" s="30">
        <f t="shared" si="51"/>
        <v>0</v>
      </c>
      <c r="L65" s="30"/>
      <c r="M65" s="30"/>
      <c r="N65" s="30">
        <f t="shared" si="52"/>
        <v>0</v>
      </c>
      <c r="O65" s="30"/>
      <c r="P65" s="30"/>
      <c r="Q65" s="30"/>
    </row>
    <row r="66" spans="1:17" ht="30" x14ac:dyDescent="0.2">
      <c r="A66" s="181"/>
      <c r="B66" s="181" t="s">
        <v>41</v>
      </c>
      <c r="C66" s="185"/>
      <c r="D66" s="185"/>
      <c r="E66" s="30">
        <f t="shared" si="49"/>
        <v>100</v>
      </c>
      <c r="F66" s="30">
        <f t="shared" ref="F66:Q66" si="53">SUM(F62:F65)</f>
        <v>0</v>
      </c>
      <c r="G66" s="30">
        <f t="shared" si="53"/>
        <v>100</v>
      </c>
      <c r="H66" s="30">
        <f t="shared" si="53"/>
        <v>100</v>
      </c>
      <c r="I66" s="30">
        <f t="shared" si="53"/>
        <v>0</v>
      </c>
      <c r="J66" s="30">
        <f t="shared" si="53"/>
        <v>0</v>
      </c>
      <c r="K66" s="30">
        <f t="shared" si="53"/>
        <v>0</v>
      </c>
      <c r="L66" s="30">
        <f t="shared" si="53"/>
        <v>0</v>
      </c>
      <c r="M66" s="30">
        <f t="shared" si="53"/>
        <v>0</v>
      </c>
      <c r="N66" s="30">
        <f t="shared" si="53"/>
        <v>0</v>
      </c>
      <c r="O66" s="30">
        <f t="shared" si="53"/>
        <v>0</v>
      </c>
      <c r="P66" s="30">
        <f t="shared" si="53"/>
        <v>0</v>
      </c>
      <c r="Q66" s="30">
        <f t="shared" si="53"/>
        <v>0</v>
      </c>
    </row>
    <row r="67" spans="1:17" ht="34.9" customHeight="1" x14ac:dyDescent="0.2">
      <c r="A67" s="181" t="s">
        <v>1052</v>
      </c>
      <c r="B67" s="295" t="s">
        <v>964</v>
      </c>
      <c r="C67" s="295"/>
      <c r="D67" s="295"/>
      <c r="E67" s="295"/>
      <c r="F67" s="295"/>
      <c r="G67" s="295"/>
      <c r="H67" s="295"/>
      <c r="I67" s="295"/>
      <c r="J67" s="295"/>
      <c r="K67" s="295"/>
      <c r="L67" s="295"/>
      <c r="M67" s="295"/>
      <c r="N67" s="295"/>
      <c r="O67" s="295"/>
      <c r="P67" s="295"/>
      <c r="Q67" s="295"/>
    </row>
    <row r="68" spans="1:17" ht="30" x14ac:dyDescent="0.25">
      <c r="A68" s="181"/>
      <c r="B68" s="181" t="s">
        <v>36</v>
      </c>
      <c r="C68" s="185"/>
      <c r="D68" s="29"/>
      <c r="E68" s="30">
        <f>SUM(H68+K68+N68+O68+P68+Q68)</f>
        <v>27</v>
      </c>
      <c r="F68" s="41"/>
      <c r="G68" s="41">
        <v>12</v>
      </c>
      <c r="H68" s="30">
        <f>F68+G68</f>
        <v>12</v>
      </c>
      <c r="I68" s="41"/>
      <c r="J68" s="41">
        <v>15</v>
      </c>
      <c r="K68" s="30">
        <f>I68+J68</f>
        <v>15</v>
      </c>
      <c r="L68" s="41"/>
      <c r="M68" s="41"/>
      <c r="N68" s="30">
        <f>L68+M68</f>
        <v>0</v>
      </c>
      <c r="O68" s="30"/>
      <c r="P68" s="30"/>
      <c r="Q68" s="30"/>
    </row>
    <row r="69" spans="1:17" ht="45" x14ac:dyDescent="0.25">
      <c r="A69" s="181"/>
      <c r="B69" s="181" t="s">
        <v>42</v>
      </c>
      <c r="C69" s="29"/>
      <c r="D69" s="29"/>
      <c r="E69" s="30">
        <f t="shared" ref="E69:E72" si="54">SUM(H69+K69+N69+O69+P69+Q69)</f>
        <v>0</v>
      </c>
      <c r="F69" s="29"/>
      <c r="G69" s="29"/>
      <c r="H69" s="29"/>
      <c r="I69" s="29"/>
      <c r="J69" s="29"/>
      <c r="K69" s="29"/>
      <c r="L69" s="29"/>
      <c r="M69" s="29"/>
      <c r="N69" s="30">
        <f t="shared" ref="N69:N71" si="55">L69+M69</f>
        <v>0</v>
      </c>
      <c r="O69" s="29"/>
      <c r="P69" s="29"/>
      <c r="Q69" s="29"/>
    </row>
    <row r="70" spans="1:17" ht="30" x14ac:dyDescent="0.25">
      <c r="A70" s="181"/>
      <c r="B70" s="181" t="s">
        <v>37</v>
      </c>
      <c r="C70" s="29"/>
      <c r="D70" s="29"/>
      <c r="E70" s="30">
        <f t="shared" si="54"/>
        <v>0</v>
      </c>
      <c r="F70" s="29"/>
      <c r="G70" s="29"/>
      <c r="H70" s="29"/>
      <c r="I70" s="29"/>
      <c r="J70" s="29"/>
      <c r="K70" s="29"/>
      <c r="L70" s="29"/>
      <c r="M70" s="29"/>
      <c r="N70" s="30">
        <f t="shared" si="55"/>
        <v>0</v>
      </c>
      <c r="O70" s="29"/>
      <c r="P70" s="29"/>
      <c r="Q70" s="29"/>
    </row>
    <row r="71" spans="1:17" ht="15" x14ac:dyDescent="0.25">
      <c r="A71" s="181"/>
      <c r="B71" s="181" t="s">
        <v>38</v>
      </c>
      <c r="C71" s="29"/>
      <c r="D71" s="29"/>
      <c r="E71" s="30">
        <f t="shared" si="54"/>
        <v>33</v>
      </c>
      <c r="F71" s="29"/>
      <c r="G71" s="29">
        <v>13</v>
      </c>
      <c r="H71" s="29">
        <v>13</v>
      </c>
      <c r="I71" s="29"/>
      <c r="J71" s="29">
        <v>20</v>
      </c>
      <c r="K71" s="29">
        <v>20</v>
      </c>
      <c r="L71" s="29"/>
      <c r="M71" s="29"/>
      <c r="N71" s="30">
        <f t="shared" si="55"/>
        <v>0</v>
      </c>
      <c r="O71" s="29"/>
      <c r="P71" s="29"/>
      <c r="Q71" s="29"/>
    </row>
    <row r="72" spans="1:17" ht="30" x14ac:dyDescent="0.25">
      <c r="A72" s="180"/>
      <c r="B72" s="181" t="s">
        <v>41</v>
      </c>
      <c r="C72" s="29"/>
      <c r="D72" s="29"/>
      <c r="E72" s="30">
        <f t="shared" si="54"/>
        <v>60</v>
      </c>
      <c r="F72" s="30">
        <f t="shared" ref="F72:Q72" si="56">SUM(F68:F71)</f>
        <v>0</v>
      </c>
      <c r="G72" s="30">
        <f t="shared" si="56"/>
        <v>25</v>
      </c>
      <c r="H72" s="30">
        <f t="shared" si="56"/>
        <v>25</v>
      </c>
      <c r="I72" s="30">
        <f t="shared" si="56"/>
        <v>0</v>
      </c>
      <c r="J72" s="30">
        <f t="shared" si="56"/>
        <v>35</v>
      </c>
      <c r="K72" s="30">
        <f t="shared" si="56"/>
        <v>35</v>
      </c>
      <c r="L72" s="30">
        <f t="shared" si="56"/>
        <v>0</v>
      </c>
      <c r="M72" s="30">
        <f t="shared" si="56"/>
        <v>0</v>
      </c>
      <c r="N72" s="30">
        <f t="shared" si="56"/>
        <v>0</v>
      </c>
      <c r="O72" s="30">
        <f t="shared" si="56"/>
        <v>0</v>
      </c>
      <c r="P72" s="30">
        <f t="shared" si="56"/>
        <v>0</v>
      </c>
      <c r="Q72" s="30">
        <f t="shared" si="56"/>
        <v>0</v>
      </c>
    </row>
    <row r="73" spans="1:17" ht="34.9" customHeight="1" x14ac:dyDescent="0.2">
      <c r="A73" s="180" t="s">
        <v>1055</v>
      </c>
      <c r="B73" s="296" t="s">
        <v>872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  <c r="N73" s="297"/>
      <c r="O73" s="297"/>
      <c r="P73" s="297"/>
      <c r="Q73" s="298"/>
    </row>
    <row r="74" spans="1:17" ht="30" x14ac:dyDescent="0.25">
      <c r="A74" s="180"/>
      <c r="B74" s="181" t="s">
        <v>36</v>
      </c>
      <c r="C74" s="185"/>
      <c r="D74" s="29"/>
      <c r="E74" s="30">
        <f>SUM(H74+K74+N74+O74+P74+Q74)</f>
        <v>50</v>
      </c>
      <c r="F74" s="41"/>
      <c r="G74" s="41">
        <v>25</v>
      </c>
      <c r="H74" s="30">
        <f>F74+G74</f>
        <v>25</v>
      </c>
      <c r="I74" s="41"/>
      <c r="J74" s="41">
        <v>25</v>
      </c>
      <c r="K74" s="30">
        <f>I74+J74</f>
        <v>25</v>
      </c>
      <c r="L74" s="41"/>
      <c r="M74" s="41"/>
      <c r="N74" s="30">
        <f>L74+M74</f>
        <v>0</v>
      </c>
      <c r="O74" s="30"/>
      <c r="P74" s="30"/>
      <c r="Q74" s="30">
        <v>0</v>
      </c>
    </row>
    <row r="75" spans="1:17" ht="45" x14ac:dyDescent="0.25">
      <c r="A75" s="180"/>
      <c r="B75" s="181" t="s">
        <v>42</v>
      </c>
      <c r="C75" s="29"/>
      <c r="D75" s="29"/>
      <c r="E75" s="30">
        <f t="shared" ref="E75:E78" si="57">SUM(H75+K75+N75+O75+P75+Q75)</f>
        <v>0</v>
      </c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</row>
    <row r="76" spans="1:17" ht="30" x14ac:dyDescent="0.25">
      <c r="A76" s="181"/>
      <c r="B76" s="181" t="s">
        <v>37</v>
      </c>
      <c r="C76" s="29"/>
      <c r="D76" s="29"/>
      <c r="E76" s="30">
        <f t="shared" si="57"/>
        <v>0</v>
      </c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</row>
    <row r="77" spans="1:17" ht="15" x14ac:dyDescent="0.25">
      <c r="A77" s="181"/>
      <c r="B77" s="181" t="s">
        <v>38</v>
      </c>
      <c r="C77" s="29"/>
      <c r="D77" s="29"/>
      <c r="E77" s="30">
        <f t="shared" si="57"/>
        <v>50</v>
      </c>
      <c r="F77" s="29"/>
      <c r="G77" s="29">
        <v>25</v>
      </c>
      <c r="H77" s="29">
        <v>25</v>
      </c>
      <c r="I77" s="29"/>
      <c r="J77" s="29">
        <v>25</v>
      </c>
      <c r="K77" s="29">
        <v>25</v>
      </c>
      <c r="L77" s="29"/>
      <c r="M77" s="29"/>
      <c r="N77" s="29"/>
      <c r="O77" s="29"/>
      <c r="P77" s="29"/>
      <c r="Q77" s="29"/>
    </row>
    <row r="78" spans="1:17" ht="30" x14ac:dyDescent="0.25">
      <c r="A78" s="180"/>
      <c r="B78" s="181" t="s">
        <v>41</v>
      </c>
      <c r="C78" s="29"/>
      <c r="D78" s="29"/>
      <c r="E78" s="30">
        <f t="shared" si="57"/>
        <v>100</v>
      </c>
      <c r="F78" s="30">
        <f t="shared" ref="F78:Q78" si="58">SUM(F74:F77)</f>
        <v>0</v>
      </c>
      <c r="G78" s="30">
        <f t="shared" si="58"/>
        <v>50</v>
      </c>
      <c r="H78" s="30">
        <f t="shared" si="58"/>
        <v>50</v>
      </c>
      <c r="I78" s="30">
        <f t="shared" si="58"/>
        <v>0</v>
      </c>
      <c r="J78" s="30">
        <f t="shared" si="58"/>
        <v>50</v>
      </c>
      <c r="K78" s="30">
        <f t="shared" si="58"/>
        <v>50</v>
      </c>
      <c r="L78" s="30">
        <f t="shared" si="58"/>
        <v>0</v>
      </c>
      <c r="M78" s="30">
        <f t="shared" si="58"/>
        <v>0</v>
      </c>
      <c r="N78" s="30">
        <f t="shared" si="58"/>
        <v>0</v>
      </c>
      <c r="O78" s="30">
        <f t="shared" si="58"/>
        <v>0</v>
      </c>
      <c r="P78" s="30">
        <f t="shared" si="58"/>
        <v>0</v>
      </c>
      <c r="Q78" s="30">
        <f t="shared" si="58"/>
        <v>0</v>
      </c>
    </row>
    <row r="79" spans="1:17" ht="18.600000000000001" customHeight="1" x14ac:dyDescent="0.2">
      <c r="A79" s="180" t="s">
        <v>1064</v>
      </c>
      <c r="B79" s="299" t="s">
        <v>878</v>
      </c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  <c r="N79" s="299"/>
      <c r="O79" s="299"/>
      <c r="P79" s="299"/>
      <c r="Q79" s="299"/>
    </row>
    <row r="80" spans="1:17" ht="30" x14ac:dyDescent="0.25">
      <c r="A80" s="180"/>
      <c r="B80" s="181" t="s">
        <v>36</v>
      </c>
      <c r="C80" s="185"/>
      <c r="D80" s="29"/>
      <c r="E80" s="30">
        <f>SUM(H80+K80+N80+O80+P80+Q80)</f>
        <v>700</v>
      </c>
      <c r="F80" s="41"/>
      <c r="G80" s="41"/>
      <c r="H80" s="30">
        <f>F80+G80</f>
        <v>0</v>
      </c>
      <c r="I80" s="41"/>
      <c r="J80" s="41">
        <v>350</v>
      </c>
      <c r="K80" s="30">
        <f>I80+J80</f>
        <v>350</v>
      </c>
      <c r="L80" s="41"/>
      <c r="M80" s="41">
        <v>350</v>
      </c>
      <c r="N80" s="30">
        <f>L80+M80</f>
        <v>350</v>
      </c>
      <c r="O80" s="30"/>
      <c r="P80" s="30"/>
      <c r="Q80" s="30">
        <v>0</v>
      </c>
    </row>
    <row r="81" spans="1:17" ht="45" x14ac:dyDescent="0.25">
      <c r="A81" s="180"/>
      <c r="B81" s="181" t="s">
        <v>42</v>
      </c>
      <c r="C81" s="29"/>
      <c r="D81" s="29"/>
      <c r="E81" s="30">
        <f t="shared" ref="E81:E84" si="59">SUM(H81+K81+N81+O81+P81+Q81)</f>
        <v>0</v>
      </c>
      <c r="F81" s="29"/>
      <c r="G81" s="29"/>
      <c r="H81" s="30">
        <f t="shared" ref="H81:H83" si="60">F81+G81</f>
        <v>0</v>
      </c>
      <c r="I81" s="29"/>
      <c r="J81" s="29"/>
      <c r="K81" s="30">
        <f t="shared" ref="K81:K83" si="61">I81+J81</f>
        <v>0</v>
      </c>
      <c r="L81" s="29"/>
      <c r="M81" s="29"/>
      <c r="N81" s="30">
        <f t="shared" ref="N81:N83" si="62">L81+M81</f>
        <v>0</v>
      </c>
      <c r="O81" s="29"/>
      <c r="P81" s="29"/>
      <c r="Q81" s="29"/>
    </row>
    <row r="82" spans="1:17" ht="30" x14ac:dyDescent="0.25">
      <c r="A82" s="180"/>
      <c r="B82" s="181" t="s">
        <v>37</v>
      </c>
      <c r="C82" s="29"/>
      <c r="D82" s="29"/>
      <c r="E82" s="30">
        <f t="shared" si="59"/>
        <v>0</v>
      </c>
      <c r="F82" s="29"/>
      <c r="G82" s="29"/>
      <c r="H82" s="30">
        <f t="shared" si="60"/>
        <v>0</v>
      </c>
      <c r="I82" s="29"/>
      <c r="J82" s="29"/>
      <c r="K82" s="30">
        <f t="shared" si="61"/>
        <v>0</v>
      </c>
      <c r="L82" s="29"/>
      <c r="M82" s="29"/>
      <c r="N82" s="30">
        <f t="shared" si="62"/>
        <v>0</v>
      </c>
      <c r="O82" s="29"/>
      <c r="P82" s="29"/>
      <c r="Q82" s="29"/>
    </row>
    <row r="83" spans="1:17" ht="15" x14ac:dyDescent="0.25">
      <c r="A83" s="180"/>
      <c r="B83" s="181" t="s">
        <v>38</v>
      </c>
      <c r="C83" s="29"/>
      <c r="D83" s="29"/>
      <c r="E83" s="30">
        <f t="shared" si="59"/>
        <v>700</v>
      </c>
      <c r="F83" s="29"/>
      <c r="G83" s="29"/>
      <c r="H83" s="30">
        <f t="shared" si="60"/>
        <v>0</v>
      </c>
      <c r="I83" s="29"/>
      <c r="J83" s="29">
        <v>350</v>
      </c>
      <c r="K83" s="30">
        <f t="shared" si="61"/>
        <v>350</v>
      </c>
      <c r="L83" s="29"/>
      <c r="M83" s="29">
        <v>350</v>
      </c>
      <c r="N83" s="30">
        <f t="shared" si="62"/>
        <v>350</v>
      </c>
      <c r="O83" s="29"/>
      <c r="P83" s="29"/>
      <c r="Q83" s="29"/>
    </row>
    <row r="84" spans="1:17" ht="30" x14ac:dyDescent="0.25">
      <c r="A84" s="180"/>
      <c r="B84" s="181" t="s">
        <v>41</v>
      </c>
      <c r="C84" s="29"/>
      <c r="D84" s="29"/>
      <c r="E84" s="30">
        <f t="shared" si="59"/>
        <v>1400</v>
      </c>
      <c r="F84" s="30">
        <f t="shared" ref="F84:Q84" si="63">SUM(F80:F83)</f>
        <v>0</v>
      </c>
      <c r="G84" s="30">
        <f t="shared" si="63"/>
        <v>0</v>
      </c>
      <c r="H84" s="30">
        <f t="shared" si="63"/>
        <v>0</v>
      </c>
      <c r="I84" s="30">
        <f t="shared" si="63"/>
        <v>0</v>
      </c>
      <c r="J84" s="30">
        <f t="shared" si="63"/>
        <v>700</v>
      </c>
      <c r="K84" s="30">
        <f t="shared" si="63"/>
        <v>700</v>
      </c>
      <c r="L84" s="30">
        <f t="shared" si="63"/>
        <v>0</v>
      </c>
      <c r="M84" s="30">
        <f t="shared" si="63"/>
        <v>700</v>
      </c>
      <c r="N84" s="30">
        <f t="shared" si="63"/>
        <v>700</v>
      </c>
      <c r="O84" s="30">
        <f t="shared" si="63"/>
        <v>0</v>
      </c>
      <c r="P84" s="30">
        <f t="shared" si="63"/>
        <v>0</v>
      </c>
      <c r="Q84" s="30">
        <f t="shared" si="63"/>
        <v>0</v>
      </c>
    </row>
    <row r="85" spans="1:17" ht="31.9" customHeight="1" x14ac:dyDescent="0.2">
      <c r="A85" s="180" t="s">
        <v>1096</v>
      </c>
      <c r="B85" s="299" t="s">
        <v>906</v>
      </c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  <c r="N85" s="299"/>
      <c r="O85" s="299"/>
      <c r="P85" s="299"/>
      <c r="Q85" s="299"/>
    </row>
    <row r="86" spans="1:17" ht="30" x14ac:dyDescent="0.25">
      <c r="A86" s="180"/>
      <c r="B86" s="181" t="s">
        <v>36</v>
      </c>
      <c r="C86" s="185"/>
      <c r="D86" s="29"/>
      <c r="E86" s="30">
        <f>SUM(H86+K86+N86+O86+P86+Q86)</f>
        <v>370</v>
      </c>
      <c r="F86" s="41"/>
      <c r="G86" s="41"/>
      <c r="H86" s="30">
        <f>F86+G86</f>
        <v>0</v>
      </c>
      <c r="I86" s="41"/>
      <c r="J86" s="41"/>
      <c r="K86" s="30">
        <f>I86+J86</f>
        <v>0</v>
      </c>
      <c r="L86" s="41"/>
      <c r="M86" s="41">
        <v>70</v>
      </c>
      <c r="N86" s="30">
        <f>L86+M86</f>
        <v>70</v>
      </c>
      <c r="O86" s="30">
        <v>100</v>
      </c>
      <c r="P86" s="30">
        <v>100</v>
      </c>
      <c r="Q86" s="30">
        <v>100</v>
      </c>
    </row>
    <row r="87" spans="1:17" ht="45" x14ac:dyDescent="0.25">
      <c r="A87" s="180"/>
      <c r="B87" s="181" t="s">
        <v>42</v>
      </c>
      <c r="C87" s="29"/>
      <c r="D87" s="29"/>
      <c r="E87" s="30">
        <f t="shared" ref="E87:E90" si="64">SUM(H87+K87+N87+O87+P87+Q87)</f>
        <v>0</v>
      </c>
      <c r="F87" s="29"/>
      <c r="G87" s="29"/>
      <c r="H87" s="30">
        <f t="shared" ref="H87:H89" si="65">F87+G87</f>
        <v>0</v>
      </c>
      <c r="I87" s="29"/>
      <c r="J87" s="29"/>
      <c r="K87" s="30">
        <f t="shared" ref="K87:K89" si="66">I87+J87</f>
        <v>0</v>
      </c>
      <c r="L87" s="29"/>
      <c r="M87" s="29"/>
      <c r="N87" s="30">
        <f t="shared" ref="N87:N89" si="67">L87+M87</f>
        <v>0</v>
      </c>
      <c r="O87" s="29"/>
      <c r="P87" s="29"/>
      <c r="Q87" s="29"/>
    </row>
    <row r="88" spans="1:17" ht="30" x14ac:dyDescent="0.25">
      <c r="A88" s="180"/>
      <c r="B88" s="181" t="s">
        <v>37</v>
      </c>
      <c r="C88" s="29"/>
      <c r="D88" s="29"/>
      <c r="E88" s="30">
        <f t="shared" si="64"/>
        <v>1100</v>
      </c>
      <c r="F88" s="29"/>
      <c r="G88" s="29"/>
      <c r="H88" s="30">
        <f t="shared" si="65"/>
        <v>0</v>
      </c>
      <c r="I88" s="29"/>
      <c r="J88" s="29"/>
      <c r="K88" s="30">
        <f t="shared" si="66"/>
        <v>0</v>
      </c>
      <c r="L88" s="29"/>
      <c r="M88" s="182">
        <v>100</v>
      </c>
      <c r="N88" s="30">
        <f t="shared" si="67"/>
        <v>100</v>
      </c>
      <c r="O88" s="182">
        <v>200</v>
      </c>
      <c r="P88" s="182">
        <v>300</v>
      </c>
      <c r="Q88" s="182">
        <v>500</v>
      </c>
    </row>
    <row r="89" spans="1:17" ht="15" x14ac:dyDescent="0.25">
      <c r="A89" s="180"/>
      <c r="B89" s="181" t="s">
        <v>38</v>
      </c>
      <c r="C89" s="29"/>
      <c r="D89" s="29"/>
      <c r="E89" s="30">
        <f t="shared" si="64"/>
        <v>2300</v>
      </c>
      <c r="F89" s="29"/>
      <c r="G89" s="29"/>
      <c r="H89" s="30">
        <f t="shared" si="65"/>
        <v>0</v>
      </c>
      <c r="I89" s="29"/>
      <c r="J89" s="29"/>
      <c r="K89" s="30">
        <f t="shared" si="66"/>
        <v>0</v>
      </c>
      <c r="L89" s="29"/>
      <c r="M89" s="182">
        <v>300</v>
      </c>
      <c r="N89" s="30">
        <f t="shared" si="67"/>
        <v>300</v>
      </c>
      <c r="O89" s="182">
        <v>400</v>
      </c>
      <c r="P89" s="182">
        <v>600</v>
      </c>
      <c r="Q89" s="182">
        <v>1000</v>
      </c>
    </row>
    <row r="90" spans="1:17" ht="30" x14ac:dyDescent="0.25">
      <c r="A90" s="180"/>
      <c r="B90" s="181" t="s">
        <v>41</v>
      </c>
      <c r="C90" s="29"/>
      <c r="D90" s="29"/>
      <c r="E90" s="30">
        <f t="shared" si="64"/>
        <v>3770</v>
      </c>
      <c r="F90" s="30">
        <f t="shared" ref="F90:Q90" si="68">SUM(F86:F89)</f>
        <v>0</v>
      </c>
      <c r="G90" s="30">
        <f t="shared" si="68"/>
        <v>0</v>
      </c>
      <c r="H90" s="30">
        <f t="shared" si="68"/>
        <v>0</v>
      </c>
      <c r="I90" s="30">
        <f t="shared" si="68"/>
        <v>0</v>
      </c>
      <c r="J90" s="30">
        <f t="shared" si="68"/>
        <v>0</v>
      </c>
      <c r="K90" s="30">
        <f t="shared" si="68"/>
        <v>0</v>
      </c>
      <c r="L90" s="30">
        <f t="shared" si="68"/>
        <v>0</v>
      </c>
      <c r="M90" s="30">
        <f t="shared" si="68"/>
        <v>470</v>
      </c>
      <c r="N90" s="30">
        <f t="shared" si="68"/>
        <v>470</v>
      </c>
      <c r="O90" s="30">
        <f t="shared" si="68"/>
        <v>700</v>
      </c>
      <c r="P90" s="30">
        <f t="shared" si="68"/>
        <v>1000</v>
      </c>
      <c r="Q90" s="30">
        <f t="shared" si="68"/>
        <v>1600</v>
      </c>
    </row>
    <row r="91" spans="1:17" ht="39.6" customHeight="1" x14ac:dyDescent="0.2">
      <c r="A91" s="180" t="s">
        <v>1069</v>
      </c>
      <c r="B91" s="291" t="s">
        <v>965</v>
      </c>
      <c r="C91" s="292"/>
      <c r="D91" s="292"/>
      <c r="E91" s="292"/>
      <c r="F91" s="292"/>
      <c r="G91" s="292"/>
      <c r="H91" s="292"/>
      <c r="I91" s="292"/>
      <c r="J91" s="292"/>
      <c r="K91" s="292"/>
      <c r="L91" s="292"/>
      <c r="M91" s="292"/>
      <c r="N91" s="292"/>
      <c r="O91" s="292"/>
      <c r="P91" s="292"/>
      <c r="Q91" s="293"/>
    </row>
    <row r="92" spans="1:17" ht="30" x14ac:dyDescent="0.25">
      <c r="A92" s="180"/>
      <c r="B92" s="181" t="s">
        <v>36</v>
      </c>
      <c r="C92" s="185"/>
      <c r="D92" s="29"/>
      <c r="E92" s="30">
        <f>SUM(H92+K92+N92+O92+P92+Q92)</f>
        <v>4925</v>
      </c>
      <c r="F92" s="41">
        <f>F98+F104+F110+F116+F122</f>
        <v>0</v>
      </c>
      <c r="G92" s="41">
        <f>G98+G104+G110+G116+G122</f>
        <v>350</v>
      </c>
      <c r="H92" s="30">
        <f>F92+G92</f>
        <v>350</v>
      </c>
      <c r="I92" s="41">
        <f>I98+I104+I110+I116+I122</f>
        <v>0</v>
      </c>
      <c r="J92" s="41">
        <f>J98+J104+J110+J116+J122</f>
        <v>1075</v>
      </c>
      <c r="K92" s="30">
        <f>I92+J92</f>
        <v>1075</v>
      </c>
      <c r="L92" s="41">
        <f>L98+L104+L110+L116+L122</f>
        <v>0</v>
      </c>
      <c r="M92" s="41">
        <f>M98+M104+M110+M116+M122</f>
        <v>1400</v>
      </c>
      <c r="N92" s="30">
        <f>L92+M92</f>
        <v>1400</v>
      </c>
      <c r="O92" s="41">
        <f>O98+O104+O110+O116+O122</f>
        <v>600</v>
      </c>
      <c r="P92" s="41">
        <f>P98+P104+P110+P116+P122</f>
        <v>700</v>
      </c>
      <c r="Q92" s="41">
        <f>Q98+Q104+Q110+Q116+Q122</f>
        <v>800</v>
      </c>
    </row>
    <row r="93" spans="1:17" ht="45" x14ac:dyDescent="0.25">
      <c r="A93" s="180"/>
      <c r="B93" s="181" t="s">
        <v>42</v>
      </c>
      <c r="C93" s="29"/>
      <c r="D93" s="29"/>
      <c r="E93" s="30">
        <f t="shared" ref="E93:E96" si="69">SUM(H93+K93+N93+O93+P93+Q93)</f>
        <v>0</v>
      </c>
      <c r="F93" s="41">
        <f t="shared" ref="F93:G95" si="70">F99+F105+F111+F117+F123</f>
        <v>0</v>
      </c>
      <c r="G93" s="41">
        <f t="shared" si="70"/>
        <v>0</v>
      </c>
      <c r="H93" s="30">
        <f t="shared" ref="H93:H95" si="71">F93+G93</f>
        <v>0</v>
      </c>
      <c r="I93" s="41">
        <f t="shared" ref="I93:J95" si="72">I99+I105+I111+I117+I123</f>
        <v>0</v>
      </c>
      <c r="J93" s="41">
        <f t="shared" si="72"/>
        <v>0</v>
      </c>
      <c r="K93" s="30">
        <f t="shared" ref="K93:K95" si="73">I93+J93</f>
        <v>0</v>
      </c>
      <c r="L93" s="41">
        <f t="shared" ref="L93:M95" si="74">L99+L105+L111+L117+L123</f>
        <v>0</v>
      </c>
      <c r="M93" s="41">
        <f t="shared" si="74"/>
        <v>0</v>
      </c>
      <c r="N93" s="30">
        <f t="shared" ref="N93:N95" si="75">L93+M93</f>
        <v>0</v>
      </c>
      <c r="O93" s="41">
        <f t="shared" ref="O93:Q95" si="76">O99+O105+O111+O117+O123</f>
        <v>0</v>
      </c>
      <c r="P93" s="41">
        <f t="shared" si="76"/>
        <v>0</v>
      </c>
      <c r="Q93" s="41">
        <f t="shared" si="76"/>
        <v>0</v>
      </c>
    </row>
    <row r="94" spans="1:17" ht="30" x14ac:dyDescent="0.25">
      <c r="A94" s="180"/>
      <c r="B94" s="181" t="s">
        <v>37</v>
      </c>
      <c r="C94" s="29"/>
      <c r="D94" s="29"/>
      <c r="E94" s="30">
        <f t="shared" si="69"/>
        <v>1100</v>
      </c>
      <c r="F94" s="41">
        <f t="shared" si="70"/>
        <v>0</v>
      </c>
      <c r="G94" s="41">
        <f t="shared" si="70"/>
        <v>0</v>
      </c>
      <c r="H94" s="30">
        <f t="shared" si="71"/>
        <v>0</v>
      </c>
      <c r="I94" s="41">
        <f t="shared" si="72"/>
        <v>0</v>
      </c>
      <c r="J94" s="41">
        <f t="shared" si="72"/>
        <v>0</v>
      </c>
      <c r="K94" s="30">
        <f t="shared" si="73"/>
        <v>0</v>
      </c>
      <c r="L94" s="41">
        <f t="shared" si="74"/>
        <v>0</v>
      </c>
      <c r="M94" s="41">
        <f t="shared" si="74"/>
        <v>100</v>
      </c>
      <c r="N94" s="30">
        <f t="shared" si="75"/>
        <v>100</v>
      </c>
      <c r="O94" s="41">
        <f t="shared" si="76"/>
        <v>200</v>
      </c>
      <c r="P94" s="41">
        <f t="shared" si="76"/>
        <v>300</v>
      </c>
      <c r="Q94" s="41">
        <f t="shared" si="76"/>
        <v>500</v>
      </c>
    </row>
    <row r="95" spans="1:17" ht="15" x14ac:dyDescent="0.25">
      <c r="A95" s="180"/>
      <c r="B95" s="181" t="s">
        <v>38</v>
      </c>
      <c r="C95" s="29"/>
      <c r="D95" s="29"/>
      <c r="E95" s="30">
        <f t="shared" si="69"/>
        <v>3500</v>
      </c>
      <c r="F95" s="41">
        <f t="shared" si="70"/>
        <v>0</v>
      </c>
      <c r="G95" s="41">
        <f t="shared" si="70"/>
        <v>0</v>
      </c>
      <c r="H95" s="30">
        <f t="shared" si="71"/>
        <v>0</v>
      </c>
      <c r="I95" s="41">
        <f t="shared" si="72"/>
        <v>0</v>
      </c>
      <c r="J95" s="41">
        <f t="shared" si="72"/>
        <v>0</v>
      </c>
      <c r="K95" s="30">
        <f t="shared" si="73"/>
        <v>0</v>
      </c>
      <c r="L95" s="41">
        <f t="shared" si="74"/>
        <v>0</v>
      </c>
      <c r="M95" s="41">
        <f t="shared" si="74"/>
        <v>300</v>
      </c>
      <c r="N95" s="30">
        <f t="shared" si="75"/>
        <v>300</v>
      </c>
      <c r="O95" s="41">
        <f t="shared" si="76"/>
        <v>500</v>
      </c>
      <c r="P95" s="41">
        <f t="shared" si="76"/>
        <v>900</v>
      </c>
      <c r="Q95" s="41">
        <f t="shared" si="76"/>
        <v>1800</v>
      </c>
    </row>
    <row r="96" spans="1:17" ht="30" x14ac:dyDescent="0.25">
      <c r="A96" s="180"/>
      <c r="B96" s="181" t="s">
        <v>41</v>
      </c>
      <c r="C96" s="29"/>
      <c r="D96" s="29"/>
      <c r="E96" s="30">
        <f t="shared" si="69"/>
        <v>9525</v>
      </c>
      <c r="F96" s="30">
        <f t="shared" ref="F96:Q96" si="77">SUM(F92:F95)</f>
        <v>0</v>
      </c>
      <c r="G96" s="30">
        <f t="shared" si="77"/>
        <v>350</v>
      </c>
      <c r="H96" s="30">
        <f t="shared" si="77"/>
        <v>350</v>
      </c>
      <c r="I96" s="30">
        <f t="shared" si="77"/>
        <v>0</v>
      </c>
      <c r="J96" s="30">
        <f t="shared" si="77"/>
        <v>1075</v>
      </c>
      <c r="K96" s="30">
        <f t="shared" si="77"/>
        <v>1075</v>
      </c>
      <c r="L96" s="30">
        <f t="shared" si="77"/>
        <v>0</v>
      </c>
      <c r="M96" s="30">
        <f t="shared" si="77"/>
        <v>1800</v>
      </c>
      <c r="N96" s="30">
        <f t="shared" si="77"/>
        <v>1800</v>
      </c>
      <c r="O96" s="30">
        <f t="shared" si="77"/>
        <v>1300</v>
      </c>
      <c r="P96" s="30">
        <f t="shared" si="77"/>
        <v>1900</v>
      </c>
      <c r="Q96" s="30">
        <f t="shared" si="77"/>
        <v>3100</v>
      </c>
    </row>
    <row r="97" spans="1:17" ht="36.6" customHeight="1" x14ac:dyDescent="0.2">
      <c r="A97" s="181" t="s">
        <v>1074</v>
      </c>
      <c r="B97" s="291" t="s">
        <v>966</v>
      </c>
      <c r="C97" s="292"/>
      <c r="D97" s="292"/>
      <c r="E97" s="292"/>
      <c r="F97" s="292"/>
      <c r="G97" s="292"/>
      <c r="H97" s="292"/>
      <c r="I97" s="292"/>
      <c r="J97" s="292"/>
      <c r="K97" s="292"/>
      <c r="L97" s="292"/>
      <c r="M97" s="292"/>
      <c r="N97" s="292"/>
      <c r="O97" s="292"/>
      <c r="P97" s="292"/>
      <c r="Q97" s="293"/>
    </row>
    <row r="98" spans="1:17" ht="30" x14ac:dyDescent="0.25">
      <c r="A98" s="181"/>
      <c r="B98" s="181" t="s">
        <v>36</v>
      </c>
      <c r="C98" s="44"/>
      <c r="D98" s="185"/>
      <c r="E98" s="30">
        <f>SUM(H98+K98+N98+O98+P98+Q98)</f>
        <v>200</v>
      </c>
      <c r="F98" s="36"/>
      <c r="G98" s="41">
        <v>200</v>
      </c>
      <c r="H98" s="30">
        <f>F98+G98</f>
        <v>200</v>
      </c>
      <c r="I98" s="41"/>
      <c r="J98" s="41"/>
      <c r="K98" s="30">
        <f>I98+J98</f>
        <v>0</v>
      </c>
      <c r="L98" s="41"/>
      <c r="M98" s="41"/>
      <c r="N98" s="30">
        <f>L98+M98</f>
        <v>0</v>
      </c>
      <c r="O98" s="30"/>
      <c r="P98" s="30"/>
      <c r="Q98" s="30"/>
    </row>
    <row r="99" spans="1:17" ht="45" x14ac:dyDescent="0.2">
      <c r="A99" s="181"/>
      <c r="B99" s="181" t="s">
        <v>42</v>
      </c>
      <c r="C99" s="185"/>
      <c r="D99" s="185"/>
      <c r="E99" s="30">
        <f t="shared" ref="E99:E102" si="78">SUM(H99+K99+N99+O99+P99+Q99)</f>
        <v>0</v>
      </c>
      <c r="F99" s="33"/>
      <c r="G99" s="34"/>
      <c r="H99" s="30">
        <f t="shared" ref="H99:H101" si="79">F99+G99</f>
        <v>0</v>
      </c>
      <c r="I99" s="35"/>
      <c r="J99" s="35"/>
      <c r="K99" s="30">
        <f t="shared" ref="K99:K101" si="80">I99+J99</f>
        <v>0</v>
      </c>
      <c r="L99" s="35"/>
      <c r="M99" s="34"/>
      <c r="N99" s="30">
        <f t="shared" ref="N99:N101" si="81">L99+M99</f>
        <v>0</v>
      </c>
      <c r="O99" s="34"/>
      <c r="P99" s="34"/>
      <c r="Q99" s="34"/>
    </row>
    <row r="100" spans="1:17" ht="30" x14ac:dyDescent="0.2">
      <c r="A100" s="181"/>
      <c r="B100" s="181" t="s">
        <v>37</v>
      </c>
      <c r="C100" s="294"/>
      <c r="D100" s="294"/>
      <c r="E100" s="30">
        <f t="shared" si="78"/>
        <v>0</v>
      </c>
      <c r="F100" s="34"/>
      <c r="G100" s="34"/>
      <c r="H100" s="30">
        <f t="shared" si="79"/>
        <v>0</v>
      </c>
      <c r="I100" s="34"/>
      <c r="J100" s="34"/>
      <c r="K100" s="30">
        <f t="shared" si="80"/>
        <v>0</v>
      </c>
      <c r="L100" s="34"/>
      <c r="M100" s="34"/>
      <c r="N100" s="30">
        <f t="shared" si="81"/>
        <v>0</v>
      </c>
      <c r="O100" s="34"/>
      <c r="P100" s="34"/>
      <c r="Q100" s="34"/>
    </row>
    <row r="101" spans="1:17" ht="15" x14ac:dyDescent="0.2">
      <c r="A101" s="181"/>
      <c r="B101" s="181" t="s">
        <v>38</v>
      </c>
      <c r="C101" s="294"/>
      <c r="D101" s="294"/>
      <c r="E101" s="30">
        <f t="shared" si="78"/>
        <v>0</v>
      </c>
      <c r="F101" s="34"/>
      <c r="G101" s="34"/>
      <c r="H101" s="30">
        <f t="shared" si="79"/>
        <v>0</v>
      </c>
      <c r="I101" s="34"/>
      <c r="J101" s="34"/>
      <c r="K101" s="30">
        <f t="shared" si="80"/>
        <v>0</v>
      </c>
      <c r="L101" s="34"/>
      <c r="M101" s="34"/>
      <c r="N101" s="30">
        <f t="shared" si="81"/>
        <v>0</v>
      </c>
      <c r="O101" s="34"/>
      <c r="P101" s="34"/>
      <c r="Q101" s="34"/>
    </row>
    <row r="102" spans="1:17" ht="30" x14ac:dyDescent="0.2">
      <c r="A102" s="181"/>
      <c r="B102" s="181" t="s">
        <v>41</v>
      </c>
      <c r="C102" s="185"/>
      <c r="D102" s="185"/>
      <c r="E102" s="30">
        <f t="shared" si="78"/>
        <v>200</v>
      </c>
      <c r="F102" s="30">
        <f t="shared" ref="F102:Q102" si="82">SUM(F98:F101)</f>
        <v>0</v>
      </c>
      <c r="G102" s="30">
        <f t="shared" si="82"/>
        <v>200</v>
      </c>
      <c r="H102" s="30">
        <f t="shared" si="82"/>
        <v>200</v>
      </c>
      <c r="I102" s="30">
        <f t="shared" si="82"/>
        <v>0</v>
      </c>
      <c r="J102" s="30">
        <f t="shared" si="82"/>
        <v>0</v>
      </c>
      <c r="K102" s="30">
        <f t="shared" si="82"/>
        <v>0</v>
      </c>
      <c r="L102" s="30">
        <f t="shared" si="82"/>
        <v>0</v>
      </c>
      <c r="M102" s="30">
        <f t="shared" si="82"/>
        <v>0</v>
      </c>
      <c r="N102" s="30">
        <f t="shared" si="82"/>
        <v>0</v>
      </c>
      <c r="O102" s="30">
        <f t="shared" si="82"/>
        <v>0</v>
      </c>
      <c r="P102" s="30">
        <f t="shared" si="82"/>
        <v>0</v>
      </c>
      <c r="Q102" s="30">
        <f t="shared" si="82"/>
        <v>0</v>
      </c>
    </row>
    <row r="103" spans="1:17" ht="30" customHeight="1" x14ac:dyDescent="0.2">
      <c r="A103" s="181" t="s">
        <v>1078</v>
      </c>
      <c r="B103" s="295" t="s">
        <v>919</v>
      </c>
      <c r="C103" s="295"/>
      <c r="D103" s="295"/>
      <c r="E103" s="295"/>
      <c r="F103" s="295"/>
      <c r="G103" s="295"/>
      <c r="H103" s="295"/>
      <c r="I103" s="295"/>
      <c r="J103" s="295"/>
      <c r="K103" s="295"/>
      <c r="L103" s="295"/>
      <c r="M103" s="295"/>
      <c r="N103" s="295"/>
      <c r="O103" s="295"/>
      <c r="P103" s="295"/>
      <c r="Q103" s="295"/>
    </row>
    <row r="104" spans="1:17" ht="30" x14ac:dyDescent="0.25">
      <c r="A104" s="181"/>
      <c r="B104" s="181" t="s">
        <v>36</v>
      </c>
      <c r="C104" s="185"/>
      <c r="D104" s="29"/>
      <c r="E104" s="30">
        <f>SUM(H104+K104+N104+O104+P104+Q104)</f>
        <v>125</v>
      </c>
      <c r="F104" s="41"/>
      <c r="G104" s="41">
        <v>50</v>
      </c>
      <c r="H104" s="30">
        <f>F104+G104</f>
        <v>50</v>
      </c>
      <c r="I104" s="41"/>
      <c r="J104" s="41">
        <v>75</v>
      </c>
      <c r="K104" s="30">
        <f>I104+J104</f>
        <v>75</v>
      </c>
      <c r="L104" s="41"/>
      <c r="M104" s="41"/>
      <c r="N104" s="30">
        <f>L104+M104</f>
        <v>0</v>
      </c>
      <c r="O104" s="30"/>
      <c r="P104" s="30"/>
      <c r="Q104" s="30"/>
    </row>
    <row r="105" spans="1:17" ht="45" x14ac:dyDescent="0.25">
      <c r="A105" s="181"/>
      <c r="B105" s="181" t="s">
        <v>42</v>
      </c>
      <c r="C105" s="29"/>
      <c r="D105" s="29"/>
      <c r="E105" s="30">
        <f t="shared" ref="E105:E108" si="83">SUM(H105+K105+N105+O105+P105+Q105)</f>
        <v>0</v>
      </c>
      <c r="F105" s="29"/>
      <c r="G105" s="29"/>
      <c r="H105" s="30">
        <f t="shared" ref="H105:H107" si="84">F105+G105</f>
        <v>0</v>
      </c>
      <c r="I105" s="29"/>
      <c r="J105" s="29"/>
      <c r="K105" s="30">
        <f t="shared" ref="K105:K107" si="85">I105+J105</f>
        <v>0</v>
      </c>
      <c r="L105" s="29"/>
      <c r="M105" s="29"/>
      <c r="N105" s="30">
        <f t="shared" ref="N105:N107" si="86">L105+M105</f>
        <v>0</v>
      </c>
      <c r="O105" s="29"/>
      <c r="P105" s="29"/>
      <c r="Q105" s="29"/>
    </row>
    <row r="106" spans="1:17" ht="30" x14ac:dyDescent="0.25">
      <c r="A106" s="181"/>
      <c r="B106" s="181" t="s">
        <v>37</v>
      </c>
      <c r="C106" s="29"/>
      <c r="D106" s="29"/>
      <c r="E106" s="30">
        <f t="shared" si="83"/>
        <v>0</v>
      </c>
      <c r="F106" s="29"/>
      <c r="G106" s="29"/>
      <c r="H106" s="30">
        <f t="shared" si="84"/>
        <v>0</v>
      </c>
      <c r="I106" s="29"/>
      <c r="J106" s="29"/>
      <c r="K106" s="30">
        <f t="shared" si="85"/>
        <v>0</v>
      </c>
      <c r="L106" s="29"/>
      <c r="M106" s="29"/>
      <c r="N106" s="30">
        <f t="shared" si="86"/>
        <v>0</v>
      </c>
      <c r="O106" s="29"/>
      <c r="P106" s="29"/>
      <c r="Q106" s="29"/>
    </row>
    <row r="107" spans="1:17" ht="15" x14ac:dyDescent="0.25">
      <c r="A107" s="181"/>
      <c r="B107" s="181" t="s">
        <v>38</v>
      </c>
      <c r="C107" s="29"/>
      <c r="D107" s="29"/>
      <c r="E107" s="30">
        <f t="shared" si="83"/>
        <v>0</v>
      </c>
      <c r="F107" s="29"/>
      <c r="G107" s="29"/>
      <c r="H107" s="30">
        <f t="shared" si="84"/>
        <v>0</v>
      </c>
      <c r="I107" s="29"/>
      <c r="J107" s="29"/>
      <c r="K107" s="30">
        <f t="shared" si="85"/>
        <v>0</v>
      </c>
      <c r="L107" s="29"/>
      <c r="M107" s="29"/>
      <c r="N107" s="30">
        <f t="shared" si="86"/>
        <v>0</v>
      </c>
      <c r="O107" s="29"/>
      <c r="P107" s="29"/>
      <c r="Q107" s="29"/>
    </row>
    <row r="108" spans="1:17" ht="30" x14ac:dyDescent="0.25">
      <c r="A108" s="180"/>
      <c r="B108" s="181" t="s">
        <v>41</v>
      </c>
      <c r="C108" s="29"/>
      <c r="D108" s="29"/>
      <c r="E108" s="30">
        <f t="shared" si="83"/>
        <v>125</v>
      </c>
      <c r="F108" s="30">
        <f t="shared" ref="F108:Q108" si="87">SUM(F104:F107)</f>
        <v>0</v>
      </c>
      <c r="G108" s="30">
        <f t="shared" si="87"/>
        <v>50</v>
      </c>
      <c r="H108" s="30">
        <f t="shared" si="87"/>
        <v>50</v>
      </c>
      <c r="I108" s="30">
        <f t="shared" si="87"/>
        <v>0</v>
      </c>
      <c r="J108" s="30">
        <f t="shared" si="87"/>
        <v>75</v>
      </c>
      <c r="K108" s="30">
        <f t="shared" si="87"/>
        <v>75</v>
      </c>
      <c r="L108" s="30">
        <f t="shared" si="87"/>
        <v>0</v>
      </c>
      <c r="M108" s="30">
        <f t="shared" si="87"/>
        <v>0</v>
      </c>
      <c r="N108" s="30">
        <f t="shared" si="87"/>
        <v>0</v>
      </c>
      <c r="O108" s="30">
        <f t="shared" si="87"/>
        <v>0</v>
      </c>
      <c r="P108" s="30">
        <f t="shared" si="87"/>
        <v>0</v>
      </c>
      <c r="Q108" s="30">
        <f t="shared" si="87"/>
        <v>0</v>
      </c>
    </row>
    <row r="109" spans="1:17" ht="31.15" customHeight="1" x14ac:dyDescent="0.2">
      <c r="A109" s="180" t="s">
        <v>1081</v>
      </c>
      <c r="B109" s="296" t="s">
        <v>967</v>
      </c>
      <c r="C109" s="297"/>
      <c r="D109" s="297"/>
      <c r="E109" s="297"/>
      <c r="F109" s="297"/>
      <c r="G109" s="297"/>
      <c r="H109" s="297"/>
      <c r="I109" s="297"/>
      <c r="J109" s="297"/>
      <c r="K109" s="297"/>
      <c r="L109" s="297"/>
      <c r="M109" s="297"/>
      <c r="N109" s="297"/>
      <c r="O109" s="297"/>
      <c r="P109" s="297"/>
      <c r="Q109" s="298"/>
    </row>
    <row r="110" spans="1:17" ht="30" x14ac:dyDescent="0.25">
      <c r="A110" s="180"/>
      <c r="B110" s="181" t="s">
        <v>36</v>
      </c>
      <c r="C110" s="185"/>
      <c r="D110" s="29"/>
      <c r="E110" s="30">
        <f>SUM(H110+K110+N110+O110+P110+Q110)</f>
        <v>200</v>
      </c>
      <c r="F110" s="41"/>
      <c r="G110" s="41">
        <v>100</v>
      </c>
      <c r="H110" s="30">
        <f>F110+G110</f>
        <v>100</v>
      </c>
      <c r="I110" s="41"/>
      <c r="J110" s="41">
        <v>100</v>
      </c>
      <c r="K110" s="30">
        <f>I110+J110</f>
        <v>100</v>
      </c>
      <c r="L110" s="41"/>
      <c r="M110" s="41"/>
      <c r="N110" s="30">
        <f>L110+M110</f>
        <v>0</v>
      </c>
      <c r="O110" s="30"/>
      <c r="P110" s="30"/>
      <c r="Q110" s="30">
        <v>0</v>
      </c>
    </row>
    <row r="111" spans="1:17" ht="45" x14ac:dyDescent="0.25">
      <c r="A111" s="180"/>
      <c r="B111" s="181" t="s">
        <v>42</v>
      </c>
      <c r="C111" s="29"/>
      <c r="D111" s="29"/>
      <c r="E111" s="30">
        <f t="shared" ref="E111:E114" si="88">SUM(H111+K111+N111+O111+P111+Q111)</f>
        <v>0</v>
      </c>
      <c r="F111" s="29"/>
      <c r="G111" s="29"/>
      <c r="H111" s="30">
        <f t="shared" ref="H111:H113" si="89">F111+G111</f>
        <v>0</v>
      </c>
      <c r="I111" s="29"/>
      <c r="J111" s="29"/>
      <c r="K111" s="30">
        <f t="shared" ref="K111:K113" si="90">I111+J111</f>
        <v>0</v>
      </c>
      <c r="L111" s="29"/>
      <c r="M111" s="29"/>
      <c r="N111" s="30">
        <f t="shared" ref="N111:N113" si="91">L111+M111</f>
        <v>0</v>
      </c>
      <c r="O111" s="29"/>
      <c r="P111" s="29"/>
      <c r="Q111" s="29"/>
    </row>
    <row r="112" spans="1:17" ht="30" x14ac:dyDescent="0.25">
      <c r="A112" s="181"/>
      <c r="B112" s="181" t="s">
        <v>37</v>
      </c>
      <c r="C112" s="29"/>
      <c r="D112" s="29"/>
      <c r="E112" s="30">
        <f t="shared" si="88"/>
        <v>0</v>
      </c>
      <c r="F112" s="29"/>
      <c r="G112" s="29"/>
      <c r="H112" s="30">
        <f t="shared" si="89"/>
        <v>0</v>
      </c>
      <c r="I112" s="29"/>
      <c r="J112" s="29"/>
      <c r="K112" s="30">
        <f t="shared" si="90"/>
        <v>0</v>
      </c>
      <c r="L112" s="29"/>
      <c r="M112" s="29"/>
      <c r="N112" s="30">
        <f t="shared" si="91"/>
        <v>0</v>
      </c>
      <c r="O112" s="29"/>
      <c r="P112" s="29"/>
      <c r="Q112" s="29"/>
    </row>
    <row r="113" spans="1:17" ht="15" customHeight="1" x14ac:dyDescent="0.25">
      <c r="A113" s="181"/>
      <c r="B113" s="181" t="s">
        <v>38</v>
      </c>
      <c r="C113" s="29"/>
      <c r="D113" s="29"/>
      <c r="E113" s="30">
        <f t="shared" si="88"/>
        <v>0</v>
      </c>
      <c r="F113" s="29"/>
      <c r="G113" s="29"/>
      <c r="H113" s="30">
        <f t="shared" si="89"/>
        <v>0</v>
      </c>
      <c r="I113" s="29"/>
      <c r="J113" s="29"/>
      <c r="K113" s="30">
        <f t="shared" si="90"/>
        <v>0</v>
      </c>
      <c r="L113" s="29"/>
      <c r="M113" s="29"/>
      <c r="N113" s="30">
        <f t="shared" si="91"/>
        <v>0</v>
      </c>
      <c r="O113" s="29"/>
      <c r="P113" s="29"/>
      <c r="Q113" s="29"/>
    </row>
    <row r="114" spans="1:17" ht="30" x14ac:dyDescent="0.25">
      <c r="A114" s="180"/>
      <c r="B114" s="181" t="s">
        <v>41</v>
      </c>
      <c r="C114" s="29"/>
      <c r="D114" s="29"/>
      <c r="E114" s="30">
        <f t="shared" si="88"/>
        <v>200</v>
      </c>
      <c r="F114" s="30">
        <f t="shared" ref="F114:Q114" si="92">SUM(F110:F113)</f>
        <v>0</v>
      </c>
      <c r="G114" s="30">
        <f t="shared" si="92"/>
        <v>100</v>
      </c>
      <c r="H114" s="30">
        <f t="shared" si="92"/>
        <v>100</v>
      </c>
      <c r="I114" s="30">
        <f t="shared" si="92"/>
        <v>0</v>
      </c>
      <c r="J114" s="30">
        <f t="shared" si="92"/>
        <v>100</v>
      </c>
      <c r="K114" s="30">
        <f t="shared" si="92"/>
        <v>100</v>
      </c>
      <c r="L114" s="30">
        <f t="shared" si="92"/>
        <v>0</v>
      </c>
      <c r="M114" s="30">
        <f t="shared" si="92"/>
        <v>0</v>
      </c>
      <c r="N114" s="30">
        <f t="shared" si="92"/>
        <v>0</v>
      </c>
      <c r="O114" s="30">
        <f t="shared" si="92"/>
        <v>0</v>
      </c>
      <c r="P114" s="30">
        <f t="shared" si="92"/>
        <v>0</v>
      </c>
      <c r="Q114" s="30">
        <f t="shared" si="92"/>
        <v>0</v>
      </c>
    </row>
    <row r="115" spans="1:17" ht="24.6" customHeight="1" x14ac:dyDescent="0.2">
      <c r="A115" s="180" t="s">
        <v>1082</v>
      </c>
      <c r="B115" s="299" t="s">
        <v>968</v>
      </c>
      <c r="C115" s="299"/>
      <c r="D115" s="299"/>
      <c r="E115" s="299"/>
      <c r="F115" s="299"/>
      <c r="G115" s="299"/>
      <c r="H115" s="299"/>
      <c r="I115" s="299"/>
      <c r="J115" s="299"/>
      <c r="K115" s="299"/>
      <c r="L115" s="299"/>
      <c r="M115" s="299"/>
      <c r="N115" s="299"/>
      <c r="O115" s="299"/>
      <c r="P115" s="299"/>
      <c r="Q115" s="299"/>
    </row>
    <row r="116" spans="1:17" ht="30" x14ac:dyDescent="0.25">
      <c r="A116" s="180"/>
      <c r="B116" s="181" t="s">
        <v>36</v>
      </c>
      <c r="C116" s="185"/>
      <c r="D116" s="29"/>
      <c r="E116" s="30">
        <f>SUM(H116+K116+N116+O116+P116+Q116)</f>
        <v>1800</v>
      </c>
      <c r="F116" s="41"/>
      <c r="G116" s="41"/>
      <c r="H116" s="30">
        <f>F116+G116</f>
        <v>0</v>
      </c>
      <c r="I116" s="41"/>
      <c r="J116" s="41">
        <v>900</v>
      </c>
      <c r="K116" s="30">
        <f>I116+J116</f>
        <v>900</v>
      </c>
      <c r="L116" s="41"/>
      <c r="M116" s="41">
        <v>900</v>
      </c>
      <c r="N116" s="30">
        <f>L116+M116</f>
        <v>900</v>
      </c>
      <c r="O116" s="30"/>
      <c r="P116" s="30"/>
      <c r="Q116" s="30">
        <v>0</v>
      </c>
    </row>
    <row r="117" spans="1:17" ht="45" x14ac:dyDescent="0.25">
      <c r="A117" s="180"/>
      <c r="B117" s="181" t="s">
        <v>42</v>
      </c>
      <c r="C117" s="29"/>
      <c r="D117" s="29"/>
      <c r="E117" s="30">
        <f t="shared" ref="E117:E120" si="93">SUM(H117+K117+N117+O117+P117+Q117)</f>
        <v>0</v>
      </c>
      <c r="F117" s="29"/>
      <c r="G117" s="29"/>
      <c r="H117" s="30">
        <f t="shared" ref="H117:H119" si="94">F117+G117</f>
        <v>0</v>
      </c>
      <c r="I117" s="29"/>
      <c r="J117" s="29"/>
      <c r="K117" s="30">
        <f t="shared" ref="K117:K119" si="95">I117+J117</f>
        <v>0</v>
      </c>
      <c r="L117" s="29"/>
      <c r="M117" s="29"/>
      <c r="N117" s="30">
        <f t="shared" ref="N117:N119" si="96">L117+M117</f>
        <v>0</v>
      </c>
      <c r="O117" s="29"/>
      <c r="P117" s="29"/>
      <c r="Q117" s="29"/>
    </row>
    <row r="118" spans="1:17" ht="30" x14ac:dyDescent="0.25">
      <c r="A118" s="180"/>
      <c r="B118" s="181" t="s">
        <v>37</v>
      </c>
      <c r="C118" s="29"/>
      <c r="D118" s="29"/>
      <c r="E118" s="30">
        <f t="shared" si="93"/>
        <v>0</v>
      </c>
      <c r="F118" s="29"/>
      <c r="G118" s="29"/>
      <c r="H118" s="30">
        <f t="shared" si="94"/>
        <v>0</v>
      </c>
      <c r="I118" s="29"/>
      <c r="J118" s="29"/>
      <c r="K118" s="30">
        <f t="shared" si="95"/>
        <v>0</v>
      </c>
      <c r="L118" s="29"/>
      <c r="M118" s="29"/>
      <c r="N118" s="30">
        <f t="shared" si="96"/>
        <v>0</v>
      </c>
      <c r="O118" s="29"/>
      <c r="P118" s="29"/>
      <c r="Q118" s="29"/>
    </row>
    <row r="119" spans="1:17" ht="15" x14ac:dyDescent="0.25">
      <c r="A119" s="180"/>
      <c r="B119" s="181" t="s">
        <v>38</v>
      </c>
      <c r="C119" s="29"/>
      <c r="D119" s="29"/>
      <c r="E119" s="30">
        <f t="shared" si="93"/>
        <v>0</v>
      </c>
      <c r="F119" s="29"/>
      <c r="G119" s="29"/>
      <c r="H119" s="30">
        <f t="shared" si="94"/>
        <v>0</v>
      </c>
      <c r="I119" s="29"/>
      <c r="J119" s="29"/>
      <c r="K119" s="30">
        <f t="shared" si="95"/>
        <v>0</v>
      </c>
      <c r="L119" s="29"/>
      <c r="M119" s="29"/>
      <c r="N119" s="30">
        <f t="shared" si="96"/>
        <v>0</v>
      </c>
      <c r="O119" s="29"/>
      <c r="P119" s="29"/>
      <c r="Q119" s="29"/>
    </row>
    <row r="120" spans="1:17" ht="30" x14ac:dyDescent="0.25">
      <c r="A120" s="180"/>
      <c r="B120" s="181" t="s">
        <v>41</v>
      </c>
      <c r="C120" s="29"/>
      <c r="D120" s="29"/>
      <c r="E120" s="30">
        <f t="shared" si="93"/>
        <v>1800</v>
      </c>
      <c r="F120" s="30">
        <f t="shared" ref="F120:Q120" si="97">SUM(F116:F119)</f>
        <v>0</v>
      </c>
      <c r="G120" s="30">
        <f t="shared" si="97"/>
        <v>0</v>
      </c>
      <c r="H120" s="30">
        <f t="shared" si="97"/>
        <v>0</v>
      </c>
      <c r="I120" s="30">
        <f t="shared" si="97"/>
        <v>0</v>
      </c>
      <c r="J120" s="30">
        <f t="shared" si="97"/>
        <v>900</v>
      </c>
      <c r="K120" s="30">
        <f t="shared" si="97"/>
        <v>900</v>
      </c>
      <c r="L120" s="30">
        <f t="shared" si="97"/>
        <v>0</v>
      </c>
      <c r="M120" s="30">
        <f t="shared" si="97"/>
        <v>900</v>
      </c>
      <c r="N120" s="30">
        <f t="shared" si="97"/>
        <v>900</v>
      </c>
      <c r="O120" s="30">
        <f t="shared" si="97"/>
        <v>0</v>
      </c>
      <c r="P120" s="30">
        <f t="shared" si="97"/>
        <v>0</v>
      </c>
      <c r="Q120" s="30">
        <f t="shared" si="97"/>
        <v>0</v>
      </c>
    </row>
    <row r="121" spans="1:17" ht="29.45" customHeight="1" x14ac:dyDescent="0.2">
      <c r="A121" s="180" t="s">
        <v>1094</v>
      </c>
      <c r="B121" s="299" t="s">
        <v>969</v>
      </c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299"/>
      <c r="P121" s="299"/>
      <c r="Q121" s="299"/>
    </row>
    <row r="122" spans="1:17" ht="30" x14ac:dyDescent="0.25">
      <c r="A122" s="180"/>
      <c r="B122" s="181" t="s">
        <v>36</v>
      </c>
      <c r="C122" s="185"/>
      <c r="D122" s="29"/>
      <c r="E122" s="30">
        <f>SUM(H122+K122+N122+O122+P122+Q122)</f>
        <v>2600</v>
      </c>
      <c r="F122" s="41"/>
      <c r="G122" s="41"/>
      <c r="H122" s="30">
        <f>F122+G122</f>
        <v>0</v>
      </c>
      <c r="I122" s="41"/>
      <c r="J122" s="41"/>
      <c r="K122" s="30">
        <f>I122+J122</f>
        <v>0</v>
      </c>
      <c r="L122" s="41"/>
      <c r="M122" s="41">
        <v>500</v>
      </c>
      <c r="N122" s="30">
        <f>L122+M122</f>
        <v>500</v>
      </c>
      <c r="O122" s="30">
        <v>600</v>
      </c>
      <c r="P122" s="30">
        <v>700</v>
      </c>
      <c r="Q122" s="30">
        <v>800</v>
      </c>
    </row>
    <row r="123" spans="1:17" ht="45" x14ac:dyDescent="0.25">
      <c r="A123" s="180"/>
      <c r="B123" s="181" t="s">
        <v>42</v>
      </c>
      <c r="C123" s="29"/>
      <c r="D123" s="29"/>
      <c r="E123" s="30">
        <f t="shared" ref="E123:E126" si="98">SUM(H123+K123+N123+O123+P123+Q123)</f>
        <v>0</v>
      </c>
      <c r="F123" s="29"/>
      <c r="G123" s="29"/>
      <c r="H123" s="30">
        <f t="shared" ref="H123:H125" si="99">F123+G123</f>
        <v>0</v>
      </c>
      <c r="I123" s="29"/>
      <c r="J123" s="29"/>
      <c r="K123" s="30">
        <f t="shared" ref="K123:K125" si="100">I123+J123</f>
        <v>0</v>
      </c>
      <c r="L123" s="29"/>
      <c r="M123" s="29"/>
      <c r="N123" s="30">
        <f t="shared" ref="N123:N125" si="101">L123+M123</f>
        <v>0</v>
      </c>
      <c r="O123" s="29"/>
      <c r="P123" s="29"/>
      <c r="Q123" s="29"/>
    </row>
    <row r="124" spans="1:17" ht="30" x14ac:dyDescent="0.25">
      <c r="A124" s="180"/>
      <c r="B124" s="181" t="s">
        <v>37</v>
      </c>
      <c r="C124" s="29"/>
      <c r="D124" s="29"/>
      <c r="E124" s="30">
        <f t="shared" si="98"/>
        <v>1100</v>
      </c>
      <c r="F124" s="29"/>
      <c r="G124" s="29"/>
      <c r="H124" s="30">
        <f t="shared" si="99"/>
        <v>0</v>
      </c>
      <c r="I124" s="29"/>
      <c r="J124" s="29"/>
      <c r="K124" s="30">
        <f t="shared" si="100"/>
        <v>0</v>
      </c>
      <c r="L124" s="29"/>
      <c r="M124" s="300">
        <v>100</v>
      </c>
      <c r="N124" s="30">
        <f t="shared" si="101"/>
        <v>100</v>
      </c>
      <c r="O124" s="300">
        <v>200</v>
      </c>
      <c r="P124" s="300">
        <v>300</v>
      </c>
      <c r="Q124" s="300">
        <v>500</v>
      </c>
    </row>
    <row r="125" spans="1:17" ht="15" x14ac:dyDescent="0.25">
      <c r="A125" s="180"/>
      <c r="B125" s="181" t="s">
        <v>38</v>
      </c>
      <c r="C125" s="29"/>
      <c r="D125" s="29"/>
      <c r="E125" s="30">
        <f t="shared" si="98"/>
        <v>3500</v>
      </c>
      <c r="F125" s="29"/>
      <c r="G125" s="29"/>
      <c r="H125" s="30">
        <f t="shared" si="99"/>
        <v>0</v>
      </c>
      <c r="I125" s="29"/>
      <c r="J125" s="29"/>
      <c r="K125" s="30">
        <f t="shared" si="100"/>
        <v>0</v>
      </c>
      <c r="L125" s="29"/>
      <c r="M125" s="300">
        <v>300</v>
      </c>
      <c r="N125" s="30">
        <f t="shared" si="101"/>
        <v>300</v>
      </c>
      <c r="O125" s="300">
        <v>500</v>
      </c>
      <c r="P125" s="300">
        <v>900</v>
      </c>
      <c r="Q125" s="300">
        <v>1800</v>
      </c>
    </row>
    <row r="126" spans="1:17" ht="30" x14ac:dyDescent="0.25">
      <c r="A126" s="180"/>
      <c r="B126" s="181" t="s">
        <v>41</v>
      </c>
      <c r="C126" s="29"/>
      <c r="D126" s="29"/>
      <c r="E126" s="30">
        <f t="shared" si="98"/>
        <v>7200</v>
      </c>
      <c r="F126" s="30">
        <f t="shared" ref="F126:Q126" si="102">SUM(F122:F125)</f>
        <v>0</v>
      </c>
      <c r="G126" s="30">
        <f t="shared" si="102"/>
        <v>0</v>
      </c>
      <c r="H126" s="30">
        <f t="shared" si="102"/>
        <v>0</v>
      </c>
      <c r="I126" s="30">
        <f t="shared" si="102"/>
        <v>0</v>
      </c>
      <c r="J126" s="30">
        <f t="shared" si="102"/>
        <v>0</v>
      </c>
      <c r="K126" s="30">
        <f t="shared" si="102"/>
        <v>0</v>
      </c>
      <c r="L126" s="30">
        <f t="shared" si="102"/>
        <v>0</v>
      </c>
      <c r="M126" s="30">
        <f t="shared" si="102"/>
        <v>900</v>
      </c>
      <c r="N126" s="30">
        <f t="shared" si="102"/>
        <v>900</v>
      </c>
      <c r="O126" s="30">
        <f t="shared" si="102"/>
        <v>1300</v>
      </c>
      <c r="P126" s="30">
        <f t="shared" si="102"/>
        <v>1900</v>
      </c>
      <c r="Q126" s="30">
        <f t="shared" si="102"/>
        <v>3100</v>
      </c>
    </row>
    <row r="127" spans="1:17" ht="39" customHeight="1" x14ac:dyDescent="0.2">
      <c r="A127" s="180" t="s">
        <v>1095</v>
      </c>
      <c r="B127" s="291" t="s">
        <v>970</v>
      </c>
      <c r="C127" s="292"/>
      <c r="D127" s="292"/>
      <c r="E127" s="292"/>
      <c r="F127" s="292"/>
      <c r="G127" s="292"/>
      <c r="H127" s="292"/>
      <c r="I127" s="292"/>
      <c r="J127" s="292"/>
      <c r="K127" s="292"/>
      <c r="L127" s="292"/>
      <c r="M127" s="292"/>
      <c r="N127" s="292"/>
      <c r="O127" s="292"/>
      <c r="P127" s="292"/>
      <c r="Q127" s="293"/>
    </row>
    <row r="128" spans="1:17" ht="30" x14ac:dyDescent="0.25">
      <c r="A128" s="180"/>
      <c r="B128" s="181" t="s">
        <v>36</v>
      </c>
      <c r="C128" s="185"/>
      <c r="D128" s="29"/>
      <c r="E128" s="30">
        <f>SUM(H128+K128+N128+O128+P128+Q128)</f>
        <v>2030</v>
      </c>
      <c r="F128" s="41">
        <f>F134+F140+F146+F152+F158</f>
        <v>0</v>
      </c>
      <c r="G128" s="41">
        <f>G134+G140+G146+G152+G158</f>
        <v>175</v>
      </c>
      <c r="H128" s="30">
        <f>F128+G128</f>
        <v>175</v>
      </c>
      <c r="I128" s="41">
        <f>I134+I140+I146+I152+I158</f>
        <v>0</v>
      </c>
      <c r="J128" s="41">
        <f>J134+J140+J146+J152+J158</f>
        <v>785</v>
      </c>
      <c r="K128" s="30">
        <f>I128+J128</f>
        <v>785</v>
      </c>
      <c r="L128" s="41">
        <f>L134+L140+L146+L152+L158</f>
        <v>0</v>
      </c>
      <c r="M128" s="41">
        <f>M134+M140+M146+M152+M158</f>
        <v>770</v>
      </c>
      <c r="N128" s="30">
        <f>L128+M128</f>
        <v>770</v>
      </c>
      <c r="O128" s="41">
        <f>O134+O140+O146+O152+O158</f>
        <v>100</v>
      </c>
      <c r="P128" s="41">
        <f>P134+P140+P146+P152+P158</f>
        <v>100</v>
      </c>
      <c r="Q128" s="41">
        <f>Q134+Q140+Q146+Q152+Q158</f>
        <v>100</v>
      </c>
    </row>
    <row r="129" spans="1:17" ht="45" x14ac:dyDescent="0.25">
      <c r="A129" s="180"/>
      <c r="B129" s="181" t="s">
        <v>42</v>
      </c>
      <c r="C129" s="29"/>
      <c r="D129" s="29"/>
      <c r="E129" s="30">
        <f t="shared" ref="E129:E132" si="103">SUM(H129+K129+N129+O129+P129+Q129)</f>
        <v>0</v>
      </c>
      <c r="F129" s="41">
        <f t="shared" ref="F129:G131" si="104">F135+F141+F147+F153+F159</f>
        <v>0</v>
      </c>
      <c r="G129" s="41">
        <f t="shared" si="104"/>
        <v>0</v>
      </c>
      <c r="H129" s="30">
        <f t="shared" ref="H129:H131" si="105">F129+G129</f>
        <v>0</v>
      </c>
      <c r="I129" s="41">
        <f t="shared" ref="I129:J131" si="106">I135+I141+I147+I153+I159</f>
        <v>0</v>
      </c>
      <c r="J129" s="41">
        <f t="shared" si="106"/>
        <v>0</v>
      </c>
      <c r="K129" s="30">
        <f t="shared" ref="K129:K131" si="107">I129+J129</f>
        <v>0</v>
      </c>
      <c r="L129" s="41">
        <f t="shared" ref="L129:M131" si="108">L135+L141+L147+L153+L159</f>
        <v>0</v>
      </c>
      <c r="M129" s="41">
        <f t="shared" si="108"/>
        <v>0</v>
      </c>
      <c r="N129" s="30">
        <f t="shared" ref="N129:N131" si="109">L129+M129</f>
        <v>0</v>
      </c>
      <c r="O129" s="41">
        <f t="shared" ref="O129:Q131" si="110">O135+O141+O147+O153+O159</f>
        <v>0</v>
      </c>
      <c r="P129" s="41">
        <f t="shared" si="110"/>
        <v>0</v>
      </c>
      <c r="Q129" s="41">
        <f t="shared" si="110"/>
        <v>0</v>
      </c>
    </row>
    <row r="130" spans="1:17" ht="30" x14ac:dyDescent="0.25">
      <c r="A130" s="180"/>
      <c r="B130" s="181" t="s">
        <v>37</v>
      </c>
      <c r="C130" s="29"/>
      <c r="D130" s="29"/>
      <c r="E130" s="30">
        <f t="shared" si="103"/>
        <v>1100</v>
      </c>
      <c r="F130" s="41">
        <f t="shared" si="104"/>
        <v>0</v>
      </c>
      <c r="G130" s="41">
        <f t="shared" si="104"/>
        <v>0</v>
      </c>
      <c r="H130" s="30">
        <f t="shared" si="105"/>
        <v>0</v>
      </c>
      <c r="I130" s="41">
        <f t="shared" si="106"/>
        <v>0</v>
      </c>
      <c r="J130" s="41">
        <f t="shared" si="106"/>
        <v>0</v>
      </c>
      <c r="K130" s="30">
        <f t="shared" si="107"/>
        <v>0</v>
      </c>
      <c r="L130" s="41">
        <f t="shared" si="108"/>
        <v>0</v>
      </c>
      <c r="M130" s="41">
        <f t="shared" si="108"/>
        <v>100</v>
      </c>
      <c r="N130" s="30">
        <f t="shared" si="109"/>
        <v>100</v>
      </c>
      <c r="O130" s="41">
        <f t="shared" si="110"/>
        <v>200</v>
      </c>
      <c r="P130" s="41">
        <f t="shared" si="110"/>
        <v>300</v>
      </c>
      <c r="Q130" s="41">
        <f t="shared" si="110"/>
        <v>500</v>
      </c>
    </row>
    <row r="131" spans="1:17" ht="15" x14ac:dyDescent="0.25">
      <c r="A131" s="180"/>
      <c r="B131" s="181" t="s">
        <v>38</v>
      </c>
      <c r="C131" s="29"/>
      <c r="D131" s="29"/>
      <c r="E131" s="30">
        <f t="shared" si="103"/>
        <v>2300</v>
      </c>
      <c r="F131" s="41">
        <f t="shared" si="104"/>
        <v>0</v>
      </c>
      <c r="G131" s="41">
        <f t="shared" si="104"/>
        <v>0</v>
      </c>
      <c r="H131" s="30">
        <f t="shared" si="105"/>
        <v>0</v>
      </c>
      <c r="I131" s="41">
        <f t="shared" si="106"/>
        <v>0</v>
      </c>
      <c r="J131" s="41">
        <f t="shared" si="106"/>
        <v>0</v>
      </c>
      <c r="K131" s="30">
        <f t="shared" si="107"/>
        <v>0</v>
      </c>
      <c r="L131" s="41">
        <f t="shared" si="108"/>
        <v>0</v>
      </c>
      <c r="M131" s="41">
        <f t="shared" si="108"/>
        <v>300</v>
      </c>
      <c r="N131" s="30">
        <f t="shared" si="109"/>
        <v>300</v>
      </c>
      <c r="O131" s="41">
        <f t="shared" si="110"/>
        <v>400</v>
      </c>
      <c r="P131" s="41">
        <f t="shared" si="110"/>
        <v>600</v>
      </c>
      <c r="Q131" s="41">
        <f t="shared" si="110"/>
        <v>1000</v>
      </c>
    </row>
    <row r="132" spans="1:17" ht="30" x14ac:dyDescent="0.25">
      <c r="A132" s="180"/>
      <c r="B132" s="181" t="s">
        <v>41</v>
      </c>
      <c r="C132" s="29"/>
      <c r="D132" s="29"/>
      <c r="E132" s="30">
        <f t="shared" si="103"/>
        <v>5430</v>
      </c>
      <c r="F132" s="30">
        <f t="shared" ref="F132:Q132" si="111">SUM(F128:F131)</f>
        <v>0</v>
      </c>
      <c r="G132" s="30">
        <f t="shared" si="111"/>
        <v>175</v>
      </c>
      <c r="H132" s="30">
        <f t="shared" si="111"/>
        <v>175</v>
      </c>
      <c r="I132" s="30">
        <f t="shared" si="111"/>
        <v>0</v>
      </c>
      <c r="J132" s="30">
        <f t="shared" si="111"/>
        <v>785</v>
      </c>
      <c r="K132" s="30">
        <f t="shared" si="111"/>
        <v>785</v>
      </c>
      <c r="L132" s="30">
        <f t="shared" si="111"/>
        <v>0</v>
      </c>
      <c r="M132" s="30">
        <f t="shared" si="111"/>
        <v>1170</v>
      </c>
      <c r="N132" s="30">
        <f t="shared" si="111"/>
        <v>1170</v>
      </c>
      <c r="O132" s="30">
        <f t="shared" si="111"/>
        <v>700</v>
      </c>
      <c r="P132" s="30">
        <f t="shared" si="111"/>
        <v>1000</v>
      </c>
      <c r="Q132" s="30">
        <f t="shared" si="111"/>
        <v>1600</v>
      </c>
    </row>
    <row r="133" spans="1:17" ht="35.450000000000003" customHeight="1" x14ac:dyDescent="0.2">
      <c r="A133" s="181" t="s">
        <v>318</v>
      </c>
      <c r="B133" s="291" t="s">
        <v>939</v>
      </c>
      <c r="C133" s="292"/>
      <c r="D133" s="292"/>
      <c r="E133" s="292"/>
      <c r="F133" s="292"/>
      <c r="G133" s="292"/>
      <c r="H133" s="292"/>
      <c r="I133" s="292"/>
      <c r="J133" s="292"/>
      <c r="K133" s="292"/>
      <c r="L133" s="292"/>
      <c r="M133" s="292"/>
      <c r="N133" s="292"/>
      <c r="O133" s="292"/>
      <c r="P133" s="292"/>
      <c r="Q133" s="293"/>
    </row>
    <row r="134" spans="1:17" ht="30" x14ac:dyDescent="0.25">
      <c r="A134" s="181"/>
      <c r="B134" s="181" t="s">
        <v>36</v>
      </c>
      <c r="C134" s="44"/>
      <c r="D134" s="185"/>
      <c r="E134" s="30">
        <f>SUM(H134+K134+N134+O134+P134+Q134)</f>
        <v>100</v>
      </c>
      <c r="F134" s="36"/>
      <c r="G134" s="41">
        <v>100</v>
      </c>
      <c r="H134" s="30">
        <f>F134+G134</f>
        <v>100</v>
      </c>
      <c r="I134" s="41"/>
      <c r="J134" s="41"/>
      <c r="K134" s="30">
        <f>I134+J134</f>
        <v>0</v>
      </c>
      <c r="L134" s="41"/>
      <c r="M134" s="41"/>
      <c r="N134" s="30">
        <f>L134+M134</f>
        <v>0</v>
      </c>
      <c r="O134" s="30"/>
      <c r="P134" s="30"/>
      <c r="Q134" s="30"/>
    </row>
    <row r="135" spans="1:17" ht="45" x14ac:dyDescent="0.2">
      <c r="A135" s="181"/>
      <c r="B135" s="181" t="s">
        <v>42</v>
      </c>
      <c r="C135" s="185"/>
      <c r="D135" s="185"/>
      <c r="E135" s="30">
        <f t="shared" ref="E135:E138" si="112">SUM(H135+K135+N135+O135+P135+Q135)</f>
        <v>0</v>
      </c>
      <c r="F135" s="33"/>
      <c r="G135" s="34"/>
      <c r="H135" s="30">
        <f t="shared" ref="H135:H137" si="113">F135+G135</f>
        <v>0</v>
      </c>
      <c r="I135" s="35"/>
      <c r="J135" s="35"/>
      <c r="K135" s="30">
        <f t="shared" ref="K135:K137" si="114">I135+J135</f>
        <v>0</v>
      </c>
      <c r="L135" s="35"/>
      <c r="M135" s="34"/>
      <c r="N135" s="30">
        <f t="shared" ref="N135:N137" si="115">L135+M135</f>
        <v>0</v>
      </c>
      <c r="O135" s="34"/>
      <c r="P135" s="34"/>
      <c r="Q135" s="34"/>
    </row>
    <row r="136" spans="1:17" ht="30" x14ac:dyDescent="0.2">
      <c r="A136" s="181"/>
      <c r="B136" s="181" t="s">
        <v>37</v>
      </c>
      <c r="C136" s="294"/>
      <c r="D136" s="294"/>
      <c r="E136" s="30">
        <f t="shared" si="112"/>
        <v>0</v>
      </c>
      <c r="F136" s="34"/>
      <c r="G136" s="34"/>
      <c r="H136" s="30">
        <f t="shared" si="113"/>
        <v>0</v>
      </c>
      <c r="I136" s="34"/>
      <c r="J136" s="34"/>
      <c r="K136" s="30">
        <f t="shared" si="114"/>
        <v>0</v>
      </c>
      <c r="L136" s="34"/>
      <c r="M136" s="34"/>
      <c r="N136" s="30">
        <f t="shared" si="115"/>
        <v>0</v>
      </c>
      <c r="O136" s="34"/>
      <c r="P136" s="34"/>
      <c r="Q136" s="34"/>
    </row>
    <row r="137" spans="1:17" ht="15" x14ac:dyDescent="0.2">
      <c r="A137" s="181"/>
      <c r="B137" s="181" t="s">
        <v>38</v>
      </c>
      <c r="C137" s="294"/>
      <c r="D137" s="294"/>
      <c r="E137" s="30">
        <f t="shared" si="112"/>
        <v>0</v>
      </c>
      <c r="F137" s="34"/>
      <c r="G137" s="34"/>
      <c r="H137" s="30">
        <f t="shared" si="113"/>
        <v>0</v>
      </c>
      <c r="I137" s="34"/>
      <c r="J137" s="34"/>
      <c r="K137" s="30">
        <f t="shared" si="114"/>
        <v>0</v>
      </c>
      <c r="L137" s="34"/>
      <c r="M137" s="34"/>
      <c r="N137" s="30">
        <f t="shared" si="115"/>
        <v>0</v>
      </c>
      <c r="O137" s="34"/>
      <c r="P137" s="34"/>
      <c r="Q137" s="34"/>
    </row>
    <row r="138" spans="1:17" ht="30" x14ac:dyDescent="0.2">
      <c r="A138" s="181"/>
      <c r="B138" s="181" t="s">
        <v>41</v>
      </c>
      <c r="C138" s="185"/>
      <c r="D138" s="185"/>
      <c r="E138" s="30">
        <f t="shared" si="112"/>
        <v>100</v>
      </c>
      <c r="F138" s="30">
        <f t="shared" ref="F138:Q138" si="116">SUM(F134:F137)</f>
        <v>0</v>
      </c>
      <c r="G138" s="30">
        <f t="shared" si="116"/>
        <v>100</v>
      </c>
      <c r="H138" s="30">
        <f t="shared" si="116"/>
        <v>100</v>
      </c>
      <c r="I138" s="30">
        <f t="shared" si="116"/>
        <v>0</v>
      </c>
      <c r="J138" s="30">
        <f t="shared" si="116"/>
        <v>0</v>
      </c>
      <c r="K138" s="30">
        <f t="shared" si="116"/>
        <v>0</v>
      </c>
      <c r="L138" s="30">
        <f t="shared" si="116"/>
        <v>0</v>
      </c>
      <c r="M138" s="30">
        <f t="shared" si="116"/>
        <v>0</v>
      </c>
      <c r="N138" s="30">
        <f t="shared" si="116"/>
        <v>0</v>
      </c>
      <c r="O138" s="30">
        <f t="shared" si="116"/>
        <v>0</v>
      </c>
      <c r="P138" s="30">
        <f t="shared" si="116"/>
        <v>0</v>
      </c>
      <c r="Q138" s="30">
        <f t="shared" si="116"/>
        <v>0</v>
      </c>
    </row>
    <row r="139" spans="1:17" ht="31.15" customHeight="1" x14ac:dyDescent="0.2">
      <c r="A139" s="181" t="s">
        <v>583</v>
      </c>
      <c r="B139" s="301" t="s">
        <v>944</v>
      </c>
      <c r="C139" s="301"/>
      <c r="D139" s="301"/>
      <c r="E139" s="301"/>
      <c r="F139" s="301"/>
      <c r="G139" s="301"/>
      <c r="H139" s="301"/>
      <c r="I139" s="301"/>
      <c r="J139" s="301"/>
      <c r="K139" s="301"/>
      <c r="L139" s="301"/>
      <c r="M139" s="301"/>
      <c r="N139" s="301"/>
      <c r="O139" s="301"/>
      <c r="P139" s="301"/>
      <c r="Q139" s="301"/>
    </row>
    <row r="140" spans="1:17" ht="30" x14ac:dyDescent="0.25">
      <c r="A140" s="181"/>
      <c r="B140" s="181" t="s">
        <v>36</v>
      </c>
      <c r="C140" s="185"/>
      <c r="D140" s="29"/>
      <c r="E140" s="30">
        <f>SUM(H140+K140+N140+O140+P140+Q140)</f>
        <v>60</v>
      </c>
      <c r="F140" s="41"/>
      <c r="G140" s="41">
        <v>25</v>
      </c>
      <c r="H140" s="30">
        <f>F140+G140</f>
        <v>25</v>
      </c>
      <c r="I140" s="41"/>
      <c r="J140" s="41">
        <v>35</v>
      </c>
      <c r="K140" s="30">
        <f>I140+J140</f>
        <v>35</v>
      </c>
      <c r="L140" s="41"/>
      <c r="M140" s="41"/>
      <c r="N140" s="30">
        <f>L140+M140</f>
        <v>0</v>
      </c>
      <c r="O140" s="30"/>
      <c r="P140" s="30"/>
      <c r="Q140" s="30"/>
    </row>
    <row r="141" spans="1:17" ht="45" x14ac:dyDescent="0.25">
      <c r="A141" s="181"/>
      <c r="B141" s="181" t="s">
        <v>42</v>
      </c>
      <c r="C141" s="29"/>
      <c r="D141" s="29"/>
      <c r="E141" s="30">
        <f t="shared" ref="E141:E144" si="117">SUM(H141+K141+N141+O141+P141+Q141)</f>
        <v>0</v>
      </c>
      <c r="F141" s="29"/>
      <c r="G141" s="29"/>
      <c r="H141" s="30">
        <f t="shared" ref="H141:H143" si="118">F141+G141</f>
        <v>0</v>
      </c>
      <c r="I141" s="29"/>
      <c r="J141" s="29"/>
      <c r="K141" s="30">
        <f t="shared" ref="K141:K143" si="119">I141+J141</f>
        <v>0</v>
      </c>
      <c r="L141" s="29"/>
      <c r="M141" s="29"/>
      <c r="N141" s="30">
        <f t="shared" ref="N141:N143" si="120">L141+M141</f>
        <v>0</v>
      </c>
      <c r="O141" s="29"/>
      <c r="P141" s="29"/>
      <c r="Q141" s="29"/>
    </row>
    <row r="142" spans="1:17" ht="30" x14ac:dyDescent="0.25">
      <c r="A142" s="181"/>
      <c r="B142" s="181" t="s">
        <v>37</v>
      </c>
      <c r="C142" s="29"/>
      <c r="D142" s="29"/>
      <c r="E142" s="30">
        <f t="shared" si="117"/>
        <v>0</v>
      </c>
      <c r="F142" s="29"/>
      <c r="G142" s="29"/>
      <c r="H142" s="30">
        <f t="shared" si="118"/>
        <v>0</v>
      </c>
      <c r="I142" s="29"/>
      <c r="J142" s="29"/>
      <c r="K142" s="30">
        <f t="shared" si="119"/>
        <v>0</v>
      </c>
      <c r="L142" s="29"/>
      <c r="M142" s="29"/>
      <c r="N142" s="30">
        <f t="shared" si="120"/>
        <v>0</v>
      </c>
      <c r="O142" s="29"/>
      <c r="P142" s="29"/>
      <c r="Q142" s="29"/>
    </row>
    <row r="143" spans="1:17" ht="15" x14ac:dyDescent="0.25">
      <c r="A143" s="181"/>
      <c r="B143" s="181" t="s">
        <v>38</v>
      </c>
      <c r="C143" s="29"/>
      <c r="D143" s="29"/>
      <c r="E143" s="30">
        <f t="shared" si="117"/>
        <v>0</v>
      </c>
      <c r="F143" s="29"/>
      <c r="G143" s="29"/>
      <c r="H143" s="30">
        <f t="shared" si="118"/>
        <v>0</v>
      </c>
      <c r="I143" s="29"/>
      <c r="J143" s="29"/>
      <c r="K143" s="30">
        <f t="shared" si="119"/>
        <v>0</v>
      </c>
      <c r="L143" s="29"/>
      <c r="M143" s="29"/>
      <c r="N143" s="30">
        <f t="shared" si="120"/>
        <v>0</v>
      </c>
      <c r="O143" s="29"/>
      <c r="P143" s="29"/>
      <c r="Q143" s="29"/>
    </row>
    <row r="144" spans="1:17" ht="30" x14ac:dyDescent="0.25">
      <c r="A144" s="180"/>
      <c r="B144" s="181" t="s">
        <v>41</v>
      </c>
      <c r="C144" s="29"/>
      <c r="D144" s="29"/>
      <c r="E144" s="30">
        <f t="shared" si="117"/>
        <v>60</v>
      </c>
      <c r="F144" s="30">
        <f t="shared" ref="F144:Q144" si="121">SUM(F140:F143)</f>
        <v>0</v>
      </c>
      <c r="G144" s="30">
        <f t="shared" si="121"/>
        <v>25</v>
      </c>
      <c r="H144" s="30">
        <f t="shared" si="121"/>
        <v>25</v>
      </c>
      <c r="I144" s="30">
        <f t="shared" si="121"/>
        <v>0</v>
      </c>
      <c r="J144" s="30">
        <f t="shared" si="121"/>
        <v>35</v>
      </c>
      <c r="K144" s="30">
        <f t="shared" si="121"/>
        <v>35</v>
      </c>
      <c r="L144" s="30">
        <f t="shared" si="121"/>
        <v>0</v>
      </c>
      <c r="M144" s="30">
        <f t="shared" si="121"/>
        <v>0</v>
      </c>
      <c r="N144" s="30">
        <f t="shared" si="121"/>
        <v>0</v>
      </c>
      <c r="O144" s="30">
        <f t="shared" si="121"/>
        <v>0</v>
      </c>
      <c r="P144" s="30">
        <f t="shared" si="121"/>
        <v>0</v>
      </c>
      <c r="Q144" s="30">
        <f t="shared" si="121"/>
        <v>0</v>
      </c>
    </row>
    <row r="145" spans="1:17" ht="34.9" customHeight="1" x14ac:dyDescent="0.2">
      <c r="A145" s="180" t="s">
        <v>1097</v>
      </c>
      <c r="B145" s="296" t="s">
        <v>971</v>
      </c>
      <c r="C145" s="297"/>
      <c r="D145" s="297"/>
      <c r="E145" s="297"/>
      <c r="F145" s="297"/>
      <c r="G145" s="297"/>
      <c r="H145" s="297"/>
      <c r="I145" s="297"/>
      <c r="J145" s="297"/>
      <c r="K145" s="297"/>
      <c r="L145" s="297"/>
      <c r="M145" s="297"/>
      <c r="N145" s="297"/>
      <c r="O145" s="297"/>
      <c r="P145" s="297"/>
      <c r="Q145" s="298"/>
    </row>
    <row r="146" spans="1:17" ht="30" x14ac:dyDescent="0.25">
      <c r="A146" s="180"/>
      <c r="B146" s="181" t="s">
        <v>36</v>
      </c>
      <c r="C146" s="185"/>
      <c r="D146" s="29"/>
      <c r="E146" s="30">
        <f>SUM(H146+K146+N146+O146+P146+Q146)</f>
        <v>100</v>
      </c>
      <c r="F146" s="41"/>
      <c r="G146" s="41">
        <v>50</v>
      </c>
      <c r="H146" s="30">
        <f>F146+G146</f>
        <v>50</v>
      </c>
      <c r="I146" s="41"/>
      <c r="J146" s="41">
        <v>50</v>
      </c>
      <c r="K146" s="30">
        <f>I146+J146</f>
        <v>50</v>
      </c>
      <c r="L146" s="41"/>
      <c r="M146" s="41"/>
      <c r="N146" s="30">
        <f>L146+M146</f>
        <v>0</v>
      </c>
      <c r="O146" s="30"/>
      <c r="P146" s="30"/>
      <c r="Q146" s="30">
        <v>0</v>
      </c>
    </row>
    <row r="147" spans="1:17" ht="45" x14ac:dyDescent="0.25">
      <c r="A147" s="180"/>
      <c r="B147" s="181" t="s">
        <v>42</v>
      </c>
      <c r="C147" s="29"/>
      <c r="D147" s="29"/>
      <c r="E147" s="30">
        <f t="shared" ref="E147:E150" si="122">SUM(H147+K147+N147+O147+P147+Q147)</f>
        <v>0</v>
      </c>
      <c r="F147" s="29"/>
      <c r="G147" s="29"/>
      <c r="H147" s="30">
        <f t="shared" ref="H147:H149" si="123">F147+G147</f>
        <v>0</v>
      </c>
      <c r="I147" s="29"/>
      <c r="J147" s="29"/>
      <c r="K147" s="30">
        <f t="shared" ref="K147:K149" si="124">I147+J147</f>
        <v>0</v>
      </c>
      <c r="L147" s="29"/>
      <c r="M147" s="29"/>
      <c r="N147" s="30">
        <f t="shared" ref="N147:N149" si="125">L147+M147</f>
        <v>0</v>
      </c>
      <c r="O147" s="29"/>
      <c r="P147" s="29"/>
      <c r="Q147" s="29"/>
    </row>
    <row r="148" spans="1:17" ht="30" x14ac:dyDescent="0.25">
      <c r="A148" s="181"/>
      <c r="B148" s="181" t="s">
        <v>37</v>
      </c>
      <c r="C148" s="29"/>
      <c r="D148" s="29"/>
      <c r="E148" s="30">
        <f t="shared" si="122"/>
        <v>0</v>
      </c>
      <c r="F148" s="29"/>
      <c r="G148" s="29"/>
      <c r="H148" s="30">
        <f t="shared" si="123"/>
        <v>0</v>
      </c>
      <c r="I148" s="29"/>
      <c r="J148" s="29"/>
      <c r="K148" s="30">
        <f t="shared" si="124"/>
        <v>0</v>
      </c>
      <c r="L148" s="29"/>
      <c r="M148" s="29"/>
      <c r="N148" s="30">
        <f t="shared" si="125"/>
        <v>0</v>
      </c>
      <c r="O148" s="29"/>
      <c r="P148" s="29"/>
      <c r="Q148" s="29"/>
    </row>
    <row r="149" spans="1:17" ht="15" x14ac:dyDescent="0.25">
      <c r="A149" s="181"/>
      <c r="B149" s="181" t="s">
        <v>38</v>
      </c>
      <c r="C149" s="29"/>
      <c r="D149" s="29"/>
      <c r="E149" s="30">
        <f t="shared" si="122"/>
        <v>0</v>
      </c>
      <c r="F149" s="29"/>
      <c r="G149" s="29"/>
      <c r="H149" s="30">
        <f t="shared" si="123"/>
        <v>0</v>
      </c>
      <c r="I149" s="29"/>
      <c r="J149" s="29"/>
      <c r="K149" s="30">
        <f t="shared" si="124"/>
        <v>0</v>
      </c>
      <c r="L149" s="29"/>
      <c r="M149" s="29"/>
      <c r="N149" s="30">
        <f t="shared" si="125"/>
        <v>0</v>
      </c>
      <c r="O149" s="29"/>
      <c r="P149" s="29"/>
      <c r="Q149" s="29"/>
    </row>
    <row r="150" spans="1:17" ht="30" x14ac:dyDescent="0.25">
      <c r="A150" s="180"/>
      <c r="B150" s="181" t="s">
        <v>41</v>
      </c>
      <c r="C150" s="29"/>
      <c r="D150" s="29"/>
      <c r="E150" s="30">
        <f t="shared" si="122"/>
        <v>100</v>
      </c>
      <c r="F150" s="30">
        <f t="shared" ref="F150:Q150" si="126">SUM(F146:F149)</f>
        <v>0</v>
      </c>
      <c r="G150" s="30">
        <f t="shared" si="126"/>
        <v>50</v>
      </c>
      <c r="H150" s="30">
        <f t="shared" si="126"/>
        <v>50</v>
      </c>
      <c r="I150" s="30">
        <f t="shared" si="126"/>
        <v>0</v>
      </c>
      <c r="J150" s="30">
        <f t="shared" si="126"/>
        <v>50</v>
      </c>
      <c r="K150" s="30">
        <f t="shared" si="126"/>
        <v>50</v>
      </c>
      <c r="L150" s="30">
        <f t="shared" si="126"/>
        <v>0</v>
      </c>
      <c r="M150" s="30">
        <f t="shared" si="126"/>
        <v>0</v>
      </c>
      <c r="N150" s="30">
        <f t="shared" si="126"/>
        <v>0</v>
      </c>
      <c r="O150" s="30">
        <f t="shared" si="126"/>
        <v>0</v>
      </c>
      <c r="P150" s="30">
        <f t="shared" si="126"/>
        <v>0</v>
      </c>
      <c r="Q150" s="30">
        <f t="shared" si="126"/>
        <v>0</v>
      </c>
    </row>
    <row r="151" spans="1:17" ht="33" customHeight="1" x14ac:dyDescent="0.2">
      <c r="A151" s="180" t="s">
        <v>1098</v>
      </c>
      <c r="B151" s="299" t="s">
        <v>951</v>
      </c>
      <c r="C151" s="299"/>
      <c r="D151" s="299"/>
      <c r="E151" s="299"/>
      <c r="F151" s="299"/>
      <c r="G151" s="299"/>
      <c r="H151" s="299"/>
      <c r="I151" s="299"/>
      <c r="J151" s="299"/>
      <c r="K151" s="299"/>
      <c r="L151" s="299"/>
      <c r="M151" s="299"/>
      <c r="N151" s="299"/>
      <c r="O151" s="299"/>
      <c r="P151" s="299"/>
      <c r="Q151" s="299"/>
    </row>
    <row r="152" spans="1:17" ht="30" x14ac:dyDescent="0.25">
      <c r="A152" s="180"/>
      <c r="B152" s="181" t="s">
        <v>36</v>
      </c>
      <c r="C152" s="185"/>
      <c r="D152" s="29"/>
      <c r="E152" s="30">
        <f>SUM(H152+K152+N152+O152+P152+Q152)</f>
        <v>1400</v>
      </c>
      <c r="F152" s="41"/>
      <c r="G152" s="41"/>
      <c r="H152" s="30">
        <f>F152+G152</f>
        <v>0</v>
      </c>
      <c r="I152" s="41"/>
      <c r="J152" s="41">
        <v>700</v>
      </c>
      <c r="K152" s="30">
        <f>I152+J152</f>
        <v>700</v>
      </c>
      <c r="L152" s="41"/>
      <c r="M152" s="41">
        <v>700</v>
      </c>
      <c r="N152" s="30">
        <f>L152+M152</f>
        <v>700</v>
      </c>
      <c r="O152" s="30"/>
      <c r="P152" s="30"/>
      <c r="Q152" s="30">
        <v>0</v>
      </c>
    </row>
    <row r="153" spans="1:17" ht="45" x14ac:dyDescent="0.25">
      <c r="A153" s="180"/>
      <c r="B153" s="181" t="s">
        <v>42</v>
      </c>
      <c r="C153" s="29"/>
      <c r="D153" s="29"/>
      <c r="E153" s="30">
        <f t="shared" ref="E153:E156" si="127">SUM(H153+K153+N153+O153+P153+Q153)</f>
        <v>0</v>
      </c>
      <c r="F153" s="29"/>
      <c r="G153" s="29"/>
      <c r="H153" s="30">
        <f t="shared" ref="H153:H155" si="128">F153+G153</f>
        <v>0</v>
      </c>
      <c r="I153" s="29"/>
      <c r="J153" s="29"/>
      <c r="K153" s="30">
        <f t="shared" ref="K153:K155" si="129">I153+J153</f>
        <v>0</v>
      </c>
      <c r="L153" s="29"/>
      <c r="M153" s="29"/>
      <c r="N153" s="30">
        <f t="shared" ref="N153:N155" si="130">L153+M153</f>
        <v>0</v>
      </c>
      <c r="O153" s="29"/>
      <c r="P153" s="29"/>
      <c r="Q153" s="29"/>
    </row>
    <row r="154" spans="1:17" ht="30" x14ac:dyDescent="0.25">
      <c r="A154" s="180"/>
      <c r="B154" s="181" t="s">
        <v>37</v>
      </c>
      <c r="C154" s="29"/>
      <c r="D154" s="29"/>
      <c r="E154" s="30">
        <f t="shared" si="127"/>
        <v>0</v>
      </c>
      <c r="F154" s="29"/>
      <c r="G154" s="29"/>
      <c r="H154" s="30">
        <f t="shared" si="128"/>
        <v>0</v>
      </c>
      <c r="I154" s="29"/>
      <c r="J154" s="29"/>
      <c r="K154" s="30">
        <f t="shared" si="129"/>
        <v>0</v>
      </c>
      <c r="L154" s="29"/>
      <c r="M154" s="29"/>
      <c r="N154" s="30">
        <f t="shared" si="130"/>
        <v>0</v>
      </c>
      <c r="O154" s="29"/>
      <c r="P154" s="29"/>
      <c r="Q154" s="29"/>
    </row>
    <row r="155" spans="1:17" ht="15" x14ac:dyDescent="0.25">
      <c r="A155" s="180"/>
      <c r="B155" s="181" t="s">
        <v>38</v>
      </c>
      <c r="C155" s="29"/>
      <c r="D155" s="29"/>
      <c r="E155" s="30">
        <f t="shared" si="127"/>
        <v>0</v>
      </c>
      <c r="F155" s="29"/>
      <c r="G155" s="29"/>
      <c r="H155" s="30">
        <f t="shared" si="128"/>
        <v>0</v>
      </c>
      <c r="I155" s="29"/>
      <c r="J155" s="29"/>
      <c r="K155" s="30">
        <f t="shared" si="129"/>
        <v>0</v>
      </c>
      <c r="L155" s="29"/>
      <c r="M155" s="29"/>
      <c r="N155" s="30">
        <f t="shared" si="130"/>
        <v>0</v>
      </c>
      <c r="O155" s="29"/>
      <c r="P155" s="29"/>
      <c r="Q155" s="29"/>
    </row>
    <row r="156" spans="1:17" ht="30" x14ac:dyDescent="0.25">
      <c r="A156" s="180"/>
      <c r="B156" s="181" t="s">
        <v>41</v>
      </c>
      <c r="C156" s="29"/>
      <c r="D156" s="29"/>
      <c r="E156" s="30">
        <f t="shared" si="127"/>
        <v>1400</v>
      </c>
      <c r="F156" s="30">
        <f t="shared" ref="F156:Q156" si="131">SUM(F152:F155)</f>
        <v>0</v>
      </c>
      <c r="G156" s="30">
        <f t="shared" si="131"/>
        <v>0</v>
      </c>
      <c r="H156" s="30">
        <f t="shared" si="131"/>
        <v>0</v>
      </c>
      <c r="I156" s="30">
        <f t="shared" si="131"/>
        <v>0</v>
      </c>
      <c r="J156" s="30">
        <f t="shared" si="131"/>
        <v>700</v>
      </c>
      <c r="K156" s="30">
        <f t="shared" si="131"/>
        <v>700</v>
      </c>
      <c r="L156" s="30">
        <f t="shared" si="131"/>
        <v>0</v>
      </c>
      <c r="M156" s="30">
        <f t="shared" si="131"/>
        <v>700</v>
      </c>
      <c r="N156" s="30">
        <f t="shared" si="131"/>
        <v>700</v>
      </c>
      <c r="O156" s="30">
        <f t="shared" si="131"/>
        <v>0</v>
      </c>
      <c r="P156" s="30">
        <f t="shared" si="131"/>
        <v>0</v>
      </c>
      <c r="Q156" s="30">
        <f t="shared" si="131"/>
        <v>0</v>
      </c>
    </row>
    <row r="157" spans="1:17" ht="35.450000000000003" customHeight="1" x14ac:dyDescent="0.2">
      <c r="A157" s="180" t="s">
        <v>1099</v>
      </c>
      <c r="B157" s="299" t="s">
        <v>972</v>
      </c>
      <c r="C157" s="299"/>
      <c r="D157" s="299"/>
      <c r="E157" s="299"/>
      <c r="F157" s="299"/>
      <c r="G157" s="299"/>
      <c r="H157" s="299"/>
      <c r="I157" s="299"/>
      <c r="J157" s="299"/>
      <c r="K157" s="299"/>
      <c r="L157" s="299"/>
      <c r="M157" s="299"/>
      <c r="N157" s="299"/>
      <c r="O157" s="299"/>
      <c r="P157" s="299"/>
      <c r="Q157" s="299"/>
    </row>
    <row r="158" spans="1:17" ht="30" x14ac:dyDescent="0.25">
      <c r="A158" s="180"/>
      <c r="B158" s="181" t="s">
        <v>36</v>
      </c>
      <c r="C158" s="185"/>
      <c r="D158" s="29"/>
      <c r="E158" s="30">
        <f>SUM(H158+K158+N158+O158+P158+Q158)</f>
        <v>370</v>
      </c>
      <c r="F158" s="41"/>
      <c r="G158" s="41"/>
      <c r="H158" s="30">
        <f>F158+G158</f>
        <v>0</v>
      </c>
      <c r="I158" s="41"/>
      <c r="J158" s="41"/>
      <c r="K158" s="30">
        <f>I158+J158</f>
        <v>0</v>
      </c>
      <c r="L158" s="41"/>
      <c r="M158" s="41">
        <v>70</v>
      </c>
      <c r="N158" s="30">
        <f>L158+M158</f>
        <v>70</v>
      </c>
      <c r="O158" s="30">
        <v>100</v>
      </c>
      <c r="P158" s="30">
        <v>100</v>
      </c>
      <c r="Q158" s="30">
        <v>100</v>
      </c>
    </row>
    <row r="159" spans="1:17" ht="45" x14ac:dyDescent="0.25">
      <c r="A159" s="180"/>
      <c r="B159" s="181" t="s">
        <v>42</v>
      </c>
      <c r="C159" s="29"/>
      <c r="D159" s="29"/>
      <c r="E159" s="30">
        <f t="shared" ref="E159:E162" si="132">SUM(H159+K159+N159+O159+P159+Q159)</f>
        <v>0</v>
      </c>
      <c r="F159" s="29"/>
      <c r="G159" s="29"/>
      <c r="H159" s="30">
        <f t="shared" ref="H159:H161" si="133">F159+G159</f>
        <v>0</v>
      </c>
      <c r="I159" s="29"/>
      <c r="J159" s="29"/>
      <c r="K159" s="30">
        <f t="shared" ref="K159:K161" si="134">I159+J159</f>
        <v>0</v>
      </c>
      <c r="L159" s="29"/>
      <c r="M159" s="29"/>
      <c r="N159" s="30">
        <f t="shared" ref="N159:N161" si="135">L159+M159</f>
        <v>0</v>
      </c>
      <c r="O159" s="29"/>
      <c r="P159" s="29"/>
      <c r="Q159" s="29"/>
    </row>
    <row r="160" spans="1:17" ht="30" x14ac:dyDescent="0.25">
      <c r="A160" s="180"/>
      <c r="B160" s="181" t="s">
        <v>37</v>
      </c>
      <c r="C160" s="29"/>
      <c r="D160" s="29"/>
      <c r="E160" s="30">
        <f t="shared" si="132"/>
        <v>1100</v>
      </c>
      <c r="F160" s="29"/>
      <c r="G160" s="29"/>
      <c r="H160" s="30">
        <f t="shared" si="133"/>
        <v>0</v>
      </c>
      <c r="I160" s="29"/>
      <c r="J160" s="29"/>
      <c r="K160" s="30">
        <f t="shared" si="134"/>
        <v>0</v>
      </c>
      <c r="L160" s="29"/>
      <c r="M160" s="300">
        <v>100</v>
      </c>
      <c r="N160" s="30">
        <f t="shared" si="135"/>
        <v>100</v>
      </c>
      <c r="O160" s="300">
        <v>200</v>
      </c>
      <c r="P160" s="300">
        <v>300</v>
      </c>
      <c r="Q160" s="300">
        <v>500</v>
      </c>
    </row>
    <row r="161" spans="1:17" ht="15" x14ac:dyDescent="0.25">
      <c r="A161" s="180"/>
      <c r="B161" s="181" t="s">
        <v>38</v>
      </c>
      <c r="C161" s="29"/>
      <c r="D161" s="29"/>
      <c r="E161" s="30">
        <f t="shared" si="132"/>
        <v>2300</v>
      </c>
      <c r="F161" s="29"/>
      <c r="G161" s="29"/>
      <c r="H161" s="30">
        <f t="shared" si="133"/>
        <v>0</v>
      </c>
      <c r="I161" s="29"/>
      <c r="J161" s="29"/>
      <c r="K161" s="30">
        <f t="shared" si="134"/>
        <v>0</v>
      </c>
      <c r="L161" s="29"/>
      <c r="M161" s="300">
        <v>300</v>
      </c>
      <c r="N161" s="30">
        <f t="shared" si="135"/>
        <v>300</v>
      </c>
      <c r="O161" s="300">
        <v>400</v>
      </c>
      <c r="P161" s="300">
        <v>600</v>
      </c>
      <c r="Q161" s="300">
        <v>1000</v>
      </c>
    </row>
    <row r="162" spans="1:17" ht="30" x14ac:dyDescent="0.25">
      <c r="A162" s="180"/>
      <c r="B162" s="181" t="s">
        <v>41</v>
      </c>
      <c r="C162" s="29"/>
      <c r="D162" s="29"/>
      <c r="E162" s="30">
        <f t="shared" si="132"/>
        <v>3770</v>
      </c>
      <c r="F162" s="30">
        <f t="shared" ref="F162:Q162" si="136">SUM(F158:F161)</f>
        <v>0</v>
      </c>
      <c r="G162" s="30">
        <f t="shared" si="136"/>
        <v>0</v>
      </c>
      <c r="H162" s="30">
        <f t="shared" si="136"/>
        <v>0</v>
      </c>
      <c r="I162" s="30">
        <f t="shared" si="136"/>
        <v>0</v>
      </c>
      <c r="J162" s="30">
        <f t="shared" si="136"/>
        <v>0</v>
      </c>
      <c r="K162" s="30">
        <f t="shared" si="136"/>
        <v>0</v>
      </c>
      <c r="L162" s="30">
        <f t="shared" si="136"/>
        <v>0</v>
      </c>
      <c r="M162" s="30">
        <f t="shared" si="136"/>
        <v>470</v>
      </c>
      <c r="N162" s="30">
        <f t="shared" si="136"/>
        <v>470</v>
      </c>
      <c r="O162" s="30">
        <f t="shared" si="136"/>
        <v>700</v>
      </c>
      <c r="P162" s="30">
        <f t="shared" si="136"/>
        <v>1000</v>
      </c>
      <c r="Q162" s="30">
        <f t="shared" si="136"/>
        <v>1600</v>
      </c>
    </row>
    <row r="163" spans="1:17" ht="29.45" customHeight="1" x14ac:dyDescent="0.2">
      <c r="A163" s="180" t="s">
        <v>1100</v>
      </c>
      <c r="B163" s="289" t="s">
        <v>471</v>
      </c>
      <c r="C163" s="290"/>
      <c r="D163" s="290"/>
      <c r="E163" s="290"/>
      <c r="F163" s="290"/>
      <c r="G163" s="290"/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</row>
    <row r="164" spans="1:17" ht="30" x14ac:dyDescent="0.25">
      <c r="A164" s="180"/>
      <c r="B164" s="181" t="s">
        <v>36</v>
      </c>
      <c r="C164" s="185"/>
      <c r="D164" s="29"/>
      <c r="E164" s="30">
        <f>SUM(H164+K164+N164+O164+P164+Q164)</f>
        <v>8000</v>
      </c>
      <c r="F164" s="41"/>
      <c r="G164" s="41">
        <v>200</v>
      </c>
      <c r="H164" s="30">
        <f>F164+G164</f>
        <v>200</v>
      </c>
      <c r="I164" s="41"/>
      <c r="J164" s="41">
        <v>1400</v>
      </c>
      <c r="K164" s="30">
        <f>I164+J164</f>
        <v>1400</v>
      </c>
      <c r="L164" s="41"/>
      <c r="M164" s="41">
        <v>2600</v>
      </c>
      <c r="N164" s="30">
        <f>L164+M164</f>
        <v>2600</v>
      </c>
      <c r="O164" s="30">
        <v>2200</v>
      </c>
      <c r="P164" s="30">
        <v>800</v>
      </c>
      <c r="Q164" s="30">
        <v>800</v>
      </c>
    </row>
    <row r="165" spans="1:17" ht="45" x14ac:dyDescent="0.25">
      <c r="A165" s="180"/>
      <c r="B165" s="181" t="s">
        <v>42</v>
      </c>
      <c r="C165" s="29"/>
      <c r="D165" s="29"/>
      <c r="E165" s="30">
        <f t="shared" ref="E165:E168" si="137">SUM(H165+K165+N165+O165+P165+Q165)</f>
        <v>0</v>
      </c>
      <c r="F165" s="29"/>
      <c r="G165" s="29"/>
      <c r="H165" s="30">
        <f t="shared" ref="H165:H167" si="138">F165+G165</f>
        <v>0</v>
      </c>
      <c r="I165" s="29"/>
      <c r="J165" s="29"/>
      <c r="K165" s="30">
        <f t="shared" ref="K165:K167" si="139">I165+J165</f>
        <v>0</v>
      </c>
      <c r="L165" s="29"/>
      <c r="M165" s="29"/>
      <c r="N165" s="30">
        <f t="shared" ref="N165:N167" si="140">L165+M165</f>
        <v>0</v>
      </c>
      <c r="O165" s="29"/>
      <c r="P165" s="29"/>
      <c r="Q165" s="29"/>
    </row>
    <row r="166" spans="1:17" ht="30" x14ac:dyDescent="0.25">
      <c r="A166" s="180"/>
      <c r="B166" s="181" t="s">
        <v>37</v>
      </c>
      <c r="C166" s="29"/>
      <c r="D166" s="29"/>
      <c r="E166" s="30">
        <f t="shared" si="137"/>
        <v>0</v>
      </c>
      <c r="F166" s="29"/>
      <c r="G166" s="29"/>
      <c r="H166" s="30">
        <f t="shared" si="138"/>
        <v>0</v>
      </c>
      <c r="I166" s="29"/>
      <c r="J166" s="29"/>
      <c r="K166" s="30">
        <f t="shared" si="139"/>
        <v>0</v>
      </c>
      <c r="L166" s="29"/>
      <c r="M166" s="29"/>
      <c r="N166" s="30">
        <f t="shared" si="140"/>
        <v>0</v>
      </c>
      <c r="O166" s="29"/>
      <c r="P166" s="29"/>
      <c r="Q166" s="29"/>
    </row>
    <row r="167" spans="1:17" ht="15.6" customHeight="1" x14ac:dyDescent="0.25">
      <c r="A167" s="180"/>
      <c r="B167" s="181" t="s">
        <v>38</v>
      </c>
      <c r="C167" s="29"/>
      <c r="D167" s="29"/>
      <c r="E167" s="30">
        <f t="shared" si="137"/>
        <v>8400</v>
      </c>
      <c r="F167" s="29"/>
      <c r="G167" s="29">
        <v>400</v>
      </c>
      <c r="H167" s="30">
        <f t="shared" si="138"/>
        <v>400</v>
      </c>
      <c r="I167" s="29"/>
      <c r="J167" s="29">
        <v>1000</v>
      </c>
      <c r="K167" s="30">
        <f t="shared" si="139"/>
        <v>1000</v>
      </c>
      <c r="L167" s="29"/>
      <c r="M167" s="29">
        <v>3000</v>
      </c>
      <c r="N167" s="30">
        <f t="shared" si="140"/>
        <v>3000</v>
      </c>
      <c r="O167" s="29">
        <v>2000</v>
      </c>
      <c r="P167" s="29">
        <v>1000</v>
      </c>
      <c r="Q167" s="29">
        <v>1000</v>
      </c>
    </row>
    <row r="168" spans="1:17" ht="30" x14ac:dyDescent="0.25">
      <c r="A168" s="180"/>
      <c r="B168" s="181" t="s">
        <v>41</v>
      </c>
      <c r="C168" s="29"/>
      <c r="D168" s="29"/>
      <c r="E168" s="30">
        <f t="shared" si="137"/>
        <v>16400</v>
      </c>
      <c r="F168" s="30">
        <f t="shared" ref="F168:Q168" si="141">SUM(F164:F167)</f>
        <v>0</v>
      </c>
      <c r="G168" s="30">
        <f t="shared" si="141"/>
        <v>600</v>
      </c>
      <c r="H168" s="30">
        <f t="shared" si="141"/>
        <v>600</v>
      </c>
      <c r="I168" s="30">
        <f t="shared" si="141"/>
        <v>0</v>
      </c>
      <c r="J168" s="30">
        <f t="shared" si="141"/>
        <v>2400</v>
      </c>
      <c r="K168" s="30">
        <f t="shared" si="141"/>
        <v>2400</v>
      </c>
      <c r="L168" s="30">
        <f t="shared" si="141"/>
        <v>0</v>
      </c>
      <c r="M168" s="30">
        <f t="shared" si="141"/>
        <v>5600</v>
      </c>
      <c r="N168" s="30">
        <f t="shared" si="141"/>
        <v>5600</v>
      </c>
      <c r="O168" s="30">
        <f t="shared" si="141"/>
        <v>4200</v>
      </c>
      <c r="P168" s="30">
        <f t="shared" si="141"/>
        <v>1800</v>
      </c>
      <c r="Q168" s="30">
        <f t="shared" si="141"/>
        <v>1800</v>
      </c>
    </row>
    <row r="169" spans="1:17" ht="15.6" customHeight="1" x14ac:dyDescent="0.2">
      <c r="A169" s="180" t="s">
        <v>1101</v>
      </c>
      <c r="B169" s="289" t="s">
        <v>472</v>
      </c>
      <c r="C169" s="290"/>
      <c r="D169" s="290"/>
      <c r="E169" s="290"/>
      <c r="F169" s="290"/>
      <c r="G169" s="290"/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</row>
    <row r="170" spans="1:17" ht="30" x14ac:dyDescent="0.25">
      <c r="A170" s="180"/>
      <c r="B170" s="181" t="s">
        <v>36</v>
      </c>
      <c r="C170" s="185"/>
      <c r="D170" s="29"/>
      <c r="E170" s="30">
        <f>SUM(H170+K170+N170+O170+P170+Q170)</f>
        <v>9000</v>
      </c>
      <c r="F170" s="41"/>
      <c r="G170" s="41">
        <v>200</v>
      </c>
      <c r="H170" s="30">
        <f>F170+G170</f>
        <v>200</v>
      </c>
      <c r="I170" s="41"/>
      <c r="J170" s="41">
        <v>1500</v>
      </c>
      <c r="K170" s="30">
        <f>I170+J170</f>
        <v>1500</v>
      </c>
      <c r="L170" s="41"/>
      <c r="M170" s="41">
        <v>2300</v>
      </c>
      <c r="N170" s="30">
        <f>L170+M170</f>
        <v>2300</v>
      </c>
      <c r="O170" s="30">
        <v>2300</v>
      </c>
      <c r="P170" s="30">
        <v>1800</v>
      </c>
      <c r="Q170" s="30">
        <v>900</v>
      </c>
    </row>
    <row r="171" spans="1:17" ht="45" x14ac:dyDescent="0.25">
      <c r="A171" s="180"/>
      <c r="B171" s="181" t="s">
        <v>42</v>
      </c>
      <c r="C171" s="29"/>
      <c r="D171" s="29"/>
      <c r="E171" s="30">
        <f t="shared" ref="E171:E174" si="142">SUM(H171+K171+N171+O171+P171+Q171)</f>
        <v>0</v>
      </c>
      <c r="F171" s="29"/>
      <c r="G171" s="29"/>
      <c r="H171" s="30">
        <f t="shared" ref="H171:H173" si="143">F171+G171</f>
        <v>0</v>
      </c>
      <c r="I171" s="29"/>
      <c r="J171" s="29"/>
      <c r="K171" s="30">
        <f t="shared" ref="K171:K173" si="144">I171+J171</f>
        <v>0</v>
      </c>
      <c r="L171" s="29"/>
      <c r="M171" s="29"/>
      <c r="N171" s="30">
        <f t="shared" ref="N171:N173" si="145">L171+M171</f>
        <v>0</v>
      </c>
      <c r="O171" s="29"/>
      <c r="P171" s="29"/>
      <c r="Q171" s="29"/>
    </row>
    <row r="172" spans="1:17" ht="30" x14ac:dyDescent="0.25">
      <c r="A172" s="180"/>
      <c r="B172" s="181" t="s">
        <v>37</v>
      </c>
      <c r="C172" s="29"/>
      <c r="D172" s="29"/>
      <c r="E172" s="30">
        <f t="shared" si="142"/>
        <v>0</v>
      </c>
      <c r="F172" s="29"/>
      <c r="G172" s="29"/>
      <c r="H172" s="30">
        <f t="shared" si="143"/>
        <v>0</v>
      </c>
      <c r="I172" s="29"/>
      <c r="J172" s="29"/>
      <c r="K172" s="30">
        <f t="shared" si="144"/>
        <v>0</v>
      </c>
      <c r="L172" s="29"/>
      <c r="M172" s="29"/>
      <c r="N172" s="30">
        <f t="shared" si="145"/>
        <v>0</v>
      </c>
      <c r="O172" s="29"/>
      <c r="P172" s="29"/>
      <c r="Q172" s="29"/>
    </row>
    <row r="173" spans="1:17" ht="15.6" customHeight="1" x14ac:dyDescent="0.25">
      <c r="A173" s="180"/>
      <c r="B173" s="181" t="s">
        <v>38</v>
      </c>
      <c r="C173" s="29"/>
      <c r="D173" s="29"/>
      <c r="E173" s="30">
        <f t="shared" si="142"/>
        <v>0</v>
      </c>
      <c r="F173" s="29"/>
      <c r="G173" s="29"/>
      <c r="H173" s="30">
        <f t="shared" si="143"/>
        <v>0</v>
      </c>
      <c r="I173" s="29"/>
      <c r="J173" s="29"/>
      <c r="K173" s="30">
        <f t="shared" si="144"/>
        <v>0</v>
      </c>
      <c r="L173" s="29"/>
      <c r="M173" s="29"/>
      <c r="N173" s="30">
        <f t="shared" si="145"/>
        <v>0</v>
      </c>
      <c r="O173" s="29"/>
      <c r="P173" s="29"/>
      <c r="Q173" s="29"/>
    </row>
    <row r="174" spans="1:17" ht="30" x14ac:dyDescent="0.25">
      <c r="A174" s="180"/>
      <c r="B174" s="181" t="s">
        <v>41</v>
      </c>
      <c r="C174" s="29"/>
      <c r="D174" s="29"/>
      <c r="E174" s="30">
        <f t="shared" si="142"/>
        <v>9000</v>
      </c>
      <c r="F174" s="30">
        <f t="shared" ref="F174:Q174" si="146">SUM(F170:F173)</f>
        <v>0</v>
      </c>
      <c r="G174" s="30">
        <f t="shared" si="146"/>
        <v>200</v>
      </c>
      <c r="H174" s="30">
        <f t="shared" si="146"/>
        <v>200</v>
      </c>
      <c r="I174" s="30">
        <f t="shared" si="146"/>
        <v>0</v>
      </c>
      <c r="J174" s="30">
        <f t="shared" si="146"/>
        <v>1500</v>
      </c>
      <c r="K174" s="30">
        <f t="shared" si="146"/>
        <v>1500</v>
      </c>
      <c r="L174" s="30">
        <f t="shared" si="146"/>
        <v>0</v>
      </c>
      <c r="M174" s="30">
        <f t="shared" si="146"/>
        <v>2300</v>
      </c>
      <c r="N174" s="30">
        <f t="shared" si="146"/>
        <v>2300</v>
      </c>
      <c r="O174" s="30">
        <f t="shared" si="146"/>
        <v>2300</v>
      </c>
      <c r="P174" s="30">
        <f t="shared" si="146"/>
        <v>1800</v>
      </c>
      <c r="Q174" s="30">
        <f t="shared" si="146"/>
        <v>900</v>
      </c>
    </row>
    <row r="175" spans="1:17" ht="17.45" customHeight="1" x14ac:dyDescent="0.2">
      <c r="A175" s="180" t="s">
        <v>619</v>
      </c>
      <c r="B175" s="289" t="s">
        <v>473</v>
      </c>
      <c r="C175" s="290"/>
      <c r="D175" s="290"/>
      <c r="E175" s="290"/>
      <c r="F175" s="290"/>
      <c r="G175" s="290"/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</row>
    <row r="176" spans="1:17" ht="30" x14ac:dyDescent="0.25">
      <c r="A176" s="180"/>
      <c r="B176" s="181" t="s">
        <v>36</v>
      </c>
      <c r="C176" s="185"/>
      <c r="D176" s="29"/>
      <c r="E176" s="30">
        <f>SUM(H176+K176+N176+O176+P176+Q176)</f>
        <v>2400</v>
      </c>
      <c r="F176" s="41"/>
      <c r="G176" s="41">
        <v>300</v>
      </c>
      <c r="H176" s="30">
        <f>F176+G176</f>
        <v>300</v>
      </c>
      <c r="I176" s="41"/>
      <c r="J176" s="41">
        <v>500</v>
      </c>
      <c r="K176" s="30">
        <f>I176+J176</f>
        <v>500</v>
      </c>
      <c r="L176" s="41"/>
      <c r="M176" s="41">
        <v>500</v>
      </c>
      <c r="N176" s="30">
        <f>L176+M176</f>
        <v>500</v>
      </c>
      <c r="O176" s="30">
        <v>500</v>
      </c>
      <c r="P176" s="30">
        <v>300</v>
      </c>
      <c r="Q176" s="30">
        <v>300</v>
      </c>
    </row>
    <row r="177" spans="1:17" ht="45" x14ac:dyDescent="0.25">
      <c r="A177" s="180"/>
      <c r="B177" s="181" t="s">
        <v>42</v>
      </c>
      <c r="C177" s="29"/>
      <c r="D177" s="29"/>
      <c r="E177" s="30">
        <f t="shared" ref="E177:E180" si="147">SUM(H177+K177+N177+O177+P177+Q177)</f>
        <v>0</v>
      </c>
      <c r="F177" s="29"/>
      <c r="G177" s="29"/>
      <c r="H177" s="30">
        <f t="shared" ref="H177:H179" si="148">F177+G177</f>
        <v>0</v>
      </c>
      <c r="I177" s="29"/>
      <c r="J177" s="29"/>
      <c r="K177" s="30">
        <f t="shared" ref="K177:K179" si="149">I177+J177</f>
        <v>0</v>
      </c>
      <c r="L177" s="29"/>
      <c r="M177" s="29"/>
      <c r="N177" s="30">
        <f t="shared" ref="N177:N179" si="150">L177+M177</f>
        <v>0</v>
      </c>
      <c r="O177" s="29"/>
      <c r="P177" s="29"/>
      <c r="Q177" s="29"/>
    </row>
    <row r="178" spans="1:17" ht="30" x14ac:dyDescent="0.25">
      <c r="A178" s="180"/>
      <c r="B178" s="181" t="s">
        <v>37</v>
      </c>
      <c r="C178" s="29"/>
      <c r="D178" s="29"/>
      <c r="E178" s="30">
        <f t="shared" si="147"/>
        <v>0</v>
      </c>
      <c r="F178" s="29"/>
      <c r="G178" s="29"/>
      <c r="H178" s="30">
        <f t="shared" si="148"/>
        <v>0</v>
      </c>
      <c r="I178" s="29"/>
      <c r="J178" s="29"/>
      <c r="K178" s="30">
        <f t="shared" si="149"/>
        <v>0</v>
      </c>
      <c r="L178" s="29"/>
      <c r="M178" s="29"/>
      <c r="N178" s="30">
        <f t="shared" si="150"/>
        <v>0</v>
      </c>
      <c r="O178" s="29"/>
      <c r="P178" s="29"/>
      <c r="Q178" s="29"/>
    </row>
    <row r="179" spans="1:17" ht="15.6" customHeight="1" x14ac:dyDescent="0.25">
      <c r="A179" s="180"/>
      <c r="B179" s="181" t="s">
        <v>38</v>
      </c>
      <c r="C179" s="29"/>
      <c r="D179" s="29"/>
      <c r="E179" s="30">
        <f t="shared" si="147"/>
        <v>0</v>
      </c>
      <c r="F179" s="29"/>
      <c r="G179" s="29"/>
      <c r="H179" s="30">
        <f t="shared" si="148"/>
        <v>0</v>
      </c>
      <c r="I179" s="29"/>
      <c r="J179" s="29"/>
      <c r="K179" s="30">
        <f t="shared" si="149"/>
        <v>0</v>
      </c>
      <c r="L179" s="29"/>
      <c r="M179" s="29"/>
      <c r="N179" s="30">
        <f t="shared" si="150"/>
        <v>0</v>
      </c>
      <c r="O179" s="29"/>
      <c r="P179" s="29"/>
      <c r="Q179" s="29"/>
    </row>
    <row r="180" spans="1:17" ht="30" x14ac:dyDescent="0.25">
      <c r="A180" s="180"/>
      <c r="B180" s="181" t="s">
        <v>41</v>
      </c>
      <c r="C180" s="29"/>
      <c r="D180" s="29"/>
      <c r="E180" s="30">
        <f t="shared" si="147"/>
        <v>2400</v>
      </c>
      <c r="F180" s="30">
        <f t="shared" ref="F180:Q180" si="151">SUM(F176:F179)</f>
        <v>0</v>
      </c>
      <c r="G180" s="30">
        <f t="shared" si="151"/>
        <v>300</v>
      </c>
      <c r="H180" s="30">
        <f t="shared" si="151"/>
        <v>300</v>
      </c>
      <c r="I180" s="30">
        <f t="shared" si="151"/>
        <v>0</v>
      </c>
      <c r="J180" s="30">
        <f t="shared" si="151"/>
        <v>500</v>
      </c>
      <c r="K180" s="30">
        <f t="shared" si="151"/>
        <v>500</v>
      </c>
      <c r="L180" s="30">
        <f t="shared" si="151"/>
        <v>0</v>
      </c>
      <c r="M180" s="30">
        <f t="shared" si="151"/>
        <v>500</v>
      </c>
      <c r="N180" s="30">
        <f t="shared" si="151"/>
        <v>500</v>
      </c>
      <c r="O180" s="30">
        <f t="shared" si="151"/>
        <v>500</v>
      </c>
      <c r="P180" s="30">
        <f t="shared" si="151"/>
        <v>300</v>
      </c>
      <c r="Q180" s="30">
        <f t="shared" si="151"/>
        <v>300</v>
      </c>
    </row>
    <row r="181" spans="1:17" ht="32.450000000000003" customHeight="1" x14ac:dyDescent="0.2">
      <c r="A181" s="180" t="s">
        <v>649</v>
      </c>
      <c r="B181" s="290" t="s">
        <v>399</v>
      </c>
      <c r="C181" s="290"/>
      <c r="D181" s="290"/>
      <c r="E181" s="290"/>
      <c r="F181" s="290"/>
      <c r="G181" s="290"/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</row>
    <row r="182" spans="1:17" ht="30" x14ac:dyDescent="0.25">
      <c r="A182" s="180"/>
      <c r="B182" s="181" t="s">
        <v>36</v>
      </c>
      <c r="C182" s="185"/>
      <c r="D182" s="29"/>
      <c r="E182" s="30">
        <f>SUM(H182+K182+N182+O182+P182+Q182)</f>
        <v>6270</v>
      </c>
      <c r="F182" s="41">
        <v>0</v>
      </c>
      <c r="G182" s="41">
        <v>430</v>
      </c>
      <c r="H182" s="30">
        <f>F182+G182</f>
        <v>430</v>
      </c>
      <c r="I182" s="41">
        <v>0</v>
      </c>
      <c r="J182" s="41">
        <v>2580</v>
      </c>
      <c r="K182" s="30">
        <f>I182+J182</f>
        <v>2580</v>
      </c>
      <c r="L182" s="41">
        <v>0</v>
      </c>
      <c r="M182" s="41">
        <v>1080</v>
      </c>
      <c r="N182" s="30">
        <f>L182+M182</f>
        <v>1080</v>
      </c>
      <c r="O182" s="41">
        <v>980</v>
      </c>
      <c r="P182" s="41">
        <v>600</v>
      </c>
      <c r="Q182" s="41">
        <v>600</v>
      </c>
    </row>
    <row r="183" spans="1:17" ht="45" x14ac:dyDescent="0.25">
      <c r="A183" s="180"/>
      <c r="B183" s="181" t="s">
        <v>42</v>
      </c>
      <c r="C183" s="29"/>
      <c r="D183" s="29"/>
      <c r="E183" s="30">
        <f t="shared" ref="E183:E186" si="152">SUM(H183+K183+N183+O183+P183+Q183)</f>
        <v>0</v>
      </c>
      <c r="F183" s="41">
        <v>0</v>
      </c>
      <c r="G183" s="41">
        <v>0</v>
      </c>
      <c r="H183" s="30">
        <f t="shared" ref="H183:H185" si="153">F183+G183</f>
        <v>0</v>
      </c>
      <c r="I183" s="41">
        <v>0</v>
      </c>
      <c r="J183" s="41">
        <v>0</v>
      </c>
      <c r="K183" s="30">
        <f t="shared" ref="K183:K185" si="154">I183+J183</f>
        <v>0</v>
      </c>
      <c r="L183" s="41">
        <v>0</v>
      </c>
      <c r="M183" s="41">
        <v>0</v>
      </c>
      <c r="N183" s="30">
        <f t="shared" ref="N183:N185" si="155">L183+M183</f>
        <v>0</v>
      </c>
      <c r="O183" s="41">
        <v>0</v>
      </c>
      <c r="P183" s="41">
        <v>0</v>
      </c>
      <c r="Q183" s="41">
        <v>0</v>
      </c>
    </row>
    <row r="184" spans="1:17" ht="30" x14ac:dyDescent="0.25">
      <c r="A184" s="180"/>
      <c r="B184" s="181" t="s">
        <v>37</v>
      </c>
      <c r="C184" s="29"/>
      <c r="D184" s="29"/>
      <c r="E184" s="30">
        <f t="shared" si="152"/>
        <v>0</v>
      </c>
      <c r="F184" s="41">
        <v>0</v>
      </c>
      <c r="G184" s="41">
        <v>0</v>
      </c>
      <c r="H184" s="30">
        <f t="shared" si="153"/>
        <v>0</v>
      </c>
      <c r="I184" s="41">
        <v>0</v>
      </c>
      <c r="J184" s="41">
        <v>0</v>
      </c>
      <c r="K184" s="30">
        <f t="shared" si="154"/>
        <v>0</v>
      </c>
      <c r="L184" s="41">
        <v>0</v>
      </c>
      <c r="M184" s="41">
        <v>0</v>
      </c>
      <c r="N184" s="30">
        <f t="shared" si="155"/>
        <v>0</v>
      </c>
      <c r="O184" s="41">
        <v>0</v>
      </c>
      <c r="P184" s="41">
        <v>0</v>
      </c>
      <c r="Q184" s="41">
        <v>0</v>
      </c>
    </row>
    <row r="185" spans="1:17" ht="16.149999999999999" customHeight="1" x14ac:dyDescent="0.25">
      <c r="A185" s="180"/>
      <c r="B185" s="181" t="s">
        <v>38</v>
      </c>
      <c r="C185" s="29"/>
      <c r="D185" s="29"/>
      <c r="E185" s="30">
        <f t="shared" si="152"/>
        <v>70</v>
      </c>
      <c r="F185" s="41">
        <v>0</v>
      </c>
      <c r="G185" s="41">
        <v>20</v>
      </c>
      <c r="H185" s="30">
        <f t="shared" si="153"/>
        <v>20</v>
      </c>
      <c r="I185" s="41">
        <v>0</v>
      </c>
      <c r="J185" s="41">
        <v>5</v>
      </c>
      <c r="K185" s="30">
        <f t="shared" si="154"/>
        <v>5</v>
      </c>
      <c r="L185" s="41">
        <v>0</v>
      </c>
      <c r="M185" s="41">
        <v>0</v>
      </c>
      <c r="N185" s="30">
        <f t="shared" si="155"/>
        <v>0</v>
      </c>
      <c r="O185" s="41">
        <v>15</v>
      </c>
      <c r="P185" s="41">
        <v>15</v>
      </c>
      <c r="Q185" s="41">
        <v>15</v>
      </c>
    </row>
    <row r="186" spans="1:17" ht="30" x14ac:dyDescent="0.25">
      <c r="A186" s="180"/>
      <c r="B186" s="181" t="s">
        <v>41</v>
      </c>
      <c r="C186" s="29"/>
      <c r="D186" s="29"/>
      <c r="E186" s="30">
        <f t="shared" si="152"/>
        <v>6340</v>
      </c>
      <c r="F186" s="30">
        <f t="shared" ref="F186:Q186" si="156">SUM(F182:F185)</f>
        <v>0</v>
      </c>
      <c r="G186" s="30">
        <f t="shared" si="156"/>
        <v>450</v>
      </c>
      <c r="H186" s="30">
        <f t="shared" si="156"/>
        <v>450</v>
      </c>
      <c r="I186" s="30">
        <f t="shared" si="156"/>
        <v>0</v>
      </c>
      <c r="J186" s="30">
        <f t="shared" si="156"/>
        <v>2585</v>
      </c>
      <c r="K186" s="30">
        <f t="shared" si="156"/>
        <v>2585</v>
      </c>
      <c r="L186" s="30">
        <f t="shared" si="156"/>
        <v>0</v>
      </c>
      <c r="M186" s="30">
        <f t="shared" si="156"/>
        <v>1080</v>
      </c>
      <c r="N186" s="30">
        <f t="shared" si="156"/>
        <v>1080</v>
      </c>
      <c r="O186" s="30">
        <f t="shared" si="156"/>
        <v>995</v>
      </c>
      <c r="P186" s="30">
        <f t="shared" si="156"/>
        <v>615</v>
      </c>
      <c r="Q186" s="30">
        <f t="shared" si="156"/>
        <v>615</v>
      </c>
    </row>
    <row r="187" spans="1:17" ht="45" customHeight="1" x14ac:dyDescent="0.2">
      <c r="A187" s="180" t="s">
        <v>660</v>
      </c>
      <c r="B187" s="290" t="s">
        <v>400</v>
      </c>
      <c r="C187" s="290"/>
      <c r="D187" s="290"/>
      <c r="E187" s="290"/>
      <c r="F187" s="290"/>
      <c r="G187" s="290"/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</row>
    <row r="188" spans="1:17" ht="30" x14ac:dyDescent="0.25">
      <c r="A188" s="180"/>
      <c r="B188" s="181" t="s">
        <v>36</v>
      </c>
      <c r="C188" s="185"/>
      <c r="D188" s="29"/>
      <c r="E188" s="30">
        <f>SUM(H188+K188+N188+O188+P188+Q188)</f>
        <v>150</v>
      </c>
      <c r="F188" s="41"/>
      <c r="G188" s="41">
        <v>150</v>
      </c>
      <c r="H188" s="30">
        <f>F188+G188</f>
        <v>150</v>
      </c>
      <c r="I188" s="41"/>
      <c r="J188" s="41"/>
      <c r="K188" s="30">
        <f>I188+J188</f>
        <v>0</v>
      </c>
      <c r="L188" s="41"/>
      <c r="M188" s="41"/>
      <c r="N188" s="30">
        <f>L188+M188</f>
        <v>0</v>
      </c>
      <c r="O188" s="30"/>
      <c r="P188" s="30"/>
      <c r="Q188" s="30"/>
    </row>
    <row r="189" spans="1:17" ht="45" x14ac:dyDescent="0.25">
      <c r="A189" s="180"/>
      <c r="B189" s="181" t="s">
        <v>42</v>
      </c>
      <c r="C189" s="29"/>
      <c r="D189" s="29"/>
      <c r="E189" s="30">
        <f t="shared" ref="E189:E192" si="157">SUM(H189+K189+N189+O189+P189+Q189)</f>
        <v>0</v>
      </c>
      <c r="F189" s="29"/>
      <c r="G189" s="302"/>
      <c r="H189" s="30">
        <f t="shared" ref="H189:H191" si="158">F189+G189</f>
        <v>0</v>
      </c>
      <c r="I189" s="29"/>
      <c r="J189" s="302"/>
      <c r="K189" s="30">
        <f t="shared" ref="K189:K191" si="159">I189+J189</f>
        <v>0</v>
      </c>
      <c r="L189" s="29"/>
      <c r="M189" s="302"/>
      <c r="N189" s="30">
        <f t="shared" ref="N189:N191" si="160">L189+M189</f>
        <v>0</v>
      </c>
      <c r="O189" s="302"/>
      <c r="P189" s="302"/>
      <c r="Q189" s="302"/>
    </row>
    <row r="190" spans="1:17" ht="30" x14ac:dyDescent="0.25">
      <c r="A190" s="180"/>
      <c r="B190" s="181" t="s">
        <v>37</v>
      </c>
      <c r="C190" s="29"/>
      <c r="D190" s="29"/>
      <c r="E190" s="30">
        <f t="shared" si="157"/>
        <v>0</v>
      </c>
      <c r="F190" s="29"/>
      <c r="G190" s="302"/>
      <c r="H190" s="30">
        <f t="shared" si="158"/>
        <v>0</v>
      </c>
      <c r="I190" s="29"/>
      <c r="J190" s="302"/>
      <c r="K190" s="30">
        <f t="shared" si="159"/>
        <v>0</v>
      </c>
      <c r="L190" s="29"/>
      <c r="M190" s="302"/>
      <c r="N190" s="30">
        <f t="shared" si="160"/>
        <v>0</v>
      </c>
      <c r="O190" s="302"/>
      <c r="P190" s="302"/>
      <c r="Q190" s="302"/>
    </row>
    <row r="191" spans="1:17" ht="17.45" customHeight="1" x14ac:dyDescent="0.25">
      <c r="A191" s="180"/>
      <c r="B191" s="181" t="s">
        <v>38</v>
      </c>
      <c r="C191" s="29"/>
      <c r="D191" s="29"/>
      <c r="E191" s="30">
        <f t="shared" si="157"/>
        <v>15</v>
      </c>
      <c r="F191" s="29"/>
      <c r="G191" s="302">
        <v>15</v>
      </c>
      <c r="H191" s="30">
        <f t="shared" si="158"/>
        <v>15</v>
      </c>
      <c r="I191" s="29"/>
      <c r="J191" s="302"/>
      <c r="K191" s="30">
        <f t="shared" si="159"/>
        <v>0</v>
      </c>
      <c r="L191" s="29"/>
      <c r="M191" s="302"/>
      <c r="N191" s="30">
        <f t="shared" si="160"/>
        <v>0</v>
      </c>
      <c r="O191" s="302"/>
      <c r="P191" s="302"/>
      <c r="Q191" s="302"/>
    </row>
    <row r="192" spans="1:17" ht="30" x14ac:dyDescent="0.25">
      <c r="A192" s="180"/>
      <c r="B192" s="181" t="s">
        <v>41</v>
      </c>
      <c r="C192" s="29"/>
      <c r="D192" s="29"/>
      <c r="E192" s="30">
        <f t="shared" si="157"/>
        <v>165</v>
      </c>
      <c r="F192" s="30">
        <f t="shared" ref="F192:Q192" si="161">SUM(F188:F191)</f>
        <v>0</v>
      </c>
      <c r="G192" s="30">
        <f t="shared" si="161"/>
        <v>165</v>
      </c>
      <c r="H192" s="30">
        <f t="shared" si="161"/>
        <v>165</v>
      </c>
      <c r="I192" s="30">
        <f t="shared" si="161"/>
        <v>0</v>
      </c>
      <c r="J192" s="30">
        <f t="shared" si="161"/>
        <v>0</v>
      </c>
      <c r="K192" s="30">
        <f t="shared" si="161"/>
        <v>0</v>
      </c>
      <c r="L192" s="30">
        <f t="shared" si="161"/>
        <v>0</v>
      </c>
      <c r="M192" s="30">
        <f t="shared" si="161"/>
        <v>0</v>
      </c>
      <c r="N192" s="30">
        <f t="shared" si="161"/>
        <v>0</v>
      </c>
      <c r="O192" s="30">
        <f t="shared" si="161"/>
        <v>0</v>
      </c>
      <c r="P192" s="30">
        <f t="shared" si="161"/>
        <v>0</v>
      </c>
      <c r="Q192" s="30">
        <f t="shared" si="161"/>
        <v>0</v>
      </c>
    </row>
    <row r="193" spans="1:17" ht="36.6" customHeight="1" x14ac:dyDescent="0.2">
      <c r="A193" s="180" t="s">
        <v>670</v>
      </c>
      <c r="B193" s="303" t="s">
        <v>410</v>
      </c>
      <c r="C193" s="304"/>
      <c r="D193" s="304"/>
      <c r="E193" s="304"/>
      <c r="F193" s="304"/>
      <c r="G193" s="304"/>
      <c r="H193" s="304"/>
      <c r="I193" s="304"/>
      <c r="J193" s="304"/>
      <c r="K193" s="304"/>
      <c r="L193" s="304"/>
      <c r="M193" s="304"/>
      <c r="N193" s="304"/>
      <c r="O193" s="304"/>
      <c r="P193" s="304"/>
      <c r="Q193" s="305"/>
    </row>
    <row r="194" spans="1:17" ht="30" x14ac:dyDescent="0.25">
      <c r="A194" s="180"/>
      <c r="B194" s="181" t="s">
        <v>36</v>
      </c>
      <c r="C194" s="185"/>
      <c r="D194" s="29"/>
      <c r="E194" s="30">
        <f>SUM(H194+K194+N194+O194+P194+Q194)</f>
        <v>140</v>
      </c>
      <c r="F194" s="41"/>
      <c r="G194" s="41">
        <v>30</v>
      </c>
      <c r="H194" s="30">
        <f>F194+G194</f>
        <v>30</v>
      </c>
      <c r="I194" s="41"/>
      <c r="J194" s="41">
        <v>30</v>
      </c>
      <c r="K194" s="30">
        <f>I194+J194</f>
        <v>30</v>
      </c>
      <c r="L194" s="41"/>
      <c r="M194" s="41">
        <v>30</v>
      </c>
      <c r="N194" s="30">
        <f>L194+M194</f>
        <v>30</v>
      </c>
      <c r="O194" s="30">
        <v>50</v>
      </c>
      <c r="P194" s="30"/>
      <c r="Q194" s="30"/>
    </row>
    <row r="195" spans="1:17" ht="45" x14ac:dyDescent="0.25">
      <c r="A195" s="180"/>
      <c r="B195" s="181" t="s">
        <v>42</v>
      </c>
      <c r="C195" s="29"/>
      <c r="D195" s="29"/>
      <c r="E195" s="30">
        <f t="shared" ref="E195:E197" si="162">SUM(H195+K195+N195+O195+P195+Q195)</f>
        <v>0</v>
      </c>
      <c r="F195" s="29"/>
      <c r="G195" s="302"/>
      <c r="H195" s="30">
        <f t="shared" ref="H195:H197" si="163">F195+G195</f>
        <v>0</v>
      </c>
      <c r="I195" s="29"/>
      <c r="J195" s="302"/>
      <c r="K195" s="30">
        <f t="shared" ref="K195:K197" si="164">I195+J195</f>
        <v>0</v>
      </c>
      <c r="L195" s="29"/>
      <c r="M195" s="302"/>
      <c r="N195" s="30">
        <f t="shared" ref="N195:N197" si="165">L195+M195</f>
        <v>0</v>
      </c>
      <c r="O195" s="302"/>
      <c r="P195" s="302"/>
      <c r="Q195" s="302"/>
    </row>
    <row r="196" spans="1:17" ht="30" x14ac:dyDescent="0.25">
      <c r="A196" s="180"/>
      <c r="B196" s="181" t="s">
        <v>37</v>
      </c>
      <c r="C196" s="29"/>
      <c r="D196" s="29"/>
      <c r="E196" s="30">
        <f t="shared" si="162"/>
        <v>0</v>
      </c>
      <c r="F196" s="29"/>
      <c r="G196" s="302"/>
      <c r="H196" s="30">
        <f t="shared" si="163"/>
        <v>0</v>
      </c>
      <c r="I196" s="29"/>
      <c r="J196" s="302"/>
      <c r="K196" s="30">
        <f t="shared" si="164"/>
        <v>0</v>
      </c>
      <c r="L196" s="29"/>
      <c r="M196" s="302"/>
      <c r="N196" s="30">
        <f t="shared" si="165"/>
        <v>0</v>
      </c>
      <c r="O196" s="302"/>
      <c r="P196" s="302"/>
      <c r="Q196" s="302"/>
    </row>
    <row r="197" spans="1:17" ht="18" customHeight="1" x14ac:dyDescent="0.25">
      <c r="A197" s="180"/>
      <c r="B197" s="181" t="s">
        <v>38</v>
      </c>
      <c r="C197" s="29"/>
      <c r="D197" s="29"/>
      <c r="E197" s="30">
        <f t="shared" si="162"/>
        <v>0</v>
      </c>
      <c r="F197" s="29"/>
      <c r="G197" s="302"/>
      <c r="H197" s="30">
        <f t="shared" si="163"/>
        <v>0</v>
      </c>
      <c r="I197" s="29"/>
      <c r="J197" s="302"/>
      <c r="K197" s="30">
        <f t="shared" si="164"/>
        <v>0</v>
      </c>
      <c r="L197" s="29"/>
      <c r="M197" s="302"/>
      <c r="N197" s="30">
        <f t="shared" si="165"/>
        <v>0</v>
      </c>
      <c r="O197" s="302"/>
      <c r="P197" s="302"/>
      <c r="Q197" s="302"/>
    </row>
    <row r="198" spans="1:17" ht="30" x14ac:dyDescent="0.25">
      <c r="A198" s="180"/>
      <c r="B198" s="181" t="s">
        <v>41</v>
      </c>
      <c r="C198" s="29"/>
      <c r="D198" s="29"/>
      <c r="E198" s="30">
        <f t="shared" ref="E198" si="166">SUM(H198+K198+N198+O198+P198+Q198)</f>
        <v>140</v>
      </c>
      <c r="F198" s="30">
        <f t="shared" ref="F198:Q198" si="167">SUM(F194:F197)</f>
        <v>0</v>
      </c>
      <c r="G198" s="30">
        <f t="shared" si="167"/>
        <v>30</v>
      </c>
      <c r="H198" s="30">
        <f t="shared" si="167"/>
        <v>30</v>
      </c>
      <c r="I198" s="30">
        <f t="shared" si="167"/>
        <v>0</v>
      </c>
      <c r="J198" s="30">
        <f t="shared" si="167"/>
        <v>30</v>
      </c>
      <c r="K198" s="30">
        <f t="shared" si="167"/>
        <v>30</v>
      </c>
      <c r="L198" s="30">
        <f t="shared" si="167"/>
        <v>0</v>
      </c>
      <c r="M198" s="30">
        <f t="shared" si="167"/>
        <v>30</v>
      </c>
      <c r="N198" s="30">
        <f t="shared" si="167"/>
        <v>30</v>
      </c>
      <c r="O198" s="30">
        <f t="shared" si="167"/>
        <v>50</v>
      </c>
      <c r="P198" s="30">
        <f t="shared" si="167"/>
        <v>0</v>
      </c>
      <c r="Q198" s="30">
        <f t="shared" si="167"/>
        <v>0</v>
      </c>
    </row>
    <row r="199" spans="1:17" ht="36" customHeight="1" x14ac:dyDescent="0.2">
      <c r="A199" s="180" t="s">
        <v>1102</v>
      </c>
      <c r="B199" s="303" t="s">
        <v>418</v>
      </c>
      <c r="C199" s="304"/>
      <c r="D199" s="304"/>
      <c r="E199" s="304"/>
      <c r="F199" s="304"/>
      <c r="G199" s="304"/>
      <c r="H199" s="304"/>
      <c r="I199" s="304"/>
      <c r="J199" s="304"/>
      <c r="K199" s="304"/>
      <c r="L199" s="304"/>
      <c r="M199" s="304"/>
      <c r="N199" s="304"/>
      <c r="O199" s="304"/>
      <c r="P199" s="304"/>
      <c r="Q199" s="305"/>
    </row>
    <row r="200" spans="1:17" ht="30" x14ac:dyDescent="0.25">
      <c r="A200" s="180"/>
      <c r="B200" s="181" t="s">
        <v>36</v>
      </c>
      <c r="C200" s="185"/>
      <c r="D200" s="29"/>
      <c r="E200" s="30">
        <f>SUM(H200+K200+N200+O200+P200+Q200)</f>
        <v>200</v>
      </c>
      <c r="F200" s="41"/>
      <c r="G200" s="41">
        <v>50</v>
      </c>
      <c r="H200" s="30">
        <f>F200+G200</f>
        <v>50</v>
      </c>
      <c r="I200" s="41"/>
      <c r="J200" s="41">
        <v>50</v>
      </c>
      <c r="K200" s="30">
        <f>I200+J200</f>
        <v>50</v>
      </c>
      <c r="L200" s="41"/>
      <c r="M200" s="41">
        <v>50</v>
      </c>
      <c r="N200" s="30">
        <f>L200+M200</f>
        <v>50</v>
      </c>
      <c r="O200" s="30">
        <v>50</v>
      </c>
      <c r="P200" s="30"/>
      <c r="Q200" s="30"/>
    </row>
    <row r="201" spans="1:17" ht="45" x14ac:dyDescent="0.25">
      <c r="A201" s="180"/>
      <c r="B201" s="181" t="s">
        <v>42</v>
      </c>
      <c r="C201" s="29"/>
      <c r="D201" s="29"/>
      <c r="E201" s="30">
        <f t="shared" ref="E201:E204" si="168">SUM(H201+K201+N201+O201+P201+Q201)</f>
        <v>0</v>
      </c>
      <c r="F201" s="29"/>
      <c r="G201" s="29"/>
      <c r="H201" s="30">
        <f t="shared" ref="H201:H203" si="169">F201+G201</f>
        <v>0</v>
      </c>
      <c r="I201" s="29"/>
      <c r="J201" s="29"/>
      <c r="K201" s="30">
        <f t="shared" ref="K201:K203" si="170">I201+J201</f>
        <v>0</v>
      </c>
      <c r="L201" s="29"/>
      <c r="M201" s="29"/>
      <c r="N201" s="30">
        <f t="shared" ref="N201:N203" si="171">L201+M201</f>
        <v>0</v>
      </c>
      <c r="O201" s="29"/>
      <c r="P201" s="29"/>
      <c r="Q201" s="29"/>
    </row>
    <row r="202" spans="1:17" ht="30" x14ac:dyDescent="0.25">
      <c r="A202" s="180"/>
      <c r="B202" s="181" t="s">
        <v>37</v>
      </c>
      <c r="C202" s="29"/>
      <c r="D202" s="29"/>
      <c r="E202" s="30">
        <f t="shared" si="168"/>
        <v>0</v>
      </c>
      <c r="F202" s="29"/>
      <c r="G202" s="29"/>
      <c r="H202" s="30">
        <f t="shared" si="169"/>
        <v>0</v>
      </c>
      <c r="I202" s="29"/>
      <c r="J202" s="29"/>
      <c r="K202" s="30">
        <f t="shared" si="170"/>
        <v>0</v>
      </c>
      <c r="L202" s="29"/>
      <c r="M202" s="29"/>
      <c r="N202" s="30">
        <f t="shared" si="171"/>
        <v>0</v>
      </c>
      <c r="O202" s="29"/>
      <c r="P202" s="29"/>
      <c r="Q202" s="29"/>
    </row>
    <row r="203" spans="1:17" ht="15" x14ac:dyDescent="0.25">
      <c r="A203" s="180"/>
      <c r="B203" s="181" t="s">
        <v>38</v>
      </c>
      <c r="C203" s="29"/>
      <c r="D203" s="29"/>
      <c r="E203" s="30">
        <f t="shared" si="168"/>
        <v>10</v>
      </c>
      <c r="F203" s="29"/>
      <c r="G203" s="29">
        <v>5</v>
      </c>
      <c r="H203" s="30">
        <f t="shared" si="169"/>
        <v>5</v>
      </c>
      <c r="I203" s="29"/>
      <c r="J203" s="29">
        <v>5</v>
      </c>
      <c r="K203" s="30">
        <f t="shared" si="170"/>
        <v>5</v>
      </c>
      <c r="L203" s="29"/>
      <c r="M203" s="29"/>
      <c r="N203" s="30">
        <f t="shared" si="171"/>
        <v>0</v>
      </c>
      <c r="O203" s="29"/>
      <c r="P203" s="29"/>
      <c r="Q203" s="29"/>
    </row>
    <row r="204" spans="1:17" ht="30" x14ac:dyDescent="0.25">
      <c r="A204" s="180"/>
      <c r="B204" s="181" t="s">
        <v>41</v>
      </c>
      <c r="C204" s="29"/>
      <c r="D204" s="29"/>
      <c r="E204" s="30">
        <f t="shared" si="168"/>
        <v>210</v>
      </c>
      <c r="F204" s="30">
        <f t="shared" ref="F204:Q204" si="172">SUM(F200:F203)</f>
        <v>0</v>
      </c>
      <c r="G204" s="30">
        <f t="shared" si="172"/>
        <v>55</v>
      </c>
      <c r="H204" s="30">
        <f t="shared" si="172"/>
        <v>55</v>
      </c>
      <c r="I204" s="30">
        <f t="shared" si="172"/>
        <v>0</v>
      </c>
      <c r="J204" s="30">
        <f t="shared" si="172"/>
        <v>55</v>
      </c>
      <c r="K204" s="30">
        <f t="shared" si="172"/>
        <v>55</v>
      </c>
      <c r="L204" s="30">
        <f t="shared" si="172"/>
        <v>0</v>
      </c>
      <c r="M204" s="30">
        <f t="shared" si="172"/>
        <v>50</v>
      </c>
      <c r="N204" s="30">
        <f t="shared" si="172"/>
        <v>50</v>
      </c>
      <c r="O204" s="30">
        <f t="shared" si="172"/>
        <v>50</v>
      </c>
      <c r="P204" s="30">
        <f t="shared" si="172"/>
        <v>0</v>
      </c>
      <c r="Q204" s="30">
        <f t="shared" si="172"/>
        <v>0</v>
      </c>
    </row>
    <row r="205" spans="1:17" ht="45.6" customHeight="1" x14ac:dyDescent="0.2">
      <c r="A205" s="180" t="s">
        <v>1103</v>
      </c>
      <c r="B205" s="290" t="s">
        <v>422</v>
      </c>
      <c r="C205" s="290"/>
      <c r="D205" s="290"/>
      <c r="E205" s="290"/>
      <c r="F205" s="290"/>
      <c r="G205" s="290"/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</row>
    <row r="206" spans="1:17" ht="30" x14ac:dyDescent="0.25">
      <c r="A206" s="180"/>
      <c r="B206" s="181" t="s">
        <v>36</v>
      </c>
      <c r="C206" s="185"/>
      <c r="D206" s="29"/>
      <c r="E206" s="30">
        <f>SUM(H206+K206+N206+O206+P206+Q206)</f>
        <v>5480</v>
      </c>
      <c r="F206" s="41"/>
      <c r="G206" s="41">
        <v>200</v>
      </c>
      <c r="H206" s="30">
        <f>F206+G206</f>
        <v>200</v>
      </c>
      <c r="I206" s="41"/>
      <c r="J206" s="41">
        <v>2500</v>
      </c>
      <c r="K206" s="30">
        <f>I206+J206</f>
        <v>2500</v>
      </c>
      <c r="L206" s="41"/>
      <c r="M206" s="41">
        <v>1000</v>
      </c>
      <c r="N206" s="30">
        <f>L206+M206</f>
        <v>1000</v>
      </c>
      <c r="O206" s="30">
        <v>780</v>
      </c>
      <c r="P206" s="30">
        <v>500</v>
      </c>
      <c r="Q206" s="30">
        <v>500</v>
      </c>
    </row>
    <row r="207" spans="1:17" ht="45" x14ac:dyDescent="0.25">
      <c r="A207" s="180"/>
      <c r="B207" s="181" t="s">
        <v>42</v>
      </c>
      <c r="C207" s="29"/>
      <c r="D207" s="29"/>
      <c r="E207" s="30">
        <f t="shared" ref="E207:E210" si="173">SUM(H207+K207+N207+O207+P207+Q207)</f>
        <v>0</v>
      </c>
      <c r="F207" s="29"/>
      <c r="G207" s="29"/>
      <c r="H207" s="30">
        <f t="shared" ref="H207:H209" si="174">F207+G207</f>
        <v>0</v>
      </c>
      <c r="I207" s="29"/>
      <c r="J207" s="29"/>
      <c r="K207" s="30">
        <f t="shared" ref="K207:K209" si="175">I207+J207</f>
        <v>0</v>
      </c>
      <c r="L207" s="29"/>
      <c r="M207" s="29"/>
      <c r="N207" s="30">
        <f t="shared" ref="N207:N209" si="176">L207+M207</f>
        <v>0</v>
      </c>
      <c r="O207" s="29"/>
      <c r="P207" s="29"/>
      <c r="Q207" s="29"/>
    </row>
    <row r="208" spans="1:17" ht="30" x14ac:dyDescent="0.25">
      <c r="A208" s="180"/>
      <c r="B208" s="181" t="s">
        <v>37</v>
      </c>
      <c r="C208" s="29"/>
      <c r="D208" s="29"/>
      <c r="E208" s="30">
        <f t="shared" si="173"/>
        <v>0</v>
      </c>
      <c r="F208" s="29"/>
      <c r="G208" s="29"/>
      <c r="H208" s="30">
        <f t="shared" si="174"/>
        <v>0</v>
      </c>
      <c r="I208" s="29"/>
      <c r="J208" s="29"/>
      <c r="K208" s="30">
        <f t="shared" si="175"/>
        <v>0</v>
      </c>
      <c r="L208" s="29"/>
      <c r="M208" s="29"/>
      <c r="N208" s="30">
        <f t="shared" si="176"/>
        <v>0</v>
      </c>
      <c r="O208" s="29"/>
      <c r="P208" s="29"/>
      <c r="Q208" s="29"/>
    </row>
    <row r="209" spans="1:17" ht="16.899999999999999" customHeight="1" x14ac:dyDescent="0.25">
      <c r="A209" s="180"/>
      <c r="B209" s="181" t="s">
        <v>38</v>
      </c>
      <c r="C209" s="29"/>
      <c r="D209" s="29"/>
      <c r="E209" s="30">
        <f t="shared" si="173"/>
        <v>0</v>
      </c>
      <c r="F209" s="29"/>
      <c r="G209" s="29"/>
      <c r="H209" s="30">
        <f t="shared" si="174"/>
        <v>0</v>
      </c>
      <c r="I209" s="29"/>
      <c r="J209" s="29"/>
      <c r="K209" s="30">
        <f t="shared" si="175"/>
        <v>0</v>
      </c>
      <c r="L209" s="29"/>
      <c r="M209" s="29"/>
      <c r="N209" s="30">
        <f t="shared" si="176"/>
        <v>0</v>
      </c>
      <c r="O209" s="29"/>
      <c r="P209" s="29"/>
      <c r="Q209" s="29"/>
    </row>
    <row r="210" spans="1:17" ht="30" x14ac:dyDescent="0.25">
      <c r="A210" s="180"/>
      <c r="B210" s="181" t="s">
        <v>41</v>
      </c>
      <c r="C210" s="29"/>
      <c r="D210" s="29"/>
      <c r="E210" s="30">
        <f t="shared" si="173"/>
        <v>5480</v>
      </c>
      <c r="F210" s="30">
        <f t="shared" ref="F210:Q210" si="177">SUM(F206:F209)</f>
        <v>0</v>
      </c>
      <c r="G210" s="30">
        <f t="shared" si="177"/>
        <v>200</v>
      </c>
      <c r="H210" s="30">
        <f t="shared" si="177"/>
        <v>200</v>
      </c>
      <c r="I210" s="30">
        <f t="shared" si="177"/>
        <v>0</v>
      </c>
      <c r="J210" s="30">
        <f t="shared" si="177"/>
        <v>2500</v>
      </c>
      <c r="K210" s="30">
        <f t="shared" si="177"/>
        <v>2500</v>
      </c>
      <c r="L210" s="30">
        <f t="shared" si="177"/>
        <v>0</v>
      </c>
      <c r="M210" s="30">
        <f t="shared" si="177"/>
        <v>1000</v>
      </c>
      <c r="N210" s="30">
        <f t="shared" si="177"/>
        <v>1000</v>
      </c>
      <c r="O210" s="30">
        <f t="shared" si="177"/>
        <v>780</v>
      </c>
      <c r="P210" s="30">
        <f t="shared" si="177"/>
        <v>500</v>
      </c>
      <c r="Q210" s="30">
        <f t="shared" si="177"/>
        <v>500</v>
      </c>
    </row>
    <row r="211" spans="1:17" ht="31.9" customHeight="1" x14ac:dyDescent="0.2">
      <c r="A211" s="180" t="s">
        <v>1104</v>
      </c>
      <c r="B211" s="290" t="s">
        <v>439</v>
      </c>
      <c r="C211" s="290"/>
      <c r="D211" s="290"/>
      <c r="E211" s="290"/>
      <c r="F211" s="290"/>
      <c r="G211" s="290"/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</row>
    <row r="212" spans="1:17" ht="30" x14ac:dyDescent="0.25">
      <c r="A212" s="180"/>
      <c r="B212" s="181" t="s">
        <v>36</v>
      </c>
      <c r="C212" s="185"/>
      <c r="D212" s="29"/>
      <c r="E212" s="30">
        <f>SUM(H212+K212+N212+O212+P212+Q212)</f>
        <v>300</v>
      </c>
      <c r="F212" s="41"/>
      <c r="G212" s="41"/>
      <c r="H212" s="30">
        <f>F212+G212</f>
        <v>0</v>
      </c>
      <c r="I212" s="41"/>
      <c r="J212" s="41"/>
      <c r="K212" s="30">
        <f>I212+J212</f>
        <v>0</v>
      </c>
      <c r="L212" s="41"/>
      <c r="M212" s="41"/>
      <c r="N212" s="30">
        <f>L212+M212</f>
        <v>0</v>
      </c>
      <c r="O212" s="30">
        <v>100</v>
      </c>
      <c r="P212" s="30">
        <v>100</v>
      </c>
      <c r="Q212" s="30">
        <v>100</v>
      </c>
    </row>
    <row r="213" spans="1:17" ht="45" x14ac:dyDescent="0.25">
      <c r="A213" s="180"/>
      <c r="B213" s="181" t="s">
        <v>42</v>
      </c>
      <c r="C213" s="29"/>
      <c r="D213" s="29"/>
      <c r="E213" s="30">
        <f t="shared" ref="E213:E216" si="178">SUM(H213+K213+N213+O213+P213+Q213)</f>
        <v>0</v>
      </c>
      <c r="F213" s="29"/>
      <c r="G213" s="29"/>
      <c r="H213" s="30">
        <f t="shared" ref="H213:H215" si="179">F213+G213</f>
        <v>0</v>
      </c>
      <c r="I213" s="29"/>
      <c r="J213" s="29"/>
      <c r="K213" s="30">
        <f t="shared" ref="K213:K215" si="180">I213+J213</f>
        <v>0</v>
      </c>
      <c r="L213" s="29"/>
      <c r="M213" s="29"/>
      <c r="N213" s="30">
        <f t="shared" ref="N213:N215" si="181">L213+M213</f>
        <v>0</v>
      </c>
      <c r="O213" s="29"/>
      <c r="P213" s="29"/>
      <c r="Q213" s="29"/>
    </row>
    <row r="214" spans="1:17" ht="30" x14ac:dyDescent="0.25">
      <c r="A214" s="180"/>
      <c r="B214" s="181" t="s">
        <v>37</v>
      </c>
      <c r="C214" s="29"/>
      <c r="D214" s="29"/>
      <c r="E214" s="30">
        <f t="shared" si="178"/>
        <v>0</v>
      </c>
      <c r="F214" s="29"/>
      <c r="G214" s="29"/>
      <c r="H214" s="30">
        <f t="shared" si="179"/>
        <v>0</v>
      </c>
      <c r="I214" s="29"/>
      <c r="J214" s="29"/>
      <c r="K214" s="30">
        <f t="shared" si="180"/>
        <v>0</v>
      </c>
      <c r="L214" s="29"/>
      <c r="M214" s="29"/>
      <c r="N214" s="30">
        <f t="shared" si="181"/>
        <v>0</v>
      </c>
      <c r="O214" s="29"/>
      <c r="P214" s="29"/>
      <c r="Q214" s="29"/>
    </row>
    <row r="215" spans="1:17" ht="15" x14ac:dyDescent="0.25">
      <c r="A215" s="180"/>
      <c r="B215" s="181" t="s">
        <v>38</v>
      </c>
      <c r="C215" s="29"/>
      <c r="D215" s="29"/>
      <c r="E215" s="30">
        <f t="shared" si="178"/>
        <v>45</v>
      </c>
      <c r="F215" s="29"/>
      <c r="G215" s="29"/>
      <c r="H215" s="30">
        <f t="shared" si="179"/>
        <v>0</v>
      </c>
      <c r="I215" s="29"/>
      <c r="J215" s="29"/>
      <c r="K215" s="30">
        <f t="shared" si="180"/>
        <v>0</v>
      </c>
      <c r="L215" s="29"/>
      <c r="M215" s="29"/>
      <c r="N215" s="30">
        <f t="shared" si="181"/>
        <v>0</v>
      </c>
      <c r="O215" s="29">
        <v>15</v>
      </c>
      <c r="P215" s="29">
        <v>15</v>
      </c>
      <c r="Q215" s="29">
        <v>15</v>
      </c>
    </row>
    <row r="216" spans="1:17" ht="30" x14ac:dyDescent="0.25">
      <c r="A216" s="180"/>
      <c r="B216" s="181" t="s">
        <v>41</v>
      </c>
      <c r="C216" s="29"/>
      <c r="D216" s="29"/>
      <c r="E216" s="30">
        <f t="shared" si="178"/>
        <v>345</v>
      </c>
      <c r="F216" s="30">
        <f t="shared" ref="F216:Q216" si="182">SUM(F212:F215)</f>
        <v>0</v>
      </c>
      <c r="G216" s="30">
        <f t="shared" si="182"/>
        <v>0</v>
      </c>
      <c r="H216" s="30">
        <f t="shared" si="182"/>
        <v>0</v>
      </c>
      <c r="I216" s="30">
        <f t="shared" si="182"/>
        <v>0</v>
      </c>
      <c r="J216" s="30">
        <f t="shared" si="182"/>
        <v>0</v>
      </c>
      <c r="K216" s="30">
        <f t="shared" si="182"/>
        <v>0</v>
      </c>
      <c r="L216" s="30">
        <f t="shared" si="182"/>
        <v>0</v>
      </c>
      <c r="M216" s="30">
        <f t="shared" si="182"/>
        <v>0</v>
      </c>
      <c r="N216" s="30">
        <f t="shared" si="182"/>
        <v>0</v>
      </c>
      <c r="O216" s="30">
        <f t="shared" si="182"/>
        <v>115</v>
      </c>
      <c r="P216" s="30">
        <f t="shared" si="182"/>
        <v>115</v>
      </c>
      <c r="Q216" s="30">
        <f t="shared" si="182"/>
        <v>115</v>
      </c>
    </row>
    <row r="217" spans="1:17" ht="21" customHeight="1" x14ac:dyDescent="0.2">
      <c r="A217" s="180" t="s">
        <v>671</v>
      </c>
      <c r="B217" s="290" t="s">
        <v>445</v>
      </c>
      <c r="C217" s="290"/>
      <c r="D217" s="290"/>
      <c r="E217" s="290"/>
      <c r="F217" s="290"/>
      <c r="G217" s="290"/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</row>
    <row r="218" spans="1:17" ht="30" x14ac:dyDescent="0.25">
      <c r="A218" s="180"/>
      <c r="B218" s="181" t="s">
        <v>36</v>
      </c>
      <c r="C218" s="185"/>
      <c r="D218" s="29"/>
      <c r="E218" s="30">
        <f>SUM(H218+K218+N218+O218+P218+Q218)</f>
        <v>5920</v>
      </c>
      <c r="F218" s="41">
        <v>0</v>
      </c>
      <c r="G218" s="41">
        <v>1020</v>
      </c>
      <c r="H218" s="30">
        <f>F218+G218</f>
        <v>1020</v>
      </c>
      <c r="I218" s="41">
        <v>0</v>
      </c>
      <c r="J218" s="41">
        <v>1400</v>
      </c>
      <c r="K218" s="30">
        <f>I218+J218</f>
        <v>1400</v>
      </c>
      <c r="L218" s="41">
        <v>0</v>
      </c>
      <c r="M218" s="41">
        <v>1400</v>
      </c>
      <c r="N218" s="30">
        <f>L218+M218</f>
        <v>1400</v>
      </c>
      <c r="O218" s="41">
        <v>1100</v>
      </c>
      <c r="P218" s="41">
        <v>500</v>
      </c>
      <c r="Q218" s="41">
        <v>500</v>
      </c>
    </row>
    <row r="219" spans="1:17" ht="45" x14ac:dyDescent="0.25">
      <c r="A219" s="180"/>
      <c r="B219" s="181" t="s">
        <v>42</v>
      </c>
      <c r="C219" s="29"/>
      <c r="D219" s="29"/>
      <c r="E219" s="30">
        <f t="shared" ref="E219:E222" si="183">SUM(H219+K219+N219+O219+P219+Q219)</f>
        <v>0</v>
      </c>
      <c r="F219" s="41">
        <v>0</v>
      </c>
      <c r="G219" s="41">
        <v>0</v>
      </c>
      <c r="H219" s="30">
        <f t="shared" ref="H219:H221" si="184">F219+G219</f>
        <v>0</v>
      </c>
      <c r="I219" s="41">
        <v>0</v>
      </c>
      <c r="J219" s="41">
        <v>0</v>
      </c>
      <c r="K219" s="30">
        <f t="shared" ref="K219:K221" si="185">I219+J219</f>
        <v>0</v>
      </c>
      <c r="L219" s="41">
        <v>0</v>
      </c>
      <c r="M219" s="41">
        <v>0</v>
      </c>
      <c r="N219" s="30">
        <f t="shared" ref="N219:N221" si="186">L219+M219</f>
        <v>0</v>
      </c>
      <c r="O219" s="41">
        <v>0</v>
      </c>
      <c r="P219" s="41">
        <v>0</v>
      </c>
      <c r="Q219" s="41">
        <v>0</v>
      </c>
    </row>
    <row r="220" spans="1:17" ht="30" x14ac:dyDescent="0.25">
      <c r="A220" s="180"/>
      <c r="B220" s="181" t="s">
        <v>37</v>
      </c>
      <c r="C220" s="29"/>
      <c r="D220" s="29"/>
      <c r="E220" s="30">
        <f t="shared" si="183"/>
        <v>0</v>
      </c>
      <c r="F220" s="41">
        <v>0</v>
      </c>
      <c r="G220" s="41">
        <v>0</v>
      </c>
      <c r="H220" s="30">
        <f t="shared" si="184"/>
        <v>0</v>
      </c>
      <c r="I220" s="41">
        <v>0</v>
      </c>
      <c r="J220" s="41">
        <v>0</v>
      </c>
      <c r="K220" s="30">
        <f t="shared" si="185"/>
        <v>0</v>
      </c>
      <c r="L220" s="41">
        <v>0</v>
      </c>
      <c r="M220" s="41">
        <v>0</v>
      </c>
      <c r="N220" s="30">
        <f t="shared" si="186"/>
        <v>0</v>
      </c>
      <c r="O220" s="41">
        <v>0</v>
      </c>
      <c r="P220" s="41">
        <v>0</v>
      </c>
      <c r="Q220" s="41">
        <v>0</v>
      </c>
    </row>
    <row r="221" spans="1:17" ht="19.899999999999999" customHeight="1" x14ac:dyDescent="0.25">
      <c r="A221" s="180"/>
      <c r="B221" s="181" t="s">
        <v>38</v>
      </c>
      <c r="C221" s="29"/>
      <c r="D221" s="29"/>
      <c r="E221" s="30">
        <f t="shared" si="183"/>
        <v>130</v>
      </c>
      <c r="F221" s="41">
        <v>0</v>
      </c>
      <c r="G221" s="41">
        <v>45</v>
      </c>
      <c r="H221" s="30">
        <f t="shared" si="184"/>
        <v>45</v>
      </c>
      <c r="I221" s="41">
        <v>0</v>
      </c>
      <c r="J221" s="41">
        <v>30</v>
      </c>
      <c r="K221" s="30">
        <f t="shared" si="185"/>
        <v>30</v>
      </c>
      <c r="L221" s="41">
        <v>0</v>
      </c>
      <c r="M221" s="41">
        <v>30</v>
      </c>
      <c r="N221" s="30">
        <f t="shared" si="186"/>
        <v>30</v>
      </c>
      <c r="O221" s="41">
        <v>15</v>
      </c>
      <c r="P221" s="41">
        <v>5</v>
      </c>
      <c r="Q221" s="41">
        <v>5</v>
      </c>
    </row>
    <row r="222" spans="1:17" ht="30" x14ac:dyDescent="0.25">
      <c r="A222" s="180"/>
      <c r="B222" s="181" t="s">
        <v>41</v>
      </c>
      <c r="C222" s="29"/>
      <c r="D222" s="29"/>
      <c r="E222" s="30">
        <f t="shared" si="183"/>
        <v>6050</v>
      </c>
      <c r="F222" s="30">
        <f t="shared" ref="F222:Q222" si="187">SUM(F218:F221)</f>
        <v>0</v>
      </c>
      <c r="G222" s="30">
        <f t="shared" si="187"/>
        <v>1065</v>
      </c>
      <c r="H222" s="30">
        <f t="shared" si="187"/>
        <v>1065</v>
      </c>
      <c r="I222" s="30">
        <f t="shared" si="187"/>
        <v>0</v>
      </c>
      <c r="J222" s="30">
        <f t="shared" si="187"/>
        <v>1430</v>
      </c>
      <c r="K222" s="30">
        <f t="shared" si="187"/>
        <v>1430</v>
      </c>
      <c r="L222" s="30">
        <f t="shared" si="187"/>
        <v>0</v>
      </c>
      <c r="M222" s="30">
        <f t="shared" si="187"/>
        <v>1430</v>
      </c>
      <c r="N222" s="30">
        <f t="shared" si="187"/>
        <v>1430</v>
      </c>
      <c r="O222" s="30">
        <f t="shared" si="187"/>
        <v>1115</v>
      </c>
      <c r="P222" s="30">
        <f t="shared" si="187"/>
        <v>505</v>
      </c>
      <c r="Q222" s="30">
        <f t="shared" si="187"/>
        <v>505</v>
      </c>
    </row>
    <row r="223" spans="1:17" ht="22.15" customHeight="1" x14ac:dyDescent="0.2">
      <c r="A223" s="180" t="s">
        <v>681</v>
      </c>
      <c r="B223" s="290" t="s">
        <v>446</v>
      </c>
      <c r="C223" s="290"/>
      <c r="D223" s="290"/>
      <c r="E223" s="290"/>
      <c r="F223" s="290"/>
      <c r="G223" s="290"/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</row>
    <row r="224" spans="1:17" ht="30" x14ac:dyDescent="0.25">
      <c r="A224" s="180"/>
      <c r="B224" s="181" t="s">
        <v>36</v>
      </c>
      <c r="C224" s="185"/>
      <c r="D224" s="29"/>
      <c r="E224" s="30">
        <f>SUM(H224+K224+N224+O224+P224+Q224)</f>
        <v>400</v>
      </c>
      <c r="F224" s="41"/>
      <c r="G224" s="41">
        <v>100</v>
      </c>
      <c r="H224" s="30">
        <f>F224+G224</f>
        <v>100</v>
      </c>
      <c r="I224" s="41"/>
      <c r="J224" s="41">
        <v>100</v>
      </c>
      <c r="K224" s="30">
        <f>I224+J224</f>
        <v>100</v>
      </c>
      <c r="L224" s="41"/>
      <c r="M224" s="41">
        <v>100</v>
      </c>
      <c r="N224" s="30">
        <f>L224+M224</f>
        <v>100</v>
      </c>
      <c r="O224" s="30">
        <v>100</v>
      </c>
      <c r="P224" s="30"/>
      <c r="Q224" s="30"/>
    </row>
    <row r="225" spans="1:17" ht="45" x14ac:dyDescent="0.25">
      <c r="A225" s="180"/>
      <c r="B225" s="181" t="s">
        <v>42</v>
      </c>
      <c r="C225" s="29"/>
      <c r="D225" s="29"/>
      <c r="E225" s="30">
        <f t="shared" ref="E225:E228" si="188">SUM(H225+K225+N225+O225+P225+Q225)</f>
        <v>0</v>
      </c>
      <c r="F225" s="29"/>
      <c r="G225" s="29"/>
      <c r="H225" s="30">
        <f t="shared" ref="H225:H227" si="189">F225+G225</f>
        <v>0</v>
      </c>
      <c r="I225" s="29"/>
      <c r="J225" s="29"/>
      <c r="K225" s="30">
        <f t="shared" ref="K225:K227" si="190">I225+J225</f>
        <v>0</v>
      </c>
      <c r="L225" s="29"/>
      <c r="M225" s="29"/>
      <c r="N225" s="30">
        <f t="shared" ref="N225:N227" si="191">L225+M225</f>
        <v>0</v>
      </c>
      <c r="O225" s="29"/>
      <c r="P225" s="29"/>
      <c r="Q225" s="29"/>
    </row>
    <row r="226" spans="1:17" ht="30" x14ac:dyDescent="0.25">
      <c r="A226" s="180"/>
      <c r="B226" s="181" t="s">
        <v>37</v>
      </c>
      <c r="C226" s="29"/>
      <c r="D226" s="29"/>
      <c r="E226" s="30">
        <f t="shared" si="188"/>
        <v>0</v>
      </c>
      <c r="F226" s="29"/>
      <c r="G226" s="29"/>
      <c r="H226" s="30">
        <f t="shared" si="189"/>
        <v>0</v>
      </c>
      <c r="I226" s="29"/>
      <c r="J226" s="29"/>
      <c r="K226" s="30">
        <f t="shared" si="190"/>
        <v>0</v>
      </c>
      <c r="L226" s="29"/>
      <c r="M226" s="29"/>
      <c r="N226" s="30">
        <f t="shared" si="191"/>
        <v>0</v>
      </c>
      <c r="O226" s="29"/>
      <c r="P226" s="29"/>
      <c r="Q226" s="29"/>
    </row>
    <row r="227" spans="1:17" ht="17.45" customHeight="1" x14ac:dyDescent="0.25">
      <c r="A227" s="180"/>
      <c r="B227" s="181" t="s">
        <v>38</v>
      </c>
      <c r="C227" s="29"/>
      <c r="D227" s="29"/>
      <c r="E227" s="30">
        <f t="shared" si="188"/>
        <v>40</v>
      </c>
      <c r="F227" s="29"/>
      <c r="G227" s="29">
        <v>10</v>
      </c>
      <c r="H227" s="30">
        <f t="shared" si="189"/>
        <v>10</v>
      </c>
      <c r="I227" s="29"/>
      <c r="J227" s="29">
        <v>10</v>
      </c>
      <c r="K227" s="30">
        <f t="shared" si="190"/>
        <v>10</v>
      </c>
      <c r="L227" s="29"/>
      <c r="M227" s="29">
        <v>10</v>
      </c>
      <c r="N227" s="30">
        <f t="shared" si="191"/>
        <v>10</v>
      </c>
      <c r="O227" s="29">
        <v>10</v>
      </c>
      <c r="P227" s="29"/>
      <c r="Q227" s="29"/>
    </row>
    <row r="228" spans="1:17" ht="30" x14ac:dyDescent="0.25">
      <c r="A228" s="180"/>
      <c r="B228" s="181" t="s">
        <v>41</v>
      </c>
      <c r="C228" s="29"/>
      <c r="D228" s="29"/>
      <c r="E228" s="30">
        <f t="shared" si="188"/>
        <v>440</v>
      </c>
      <c r="F228" s="30">
        <f t="shared" ref="F228:Q228" si="192">SUM(F224:F227)</f>
        <v>0</v>
      </c>
      <c r="G228" s="30">
        <f t="shared" si="192"/>
        <v>110</v>
      </c>
      <c r="H228" s="30">
        <f t="shared" si="192"/>
        <v>110</v>
      </c>
      <c r="I228" s="30">
        <f t="shared" si="192"/>
        <v>0</v>
      </c>
      <c r="J228" s="30">
        <f t="shared" si="192"/>
        <v>110</v>
      </c>
      <c r="K228" s="30">
        <f t="shared" si="192"/>
        <v>110</v>
      </c>
      <c r="L228" s="30">
        <f t="shared" si="192"/>
        <v>0</v>
      </c>
      <c r="M228" s="30">
        <f t="shared" si="192"/>
        <v>110</v>
      </c>
      <c r="N228" s="30">
        <f t="shared" si="192"/>
        <v>110</v>
      </c>
      <c r="O228" s="30">
        <f t="shared" si="192"/>
        <v>110</v>
      </c>
      <c r="P228" s="30">
        <f t="shared" si="192"/>
        <v>0</v>
      </c>
      <c r="Q228" s="30">
        <f t="shared" si="192"/>
        <v>0</v>
      </c>
    </row>
    <row r="229" spans="1:17" ht="37.15" customHeight="1" x14ac:dyDescent="0.2">
      <c r="A229" s="180" t="s">
        <v>688</v>
      </c>
      <c r="B229" s="303" t="s">
        <v>1232</v>
      </c>
      <c r="C229" s="304"/>
      <c r="D229" s="304"/>
      <c r="E229" s="304"/>
      <c r="F229" s="304"/>
      <c r="G229" s="304"/>
      <c r="H229" s="304"/>
      <c r="I229" s="304"/>
      <c r="J229" s="304"/>
      <c r="K229" s="304"/>
      <c r="L229" s="304"/>
      <c r="M229" s="304"/>
      <c r="N229" s="304"/>
      <c r="O229" s="304"/>
      <c r="P229" s="304"/>
      <c r="Q229" s="305"/>
    </row>
    <row r="230" spans="1:17" ht="30" x14ac:dyDescent="0.25">
      <c r="A230" s="180"/>
      <c r="B230" s="181" t="s">
        <v>36</v>
      </c>
      <c r="C230" s="185"/>
      <c r="D230" s="29"/>
      <c r="E230" s="30">
        <f>SUM(H230+K230+N230+O230+P230+Q230)</f>
        <v>2350</v>
      </c>
      <c r="F230" s="30">
        <v>0</v>
      </c>
      <c r="G230" s="30">
        <v>350</v>
      </c>
      <c r="H230" s="30">
        <f>F230+G230</f>
        <v>350</v>
      </c>
      <c r="I230" s="30">
        <v>0</v>
      </c>
      <c r="J230" s="30">
        <v>500</v>
      </c>
      <c r="K230" s="30">
        <f>I230+J230</f>
        <v>500</v>
      </c>
      <c r="L230" s="30">
        <v>0</v>
      </c>
      <c r="M230" s="30">
        <v>500</v>
      </c>
      <c r="N230" s="30">
        <f>L230+M230</f>
        <v>500</v>
      </c>
      <c r="O230" s="30">
        <v>0</v>
      </c>
      <c r="P230" s="30">
        <v>500</v>
      </c>
      <c r="Q230" s="30">
        <v>500</v>
      </c>
    </row>
    <row r="231" spans="1:17" ht="45" x14ac:dyDescent="0.25">
      <c r="A231" s="180"/>
      <c r="B231" s="181" t="s">
        <v>42</v>
      </c>
      <c r="C231" s="29"/>
      <c r="D231" s="29"/>
      <c r="E231" s="30">
        <f t="shared" ref="E231:E234" si="193">SUM(H231+K231+N231+O231+P231+Q231)</f>
        <v>0</v>
      </c>
      <c r="F231" s="29"/>
      <c r="G231" s="29"/>
      <c r="H231" s="30">
        <f t="shared" ref="H231:H233" si="194">F231+G231</f>
        <v>0</v>
      </c>
      <c r="I231" s="29"/>
      <c r="J231" s="29"/>
      <c r="K231" s="30">
        <f t="shared" ref="K231:K233" si="195">I231+J231</f>
        <v>0</v>
      </c>
      <c r="L231" s="29"/>
      <c r="M231" s="29"/>
      <c r="N231" s="30">
        <f t="shared" ref="N231:N233" si="196">L231+M231</f>
        <v>0</v>
      </c>
      <c r="O231" s="29"/>
      <c r="P231" s="29"/>
      <c r="Q231" s="29"/>
    </row>
    <row r="232" spans="1:17" ht="30" x14ac:dyDescent="0.25">
      <c r="A232" s="180"/>
      <c r="B232" s="181" t="s">
        <v>37</v>
      </c>
      <c r="C232" s="29"/>
      <c r="D232" s="29"/>
      <c r="E232" s="30">
        <f t="shared" si="193"/>
        <v>0</v>
      </c>
      <c r="F232" s="29"/>
      <c r="G232" s="29"/>
      <c r="H232" s="30">
        <f t="shared" si="194"/>
        <v>0</v>
      </c>
      <c r="I232" s="29"/>
      <c r="J232" s="29"/>
      <c r="K232" s="30">
        <f t="shared" si="195"/>
        <v>0</v>
      </c>
      <c r="L232" s="29"/>
      <c r="M232" s="29"/>
      <c r="N232" s="30">
        <f t="shared" si="196"/>
        <v>0</v>
      </c>
      <c r="O232" s="29"/>
      <c r="P232" s="29"/>
      <c r="Q232" s="29"/>
    </row>
    <row r="233" spans="1:17" ht="18.600000000000001" customHeight="1" x14ac:dyDescent="0.25">
      <c r="A233" s="180"/>
      <c r="B233" s="181" t="s">
        <v>38</v>
      </c>
      <c r="C233" s="29"/>
      <c r="D233" s="29"/>
      <c r="E233" s="30">
        <f t="shared" si="193"/>
        <v>0</v>
      </c>
      <c r="F233" s="29"/>
      <c r="G233" s="29"/>
      <c r="H233" s="30">
        <f t="shared" si="194"/>
        <v>0</v>
      </c>
      <c r="I233" s="29"/>
      <c r="J233" s="29"/>
      <c r="K233" s="30">
        <f t="shared" si="195"/>
        <v>0</v>
      </c>
      <c r="L233" s="29"/>
      <c r="M233" s="29"/>
      <c r="N233" s="30">
        <f t="shared" si="196"/>
        <v>0</v>
      </c>
      <c r="O233" s="29"/>
      <c r="P233" s="29"/>
      <c r="Q233" s="29"/>
    </row>
    <row r="234" spans="1:17" ht="30" x14ac:dyDescent="0.25">
      <c r="A234" s="180"/>
      <c r="B234" s="181" t="s">
        <v>41</v>
      </c>
      <c r="C234" s="29"/>
      <c r="D234" s="29"/>
      <c r="E234" s="30">
        <f t="shared" si="193"/>
        <v>2350</v>
      </c>
      <c r="F234" s="30">
        <f t="shared" ref="F234:Q234" si="197">SUM(F230:F233)</f>
        <v>0</v>
      </c>
      <c r="G234" s="30">
        <f t="shared" si="197"/>
        <v>350</v>
      </c>
      <c r="H234" s="30">
        <f t="shared" si="197"/>
        <v>350</v>
      </c>
      <c r="I234" s="30">
        <f t="shared" si="197"/>
        <v>0</v>
      </c>
      <c r="J234" s="30">
        <f t="shared" si="197"/>
        <v>500</v>
      </c>
      <c r="K234" s="30">
        <f t="shared" si="197"/>
        <v>500</v>
      </c>
      <c r="L234" s="30">
        <f t="shared" si="197"/>
        <v>0</v>
      </c>
      <c r="M234" s="30">
        <f t="shared" si="197"/>
        <v>500</v>
      </c>
      <c r="N234" s="30">
        <f t="shared" si="197"/>
        <v>500</v>
      </c>
      <c r="O234" s="30">
        <f t="shared" si="197"/>
        <v>0</v>
      </c>
      <c r="P234" s="30">
        <f t="shared" si="197"/>
        <v>500</v>
      </c>
      <c r="Q234" s="30">
        <f t="shared" si="197"/>
        <v>500</v>
      </c>
    </row>
    <row r="235" spans="1:17" ht="37.15" customHeight="1" x14ac:dyDescent="0.2">
      <c r="A235" s="180" t="s">
        <v>1105</v>
      </c>
      <c r="B235" s="303" t="s">
        <v>394</v>
      </c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4"/>
      <c r="P235" s="304"/>
      <c r="Q235" s="305"/>
    </row>
    <row r="236" spans="1:17" ht="30" x14ac:dyDescent="0.25">
      <c r="A236" s="180"/>
      <c r="B236" s="181" t="s">
        <v>36</v>
      </c>
      <c r="C236" s="185"/>
      <c r="D236" s="29"/>
      <c r="E236" s="30">
        <f>SUM(H236+K236+N236+O236+P236+Q236)</f>
        <v>0</v>
      </c>
      <c r="F236" s="41"/>
      <c r="G236" s="41"/>
      <c r="H236" s="30">
        <f>F236+G236</f>
        <v>0</v>
      </c>
      <c r="I236" s="41"/>
      <c r="J236" s="41"/>
      <c r="K236" s="30">
        <f>I236+J236</f>
        <v>0</v>
      </c>
      <c r="L236" s="41"/>
      <c r="M236" s="41"/>
      <c r="N236" s="30">
        <f>L236+M236</f>
        <v>0</v>
      </c>
      <c r="O236" s="30"/>
      <c r="P236" s="30"/>
      <c r="Q236" s="30"/>
    </row>
    <row r="237" spans="1:17" ht="45" x14ac:dyDescent="0.25">
      <c r="A237" s="180"/>
      <c r="B237" s="181" t="s">
        <v>42</v>
      </c>
      <c r="C237" s="29"/>
      <c r="D237" s="29"/>
      <c r="E237" s="30">
        <f t="shared" ref="E237:E240" si="198">SUM(H237+K237+N237+O237+P237+Q237)</f>
        <v>0</v>
      </c>
      <c r="F237" s="29"/>
      <c r="G237" s="29"/>
      <c r="H237" s="30">
        <f t="shared" ref="H237:H239" si="199">F237+G237</f>
        <v>0</v>
      </c>
      <c r="I237" s="29"/>
      <c r="J237" s="29"/>
      <c r="K237" s="30">
        <f t="shared" ref="K237:K239" si="200">I237+J237</f>
        <v>0</v>
      </c>
      <c r="L237" s="29"/>
      <c r="M237" s="29"/>
      <c r="N237" s="30">
        <f t="shared" ref="N237:N239" si="201">L237+M237</f>
        <v>0</v>
      </c>
      <c r="O237" s="29"/>
      <c r="P237" s="29"/>
      <c r="Q237" s="29"/>
    </row>
    <row r="238" spans="1:17" ht="30" x14ac:dyDescent="0.25">
      <c r="A238" s="180"/>
      <c r="B238" s="181" t="s">
        <v>37</v>
      </c>
      <c r="C238" s="29"/>
      <c r="D238" s="29"/>
      <c r="E238" s="30">
        <f t="shared" si="198"/>
        <v>0</v>
      </c>
      <c r="F238" s="29"/>
      <c r="G238" s="29"/>
      <c r="H238" s="30">
        <f t="shared" si="199"/>
        <v>0</v>
      </c>
      <c r="I238" s="29"/>
      <c r="J238" s="29"/>
      <c r="K238" s="30">
        <f t="shared" si="200"/>
        <v>0</v>
      </c>
      <c r="L238" s="29"/>
      <c r="M238" s="29"/>
      <c r="N238" s="30">
        <f t="shared" si="201"/>
        <v>0</v>
      </c>
      <c r="O238" s="29"/>
      <c r="P238" s="29"/>
      <c r="Q238" s="29"/>
    </row>
    <row r="239" spans="1:17" ht="18.600000000000001" customHeight="1" x14ac:dyDescent="0.25">
      <c r="A239" s="180"/>
      <c r="B239" s="181" t="s">
        <v>38</v>
      </c>
      <c r="C239" s="29"/>
      <c r="D239" s="29"/>
      <c r="E239" s="30">
        <f t="shared" si="198"/>
        <v>45</v>
      </c>
      <c r="F239" s="29"/>
      <c r="G239" s="29">
        <v>15</v>
      </c>
      <c r="H239" s="30">
        <f t="shared" si="199"/>
        <v>15</v>
      </c>
      <c r="I239" s="29"/>
      <c r="J239" s="29">
        <v>15</v>
      </c>
      <c r="K239" s="30">
        <f t="shared" si="200"/>
        <v>15</v>
      </c>
      <c r="L239" s="29"/>
      <c r="M239" s="29">
        <v>15</v>
      </c>
      <c r="N239" s="30">
        <f t="shared" si="201"/>
        <v>15</v>
      </c>
      <c r="O239" s="29"/>
      <c r="P239" s="29"/>
      <c r="Q239" s="29"/>
    </row>
    <row r="240" spans="1:17" ht="30" x14ac:dyDescent="0.25">
      <c r="A240" s="180"/>
      <c r="B240" s="181" t="s">
        <v>41</v>
      </c>
      <c r="C240" s="29"/>
      <c r="D240" s="29"/>
      <c r="E240" s="30">
        <f t="shared" si="198"/>
        <v>45</v>
      </c>
      <c r="F240" s="30">
        <f t="shared" ref="F240:Q240" si="202">SUM(F236:F239)</f>
        <v>0</v>
      </c>
      <c r="G240" s="30">
        <f t="shared" si="202"/>
        <v>15</v>
      </c>
      <c r="H240" s="30">
        <f t="shared" si="202"/>
        <v>15</v>
      </c>
      <c r="I240" s="30">
        <f t="shared" si="202"/>
        <v>0</v>
      </c>
      <c r="J240" s="30">
        <f t="shared" si="202"/>
        <v>15</v>
      </c>
      <c r="K240" s="30">
        <f t="shared" si="202"/>
        <v>15</v>
      </c>
      <c r="L240" s="30">
        <f t="shared" si="202"/>
        <v>0</v>
      </c>
      <c r="M240" s="30">
        <f t="shared" si="202"/>
        <v>15</v>
      </c>
      <c r="N240" s="30">
        <f t="shared" si="202"/>
        <v>15</v>
      </c>
      <c r="O240" s="30">
        <f t="shared" si="202"/>
        <v>0</v>
      </c>
      <c r="P240" s="30">
        <f t="shared" si="202"/>
        <v>0</v>
      </c>
      <c r="Q240" s="30">
        <f t="shared" si="202"/>
        <v>0</v>
      </c>
    </row>
    <row r="241" spans="1:17" ht="45" customHeight="1" x14ac:dyDescent="0.2">
      <c r="A241" s="180" t="s">
        <v>1148</v>
      </c>
      <c r="B241" s="303" t="s">
        <v>453</v>
      </c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4"/>
      <c r="P241" s="304"/>
      <c r="Q241" s="305"/>
    </row>
    <row r="242" spans="1:17" ht="30" x14ac:dyDescent="0.25">
      <c r="A242" s="180"/>
      <c r="B242" s="181" t="s">
        <v>36</v>
      </c>
      <c r="C242" s="185"/>
      <c r="D242" s="29"/>
      <c r="E242" s="30">
        <f>SUM(H242+K242+N242+O242+P242+Q242)</f>
        <v>2220</v>
      </c>
      <c r="F242" s="41"/>
      <c r="G242" s="41">
        <v>120</v>
      </c>
      <c r="H242" s="30">
        <f>F242+G242</f>
        <v>120</v>
      </c>
      <c r="I242" s="41"/>
      <c r="J242" s="41">
        <v>800</v>
      </c>
      <c r="K242" s="30">
        <f>I242+J242</f>
        <v>800</v>
      </c>
      <c r="L242" s="41"/>
      <c r="M242" s="41">
        <v>800</v>
      </c>
      <c r="N242" s="30">
        <f>L242+M242</f>
        <v>800</v>
      </c>
      <c r="O242" s="30">
        <v>500</v>
      </c>
      <c r="P242" s="30"/>
      <c r="Q242" s="30"/>
    </row>
    <row r="243" spans="1:17" ht="45" x14ac:dyDescent="0.25">
      <c r="A243" s="180"/>
      <c r="B243" s="181" t="s">
        <v>42</v>
      </c>
      <c r="C243" s="29"/>
      <c r="D243" s="29"/>
      <c r="E243" s="30">
        <f t="shared" ref="E243:E246" si="203">SUM(H243+K243+N243+O243+P243+Q243)</f>
        <v>0</v>
      </c>
      <c r="F243" s="29"/>
      <c r="G243" s="29"/>
      <c r="H243" s="30">
        <f t="shared" ref="H243:H245" si="204">F243+G243</f>
        <v>0</v>
      </c>
      <c r="I243" s="29"/>
      <c r="J243" s="29"/>
      <c r="K243" s="30">
        <f t="shared" ref="K243:K245" si="205">I243+J243</f>
        <v>0</v>
      </c>
      <c r="L243" s="29"/>
      <c r="M243" s="29"/>
      <c r="N243" s="30">
        <f t="shared" ref="N243:N245" si="206">L243+M243</f>
        <v>0</v>
      </c>
      <c r="O243" s="29"/>
      <c r="P243" s="29"/>
      <c r="Q243" s="29"/>
    </row>
    <row r="244" spans="1:17" ht="30" x14ac:dyDescent="0.25">
      <c r="A244" s="180"/>
      <c r="B244" s="181" t="s">
        <v>37</v>
      </c>
      <c r="C244" s="29"/>
      <c r="D244" s="29"/>
      <c r="E244" s="30">
        <f t="shared" si="203"/>
        <v>0</v>
      </c>
      <c r="F244" s="29"/>
      <c r="G244" s="29"/>
      <c r="H244" s="30">
        <f t="shared" si="204"/>
        <v>0</v>
      </c>
      <c r="I244" s="29"/>
      <c r="J244" s="29"/>
      <c r="K244" s="30">
        <f t="shared" si="205"/>
        <v>0</v>
      </c>
      <c r="L244" s="29"/>
      <c r="M244" s="29"/>
      <c r="N244" s="30">
        <f t="shared" si="206"/>
        <v>0</v>
      </c>
      <c r="O244" s="29"/>
      <c r="P244" s="29"/>
      <c r="Q244" s="29"/>
    </row>
    <row r="245" spans="1:17" ht="15" x14ac:dyDescent="0.25">
      <c r="A245" s="180"/>
      <c r="B245" s="181" t="s">
        <v>38</v>
      </c>
      <c r="C245" s="29"/>
      <c r="D245" s="29"/>
      <c r="E245" s="30">
        <f t="shared" si="203"/>
        <v>0</v>
      </c>
      <c r="F245" s="29"/>
      <c r="G245" s="29"/>
      <c r="H245" s="30">
        <f t="shared" si="204"/>
        <v>0</v>
      </c>
      <c r="I245" s="29"/>
      <c r="J245" s="29"/>
      <c r="K245" s="30">
        <f t="shared" si="205"/>
        <v>0</v>
      </c>
      <c r="L245" s="29"/>
      <c r="M245" s="29"/>
      <c r="N245" s="30">
        <f t="shared" si="206"/>
        <v>0</v>
      </c>
      <c r="O245" s="29"/>
      <c r="P245" s="29"/>
      <c r="Q245" s="29"/>
    </row>
    <row r="246" spans="1:17" ht="30" x14ac:dyDescent="0.25">
      <c r="A246" s="180"/>
      <c r="B246" s="181" t="s">
        <v>41</v>
      </c>
      <c r="C246" s="29"/>
      <c r="D246" s="29"/>
      <c r="E246" s="30">
        <f t="shared" si="203"/>
        <v>2220</v>
      </c>
      <c r="F246" s="30">
        <f t="shared" ref="F246" si="207">SUM(F242:F245)</f>
        <v>0</v>
      </c>
      <c r="G246" s="30">
        <v>120</v>
      </c>
      <c r="H246" s="30">
        <v>120</v>
      </c>
      <c r="I246" s="30">
        <v>0</v>
      </c>
      <c r="J246" s="30">
        <v>800</v>
      </c>
      <c r="K246" s="30">
        <v>800</v>
      </c>
      <c r="L246" s="30">
        <v>0</v>
      </c>
      <c r="M246" s="30">
        <v>800</v>
      </c>
      <c r="N246" s="30">
        <v>800</v>
      </c>
      <c r="O246" s="30">
        <v>500</v>
      </c>
      <c r="P246" s="30">
        <v>0</v>
      </c>
      <c r="Q246" s="30">
        <v>0</v>
      </c>
    </row>
    <row r="247" spans="1:17" ht="19.899999999999999" customHeight="1" x14ac:dyDescent="0.2">
      <c r="A247" s="180" t="s">
        <v>1149</v>
      </c>
      <c r="B247" s="303" t="s">
        <v>183</v>
      </c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4"/>
      <c r="P247" s="304"/>
      <c r="Q247" s="305"/>
    </row>
    <row r="248" spans="1:17" ht="30" x14ac:dyDescent="0.25">
      <c r="A248" s="180"/>
      <c r="B248" s="181" t="s">
        <v>36</v>
      </c>
      <c r="C248" s="185"/>
      <c r="D248" s="29"/>
      <c r="E248" s="30">
        <f>SUM(H248+K248+N248+O248+P248+Q248)</f>
        <v>300</v>
      </c>
      <c r="F248" s="41"/>
      <c r="G248" s="41">
        <v>300</v>
      </c>
      <c r="H248" s="30">
        <f>F248+G248</f>
        <v>300</v>
      </c>
      <c r="I248" s="41"/>
      <c r="J248" s="41"/>
      <c r="K248" s="30">
        <f>I248+J248</f>
        <v>0</v>
      </c>
      <c r="L248" s="41"/>
      <c r="M248" s="41"/>
      <c r="N248" s="30">
        <f>L248+M248</f>
        <v>0</v>
      </c>
      <c r="O248" s="30"/>
      <c r="P248" s="30"/>
      <c r="Q248" s="30"/>
    </row>
    <row r="249" spans="1:17" ht="45" x14ac:dyDescent="0.25">
      <c r="A249" s="180"/>
      <c r="B249" s="181" t="s">
        <v>42</v>
      </c>
      <c r="C249" s="29"/>
      <c r="D249" s="29"/>
      <c r="E249" s="30">
        <f t="shared" ref="E249:E252" si="208">SUM(H249+K249+N249+O249+P249+Q249)</f>
        <v>0</v>
      </c>
      <c r="F249" s="29"/>
      <c r="G249" s="29"/>
      <c r="H249" s="30">
        <f t="shared" ref="H249:H251" si="209">F249+G249</f>
        <v>0</v>
      </c>
      <c r="I249" s="29"/>
      <c r="J249" s="29"/>
      <c r="K249" s="30">
        <f t="shared" ref="K249:K251" si="210">I249+J249</f>
        <v>0</v>
      </c>
      <c r="L249" s="29"/>
      <c r="M249" s="29"/>
      <c r="N249" s="30">
        <f t="shared" ref="N249:N251" si="211">L249+M249</f>
        <v>0</v>
      </c>
      <c r="O249" s="29"/>
      <c r="P249" s="29"/>
      <c r="Q249" s="29"/>
    </row>
    <row r="250" spans="1:17" ht="30" x14ac:dyDescent="0.25">
      <c r="A250" s="180"/>
      <c r="B250" s="181" t="s">
        <v>37</v>
      </c>
      <c r="C250" s="29"/>
      <c r="D250" s="29"/>
      <c r="E250" s="30">
        <f t="shared" si="208"/>
        <v>0</v>
      </c>
      <c r="F250" s="29"/>
      <c r="G250" s="29"/>
      <c r="H250" s="30">
        <f t="shared" si="209"/>
        <v>0</v>
      </c>
      <c r="I250" s="29"/>
      <c r="J250" s="29"/>
      <c r="K250" s="30">
        <f t="shared" si="210"/>
        <v>0</v>
      </c>
      <c r="L250" s="29"/>
      <c r="M250" s="29"/>
      <c r="N250" s="30">
        <f t="shared" si="211"/>
        <v>0</v>
      </c>
      <c r="O250" s="29"/>
      <c r="P250" s="29"/>
      <c r="Q250" s="29"/>
    </row>
    <row r="251" spans="1:17" ht="15" x14ac:dyDescent="0.25">
      <c r="A251" s="180"/>
      <c r="B251" s="181" t="s">
        <v>38</v>
      </c>
      <c r="C251" s="29"/>
      <c r="D251" s="29"/>
      <c r="E251" s="30">
        <f t="shared" si="208"/>
        <v>15</v>
      </c>
      <c r="F251" s="29"/>
      <c r="G251" s="29">
        <v>15</v>
      </c>
      <c r="H251" s="30">
        <f t="shared" si="209"/>
        <v>15</v>
      </c>
      <c r="I251" s="29"/>
      <c r="J251" s="29"/>
      <c r="K251" s="30">
        <f t="shared" si="210"/>
        <v>0</v>
      </c>
      <c r="L251" s="29"/>
      <c r="M251" s="29"/>
      <c r="N251" s="30">
        <f t="shared" si="211"/>
        <v>0</v>
      </c>
      <c r="O251" s="29"/>
      <c r="P251" s="29"/>
      <c r="Q251" s="29"/>
    </row>
    <row r="252" spans="1:17" ht="30" x14ac:dyDescent="0.25">
      <c r="A252" s="180"/>
      <c r="B252" s="181" t="s">
        <v>41</v>
      </c>
      <c r="C252" s="29"/>
      <c r="D252" s="29"/>
      <c r="E252" s="30">
        <f t="shared" si="208"/>
        <v>315</v>
      </c>
      <c r="F252" s="30">
        <f t="shared" ref="F252:Q252" si="212">SUM(F248:F251)</f>
        <v>0</v>
      </c>
      <c r="G252" s="30">
        <f t="shared" si="212"/>
        <v>315</v>
      </c>
      <c r="H252" s="30">
        <f t="shared" si="212"/>
        <v>315</v>
      </c>
      <c r="I252" s="30">
        <f t="shared" si="212"/>
        <v>0</v>
      </c>
      <c r="J252" s="30">
        <f t="shared" si="212"/>
        <v>0</v>
      </c>
      <c r="K252" s="30">
        <f t="shared" si="212"/>
        <v>0</v>
      </c>
      <c r="L252" s="30">
        <f t="shared" si="212"/>
        <v>0</v>
      </c>
      <c r="M252" s="30">
        <f t="shared" si="212"/>
        <v>0</v>
      </c>
      <c r="N252" s="30">
        <f t="shared" si="212"/>
        <v>0</v>
      </c>
      <c r="O252" s="30">
        <f t="shared" si="212"/>
        <v>0</v>
      </c>
      <c r="P252" s="30">
        <f t="shared" si="212"/>
        <v>0</v>
      </c>
      <c r="Q252" s="30">
        <f t="shared" si="212"/>
        <v>0</v>
      </c>
    </row>
    <row r="253" spans="1:17" ht="18.600000000000001" customHeight="1" x14ac:dyDescent="0.2">
      <c r="A253" s="180" t="s">
        <v>1150</v>
      </c>
      <c r="B253" s="303" t="s">
        <v>184</v>
      </c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4"/>
      <c r="P253" s="304"/>
      <c r="Q253" s="305"/>
    </row>
    <row r="254" spans="1:17" ht="30" x14ac:dyDescent="0.25">
      <c r="A254" s="180"/>
      <c r="B254" s="181" t="s">
        <v>36</v>
      </c>
      <c r="C254" s="185"/>
      <c r="D254" s="29"/>
      <c r="E254" s="30">
        <f>SUM(H254+K254+N254+O254+P254+Q254)</f>
        <v>500</v>
      </c>
      <c r="F254" s="41"/>
      <c r="G254" s="41">
        <v>500</v>
      </c>
      <c r="H254" s="30">
        <f>F254+G254</f>
        <v>500</v>
      </c>
      <c r="I254" s="41"/>
      <c r="J254" s="41"/>
      <c r="K254" s="30">
        <f>I254+J254</f>
        <v>0</v>
      </c>
      <c r="L254" s="41"/>
      <c r="M254" s="41"/>
      <c r="N254" s="30">
        <f>L254+M254</f>
        <v>0</v>
      </c>
      <c r="O254" s="30"/>
      <c r="P254" s="30"/>
      <c r="Q254" s="30"/>
    </row>
    <row r="255" spans="1:17" ht="45" x14ac:dyDescent="0.25">
      <c r="A255" s="180"/>
      <c r="B255" s="181" t="s">
        <v>42</v>
      </c>
      <c r="C255" s="29"/>
      <c r="D255" s="29"/>
      <c r="E255" s="30">
        <f t="shared" ref="E255:E258" si="213">SUM(H255+K255+N255+O255+P255+Q255)</f>
        <v>0</v>
      </c>
      <c r="F255" s="29"/>
      <c r="G255" s="29"/>
      <c r="H255" s="30">
        <f t="shared" ref="H255:H257" si="214">F255+G255</f>
        <v>0</v>
      </c>
      <c r="I255" s="29"/>
      <c r="J255" s="29"/>
      <c r="K255" s="30">
        <f t="shared" ref="K255:K257" si="215">I255+J255</f>
        <v>0</v>
      </c>
      <c r="L255" s="29"/>
      <c r="M255" s="29"/>
      <c r="N255" s="30">
        <f t="shared" ref="N255:N257" si="216">L255+M255</f>
        <v>0</v>
      </c>
      <c r="O255" s="29"/>
      <c r="P255" s="29"/>
      <c r="Q255" s="29"/>
    </row>
    <row r="256" spans="1:17" ht="30" x14ac:dyDescent="0.25">
      <c r="A256" s="180"/>
      <c r="B256" s="181" t="s">
        <v>37</v>
      </c>
      <c r="C256" s="29"/>
      <c r="D256" s="29"/>
      <c r="E256" s="30">
        <f t="shared" si="213"/>
        <v>0</v>
      </c>
      <c r="F256" s="29"/>
      <c r="G256" s="29"/>
      <c r="H256" s="30">
        <f t="shared" si="214"/>
        <v>0</v>
      </c>
      <c r="I256" s="29"/>
      <c r="J256" s="29"/>
      <c r="K256" s="30">
        <f t="shared" si="215"/>
        <v>0</v>
      </c>
      <c r="L256" s="29"/>
      <c r="M256" s="29"/>
      <c r="N256" s="30">
        <f t="shared" si="216"/>
        <v>0</v>
      </c>
      <c r="O256" s="29"/>
      <c r="P256" s="29"/>
      <c r="Q256" s="29"/>
    </row>
    <row r="257" spans="1:17" ht="15" x14ac:dyDescent="0.25">
      <c r="A257" s="180"/>
      <c r="B257" s="181" t="s">
        <v>38</v>
      </c>
      <c r="C257" s="29"/>
      <c r="D257" s="29"/>
      <c r="E257" s="30">
        <f t="shared" si="213"/>
        <v>5</v>
      </c>
      <c r="F257" s="29"/>
      <c r="G257" s="29">
        <v>5</v>
      </c>
      <c r="H257" s="30">
        <f t="shared" si="214"/>
        <v>5</v>
      </c>
      <c r="I257" s="29"/>
      <c r="J257" s="29"/>
      <c r="K257" s="30">
        <f t="shared" si="215"/>
        <v>0</v>
      </c>
      <c r="L257" s="29"/>
      <c r="M257" s="29"/>
      <c r="N257" s="30">
        <f t="shared" si="216"/>
        <v>0</v>
      </c>
      <c r="O257" s="29"/>
      <c r="P257" s="29"/>
      <c r="Q257" s="29"/>
    </row>
    <row r="258" spans="1:17" ht="30" x14ac:dyDescent="0.25">
      <c r="A258" s="180"/>
      <c r="B258" s="181" t="s">
        <v>41</v>
      </c>
      <c r="C258" s="29"/>
      <c r="D258" s="29"/>
      <c r="E258" s="30">
        <f t="shared" si="213"/>
        <v>505</v>
      </c>
      <c r="F258" s="30">
        <f t="shared" ref="F258:Q258" si="217">SUM(F254:F257)</f>
        <v>0</v>
      </c>
      <c r="G258" s="30">
        <f t="shared" si="217"/>
        <v>505</v>
      </c>
      <c r="H258" s="30">
        <f t="shared" si="217"/>
        <v>505</v>
      </c>
      <c r="I258" s="30">
        <f t="shared" si="217"/>
        <v>0</v>
      </c>
      <c r="J258" s="30">
        <f t="shared" si="217"/>
        <v>0</v>
      </c>
      <c r="K258" s="30">
        <f t="shared" si="217"/>
        <v>0</v>
      </c>
      <c r="L258" s="30">
        <f t="shared" si="217"/>
        <v>0</v>
      </c>
      <c r="M258" s="30">
        <f t="shared" si="217"/>
        <v>0</v>
      </c>
      <c r="N258" s="30">
        <f t="shared" si="217"/>
        <v>0</v>
      </c>
      <c r="O258" s="30">
        <f t="shared" si="217"/>
        <v>0</v>
      </c>
      <c r="P258" s="30">
        <f t="shared" si="217"/>
        <v>0</v>
      </c>
      <c r="Q258" s="30">
        <f t="shared" si="217"/>
        <v>0</v>
      </c>
    </row>
    <row r="259" spans="1:17" ht="21.6" customHeight="1" x14ac:dyDescent="0.2">
      <c r="A259" s="180" t="s">
        <v>1234</v>
      </c>
      <c r="B259" s="303" t="s">
        <v>455</v>
      </c>
      <c r="C259" s="304"/>
      <c r="D259" s="304"/>
      <c r="E259" s="304"/>
      <c r="F259" s="304"/>
      <c r="G259" s="304"/>
      <c r="H259" s="304"/>
      <c r="I259" s="304"/>
      <c r="J259" s="304"/>
      <c r="K259" s="304"/>
      <c r="L259" s="304"/>
      <c r="M259" s="304"/>
      <c r="N259" s="304"/>
      <c r="O259" s="304"/>
      <c r="P259" s="304"/>
      <c r="Q259" s="305"/>
    </row>
    <row r="260" spans="1:17" ht="30" x14ac:dyDescent="0.25">
      <c r="A260" s="180"/>
      <c r="B260" s="181" t="s">
        <v>36</v>
      </c>
      <c r="C260" s="185"/>
      <c r="D260" s="29"/>
      <c r="E260" s="30">
        <f>SUM(H260+K260+N260+O260+P260+Q260)</f>
        <v>2500</v>
      </c>
      <c r="F260" s="41"/>
      <c r="G260" s="41"/>
      <c r="H260" s="30">
        <f>F260+G260</f>
        <v>0</v>
      </c>
      <c r="I260" s="41"/>
      <c r="J260" s="41">
        <v>500</v>
      </c>
      <c r="K260" s="30">
        <f>I260+J260</f>
        <v>500</v>
      </c>
      <c r="L260" s="41"/>
      <c r="M260" s="41">
        <v>500</v>
      </c>
      <c r="N260" s="30">
        <f>L260+M260</f>
        <v>500</v>
      </c>
      <c r="O260" s="30">
        <v>500</v>
      </c>
      <c r="P260" s="30">
        <v>500</v>
      </c>
      <c r="Q260" s="30">
        <v>500</v>
      </c>
    </row>
    <row r="261" spans="1:17" ht="45" x14ac:dyDescent="0.25">
      <c r="A261" s="180"/>
      <c r="B261" s="181" t="s">
        <v>42</v>
      </c>
      <c r="C261" s="29"/>
      <c r="D261" s="29"/>
      <c r="E261" s="30">
        <f t="shared" ref="E261:E264" si="218">SUM(H261+K261+N261+O261+P261+Q261)</f>
        <v>0</v>
      </c>
      <c r="F261" s="29"/>
      <c r="G261" s="29"/>
      <c r="H261" s="30">
        <f t="shared" ref="H261:H263" si="219">F261+G261</f>
        <v>0</v>
      </c>
      <c r="I261" s="29"/>
      <c r="J261" s="29"/>
      <c r="K261" s="30">
        <f t="shared" ref="K261:K263" si="220">I261+J261</f>
        <v>0</v>
      </c>
      <c r="L261" s="29"/>
      <c r="M261" s="29"/>
      <c r="N261" s="30">
        <f t="shared" ref="N261:N263" si="221">L261+M261</f>
        <v>0</v>
      </c>
      <c r="O261" s="29"/>
      <c r="P261" s="29"/>
      <c r="Q261" s="29"/>
    </row>
    <row r="262" spans="1:17" ht="30" x14ac:dyDescent="0.25">
      <c r="A262" s="180"/>
      <c r="B262" s="181" t="s">
        <v>37</v>
      </c>
      <c r="C262" s="29"/>
      <c r="D262" s="29"/>
      <c r="E262" s="30">
        <f t="shared" si="218"/>
        <v>0</v>
      </c>
      <c r="F262" s="29"/>
      <c r="G262" s="29"/>
      <c r="H262" s="30">
        <f t="shared" si="219"/>
        <v>0</v>
      </c>
      <c r="I262" s="29"/>
      <c r="J262" s="29"/>
      <c r="K262" s="30">
        <f t="shared" si="220"/>
        <v>0</v>
      </c>
      <c r="L262" s="29"/>
      <c r="M262" s="29"/>
      <c r="N262" s="30">
        <f t="shared" si="221"/>
        <v>0</v>
      </c>
      <c r="O262" s="29"/>
      <c r="P262" s="29"/>
      <c r="Q262" s="29"/>
    </row>
    <row r="263" spans="1:17" ht="15" x14ac:dyDescent="0.25">
      <c r="A263" s="180"/>
      <c r="B263" s="181" t="s">
        <v>38</v>
      </c>
      <c r="C263" s="29"/>
      <c r="D263" s="29"/>
      <c r="E263" s="30">
        <f t="shared" si="218"/>
        <v>25</v>
      </c>
      <c r="F263" s="29"/>
      <c r="G263" s="29"/>
      <c r="H263" s="30">
        <f t="shared" si="219"/>
        <v>0</v>
      </c>
      <c r="I263" s="29"/>
      <c r="J263" s="29">
        <v>5</v>
      </c>
      <c r="K263" s="30">
        <f t="shared" si="220"/>
        <v>5</v>
      </c>
      <c r="L263" s="29"/>
      <c r="M263" s="29">
        <v>5</v>
      </c>
      <c r="N263" s="30">
        <f t="shared" si="221"/>
        <v>5</v>
      </c>
      <c r="O263" s="29">
        <v>5</v>
      </c>
      <c r="P263" s="29">
        <v>5</v>
      </c>
      <c r="Q263" s="29">
        <v>5</v>
      </c>
    </row>
    <row r="264" spans="1:17" ht="30" x14ac:dyDescent="0.25">
      <c r="A264" s="180"/>
      <c r="B264" s="181" t="s">
        <v>41</v>
      </c>
      <c r="C264" s="29"/>
      <c r="D264" s="29"/>
      <c r="E264" s="30">
        <f t="shared" si="218"/>
        <v>2525</v>
      </c>
      <c r="F264" s="30">
        <f t="shared" ref="F264:Q264" si="222">SUM(F260:F263)</f>
        <v>0</v>
      </c>
      <c r="G264" s="30">
        <f t="shared" si="222"/>
        <v>0</v>
      </c>
      <c r="H264" s="30">
        <f t="shared" si="222"/>
        <v>0</v>
      </c>
      <c r="I264" s="30">
        <f t="shared" si="222"/>
        <v>0</v>
      </c>
      <c r="J264" s="30">
        <f t="shared" si="222"/>
        <v>505</v>
      </c>
      <c r="K264" s="30">
        <f t="shared" si="222"/>
        <v>505</v>
      </c>
      <c r="L264" s="30">
        <f t="shared" si="222"/>
        <v>0</v>
      </c>
      <c r="M264" s="30">
        <f t="shared" si="222"/>
        <v>505</v>
      </c>
      <c r="N264" s="30">
        <f t="shared" si="222"/>
        <v>505</v>
      </c>
      <c r="O264" s="30">
        <f t="shared" si="222"/>
        <v>505</v>
      </c>
      <c r="P264" s="30">
        <f t="shared" si="222"/>
        <v>505</v>
      </c>
      <c r="Q264" s="30">
        <f t="shared" si="222"/>
        <v>505</v>
      </c>
    </row>
    <row r="265" spans="1:17" ht="31.9" customHeight="1" x14ac:dyDescent="0.2">
      <c r="A265" s="180" t="s">
        <v>1106</v>
      </c>
      <c r="B265" s="306" t="s">
        <v>803</v>
      </c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8"/>
    </row>
    <row r="266" spans="1:17" ht="30" x14ac:dyDescent="0.25">
      <c r="A266" s="180"/>
      <c r="B266" s="181" t="s">
        <v>36</v>
      </c>
      <c r="C266" s="29"/>
      <c r="D266" s="29"/>
      <c r="E266" s="30">
        <f>SUM(H266+K266+N266+O266+P266+Q266)</f>
        <v>6800</v>
      </c>
      <c r="F266" s="41"/>
      <c r="G266" s="41">
        <v>150</v>
      </c>
      <c r="H266" s="30">
        <f>F266+G266</f>
        <v>150</v>
      </c>
      <c r="I266" s="41"/>
      <c r="J266" s="41">
        <v>2200</v>
      </c>
      <c r="K266" s="30">
        <f>I266+J266</f>
        <v>2200</v>
      </c>
      <c r="L266" s="41"/>
      <c r="M266" s="41">
        <v>2000</v>
      </c>
      <c r="N266" s="30">
        <f>L266+M266</f>
        <v>2000</v>
      </c>
      <c r="O266" s="30">
        <v>1150</v>
      </c>
      <c r="P266" s="30">
        <v>800</v>
      </c>
      <c r="Q266" s="30">
        <v>500</v>
      </c>
    </row>
    <row r="267" spans="1:17" ht="45" x14ac:dyDescent="0.25">
      <c r="A267" s="180"/>
      <c r="B267" s="181" t="s">
        <v>42</v>
      </c>
      <c r="C267" s="29"/>
      <c r="D267" s="29"/>
      <c r="E267" s="30">
        <f t="shared" ref="E267:E270" si="223">SUM(H267+K267+N267+O267+P267+Q267)</f>
        <v>0</v>
      </c>
      <c r="F267" s="29"/>
      <c r="G267" s="29"/>
      <c r="H267" s="30">
        <f t="shared" ref="H267:H269" si="224">F267+G267</f>
        <v>0</v>
      </c>
      <c r="I267" s="29"/>
      <c r="J267" s="29"/>
      <c r="K267" s="30">
        <f t="shared" ref="K267:K269" si="225">I267+J267</f>
        <v>0</v>
      </c>
      <c r="L267" s="29"/>
      <c r="M267" s="29"/>
      <c r="N267" s="30">
        <f t="shared" ref="N267:N269" si="226">L267+M267</f>
        <v>0</v>
      </c>
      <c r="O267" s="29"/>
      <c r="P267" s="29"/>
      <c r="Q267" s="29"/>
    </row>
    <row r="268" spans="1:17" ht="30" x14ac:dyDescent="0.25">
      <c r="A268" s="180"/>
      <c r="B268" s="181" t="s">
        <v>37</v>
      </c>
      <c r="C268" s="29"/>
      <c r="D268" s="29"/>
      <c r="E268" s="30">
        <f t="shared" si="223"/>
        <v>0</v>
      </c>
      <c r="F268" s="29"/>
      <c r="G268" s="29"/>
      <c r="H268" s="30">
        <f t="shared" si="224"/>
        <v>0</v>
      </c>
      <c r="I268" s="29"/>
      <c r="J268" s="29"/>
      <c r="K268" s="30">
        <f t="shared" si="225"/>
        <v>0</v>
      </c>
      <c r="L268" s="29"/>
      <c r="M268" s="29"/>
      <c r="N268" s="30">
        <f t="shared" si="226"/>
        <v>0</v>
      </c>
      <c r="O268" s="29"/>
      <c r="P268" s="29"/>
      <c r="Q268" s="29"/>
    </row>
    <row r="269" spans="1:17" ht="15" x14ac:dyDescent="0.25">
      <c r="A269" s="180"/>
      <c r="B269" s="181" t="s">
        <v>38</v>
      </c>
      <c r="C269" s="29"/>
      <c r="D269" s="29"/>
      <c r="E269" s="30">
        <f t="shared" si="223"/>
        <v>355</v>
      </c>
      <c r="F269" s="29"/>
      <c r="G269" s="29">
        <v>5</v>
      </c>
      <c r="H269" s="30">
        <f t="shared" si="224"/>
        <v>5</v>
      </c>
      <c r="I269" s="29"/>
      <c r="J269" s="29">
        <v>40</v>
      </c>
      <c r="K269" s="30">
        <f t="shared" si="225"/>
        <v>40</v>
      </c>
      <c r="L269" s="29"/>
      <c r="M269" s="29">
        <v>40</v>
      </c>
      <c r="N269" s="30">
        <f t="shared" si="226"/>
        <v>40</v>
      </c>
      <c r="O269" s="29">
        <v>70</v>
      </c>
      <c r="P269" s="29">
        <v>100</v>
      </c>
      <c r="Q269" s="29">
        <v>100</v>
      </c>
    </row>
    <row r="270" spans="1:17" ht="30" x14ac:dyDescent="0.25">
      <c r="A270" s="180"/>
      <c r="B270" s="181" t="s">
        <v>41</v>
      </c>
      <c r="C270" s="29"/>
      <c r="D270" s="29"/>
      <c r="E270" s="30">
        <f t="shared" si="223"/>
        <v>7155</v>
      </c>
      <c r="F270" s="30">
        <f t="shared" ref="F270:Q270" si="227">SUM(F266:F269)</f>
        <v>0</v>
      </c>
      <c r="G270" s="30">
        <f t="shared" si="227"/>
        <v>155</v>
      </c>
      <c r="H270" s="30">
        <f t="shared" si="227"/>
        <v>155</v>
      </c>
      <c r="I270" s="30">
        <f t="shared" si="227"/>
        <v>0</v>
      </c>
      <c r="J270" s="30">
        <f t="shared" si="227"/>
        <v>2240</v>
      </c>
      <c r="K270" s="30">
        <f t="shared" si="227"/>
        <v>2240</v>
      </c>
      <c r="L270" s="30">
        <f t="shared" si="227"/>
        <v>0</v>
      </c>
      <c r="M270" s="30">
        <f t="shared" si="227"/>
        <v>2040</v>
      </c>
      <c r="N270" s="30">
        <f t="shared" si="227"/>
        <v>2040</v>
      </c>
      <c r="O270" s="30">
        <f t="shared" si="227"/>
        <v>1220</v>
      </c>
      <c r="P270" s="30">
        <f t="shared" si="227"/>
        <v>900</v>
      </c>
      <c r="Q270" s="30">
        <f t="shared" si="227"/>
        <v>600</v>
      </c>
    </row>
    <row r="271" spans="1:17" ht="16.5" customHeight="1" x14ac:dyDescent="0.2">
      <c r="A271" s="180" t="s">
        <v>1107</v>
      </c>
      <c r="B271" s="306" t="s">
        <v>620</v>
      </c>
      <c r="C271" s="307"/>
      <c r="D271" s="307"/>
      <c r="E271" s="307"/>
      <c r="F271" s="307"/>
      <c r="G271" s="307"/>
      <c r="H271" s="307"/>
      <c r="I271" s="307"/>
      <c r="J271" s="307"/>
      <c r="K271" s="307"/>
      <c r="L271" s="307"/>
      <c r="M271" s="307"/>
      <c r="N271" s="307"/>
      <c r="O271" s="307"/>
      <c r="P271" s="307"/>
      <c r="Q271" s="308"/>
    </row>
    <row r="272" spans="1:17" ht="30" x14ac:dyDescent="0.25">
      <c r="A272" s="180"/>
      <c r="B272" s="181" t="s">
        <v>36</v>
      </c>
      <c r="C272" s="29"/>
      <c r="D272" s="29"/>
      <c r="E272" s="30">
        <f>SUM(H272+K272+N272+O272+P272+Q272)</f>
        <v>105</v>
      </c>
      <c r="F272" s="41"/>
      <c r="G272" s="41">
        <v>20</v>
      </c>
      <c r="H272" s="30">
        <v>20</v>
      </c>
      <c r="I272" s="41"/>
      <c r="J272" s="41">
        <v>20</v>
      </c>
      <c r="K272" s="30">
        <v>20</v>
      </c>
      <c r="L272" s="41"/>
      <c r="M272" s="41">
        <v>20</v>
      </c>
      <c r="N272" s="30">
        <v>20</v>
      </c>
      <c r="O272" s="30">
        <v>15</v>
      </c>
      <c r="P272" s="30">
        <v>15</v>
      </c>
      <c r="Q272" s="30">
        <v>15</v>
      </c>
    </row>
    <row r="273" spans="1:17" ht="45" x14ac:dyDescent="0.25">
      <c r="A273" s="180"/>
      <c r="B273" s="181" t="s">
        <v>42</v>
      </c>
      <c r="C273" s="29"/>
      <c r="D273" s="29"/>
      <c r="E273" s="30">
        <f t="shared" ref="E273:E276" si="228">SUM(H273+K273+N273+O273+P273+Q273)</f>
        <v>0</v>
      </c>
      <c r="F273" s="29"/>
      <c r="G273" s="29"/>
      <c r="H273" s="30">
        <f t="shared" ref="H273:H275" si="229">F273+G273</f>
        <v>0</v>
      </c>
      <c r="I273" s="29"/>
      <c r="J273" s="29"/>
      <c r="K273" s="30">
        <f t="shared" ref="K273:K275" si="230">I273+J273</f>
        <v>0</v>
      </c>
      <c r="L273" s="29"/>
      <c r="M273" s="29"/>
      <c r="N273" s="30">
        <f t="shared" ref="N273:N275" si="231">L273+M273</f>
        <v>0</v>
      </c>
      <c r="O273" s="29"/>
      <c r="P273" s="29"/>
      <c r="Q273" s="29"/>
    </row>
    <row r="274" spans="1:17" ht="30" x14ac:dyDescent="0.25">
      <c r="A274" s="180"/>
      <c r="B274" s="181" t="s">
        <v>37</v>
      </c>
      <c r="C274" s="29"/>
      <c r="D274" s="29"/>
      <c r="E274" s="30">
        <f t="shared" si="228"/>
        <v>0</v>
      </c>
      <c r="F274" s="29"/>
      <c r="G274" s="29"/>
      <c r="H274" s="30">
        <f t="shared" si="229"/>
        <v>0</v>
      </c>
      <c r="I274" s="29"/>
      <c r="J274" s="29"/>
      <c r="K274" s="30">
        <f t="shared" si="230"/>
        <v>0</v>
      </c>
      <c r="L274" s="29"/>
      <c r="M274" s="29"/>
      <c r="N274" s="30">
        <f t="shared" si="231"/>
        <v>0</v>
      </c>
      <c r="O274" s="29"/>
      <c r="P274" s="29"/>
      <c r="Q274" s="29"/>
    </row>
    <row r="275" spans="1:17" ht="15" x14ac:dyDescent="0.25">
      <c r="A275" s="180"/>
      <c r="B275" s="181" t="s">
        <v>38</v>
      </c>
      <c r="C275" s="29"/>
      <c r="D275" s="29"/>
      <c r="E275" s="30">
        <f t="shared" si="228"/>
        <v>0</v>
      </c>
      <c r="F275" s="29"/>
      <c r="G275" s="29"/>
      <c r="H275" s="30">
        <f t="shared" si="229"/>
        <v>0</v>
      </c>
      <c r="I275" s="29"/>
      <c r="J275" s="29"/>
      <c r="K275" s="30">
        <f t="shared" si="230"/>
        <v>0</v>
      </c>
      <c r="L275" s="29"/>
      <c r="M275" s="29"/>
      <c r="N275" s="30">
        <f t="shared" si="231"/>
        <v>0</v>
      </c>
      <c r="O275" s="29"/>
      <c r="P275" s="29"/>
      <c r="Q275" s="29"/>
    </row>
    <row r="276" spans="1:17" ht="30" x14ac:dyDescent="0.25">
      <c r="A276" s="180"/>
      <c r="B276" s="181" t="s">
        <v>41</v>
      </c>
      <c r="C276" s="29"/>
      <c r="D276" s="29"/>
      <c r="E276" s="30">
        <f t="shared" si="228"/>
        <v>105</v>
      </c>
      <c r="F276" s="30">
        <f t="shared" ref="F276:Q276" si="232">SUM(F272:F275)</f>
        <v>0</v>
      </c>
      <c r="G276" s="30">
        <f t="shared" si="232"/>
        <v>20</v>
      </c>
      <c r="H276" s="30">
        <f t="shared" si="232"/>
        <v>20</v>
      </c>
      <c r="I276" s="30">
        <f t="shared" si="232"/>
        <v>0</v>
      </c>
      <c r="J276" s="30">
        <f t="shared" si="232"/>
        <v>20</v>
      </c>
      <c r="K276" s="30">
        <f t="shared" si="232"/>
        <v>20</v>
      </c>
      <c r="L276" s="30">
        <f t="shared" si="232"/>
        <v>0</v>
      </c>
      <c r="M276" s="30">
        <f t="shared" si="232"/>
        <v>20</v>
      </c>
      <c r="N276" s="30">
        <f t="shared" si="232"/>
        <v>20</v>
      </c>
      <c r="O276" s="30">
        <f t="shared" si="232"/>
        <v>15</v>
      </c>
      <c r="P276" s="30">
        <f t="shared" si="232"/>
        <v>15</v>
      </c>
      <c r="Q276" s="30">
        <f t="shared" si="232"/>
        <v>15</v>
      </c>
    </row>
    <row r="277" spans="1:17" ht="15" x14ac:dyDescent="0.2">
      <c r="A277" s="180" t="s">
        <v>1110</v>
      </c>
      <c r="B277" s="306" t="s">
        <v>650</v>
      </c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8"/>
    </row>
    <row r="278" spans="1:17" ht="30" x14ac:dyDescent="0.25">
      <c r="A278" s="180"/>
      <c r="B278" s="181" t="s">
        <v>36</v>
      </c>
      <c r="C278" s="29"/>
      <c r="D278" s="29"/>
      <c r="E278" s="30">
        <f>SUM(H278+K278+N278+O278+P278+Q278)</f>
        <v>2900</v>
      </c>
      <c r="F278" s="41"/>
      <c r="G278" s="41">
        <v>200</v>
      </c>
      <c r="H278" s="30">
        <f>F278+G278</f>
        <v>200</v>
      </c>
      <c r="I278" s="41"/>
      <c r="J278" s="41">
        <v>800</v>
      </c>
      <c r="K278" s="30">
        <f>I278+J278</f>
        <v>800</v>
      </c>
      <c r="L278" s="41"/>
      <c r="M278" s="41">
        <v>600</v>
      </c>
      <c r="N278" s="30">
        <f>L278+M278</f>
        <v>600</v>
      </c>
      <c r="O278" s="30">
        <v>600</v>
      </c>
      <c r="P278" s="30">
        <v>400</v>
      </c>
      <c r="Q278" s="30">
        <v>300</v>
      </c>
    </row>
    <row r="279" spans="1:17" ht="45" x14ac:dyDescent="0.25">
      <c r="A279" s="180"/>
      <c r="B279" s="181" t="s">
        <v>42</v>
      </c>
      <c r="C279" s="29"/>
      <c r="D279" s="29"/>
      <c r="E279" s="30">
        <f t="shared" ref="E279:E282" si="233">SUM(H279+K279+N279+O279+P279+Q279)</f>
        <v>0</v>
      </c>
      <c r="F279" s="29"/>
      <c r="G279" s="29"/>
      <c r="H279" s="30">
        <f t="shared" ref="H279:H281" si="234">F279+G279</f>
        <v>0</v>
      </c>
      <c r="I279" s="29"/>
      <c r="J279" s="29"/>
      <c r="K279" s="30">
        <f t="shared" ref="K279:K281" si="235">I279+J279</f>
        <v>0</v>
      </c>
      <c r="L279" s="29"/>
      <c r="M279" s="29"/>
      <c r="N279" s="30">
        <f t="shared" ref="N279:N281" si="236">L279+M279</f>
        <v>0</v>
      </c>
      <c r="O279" s="29"/>
      <c r="P279" s="29"/>
      <c r="Q279" s="29"/>
    </row>
    <row r="280" spans="1:17" ht="30" x14ac:dyDescent="0.25">
      <c r="A280" s="180"/>
      <c r="B280" s="181" t="s">
        <v>37</v>
      </c>
      <c r="C280" s="29"/>
      <c r="D280" s="29"/>
      <c r="E280" s="30">
        <f t="shared" si="233"/>
        <v>0</v>
      </c>
      <c r="F280" s="29"/>
      <c r="G280" s="29"/>
      <c r="H280" s="30">
        <f t="shared" si="234"/>
        <v>0</v>
      </c>
      <c r="I280" s="29"/>
      <c r="J280" s="29"/>
      <c r="K280" s="30">
        <f t="shared" si="235"/>
        <v>0</v>
      </c>
      <c r="L280" s="29"/>
      <c r="M280" s="29"/>
      <c r="N280" s="30">
        <f t="shared" si="236"/>
        <v>0</v>
      </c>
      <c r="O280" s="29"/>
      <c r="P280" s="29"/>
      <c r="Q280" s="29"/>
    </row>
    <row r="281" spans="1:17" ht="15" x14ac:dyDescent="0.25">
      <c r="A281" s="180"/>
      <c r="B281" s="181" t="s">
        <v>38</v>
      </c>
      <c r="C281" s="29"/>
      <c r="D281" s="29"/>
      <c r="E281" s="30">
        <f t="shared" si="233"/>
        <v>0</v>
      </c>
      <c r="F281" s="29"/>
      <c r="G281" s="29"/>
      <c r="H281" s="30">
        <f t="shared" si="234"/>
        <v>0</v>
      </c>
      <c r="I281" s="29"/>
      <c r="J281" s="29"/>
      <c r="K281" s="30">
        <f t="shared" si="235"/>
        <v>0</v>
      </c>
      <c r="L281" s="29"/>
      <c r="M281" s="29"/>
      <c r="N281" s="30">
        <f t="shared" si="236"/>
        <v>0</v>
      </c>
      <c r="O281" s="29"/>
      <c r="P281" s="29"/>
      <c r="Q281" s="29"/>
    </row>
    <row r="282" spans="1:17" ht="30" x14ac:dyDescent="0.25">
      <c r="A282" s="180"/>
      <c r="B282" s="181" t="s">
        <v>41</v>
      </c>
      <c r="C282" s="29"/>
      <c r="D282" s="29"/>
      <c r="E282" s="30">
        <f t="shared" si="233"/>
        <v>2900</v>
      </c>
      <c r="F282" s="30">
        <f t="shared" ref="F282:Q282" si="237">SUM(F278:F281)</f>
        <v>0</v>
      </c>
      <c r="G282" s="30">
        <f t="shared" si="237"/>
        <v>200</v>
      </c>
      <c r="H282" s="30">
        <f t="shared" si="237"/>
        <v>200</v>
      </c>
      <c r="I282" s="30">
        <f t="shared" si="237"/>
        <v>0</v>
      </c>
      <c r="J282" s="30">
        <f t="shared" si="237"/>
        <v>800</v>
      </c>
      <c r="K282" s="30">
        <f t="shared" si="237"/>
        <v>800</v>
      </c>
      <c r="L282" s="30">
        <f t="shared" si="237"/>
        <v>0</v>
      </c>
      <c r="M282" s="30">
        <f t="shared" si="237"/>
        <v>600</v>
      </c>
      <c r="N282" s="30">
        <f t="shared" si="237"/>
        <v>600</v>
      </c>
      <c r="O282" s="30">
        <f t="shared" si="237"/>
        <v>600</v>
      </c>
      <c r="P282" s="30">
        <f t="shared" si="237"/>
        <v>400</v>
      </c>
      <c r="Q282" s="30">
        <f t="shared" si="237"/>
        <v>300</v>
      </c>
    </row>
    <row r="283" spans="1:17" ht="15" x14ac:dyDescent="0.2">
      <c r="A283" s="180" t="s">
        <v>1147</v>
      </c>
      <c r="B283" s="306" t="s">
        <v>672</v>
      </c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8"/>
    </row>
    <row r="284" spans="1:17" ht="30" x14ac:dyDescent="0.25">
      <c r="A284" s="180"/>
      <c r="B284" s="181" t="s">
        <v>36</v>
      </c>
      <c r="C284" s="29"/>
      <c r="D284" s="29"/>
      <c r="E284" s="30">
        <f>SUM(H284+K284+N284+O284+P284+Q284)</f>
        <v>7100</v>
      </c>
      <c r="F284" s="41"/>
      <c r="G284" s="41">
        <v>200</v>
      </c>
      <c r="H284" s="30">
        <f>F284+G284</f>
        <v>200</v>
      </c>
      <c r="I284" s="41"/>
      <c r="J284" s="41">
        <v>1600</v>
      </c>
      <c r="K284" s="30">
        <f>I284+J284</f>
        <v>1600</v>
      </c>
      <c r="L284" s="41"/>
      <c r="M284" s="41">
        <v>2700</v>
      </c>
      <c r="N284" s="30">
        <f>L284+M284</f>
        <v>2700</v>
      </c>
      <c r="O284" s="30">
        <v>1400</v>
      </c>
      <c r="P284" s="30">
        <v>800</v>
      </c>
      <c r="Q284" s="30">
        <v>400</v>
      </c>
    </row>
    <row r="285" spans="1:17" ht="45" x14ac:dyDescent="0.25">
      <c r="A285" s="180"/>
      <c r="B285" s="181" t="s">
        <v>42</v>
      </c>
      <c r="C285" s="29"/>
      <c r="D285" s="29"/>
      <c r="E285" s="30">
        <f t="shared" ref="E285:E288" si="238">SUM(H285+K285+N285+O285+P285+Q285)</f>
        <v>0</v>
      </c>
      <c r="F285" s="29"/>
      <c r="G285" s="29"/>
      <c r="H285" s="30">
        <f t="shared" ref="H285:H287" si="239">F285+G285</f>
        <v>0</v>
      </c>
      <c r="I285" s="29"/>
      <c r="J285" s="29"/>
      <c r="K285" s="30">
        <f t="shared" ref="K285:K287" si="240">I285+J285</f>
        <v>0</v>
      </c>
      <c r="L285" s="29"/>
      <c r="M285" s="29"/>
      <c r="N285" s="30">
        <f t="shared" ref="N285:N287" si="241">L285+M285</f>
        <v>0</v>
      </c>
      <c r="O285" s="29"/>
      <c r="P285" s="29"/>
      <c r="Q285" s="29"/>
    </row>
    <row r="286" spans="1:17" ht="30" x14ac:dyDescent="0.25">
      <c r="A286" s="180"/>
      <c r="B286" s="181" t="s">
        <v>37</v>
      </c>
      <c r="C286" s="29"/>
      <c r="D286" s="29"/>
      <c r="E286" s="30">
        <f t="shared" si="238"/>
        <v>0</v>
      </c>
      <c r="F286" s="29"/>
      <c r="G286" s="29"/>
      <c r="H286" s="30">
        <f t="shared" si="239"/>
        <v>0</v>
      </c>
      <c r="I286" s="29"/>
      <c r="J286" s="29"/>
      <c r="K286" s="30">
        <f t="shared" si="240"/>
        <v>0</v>
      </c>
      <c r="L286" s="29"/>
      <c r="M286" s="29"/>
      <c r="N286" s="30">
        <f t="shared" si="241"/>
        <v>0</v>
      </c>
      <c r="O286" s="29"/>
      <c r="P286" s="29"/>
      <c r="Q286" s="29"/>
    </row>
    <row r="287" spans="1:17" ht="15" x14ac:dyDescent="0.25">
      <c r="A287" s="180"/>
      <c r="B287" s="181" t="s">
        <v>38</v>
      </c>
      <c r="C287" s="29"/>
      <c r="D287" s="29"/>
      <c r="E287" s="30">
        <f t="shared" si="238"/>
        <v>0</v>
      </c>
      <c r="F287" s="29"/>
      <c r="G287" s="29"/>
      <c r="H287" s="30">
        <f t="shared" si="239"/>
        <v>0</v>
      </c>
      <c r="I287" s="29"/>
      <c r="J287" s="29"/>
      <c r="K287" s="30">
        <f t="shared" si="240"/>
        <v>0</v>
      </c>
      <c r="L287" s="29"/>
      <c r="M287" s="29"/>
      <c r="N287" s="30">
        <f t="shared" si="241"/>
        <v>0</v>
      </c>
      <c r="O287" s="29"/>
      <c r="P287" s="29"/>
      <c r="Q287" s="29"/>
    </row>
    <row r="288" spans="1:17" ht="30" x14ac:dyDescent="0.25">
      <c r="A288" s="180"/>
      <c r="B288" s="181" t="s">
        <v>41</v>
      </c>
      <c r="C288" s="29"/>
      <c r="D288" s="29"/>
      <c r="E288" s="30">
        <f t="shared" si="238"/>
        <v>7100</v>
      </c>
      <c r="F288" s="30">
        <f t="shared" ref="F288:Q288" si="242">SUM(F284:F287)</f>
        <v>0</v>
      </c>
      <c r="G288" s="30">
        <f t="shared" si="242"/>
        <v>200</v>
      </c>
      <c r="H288" s="30">
        <f t="shared" si="242"/>
        <v>200</v>
      </c>
      <c r="I288" s="30">
        <f t="shared" si="242"/>
        <v>0</v>
      </c>
      <c r="J288" s="30">
        <f t="shared" si="242"/>
        <v>1600</v>
      </c>
      <c r="K288" s="30">
        <f t="shared" si="242"/>
        <v>1600</v>
      </c>
      <c r="L288" s="30">
        <f t="shared" si="242"/>
        <v>0</v>
      </c>
      <c r="M288" s="30">
        <f t="shared" si="242"/>
        <v>2700</v>
      </c>
      <c r="N288" s="30">
        <f t="shared" si="242"/>
        <v>2700</v>
      </c>
      <c r="O288" s="30">
        <f t="shared" si="242"/>
        <v>1400</v>
      </c>
      <c r="P288" s="30">
        <f t="shared" si="242"/>
        <v>800</v>
      </c>
      <c r="Q288" s="30">
        <f t="shared" si="242"/>
        <v>400</v>
      </c>
    </row>
    <row r="289" spans="1:17" ht="35.25" customHeight="1" x14ac:dyDescent="0.2">
      <c r="A289" s="180" t="s">
        <v>1146</v>
      </c>
      <c r="B289" s="303" t="s">
        <v>1340</v>
      </c>
      <c r="C289" s="304"/>
      <c r="D289" s="304"/>
      <c r="E289" s="304"/>
      <c r="F289" s="304"/>
      <c r="G289" s="304"/>
      <c r="H289" s="304"/>
      <c r="I289" s="304"/>
      <c r="J289" s="304"/>
      <c r="K289" s="304"/>
      <c r="L289" s="304"/>
      <c r="M289" s="304"/>
      <c r="N289" s="304"/>
      <c r="O289" s="304"/>
      <c r="P289" s="304"/>
      <c r="Q289" s="305"/>
    </row>
    <row r="290" spans="1:17" ht="30" x14ac:dyDescent="0.25">
      <c r="A290" s="180"/>
      <c r="B290" s="181" t="s">
        <v>36</v>
      </c>
      <c r="C290" s="185"/>
      <c r="D290" s="29"/>
      <c r="E290" s="30">
        <f>SUM(H290+K290+N290+O290+P290+Q290)</f>
        <v>23755</v>
      </c>
      <c r="F290" s="41">
        <v>0</v>
      </c>
      <c r="G290" s="41">
        <v>1250</v>
      </c>
      <c r="H290" s="30">
        <f>F290+G290</f>
        <v>1250</v>
      </c>
      <c r="I290" s="41">
        <v>0</v>
      </c>
      <c r="J290" s="41">
        <v>2200</v>
      </c>
      <c r="K290" s="30">
        <f>I290+J290</f>
        <v>2200</v>
      </c>
      <c r="L290" s="41">
        <v>0</v>
      </c>
      <c r="M290" s="41">
        <v>4800</v>
      </c>
      <c r="N290" s="30">
        <f>L290+M290</f>
        <v>4800</v>
      </c>
      <c r="O290" s="41">
        <v>6050</v>
      </c>
      <c r="P290" s="41">
        <v>5550</v>
      </c>
      <c r="Q290" s="41">
        <v>3905</v>
      </c>
    </row>
    <row r="291" spans="1:17" ht="45" x14ac:dyDescent="0.25">
      <c r="A291" s="180"/>
      <c r="B291" s="181" t="s">
        <v>42</v>
      </c>
      <c r="C291" s="29"/>
      <c r="D291" s="29"/>
      <c r="E291" s="30">
        <f t="shared" ref="E291:E294" si="243">SUM(H291+K291+N291+O291+P291+Q291)</f>
        <v>0</v>
      </c>
      <c r="F291" s="41">
        <v>0</v>
      </c>
      <c r="G291" s="41"/>
      <c r="H291" s="30">
        <f t="shared" ref="H291:H293" si="244">F291+G291</f>
        <v>0</v>
      </c>
      <c r="I291" s="41">
        <v>0</v>
      </c>
      <c r="J291" s="41"/>
      <c r="K291" s="30">
        <f t="shared" ref="K291:K293" si="245">I291+J291</f>
        <v>0</v>
      </c>
      <c r="L291" s="41">
        <v>0</v>
      </c>
      <c r="M291" s="41"/>
      <c r="N291" s="30">
        <f t="shared" ref="N291:N293" si="246">L291+M291</f>
        <v>0</v>
      </c>
      <c r="O291" s="41"/>
      <c r="P291" s="41"/>
      <c r="Q291" s="41"/>
    </row>
    <row r="292" spans="1:17" ht="30" x14ac:dyDescent="0.25">
      <c r="A292" s="180"/>
      <c r="B292" s="181" t="s">
        <v>37</v>
      </c>
      <c r="C292" s="29"/>
      <c r="D292" s="29"/>
      <c r="E292" s="30">
        <f t="shared" si="243"/>
        <v>0</v>
      </c>
      <c r="F292" s="41">
        <v>0</v>
      </c>
      <c r="G292" s="41"/>
      <c r="H292" s="30">
        <f t="shared" si="244"/>
        <v>0</v>
      </c>
      <c r="I292" s="41">
        <v>0</v>
      </c>
      <c r="J292" s="41"/>
      <c r="K292" s="30">
        <f t="shared" si="245"/>
        <v>0</v>
      </c>
      <c r="L292" s="41">
        <v>0</v>
      </c>
      <c r="M292" s="41"/>
      <c r="N292" s="30">
        <f t="shared" si="246"/>
        <v>0</v>
      </c>
      <c r="O292" s="41"/>
      <c r="P292" s="41"/>
      <c r="Q292" s="41"/>
    </row>
    <row r="293" spans="1:17" ht="15" x14ac:dyDescent="0.25">
      <c r="A293" s="180"/>
      <c r="B293" s="181" t="s">
        <v>38</v>
      </c>
      <c r="C293" s="29"/>
      <c r="D293" s="29"/>
      <c r="E293" s="30">
        <f t="shared" si="243"/>
        <v>110</v>
      </c>
      <c r="F293" s="41">
        <v>0</v>
      </c>
      <c r="G293" s="41">
        <v>35</v>
      </c>
      <c r="H293" s="30">
        <f t="shared" si="244"/>
        <v>35</v>
      </c>
      <c r="I293" s="41">
        <v>0</v>
      </c>
      <c r="J293" s="41">
        <v>15</v>
      </c>
      <c r="K293" s="30">
        <f t="shared" si="245"/>
        <v>15</v>
      </c>
      <c r="L293" s="41">
        <v>0</v>
      </c>
      <c r="M293" s="41">
        <v>15</v>
      </c>
      <c r="N293" s="30">
        <f t="shared" si="246"/>
        <v>15</v>
      </c>
      <c r="O293" s="41">
        <v>15</v>
      </c>
      <c r="P293" s="41">
        <v>15</v>
      </c>
      <c r="Q293" s="41">
        <v>15</v>
      </c>
    </row>
    <row r="294" spans="1:17" ht="30" x14ac:dyDescent="0.25">
      <c r="A294" s="180"/>
      <c r="B294" s="181" t="s">
        <v>41</v>
      </c>
      <c r="C294" s="29"/>
      <c r="D294" s="29"/>
      <c r="E294" s="30">
        <f t="shared" si="243"/>
        <v>23865</v>
      </c>
      <c r="F294" s="30">
        <f t="shared" ref="F294:Q294" si="247">SUM(F290:F293)</f>
        <v>0</v>
      </c>
      <c r="G294" s="30">
        <f t="shared" si="247"/>
        <v>1285</v>
      </c>
      <c r="H294" s="30">
        <f t="shared" si="247"/>
        <v>1285</v>
      </c>
      <c r="I294" s="30">
        <f t="shared" si="247"/>
        <v>0</v>
      </c>
      <c r="J294" s="30">
        <f t="shared" si="247"/>
        <v>2215</v>
      </c>
      <c r="K294" s="30">
        <f t="shared" si="247"/>
        <v>2215</v>
      </c>
      <c r="L294" s="30">
        <f t="shared" si="247"/>
        <v>0</v>
      </c>
      <c r="M294" s="30">
        <f t="shared" si="247"/>
        <v>4815</v>
      </c>
      <c r="N294" s="30">
        <f t="shared" si="247"/>
        <v>4815</v>
      </c>
      <c r="O294" s="30">
        <f t="shared" si="247"/>
        <v>6065</v>
      </c>
      <c r="P294" s="30">
        <f t="shared" si="247"/>
        <v>5565</v>
      </c>
      <c r="Q294" s="30">
        <f t="shared" si="247"/>
        <v>3920</v>
      </c>
    </row>
    <row r="295" spans="1:17" ht="31.9" customHeight="1" x14ac:dyDescent="0.2">
      <c r="A295" s="180" t="s">
        <v>1152</v>
      </c>
      <c r="B295" s="290" t="s">
        <v>700</v>
      </c>
      <c r="C295" s="290"/>
      <c r="D295" s="290"/>
      <c r="E295" s="290"/>
      <c r="F295" s="290"/>
      <c r="G295" s="290"/>
      <c r="H295" s="290"/>
      <c r="I295" s="290"/>
      <c r="J295" s="290"/>
      <c r="K295" s="290"/>
      <c r="L295" s="290"/>
      <c r="M295" s="290"/>
      <c r="N295" s="290"/>
      <c r="O295" s="290"/>
      <c r="P295" s="290"/>
      <c r="Q295" s="290"/>
    </row>
    <row r="296" spans="1:17" ht="30" x14ac:dyDescent="0.25">
      <c r="A296" s="180"/>
      <c r="B296" s="181" t="s">
        <v>36</v>
      </c>
      <c r="C296" s="185"/>
      <c r="D296" s="29"/>
      <c r="E296" s="30">
        <f t="shared" ref="E296:E299" si="248">SUM(H296+K296+N296+O296+P296+Q296)</f>
        <v>150</v>
      </c>
      <c r="F296" s="41"/>
      <c r="G296" s="41">
        <v>150</v>
      </c>
      <c r="H296" s="30">
        <f>F296+G296</f>
        <v>150</v>
      </c>
      <c r="I296" s="41"/>
      <c r="J296" s="41"/>
      <c r="K296" s="30">
        <f>I296+J296</f>
        <v>0</v>
      </c>
      <c r="L296" s="41"/>
      <c r="M296" s="41"/>
      <c r="N296" s="30">
        <f>L296+M296</f>
        <v>0</v>
      </c>
      <c r="O296" s="30"/>
      <c r="P296" s="30"/>
      <c r="Q296" s="30"/>
    </row>
    <row r="297" spans="1:17" ht="45" x14ac:dyDescent="0.25">
      <c r="A297" s="180"/>
      <c r="B297" s="181" t="s">
        <v>42</v>
      </c>
      <c r="C297" s="29"/>
      <c r="D297" s="29"/>
      <c r="E297" s="30">
        <f t="shared" si="248"/>
        <v>0</v>
      </c>
      <c r="F297" s="29"/>
      <c r="G297" s="29"/>
      <c r="H297" s="30">
        <f t="shared" ref="H297:H299" si="249">F297+G297</f>
        <v>0</v>
      </c>
      <c r="I297" s="29"/>
      <c r="J297" s="29"/>
      <c r="K297" s="30">
        <f t="shared" ref="K297:K299" si="250">I297+J297</f>
        <v>0</v>
      </c>
      <c r="L297" s="29"/>
      <c r="M297" s="29"/>
      <c r="N297" s="30">
        <f t="shared" ref="N297:N299" si="251">L297+M297</f>
        <v>0</v>
      </c>
      <c r="O297" s="29"/>
      <c r="P297" s="29"/>
      <c r="Q297" s="29"/>
    </row>
    <row r="298" spans="1:17" ht="30" x14ac:dyDescent="0.25">
      <c r="A298" s="180"/>
      <c r="B298" s="181" t="s">
        <v>37</v>
      </c>
      <c r="C298" s="29"/>
      <c r="D298" s="29"/>
      <c r="E298" s="30">
        <f t="shared" si="248"/>
        <v>0</v>
      </c>
      <c r="F298" s="29"/>
      <c r="G298" s="29"/>
      <c r="H298" s="30">
        <f t="shared" si="249"/>
        <v>0</v>
      </c>
      <c r="I298" s="29"/>
      <c r="J298" s="29"/>
      <c r="K298" s="30">
        <f t="shared" si="250"/>
        <v>0</v>
      </c>
      <c r="L298" s="29"/>
      <c r="M298" s="29"/>
      <c r="N298" s="30">
        <f t="shared" si="251"/>
        <v>0</v>
      </c>
      <c r="O298" s="29"/>
      <c r="P298" s="29"/>
      <c r="Q298" s="29"/>
    </row>
    <row r="299" spans="1:17" ht="15" x14ac:dyDescent="0.25">
      <c r="A299" s="180"/>
      <c r="B299" s="181" t="s">
        <v>38</v>
      </c>
      <c r="C299" s="29"/>
      <c r="D299" s="29"/>
      <c r="E299" s="30">
        <f t="shared" si="248"/>
        <v>15</v>
      </c>
      <c r="F299" s="29"/>
      <c r="G299" s="29">
        <v>15</v>
      </c>
      <c r="H299" s="30">
        <f t="shared" si="249"/>
        <v>15</v>
      </c>
      <c r="I299" s="29"/>
      <c r="J299" s="29"/>
      <c r="K299" s="30">
        <f t="shared" si="250"/>
        <v>0</v>
      </c>
      <c r="L299" s="29"/>
      <c r="M299" s="29"/>
      <c r="N299" s="30">
        <f t="shared" si="251"/>
        <v>0</v>
      </c>
      <c r="O299" s="29"/>
      <c r="P299" s="29"/>
      <c r="Q299" s="29"/>
    </row>
    <row r="300" spans="1:17" ht="30" x14ac:dyDescent="0.25">
      <c r="A300" s="180"/>
      <c r="B300" s="181" t="s">
        <v>41</v>
      </c>
      <c r="C300" s="29"/>
      <c r="D300" s="29"/>
      <c r="E300" s="30">
        <f t="shared" ref="E300" si="252">SUM(H300+K300+N300+O300+P300+Q300)</f>
        <v>165</v>
      </c>
      <c r="F300" s="30">
        <f t="shared" ref="F300:Q300" si="253">SUM(F296:F299)</f>
        <v>0</v>
      </c>
      <c r="G300" s="30">
        <f t="shared" si="253"/>
        <v>165</v>
      </c>
      <c r="H300" s="30">
        <f t="shared" si="253"/>
        <v>165</v>
      </c>
      <c r="I300" s="30">
        <f t="shared" si="253"/>
        <v>0</v>
      </c>
      <c r="J300" s="30">
        <f t="shared" si="253"/>
        <v>0</v>
      </c>
      <c r="K300" s="30">
        <f t="shared" si="253"/>
        <v>0</v>
      </c>
      <c r="L300" s="30">
        <f t="shared" si="253"/>
        <v>0</v>
      </c>
      <c r="M300" s="30">
        <f t="shared" si="253"/>
        <v>0</v>
      </c>
      <c r="N300" s="30">
        <f t="shared" si="253"/>
        <v>0</v>
      </c>
      <c r="O300" s="30">
        <f t="shared" si="253"/>
        <v>0</v>
      </c>
      <c r="P300" s="30">
        <f t="shared" si="253"/>
        <v>0</v>
      </c>
      <c r="Q300" s="30">
        <f t="shared" si="253"/>
        <v>0</v>
      </c>
    </row>
    <row r="301" spans="1:17" ht="30" customHeight="1" x14ac:dyDescent="0.2">
      <c r="A301" s="180" t="s">
        <v>1153</v>
      </c>
      <c r="B301" s="303" t="s">
        <v>710</v>
      </c>
      <c r="C301" s="304"/>
      <c r="D301" s="304"/>
      <c r="E301" s="304"/>
      <c r="F301" s="304"/>
      <c r="G301" s="304"/>
      <c r="H301" s="304"/>
      <c r="I301" s="304"/>
      <c r="J301" s="304"/>
      <c r="K301" s="304"/>
      <c r="L301" s="304"/>
      <c r="M301" s="304"/>
      <c r="N301" s="304"/>
      <c r="O301" s="304"/>
      <c r="P301" s="304"/>
      <c r="Q301" s="305"/>
    </row>
    <row r="302" spans="1:17" ht="30" x14ac:dyDescent="0.25">
      <c r="A302" s="180"/>
      <c r="B302" s="181" t="s">
        <v>36</v>
      </c>
      <c r="C302" s="185"/>
      <c r="D302" s="29"/>
      <c r="E302" s="30">
        <f t="shared" ref="E302:E365" si="254">SUM(H302+K302+N302+O302+P302+Q302)</f>
        <v>150</v>
      </c>
      <c r="F302" s="41"/>
      <c r="G302" s="41">
        <v>150</v>
      </c>
      <c r="H302" s="30">
        <f>F302+G302</f>
        <v>150</v>
      </c>
      <c r="I302" s="41"/>
      <c r="J302" s="41"/>
      <c r="K302" s="30">
        <f>I302+J302</f>
        <v>0</v>
      </c>
      <c r="L302" s="41"/>
      <c r="M302" s="41"/>
      <c r="N302" s="30">
        <f>L302+M302</f>
        <v>0</v>
      </c>
      <c r="O302" s="30"/>
      <c r="P302" s="30"/>
      <c r="Q302" s="30"/>
    </row>
    <row r="303" spans="1:17" ht="45" x14ac:dyDescent="0.25">
      <c r="A303" s="180"/>
      <c r="B303" s="181" t="s">
        <v>42</v>
      </c>
      <c r="C303" s="29"/>
      <c r="D303" s="29"/>
      <c r="E303" s="30">
        <f t="shared" si="254"/>
        <v>0</v>
      </c>
      <c r="F303" s="29"/>
      <c r="G303" s="29"/>
      <c r="H303" s="30">
        <f t="shared" ref="H303:H305" si="255">F303+G303</f>
        <v>0</v>
      </c>
      <c r="I303" s="29"/>
      <c r="J303" s="29"/>
      <c r="K303" s="30">
        <f t="shared" ref="K303:K305" si="256">I303+J303</f>
        <v>0</v>
      </c>
      <c r="L303" s="29"/>
      <c r="M303" s="29"/>
      <c r="N303" s="30">
        <f t="shared" ref="N303:N305" si="257">L303+M303</f>
        <v>0</v>
      </c>
      <c r="O303" s="29"/>
      <c r="P303" s="29"/>
      <c r="Q303" s="29"/>
    </row>
    <row r="304" spans="1:17" ht="30" x14ac:dyDescent="0.25">
      <c r="A304" s="180"/>
      <c r="B304" s="181" t="s">
        <v>37</v>
      </c>
      <c r="C304" s="29"/>
      <c r="D304" s="29"/>
      <c r="E304" s="30">
        <f t="shared" si="254"/>
        <v>0</v>
      </c>
      <c r="F304" s="29"/>
      <c r="G304" s="29"/>
      <c r="H304" s="30">
        <f t="shared" si="255"/>
        <v>0</v>
      </c>
      <c r="I304" s="29"/>
      <c r="J304" s="29"/>
      <c r="K304" s="30">
        <f t="shared" si="256"/>
        <v>0</v>
      </c>
      <c r="L304" s="29"/>
      <c r="M304" s="29"/>
      <c r="N304" s="30">
        <f t="shared" si="257"/>
        <v>0</v>
      </c>
      <c r="O304" s="29"/>
      <c r="P304" s="29"/>
      <c r="Q304" s="29"/>
    </row>
    <row r="305" spans="1:17" ht="15" x14ac:dyDescent="0.25">
      <c r="A305" s="180"/>
      <c r="B305" s="181" t="s">
        <v>38</v>
      </c>
      <c r="C305" s="29"/>
      <c r="D305" s="29"/>
      <c r="E305" s="30">
        <f t="shared" si="254"/>
        <v>5</v>
      </c>
      <c r="F305" s="29"/>
      <c r="G305" s="29">
        <v>5</v>
      </c>
      <c r="H305" s="30">
        <f t="shared" si="255"/>
        <v>5</v>
      </c>
      <c r="I305" s="29"/>
      <c r="J305" s="29"/>
      <c r="K305" s="30">
        <f t="shared" si="256"/>
        <v>0</v>
      </c>
      <c r="L305" s="29"/>
      <c r="M305" s="29"/>
      <c r="N305" s="30">
        <f t="shared" si="257"/>
        <v>0</v>
      </c>
      <c r="O305" s="29"/>
      <c r="P305" s="29"/>
      <c r="Q305" s="29"/>
    </row>
    <row r="306" spans="1:17" ht="30" x14ac:dyDescent="0.25">
      <c r="A306" s="180"/>
      <c r="B306" s="181" t="s">
        <v>41</v>
      </c>
      <c r="C306" s="29"/>
      <c r="D306" s="29"/>
      <c r="E306" s="30">
        <f t="shared" si="254"/>
        <v>155</v>
      </c>
      <c r="F306" s="30">
        <f t="shared" ref="F306:Q306" si="258">SUM(F302:F305)</f>
        <v>0</v>
      </c>
      <c r="G306" s="30">
        <f t="shared" si="258"/>
        <v>155</v>
      </c>
      <c r="H306" s="30">
        <f t="shared" si="258"/>
        <v>155</v>
      </c>
      <c r="I306" s="30">
        <f t="shared" si="258"/>
        <v>0</v>
      </c>
      <c r="J306" s="30">
        <f t="shared" si="258"/>
        <v>0</v>
      </c>
      <c r="K306" s="30">
        <f t="shared" si="258"/>
        <v>0</v>
      </c>
      <c r="L306" s="30">
        <f t="shared" si="258"/>
        <v>0</v>
      </c>
      <c r="M306" s="30">
        <f t="shared" si="258"/>
        <v>0</v>
      </c>
      <c r="N306" s="30">
        <f t="shared" si="258"/>
        <v>0</v>
      </c>
      <c r="O306" s="30">
        <f t="shared" si="258"/>
        <v>0</v>
      </c>
      <c r="P306" s="30">
        <f t="shared" si="258"/>
        <v>0</v>
      </c>
      <c r="Q306" s="30">
        <f t="shared" si="258"/>
        <v>0</v>
      </c>
    </row>
    <row r="307" spans="1:17" ht="36.6" customHeight="1" x14ac:dyDescent="0.2">
      <c r="A307" s="180" t="s">
        <v>1154</v>
      </c>
      <c r="B307" s="303" t="s">
        <v>718</v>
      </c>
      <c r="C307" s="304"/>
      <c r="D307" s="304"/>
      <c r="E307" s="304"/>
      <c r="F307" s="304"/>
      <c r="G307" s="304"/>
      <c r="H307" s="304"/>
      <c r="I307" s="304"/>
      <c r="J307" s="304"/>
      <c r="K307" s="304"/>
      <c r="L307" s="304"/>
      <c r="M307" s="304"/>
      <c r="N307" s="304"/>
      <c r="O307" s="304"/>
      <c r="P307" s="304"/>
      <c r="Q307" s="305"/>
    </row>
    <row r="308" spans="1:17" ht="30" x14ac:dyDescent="0.25">
      <c r="A308" s="180"/>
      <c r="B308" s="181" t="s">
        <v>36</v>
      </c>
      <c r="C308" s="185"/>
      <c r="D308" s="29"/>
      <c r="E308" s="30">
        <f t="shared" si="254"/>
        <v>250</v>
      </c>
      <c r="F308" s="41"/>
      <c r="G308" s="41">
        <v>150</v>
      </c>
      <c r="H308" s="30">
        <f>F308+G308</f>
        <v>150</v>
      </c>
      <c r="I308" s="41"/>
      <c r="J308" s="41">
        <v>50</v>
      </c>
      <c r="K308" s="30">
        <f>I308+J308</f>
        <v>50</v>
      </c>
      <c r="L308" s="41"/>
      <c r="M308" s="41">
        <v>50</v>
      </c>
      <c r="N308" s="30">
        <f>L308+M308</f>
        <v>50</v>
      </c>
      <c r="O308" s="30"/>
      <c r="P308" s="30"/>
      <c r="Q308" s="30"/>
    </row>
    <row r="309" spans="1:17" ht="45" x14ac:dyDescent="0.25">
      <c r="A309" s="180"/>
      <c r="B309" s="181" t="s">
        <v>42</v>
      </c>
      <c r="C309" s="29"/>
      <c r="D309" s="29"/>
      <c r="E309" s="30">
        <f t="shared" si="254"/>
        <v>0</v>
      </c>
      <c r="F309" s="29"/>
      <c r="G309" s="29"/>
      <c r="H309" s="30">
        <f t="shared" ref="H309:H311" si="259">F309+G309</f>
        <v>0</v>
      </c>
      <c r="I309" s="29"/>
      <c r="J309" s="29"/>
      <c r="K309" s="30">
        <f t="shared" ref="K309:K311" si="260">I309+J309</f>
        <v>0</v>
      </c>
      <c r="L309" s="29"/>
      <c r="M309" s="29"/>
      <c r="N309" s="30">
        <f t="shared" ref="N309:N311" si="261">L309+M309</f>
        <v>0</v>
      </c>
      <c r="O309" s="29"/>
      <c r="P309" s="29"/>
      <c r="Q309" s="29"/>
    </row>
    <row r="310" spans="1:17" ht="30" x14ac:dyDescent="0.25">
      <c r="A310" s="180"/>
      <c r="B310" s="181" t="s">
        <v>37</v>
      </c>
      <c r="C310" s="29"/>
      <c r="D310" s="29"/>
      <c r="E310" s="30">
        <f t="shared" si="254"/>
        <v>0</v>
      </c>
      <c r="F310" s="29"/>
      <c r="G310" s="29"/>
      <c r="H310" s="30">
        <f t="shared" si="259"/>
        <v>0</v>
      </c>
      <c r="I310" s="29"/>
      <c r="J310" s="29"/>
      <c r="K310" s="30">
        <f t="shared" si="260"/>
        <v>0</v>
      </c>
      <c r="L310" s="29"/>
      <c r="M310" s="29"/>
      <c r="N310" s="30">
        <f t="shared" si="261"/>
        <v>0</v>
      </c>
      <c r="O310" s="29"/>
      <c r="P310" s="29"/>
      <c r="Q310" s="29"/>
    </row>
    <row r="311" spans="1:17" ht="15" x14ac:dyDescent="0.25">
      <c r="A311" s="180"/>
      <c r="B311" s="181" t="s">
        <v>38</v>
      </c>
      <c r="C311" s="29"/>
      <c r="D311" s="29"/>
      <c r="E311" s="30">
        <f t="shared" si="254"/>
        <v>30</v>
      </c>
      <c r="F311" s="29"/>
      <c r="G311" s="29">
        <v>5</v>
      </c>
      <c r="H311" s="30">
        <f t="shared" si="259"/>
        <v>5</v>
      </c>
      <c r="I311" s="29"/>
      <c r="J311" s="29">
        <v>5</v>
      </c>
      <c r="K311" s="30">
        <f t="shared" si="260"/>
        <v>5</v>
      </c>
      <c r="L311" s="29"/>
      <c r="M311" s="29">
        <v>5</v>
      </c>
      <c r="N311" s="30">
        <f t="shared" si="261"/>
        <v>5</v>
      </c>
      <c r="O311" s="29">
        <v>5</v>
      </c>
      <c r="P311" s="29">
        <v>5</v>
      </c>
      <c r="Q311" s="29">
        <v>5</v>
      </c>
    </row>
    <row r="312" spans="1:17" ht="30" x14ac:dyDescent="0.25">
      <c r="A312" s="180"/>
      <c r="B312" s="181" t="s">
        <v>41</v>
      </c>
      <c r="C312" s="29"/>
      <c r="D312" s="29"/>
      <c r="E312" s="30">
        <f t="shared" si="254"/>
        <v>280</v>
      </c>
      <c r="F312" s="30">
        <f t="shared" ref="F312:Q312" si="262">SUM(F308:F311)</f>
        <v>0</v>
      </c>
      <c r="G312" s="30">
        <f t="shared" si="262"/>
        <v>155</v>
      </c>
      <c r="H312" s="30">
        <f t="shared" si="262"/>
        <v>155</v>
      </c>
      <c r="I312" s="30">
        <f t="shared" si="262"/>
        <v>0</v>
      </c>
      <c r="J312" s="30">
        <f t="shared" si="262"/>
        <v>55</v>
      </c>
      <c r="K312" s="30">
        <f t="shared" si="262"/>
        <v>55</v>
      </c>
      <c r="L312" s="30">
        <f t="shared" si="262"/>
        <v>0</v>
      </c>
      <c r="M312" s="30">
        <f t="shared" si="262"/>
        <v>55</v>
      </c>
      <c r="N312" s="30">
        <f t="shared" si="262"/>
        <v>55</v>
      </c>
      <c r="O312" s="30">
        <f t="shared" si="262"/>
        <v>5</v>
      </c>
      <c r="P312" s="30">
        <f t="shared" si="262"/>
        <v>5</v>
      </c>
      <c r="Q312" s="30">
        <f t="shared" si="262"/>
        <v>5</v>
      </c>
    </row>
    <row r="313" spans="1:17" ht="36.75" customHeight="1" x14ac:dyDescent="0.2">
      <c r="A313" s="180" t="s">
        <v>1155</v>
      </c>
      <c r="B313" s="303" t="s">
        <v>724</v>
      </c>
      <c r="C313" s="304"/>
      <c r="D313" s="304"/>
      <c r="E313" s="304"/>
      <c r="F313" s="304"/>
      <c r="G313" s="304"/>
      <c r="H313" s="304"/>
      <c r="I313" s="304"/>
      <c r="J313" s="304"/>
      <c r="K313" s="304"/>
      <c r="L313" s="304"/>
      <c r="M313" s="304"/>
      <c r="N313" s="304"/>
      <c r="O313" s="304"/>
      <c r="P313" s="304"/>
      <c r="Q313" s="305"/>
    </row>
    <row r="314" spans="1:17" ht="30" x14ac:dyDescent="0.25">
      <c r="A314" s="180"/>
      <c r="B314" s="181" t="s">
        <v>36</v>
      </c>
      <c r="C314" s="185"/>
      <c r="D314" s="29"/>
      <c r="E314" s="30">
        <f t="shared" si="254"/>
        <v>22305</v>
      </c>
      <c r="F314" s="41"/>
      <c r="G314" s="41">
        <v>650</v>
      </c>
      <c r="H314" s="30">
        <f>F314+G314</f>
        <v>650</v>
      </c>
      <c r="I314" s="41"/>
      <c r="J314" s="41">
        <v>2000</v>
      </c>
      <c r="K314" s="30">
        <f>I314+J314</f>
        <v>2000</v>
      </c>
      <c r="L314" s="41"/>
      <c r="M314" s="41">
        <v>4600</v>
      </c>
      <c r="N314" s="30">
        <f>L314+M314</f>
        <v>4600</v>
      </c>
      <c r="O314" s="30">
        <v>5900</v>
      </c>
      <c r="P314" s="30">
        <v>5400</v>
      </c>
      <c r="Q314" s="30">
        <v>3755</v>
      </c>
    </row>
    <row r="315" spans="1:17" ht="45" x14ac:dyDescent="0.25">
      <c r="A315" s="180"/>
      <c r="B315" s="181" t="s">
        <v>42</v>
      </c>
      <c r="C315" s="29"/>
      <c r="D315" s="29"/>
      <c r="E315" s="30">
        <f t="shared" si="254"/>
        <v>0</v>
      </c>
      <c r="F315" s="29"/>
      <c r="G315" s="29"/>
      <c r="H315" s="30">
        <f t="shared" ref="H315:H317" si="263">F315+G315</f>
        <v>0</v>
      </c>
      <c r="I315" s="29"/>
      <c r="J315" s="29"/>
      <c r="K315" s="30">
        <f t="shared" ref="K315:K317" si="264">I315+J315</f>
        <v>0</v>
      </c>
      <c r="L315" s="29"/>
      <c r="M315" s="29"/>
      <c r="N315" s="30">
        <f t="shared" ref="N315:N317" si="265">L315+M315</f>
        <v>0</v>
      </c>
      <c r="O315" s="29"/>
      <c r="P315" s="29"/>
      <c r="Q315" s="29"/>
    </row>
    <row r="316" spans="1:17" ht="30" x14ac:dyDescent="0.25">
      <c r="A316" s="180"/>
      <c r="B316" s="181" t="s">
        <v>37</v>
      </c>
      <c r="C316" s="29"/>
      <c r="D316" s="29"/>
      <c r="E316" s="30">
        <f t="shared" si="254"/>
        <v>0</v>
      </c>
      <c r="F316" s="29"/>
      <c r="G316" s="29"/>
      <c r="H316" s="30">
        <f t="shared" si="263"/>
        <v>0</v>
      </c>
      <c r="I316" s="29"/>
      <c r="J316" s="29"/>
      <c r="K316" s="30">
        <f t="shared" si="264"/>
        <v>0</v>
      </c>
      <c r="L316" s="29"/>
      <c r="M316" s="29"/>
      <c r="N316" s="30">
        <f t="shared" si="265"/>
        <v>0</v>
      </c>
      <c r="O316" s="29"/>
      <c r="P316" s="29"/>
      <c r="Q316" s="29"/>
    </row>
    <row r="317" spans="1:17" ht="15" x14ac:dyDescent="0.25">
      <c r="A317" s="180"/>
      <c r="B317" s="181" t="s">
        <v>38</v>
      </c>
      <c r="C317" s="29"/>
      <c r="D317" s="29"/>
      <c r="E317" s="30">
        <f t="shared" si="254"/>
        <v>22300</v>
      </c>
      <c r="F317" s="29"/>
      <c r="G317" s="29">
        <v>800</v>
      </c>
      <c r="H317" s="30">
        <f t="shared" si="263"/>
        <v>800</v>
      </c>
      <c r="I317" s="29"/>
      <c r="J317" s="29">
        <v>1500</v>
      </c>
      <c r="K317" s="30">
        <f t="shared" si="264"/>
        <v>1500</v>
      </c>
      <c r="L317" s="29"/>
      <c r="M317" s="29">
        <v>5000</v>
      </c>
      <c r="N317" s="30">
        <f t="shared" si="265"/>
        <v>5000</v>
      </c>
      <c r="O317" s="29">
        <v>5000</v>
      </c>
      <c r="P317" s="29">
        <v>5000</v>
      </c>
      <c r="Q317" s="29">
        <v>5000</v>
      </c>
    </row>
    <row r="318" spans="1:17" ht="30" x14ac:dyDescent="0.25">
      <c r="A318" s="180"/>
      <c r="B318" s="181" t="s">
        <v>41</v>
      </c>
      <c r="C318" s="29"/>
      <c r="D318" s="29"/>
      <c r="E318" s="30">
        <f t="shared" si="254"/>
        <v>44605</v>
      </c>
      <c r="F318" s="30">
        <f t="shared" ref="F318:Q318" si="266">SUM(F314:F317)</f>
        <v>0</v>
      </c>
      <c r="G318" s="30">
        <f t="shared" si="266"/>
        <v>1450</v>
      </c>
      <c r="H318" s="30">
        <f t="shared" si="266"/>
        <v>1450</v>
      </c>
      <c r="I318" s="30">
        <f t="shared" si="266"/>
        <v>0</v>
      </c>
      <c r="J318" s="30">
        <f t="shared" si="266"/>
        <v>3500</v>
      </c>
      <c r="K318" s="30">
        <f t="shared" si="266"/>
        <v>3500</v>
      </c>
      <c r="L318" s="30">
        <f t="shared" si="266"/>
        <v>0</v>
      </c>
      <c r="M318" s="30">
        <f t="shared" si="266"/>
        <v>9600</v>
      </c>
      <c r="N318" s="30">
        <f t="shared" si="266"/>
        <v>9600</v>
      </c>
      <c r="O318" s="30">
        <f t="shared" si="266"/>
        <v>10900</v>
      </c>
      <c r="P318" s="30">
        <f t="shared" si="266"/>
        <v>10400</v>
      </c>
      <c r="Q318" s="30">
        <f t="shared" si="266"/>
        <v>8755</v>
      </c>
    </row>
    <row r="319" spans="1:17" ht="29.45" customHeight="1" x14ac:dyDescent="0.2">
      <c r="A319" s="180" t="s">
        <v>1156</v>
      </c>
      <c r="B319" s="303" t="s">
        <v>745</v>
      </c>
      <c r="C319" s="304"/>
      <c r="D319" s="304"/>
      <c r="E319" s="304"/>
      <c r="F319" s="304"/>
      <c r="G319" s="304"/>
      <c r="H319" s="304"/>
      <c r="I319" s="304"/>
      <c r="J319" s="304"/>
      <c r="K319" s="304"/>
      <c r="L319" s="304"/>
      <c r="M319" s="304"/>
      <c r="N319" s="304"/>
      <c r="O319" s="304"/>
      <c r="P319" s="304"/>
      <c r="Q319" s="305"/>
    </row>
    <row r="320" spans="1:17" ht="30" x14ac:dyDescent="0.25">
      <c r="A320" s="180"/>
      <c r="B320" s="181" t="s">
        <v>36</v>
      </c>
      <c r="C320" s="185"/>
      <c r="D320" s="29"/>
      <c r="E320" s="30">
        <f t="shared" si="254"/>
        <v>900</v>
      </c>
      <c r="F320" s="41"/>
      <c r="G320" s="41">
        <v>150</v>
      </c>
      <c r="H320" s="30">
        <f>F320+G320</f>
        <v>150</v>
      </c>
      <c r="I320" s="41"/>
      <c r="J320" s="41">
        <v>150</v>
      </c>
      <c r="K320" s="30">
        <f>I320+J320</f>
        <v>150</v>
      </c>
      <c r="L320" s="41"/>
      <c r="M320" s="41">
        <v>150</v>
      </c>
      <c r="N320" s="30">
        <f>L320+M320</f>
        <v>150</v>
      </c>
      <c r="O320" s="30">
        <v>150</v>
      </c>
      <c r="P320" s="30">
        <v>150</v>
      </c>
      <c r="Q320" s="30">
        <v>150</v>
      </c>
    </row>
    <row r="321" spans="1:17" ht="45" x14ac:dyDescent="0.25">
      <c r="A321" s="180"/>
      <c r="B321" s="181" t="s">
        <v>42</v>
      </c>
      <c r="C321" s="29"/>
      <c r="D321" s="29"/>
      <c r="E321" s="30">
        <f t="shared" si="254"/>
        <v>0</v>
      </c>
      <c r="F321" s="29"/>
      <c r="G321" s="29"/>
      <c r="H321" s="30">
        <f t="shared" ref="H321:H323" si="267">F321+G321</f>
        <v>0</v>
      </c>
      <c r="I321" s="29"/>
      <c r="J321" s="29"/>
      <c r="K321" s="30">
        <f t="shared" ref="K321:K323" si="268">I321+J321</f>
        <v>0</v>
      </c>
      <c r="L321" s="29"/>
      <c r="M321" s="29"/>
      <c r="N321" s="30">
        <f t="shared" ref="N321:N323" si="269">L321+M321</f>
        <v>0</v>
      </c>
      <c r="O321" s="29"/>
      <c r="P321" s="29"/>
      <c r="Q321" s="29"/>
    </row>
    <row r="322" spans="1:17" ht="30" x14ac:dyDescent="0.25">
      <c r="A322" s="180"/>
      <c r="B322" s="181" t="s">
        <v>37</v>
      </c>
      <c r="C322" s="29"/>
      <c r="D322" s="29"/>
      <c r="E322" s="30">
        <f t="shared" si="254"/>
        <v>0</v>
      </c>
      <c r="F322" s="29"/>
      <c r="G322" s="29"/>
      <c r="H322" s="30">
        <f t="shared" si="267"/>
        <v>0</v>
      </c>
      <c r="I322" s="29"/>
      <c r="J322" s="29"/>
      <c r="K322" s="30">
        <f t="shared" si="268"/>
        <v>0</v>
      </c>
      <c r="L322" s="29"/>
      <c r="M322" s="29"/>
      <c r="N322" s="30">
        <f t="shared" si="269"/>
        <v>0</v>
      </c>
      <c r="O322" s="29"/>
      <c r="P322" s="29"/>
      <c r="Q322" s="29"/>
    </row>
    <row r="323" spans="1:17" ht="15" x14ac:dyDescent="0.25">
      <c r="A323" s="180"/>
      <c r="B323" s="181" t="s">
        <v>38</v>
      </c>
      <c r="C323" s="29"/>
      <c r="D323" s="29"/>
      <c r="E323" s="30">
        <f t="shared" si="254"/>
        <v>30</v>
      </c>
      <c r="F323" s="29"/>
      <c r="G323" s="29">
        <v>5</v>
      </c>
      <c r="H323" s="30">
        <f t="shared" si="267"/>
        <v>5</v>
      </c>
      <c r="I323" s="29"/>
      <c r="J323" s="29">
        <v>5</v>
      </c>
      <c r="K323" s="30">
        <f t="shared" si="268"/>
        <v>5</v>
      </c>
      <c r="L323" s="29"/>
      <c r="M323" s="29">
        <v>5</v>
      </c>
      <c r="N323" s="30">
        <f t="shared" si="269"/>
        <v>5</v>
      </c>
      <c r="O323" s="29">
        <v>5</v>
      </c>
      <c r="P323" s="29">
        <v>5</v>
      </c>
      <c r="Q323" s="29">
        <v>5</v>
      </c>
    </row>
    <row r="324" spans="1:17" ht="30" x14ac:dyDescent="0.25">
      <c r="A324" s="180"/>
      <c r="B324" s="181" t="s">
        <v>41</v>
      </c>
      <c r="C324" s="29"/>
      <c r="D324" s="29"/>
      <c r="E324" s="30">
        <f t="shared" si="254"/>
        <v>930</v>
      </c>
      <c r="F324" s="30">
        <f t="shared" ref="F324:Q324" si="270">SUM(F320:F323)</f>
        <v>0</v>
      </c>
      <c r="G324" s="30">
        <f t="shared" si="270"/>
        <v>155</v>
      </c>
      <c r="H324" s="30">
        <f t="shared" si="270"/>
        <v>155</v>
      </c>
      <c r="I324" s="30">
        <f t="shared" si="270"/>
        <v>0</v>
      </c>
      <c r="J324" s="30">
        <f t="shared" si="270"/>
        <v>155</v>
      </c>
      <c r="K324" s="30">
        <f t="shared" si="270"/>
        <v>155</v>
      </c>
      <c r="L324" s="30">
        <f t="shared" si="270"/>
        <v>0</v>
      </c>
      <c r="M324" s="30">
        <f t="shared" si="270"/>
        <v>155</v>
      </c>
      <c r="N324" s="30">
        <f t="shared" si="270"/>
        <v>155</v>
      </c>
      <c r="O324" s="30">
        <f t="shared" si="270"/>
        <v>155</v>
      </c>
      <c r="P324" s="30">
        <f t="shared" si="270"/>
        <v>155</v>
      </c>
      <c r="Q324" s="30">
        <f t="shared" si="270"/>
        <v>155</v>
      </c>
    </row>
    <row r="325" spans="1:17" ht="45.6" customHeight="1" x14ac:dyDescent="0.2">
      <c r="A325" s="180" t="s">
        <v>1145</v>
      </c>
      <c r="B325" s="303" t="s">
        <v>1476</v>
      </c>
      <c r="C325" s="304"/>
      <c r="D325" s="304"/>
      <c r="E325" s="304"/>
      <c r="F325" s="304"/>
      <c r="G325" s="304"/>
      <c r="H325" s="304"/>
      <c r="I325" s="304"/>
      <c r="J325" s="304"/>
      <c r="K325" s="304"/>
      <c r="L325" s="304"/>
      <c r="M325" s="304"/>
      <c r="N325" s="304"/>
      <c r="O325" s="304"/>
      <c r="P325" s="304"/>
      <c r="Q325" s="305"/>
    </row>
    <row r="326" spans="1:17" ht="30" x14ac:dyDescent="0.25">
      <c r="A326" s="180"/>
      <c r="B326" s="181" t="s">
        <v>36</v>
      </c>
      <c r="C326" s="185"/>
      <c r="D326" s="29"/>
      <c r="E326" s="30">
        <f t="shared" si="254"/>
        <v>2250</v>
      </c>
      <c r="F326" s="41">
        <v>0</v>
      </c>
      <c r="G326" s="41">
        <v>410</v>
      </c>
      <c r="H326" s="30">
        <f>F326+G326</f>
        <v>410</v>
      </c>
      <c r="I326" s="41">
        <v>0</v>
      </c>
      <c r="J326" s="41">
        <v>640</v>
      </c>
      <c r="K326" s="30">
        <f>I326+J326</f>
        <v>640</v>
      </c>
      <c r="L326" s="41">
        <v>0</v>
      </c>
      <c r="M326" s="41">
        <v>600</v>
      </c>
      <c r="N326" s="30">
        <f>L326+M326</f>
        <v>600</v>
      </c>
      <c r="O326" s="41">
        <v>200</v>
      </c>
      <c r="P326" s="41">
        <v>200</v>
      </c>
      <c r="Q326" s="41">
        <v>200</v>
      </c>
    </row>
    <row r="327" spans="1:17" ht="45" x14ac:dyDescent="0.25">
      <c r="A327" s="180"/>
      <c r="B327" s="181" t="s">
        <v>42</v>
      </c>
      <c r="C327" s="29"/>
      <c r="D327" s="29"/>
      <c r="E327" s="30">
        <f t="shared" si="254"/>
        <v>0</v>
      </c>
      <c r="F327" s="41">
        <v>0</v>
      </c>
      <c r="G327" s="41">
        <v>0</v>
      </c>
      <c r="H327" s="30">
        <f t="shared" ref="H327:H329" si="271">F327+G327</f>
        <v>0</v>
      </c>
      <c r="I327" s="41">
        <v>0</v>
      </c>
      <c r="J327" s="41">
        <v>0</v>
      </c>
      <c r="K327" s="30">
        <f t="shared" ref="K327:K329" si="272">I327+J327</f>
        <v>0</v>
      </c>
      <c r="L327" s="41">
        <v>0</v>
      </c>
      <c r="M327" s="41">
        <v>0</v>
      </c>
      <c r="N327" s="30">
        <f t="shared" ref="N327:N329" si="273">L327+M327</f>
        <v>0</v>
      </c>
      <c r="O327" s="41">
        <v>0</v>
      </c>
      <c r="P327" s="41">
        <v>0</v>
      </c>
      <c r="Q327" s="41">
        <v>0</v>
      </c>
    </row>
    <row r="328" spans="1:17" ht="30" x14ac:dyDescent="0.25">
      <c r="A328" s="180"/>
      <c r="B328" s="181" t="s">
        <v>37</v>
      </c>
      <c r="C328" s="29"/>
      <c r="D328" s="29"/>
      <c r="E328" s="30">
        <f t="shared" si="254"/>
        <v>0</v>
      </c>
      <c r="F328" s="41">
        <v>0</v>
      </c>
      <c r="G328" s="41">
        <v>0</v>
      </c>
      <c r="H328" s="30">
        <f t="shared" si="271"/>
        <v>0</v>
      </c>
      <c r="I328" s="41">
        <v>0</v>
      </c>
      <c r="J328" s="41">
        <v>0</v>
      </c>
      <c r="K328" s="30">
        <f t="shared" si="272"/>
        <v>0</v>
      </c>
      <c r="L328" s="41">
        <v>0</v>
      </c>
      <c r="M328" s="41">
        <v>0</v>
      </c>
      <c r="N328" s="30">
        <f t="shared" si="273"/>
        <v>0</v>
      </c>
      <c r="O328" s="41">
        <v>0</v>
      </c>
      <c r="P328" s="41">
        <v>0</v>
      </c>
      <c r="Q328" s="41">
        <v>0</v>
      </c>
    </row>
    <row r="329" spans="1:17" ht="15" x14ac:dyDescent="0.25">
      <c r="A329" s="180"/>
      <c r="B329" s="181" t="s">
        <v>38</v>
      </c>
      <c r="C329" s="29"/>
      <c r="D329" s="29"/>
      <c r="E329" s="30">
        <f t="shared" si="254"/>
        <v>1655</v>
      </c>
      <c r="F329" s="41">
        <v>0</v>
      </c>
      <c r="G329" s="41">
        <v>135</v>
      </c>
      <c r="H329" s="30">
        <f t="shared" si="271"/>
        <v>135</v>
      </c>
      <c r="I329" s="41">
        <v>0</v>
      </c>
      <c r="J329" s="41">
        <v>320</v>
      </c>
      <c r="K329" s="30">
        <f t="shared" si="272"/>
        <v>320</v>
      </c>
      <c r="L329" s="41">
        <v>0</v>
      </c>
      <c r="M329" s="41">
        <v>300</v>
      </c>
      <c r="N329" s="30">
        <f t="shared" si="273"/>
        <v>300</v>
      </c>
      <c r="O329" s="41">
        <v>300</v>
      </c>
      <c r="P329" s="41">
        <v>300</v>
      </c>
      <c r="Q329" s="41">
        <v>300</v>
      </c>
    </row>
    <row r="330" spans="1:17" ht="30" x14ac:dyDescent="0.25">
      <c r="A330" s="180"/>
      <c r="B330" s="181" t="s">
        <v>41</v>
      </c>
      <c r="C330" s="29"/>
      <c r="D330" s="29"/>
      <c r="E330" s="30">
        <f t="shared" si="254"/>
        <v>3905</v>
      </c>
      <c r="F330" s="30">
        <f t="shared" ref="F330:Q330" si="274">SUM(F326:F329)</f>
        <v>0</v>
      </c>
      <c r="G330" s="30">
        <f t="shared" si="274"/>
        <v>545</v>
      </c>
      <c r="H330" s="30">
        <f t="shared" si="274"/>
        <v>545</v>
      </c>
      <c r="I330" s="30">
        <f t="shared" si="274"/>
        <v>0</v>
      </c>
      <c r="J330" s="30">
        <f t="shared" si="274"/>
        <v>960</v>
      </c>
      <c r="K330" s="30">
        <f t="shared" si="274"/>
        <v>960</v>
      </c>
      <c r="L330" s="30">
        <f t="shared" si="274"/>
        <v>0</v>
      </c>
      <c r="M330" s="30">
        <f t="shared" si="274"/>
        <v>900</v>
      </c>
      <c r="N330" s="30">
        <f t="shared" si="274"/>
        <v>900</v>
      </c>
      <c r="O330" s="30">
        <f t="shared" si="274"/>
        <v>500</v>
      </c>
      <c r="P330" s="30">
        <f t="shared" si="274"/>
        <v>500</v>
      </c>
      <c r="Q330" s="30">
        <f t="shared" si="274"/>
        <v>500</v>
      </c>
    </row>
    <row r="331" spans="1:17" ht="33" customHeight="1" x14ac:dyDescent="0.2">
      <c r="A331" s="180" t="s">
        <v>1157</v>
      </c>
      <c r="B331" s="303" t="s">
        <v>790</v>
      </c>
      <c r="C331" s="304"/>
      <c r="D331" s="304"/>
      <c r="E331" s="304"/>
      <c r="F331" s="304"/>
      <c r="G331" s="304"/>
      <c r="H331" s="304"/>
      <c r="I331" s="304"/>
      <c r="J331" s="304"/>
      <c r="K331" s="304"/>
      <c r="L331" s="304"/>
      <c r="M331" s="304"/>
      <c r="N331" s="304"/>
      <c r="O331" s="304"/>
      <c r="P331" s="304"/>
      <c r="Q331" s="305"/>
    </row>
    <row r="332" spans="1:17" ht="30" x14ac:dyDescent="0.25">
      <c r="A332" s="180"/>
      <c r="B332" s="181" t="s">
        <v>36</v>
      </c>
      <c r="C332" s="185"/>
      <c r="D332" s="29"/>
      <c r="E332" s="30">
        <f t="shared" si="254"/>
        <v>50</v>
      </c>
      <c r="F332" s="41"/>
      <c r="G332" s="41">
        <v>50</v>
      </c>
      <c r="H332" s="30">
        <f>F332+G332</f>
        <v>50</v>
      </c>
      <c r="I332" s="41"/>
      <c r="J332" s="41"/>
      <c r="K332" s="30">
        <f>I332+J332</f>
        <v>0</v>
      </c>
      <c r="L332" s="41"/>
      <c r="M332" s="41"/>
      <c r="N332" s="30">
        <f>L332+M332</f>
        <v>0</v>
      </c>
      <c r="O332" s="30"/>
      <c r="P332" s="30"/>
      <c r="Q332" s="30"/>
    </row>
    <row r="333" spans="1:17" ht="45" x14ac:dyDescent="0.25">
      <c r="A333" s="180"/>
      <c r="B333" s="181" t="s">
        <v>42</v>
      </c>
      <c r="C333" s="29"/>
      <c r="D333" s="29"/>
      <c r="E333" s="30">
        <f t="shared" si="254"/>
        <v>0</v>
      </c>
      <c r="F333" s="29"/>
      <c r="G333" s="29"/>
      <c r="H333" s="30">
        <f t="shared" ref="H333:H335" si="275">F333+G333</f>
        <v>0</v>
      </c>
      <c r="I333" s="29"/>
      <c r="J333" s="29"/>
      <c r="K333" s="30">
        <f t="shared" ref="K333:K335" si="276">I333+J333</f>
        <v>0</v>
      </c>
      <c r="L333" s="29"/>
      <c r="M333" s="29"/>
      <c r="N333" s="30">
        <f t="shared" ref="N333:N335" si="277">L333+M333</f>
        <v>0</v>
      </c>
      <c r="O333" s="29"/>
      <c r="P333" s="29"/>
      <c r="Q333" s="29"/>
    </row>
    <row r="334" spans="1:17" ht="30" x14ac:dyDescent="0.25">
      <c r="A334" s="180"/>
      <c r="B334" s="181" t="s">
        <v>37</v>
      </c>
      <c r="C334" s="29"/>
      <c r="D334" s="29"/>
      <c r="E334" s="30">
        <f t="shared" si="254"/>
        <v>0</v>
      </c>
      <c r="F334" s="29"/>
      <c r="G334" s="29"/>
      <c r="H334" s="30">
        <f t="shared" si="275"/>
        <v>0</v>
      </c>
      <c r="I334" s="29"/>
      <c r="J334" s="29"/>
      <c r="K334" s="30">
        <f t="shared" si="276"/>
        <v>0</v>
      </c>
      <c r="L334" s="29"/>
      <c r="M334" s="29"/>
      <c r="N334" s="30">
        <f t="shared" si="277"/>
        <v>0</v>
      </c>
      <c r="O334" s="29"/>
      <c r="P334" s="29"/>
      <c r="Q334" s="29"/>
    </row>
    <row r="335" spans="1:17" ht="15" x14ac:dyDescent="0.25">
      <c r="A335" s="180"/>
      <c r="B335" s="181" t="s">
        <v>38</v>
      </c>
      <c r="C335" s="29"/>
      <c r="D335" s="29"/>
      <c r="E335" s="30">
        <f t="shared" si="254"/>
        <v>5</v>
      </c>
      <c r="F335" s="29"/>
      <c r="G335" s="29">
        <v>5</v>
      </c>
      <c r="H335" s="30">
        <f t="shared" si="275"/>
        <v>5</v>
      </c>
      <c r="I335" s="29"/>
      <c r="J335" s="29"/>
      <c r="K335" s="30">
        <f t="shared" si="276"/>
        <v>0</v>
      </c>
      <c r="L335" s="29"/>
      <c r="M335" s="29"/>
      <c r="N335" s="30">
        <f t="shared" si="277"/>
        <v>0</v>
      </c>
      <c r="O335" s="29"/>
      <c r="P335" s="29"/>
      <c r="Q335" s="29"/>
    </row>
    <row r="336" spans="1:17" ht="30" x14ac:dyDescent="0.25">
      <c r="A336" s="180"/>
      <c r="B336" s="181" t="s">
        <v>41</v>
      </c>
      <c r="C336" s="29"/>
      <c r="D336" s="29"/>
      <c r="E336" s="30">
        <f t="shared" si="254"/>
        <v>55</v>
      </c>
      <c r="F336" s="30">
        <f t="shared" ref="F336:Q336" si="278">SUM(F332:F335)</f>
        <v>0</v>
      </c>
      <c r="G336" s="30">
        <f t="shared" si="278"/>
        <v>55</v>
      </c>
      <c r="H336" s="30">
        <f t="shared" si="278"/>
        <v>55</v>
      </c>
      <c r="I336" s="30">
        <f t="shared" si="278"/>
        <v>0</v>
      </c>
      <c r="J336" s="30">
        <f t="shared" si="278"/>
        <v>0</v>
      </c>
      <c r="K336" s="30">
        <f t="shared" si="278"/>
        <v>0</v>
      </c>
      <c r="L336" s="30">
        <f t="shared" si="278"/>
        <v>0</v>
      </c>
      <c r="M336" s="30">
        <f t="shared" si="278"/>
        <v>0</v>
      </c>
      <c r="N336" s="30">
        <f t="shared" si="278"/>
        <v>0</v>
      </c>
      <c r="O336" s="30">
        <f t="shared" si="278"/>
        <v>0</v>
      </c>
      <c r="P336" s="30">
        <f t="shared" si="278"/>
        <v>0</v>
      </c>
      <c r="Q336" s="30">
        <f t="shared" si="278"/>
        <v>0</v>
      </c>
    </row>
    <row r="337" spans="1:17" ht="36" customHeight="1" x14ac:dyDescent="0.2">
      <c r="A337" s="180" t="s">
        <v>1158</v>
      </c>
      <c r="B337" s="303" t="s">
        <v>796</v>
      </c>
      <c r="C337" s="304"/>
      <c r="D337" s="304"/>
      <c r="E337" s="304"/>
      <c r="F337" s="304"/>
      <c r="G337" s="304"/>
      <c r="H337" s="304"/>
      <c r="I337" s="304"/>
      <c r="J337" s="304"/>
      <c r="K337" s="304"/>
      <c r="L337" s="304"/>
      <c r="M337" s="304"/>
      <c r="N337" s="304"/>
      <c r="O337" s="304"/>
      <c r="P337" s="304"/>
      <c r="Q337" s="305"/>
    </row>
    <row r="338" spans="1:17" ht="30" x14ac:dyDescent="0.25">
      <c r="A338" s="180"/>
      <c r="B338" s="181" t="s">
        <v>36</v>
      </c>
      <c r="C338" s="185"/>
      <c r="D338" s="29"/>
      <c r="E338" s="30">
        <f t="shared" si="254"/>
        <v>20</v>
      </c>
      <c r="F338" s="41"/>
      <c r="G338" s="41">
        <v>20</v>
      </c>
      <c r="H338" s="30">
        <f>F338+G338</f>
        <v>20</v>
      </c>
      <c r="I338" s="41"/>
      <c r="J338" s="41"/>
      <c r="K338" s="30">
        <f>I338+J338</f>
        <v>0</v>
      </c>
      <c r="L338" s="41"/>
      <c r="M338" s="41"/>
      <c r="N338" s="30">
        <f>L338+M338</f>
        <v>0</v>
      </c>
      <c r="O338" s="30"/>
      <c r="P338" s="30"/>
      <c r="Q338" s="30"/>
    </row>
    <row r="339" spans="1:17" ht="45" x14ac:dyDescent="0.25">
      <c r="A339" s="180"/>
      <c r="B339" s="181" t="s">
        <v>42</v>
      </c>
      <c r="C339" s="29"/>
      <c r="D339" s="29"/>
      <c r="E339" s="30">
        <f t="shared" si="254"/>
        <v>0</v>
      </c>
      <c r="F339" s="29"/>
      <c r="G339" s="29"/>
      <c r="H339" s="30">
        <f t="shared" ref="H339:H341" si="279">F339+G339</f>
        <v>0</v>
      </c>
      <c r="I339" s="29"/>
      <c r="J339" s="29"/>
      <c r="K339" s="30">
        <f t="shared" ref="K339:K341" si="280">I339+J339</f>
        <v>0</v>
      </c>
      <c r="L339" s="29"/>
      <c r="M339" s="29"/>
      <c r="N339" s="30">
        <f t="shared" ref="N339:N341" si="281">L339+M339</f>
        <v>0</v>
      </c>
      <c r="O339" s="29"/>
      <c r="P339" s="29"/>
      <c r="Q339" s="29"/>
    </row>
    <row r="340" spans="1:17" ht="30" x14ac:dyDescent="0.25">
      <c r="A340" s="180"/>
      <c r="B340" s="181" t="s">
        <v>37</v>
      </c>
      <c r="C340" s="29"/>
      <c r="D340" s="29"/>
      <c r="E340" s="30">
        <f t="shared" si="254"/>
        <v>0</v>
      </c>
      <c r="F340" s="29"/>
      <c r="G340" s="29"/>
      <c r="H340" s="30">
        <f t="shared" si="279"/>
        <v>0</v>
      </c>
      <c r="I340" s="29"/>
      <c r="J340" s="29"/>
      <c r="K340" s="30">
        <f t="shared" si="280"/>
        <v>0</v>
      </c>
      <c r="L340" s="29"/>
      <c r="M340" s="29"/>
      <c r="N340" s="30">
        <f t="shared" si="281"/>
        <v>0</v>
      </c>
      <c r="O340" s="29"/>
      <c r="P340" s="29"/>
      <c r="Q340" s="29"/>
    </row>
    <row r="341" spans="1:17" ht="15" x14ac:dyDescent="0.25">
      <c r="A341" s="180"/>
      <c r="B341" s="181" t="s">
        <v>38</v>
      </c>
      <c r="C341" s="29"/>
      <c r="D341" s="29"/>
      <c r="E341" s="30">
        <f t="shared" si="254"/>
        <v>10</v>
      </c>
      <c r="F341" s="29"/>
      <c r="G341" s="29">
        <v>10</v>
      </c>
      <c r="H341" s="30">
        <f t="shared" si="279"/>
        <v>10</v>
      </c>
      <c r="I341" s="29"/>
      <c r="J341" s="29"/>
      <c r="K341" s="30">
        <f t="shared" si="280"/>
        <v>0</v>
      </c>
      <c r="L341" s="29"/>
      <c r="M341" s="29"/>
      <c r="N341" s="30">
        <f t="shared" si="281"/>
        <v>0</v>
      </c>
      <c r="O341" s="29"/>
      <c r="P341" s="29"/>
      <c r="Q341" s="29"/>
    </row>
    <row r="342" spans="1:17" ht="30" x14ac:dyDescent="0.25">
      <c r="A342" s="180"/>
      <c r="B342" s="181" t="s">
        <v>41</v>
      </c>
      <c r="C342" s="29"/>
      <c r="D342" s="29"/>
      <c r="E342" s="30">
        <f t="shared" si="254"/>
        <v>30</v>
      </c>
      <c r="F342" s="30">
        <f t="shared" ref="F342:Q342" si="282">SUM(F338:F341)</f>
        <v>0</v>
      </c>
      <c r="G342" s="30">
        <f t="shared" si="282"/>
        <v>30</v>
      </c>
      <c r="H342" s="30">
        <f t="shared" si="282"/>
        <v>30</v>
      </c>
      <c r="I342" s="30">
        <f t="shared" si="282"/>
        <v>0</v>
      </c>
      <c r="J342" s="30">
        <f t="shared" si="282"/>
        <v>0</v>
      </c>
      <c r="K342" s="30">
        <f t="shared" si="282"/>
        <v>0</v>
      </c>
      <c r="L342" s="30">
        <f t="shared" si="282"/>
        <v>0</v>
      </c>
      <c r="M342" s="30">
        <f t="shared" si="282"/>
        <v>0</v>
      </c>
      <c r="N342" s="30">
        <f t="shared" si="282"/>
        <v>0</v>
      </c>
      <c r="O342" s="30">
        <f t="shared" si="282"/>
        <v>0</v>
      </c>
      <c r="P342" s="30">
        <f t="shared" si="282"/>
        <v>0</v>
      </c>
      <c r="Q342" s="30">
        <f t="shared" si="282"/>
        <v>0</v>
      </c>
    </row>
    <row r="343" spans="1:17" ht="36" customHeight="1" x14ac:dyDescent="0.2">
      <c r="A343" s="180" t="s">
        <v>1159</v>
      </c>
      <c r="B343" s="303" t="s">
        <v>766</v>
      </c>
      <c r="C343" s="304"/>
      <c r="D343" s="304"/>
      <c r="E343" s="304"/>
      <c r="F343" s="304"/>
      <c r="G343" s="304"/>
      <c r="H343" s="304"/>
      <c r="I343" s="304"/>
      <c r="J343" s="304"/>
      <c r="K343" s="304"/>
      <c r="L343" s="304"/>
      <c r="M343" s="304"/>
      <c r="N343" s="304"/>
      <c r="O343" s="304"/>
      <c r="P343" s="304"/>
      <c r="Q343" s="305"/>
    </row>
    <row r="344" spans="1:17" ht="30" x14ac:dyDescent="0.25">
      <c r="A344" s="180"/>
      <c r="B344" s="181" t="s">
        <v>36</v>
      </c>
      <c r="C344" s="185"/>
      <c r="D344" s="29"/>
      <c r="E344" s="30">
        <f t="shared" si="254"/>
        <v>80</v>
      </c>
      <c r="F344" s="41"/>
      <c r="G344" s="41">
        <v>40</v>
      </c>
      <c r="H344" s="30">
        <f>F344+G344</f>
        <v>40</v>
      </c>
      <c r="I344" s="41"/>
      <c r="J344" s="41">
        <v>40</v>
      </c>
      <c r="K344" s="30">
        <f>I344+J344</f>
        <v>40</v>
      </c>
      <c r="L344" s="41"/>
      <c r="M344" s="41"/>
      <c r="N344" s="30">
        <f>L344+M344</f>
        <v>0</v>
      </c>
      <c r="O344" s="30"/>
      <c r="P344" s="30"/>
      <c r="Q344" s="30"/>
    </row>
    <row r="345" spans="1:17" ht="45" x14ac:dyDescent="0.25">
      <c r="A345" s="180"/>
      <c r="B345" s="181" t="s">
        <v>42</v>
      </c>
      <c r="C345" s="29"/>
      <c r="D345" s="29"/>
      <c r="E345" s="30">
        <f t="shared" si="254"/>
        <v>0</v>
      </c>
      <c r="F345" s="29"/>
      <c r="G345" s="29"/>
      <c r="H345" s="30">
        <f t="shared" ref="H345:H347" si="283">F345+G345</f>
        <v>0</v>
      </c>
      <c r="I345" s="29"/>
      <c r="J345" s="29"/>
      <c r="K345" s="30">
        <f t="shared" ref="K345:K347" si="284">I345+J345</f>
        <v>0</v>
      </c>
      <c r="L345" s="29"/>
      <c r="M345" s="29"/>
      <c r="N345" s="30">
        <f t="shared" ref="N345:N347" si="285">L345+M345</f>
        <v>0</v>
      </c>
      <c r="O345" s="29"/>
      <c r="P345" s="29"/>
      <c r="Q345" s="29"/>
    </row>
    <row r="346" spans="1:17" ht="30" x14ac:dyDescent="0.25">
      <c r="A346" s="180"/>
      <c r="B346" s="181" t="s">
        <v>37</v>
      </c>
      <c r="C346" s="29"/>
      <c r="D346" s="29"/>
      <c r="E346" s="30">
        <f t="shared" si="254"/>
        <v>0</v>
      </c>
      <c r="F346" s="29"/>
      <c r="G346" s="29"/>
      <c r="H346" s="30">
        <f t="shared" si="283"/>
        <v>0</v>
      </c>
      <c r="I346" s="29"/>
      <c r="J346" s="29"/>
      <c r="K346" s="30">
        <f t="shared" si="284"/>
        <v>0</v>
      </c>
      <c r="L346" s="29"/>
      <c r="M346" s="29"/>
      <c r="N346" s="30">
        <f t="shared" si="285"/>
        <v>0</v>
      </c>
      <c r="O346" s="29"/>
      <c r="P346" s="29"/>
      <c r="Q346" s="29"/>
    </row>
    <row r="347" spans="1:17" ht="15" x14ac:dyDescent="0.25">
      <c r="A347" s="180"/>
      <c r="B347" s="181" t="s">
        <v>38</v>
      </c>
      <c r="C347" s="29"/>
      <c r="D347" s="29"/>
      <c r="E347" s="30">
        <f t="shared" si="254"/>
        <v>40</v>
      </c>
      <c r="F347" s="29"/>
      <c r="G347" s="29">
        <v>20</v>
      </c>
      <c r="H347" s="30">
        <f t="shared" si="283"/>
        <v>20</v>
      </c>
      <c r="I347" s="29"/>
      <c r="J347" s="29">
        <v>20</v>
      </c>
      <c r="K347" s="30">
        <f t="shared" si="284"/>
        <v>20</v>
      </c>
      <c r="L347" s="29"/>
      <c r="M347" s="29"/>
      <c r="N347" s="30">
        <f t="shared" si="285"/>
        <v>0</v>
      </c>
      <c r="O347" s="29"/>
      <c r="P347" s="29"/>
      <c r="Q347" s="29"/>
    </row>
    <row r="348" spans="1:17" ht="30" x14ac:dyDescent="0.25">
      <c r="A348" s="180"/>
      <c r="B348" s="181" t="s">
        <v>41</v>
      </c>
      <c r="C348" s="29"/>
      <c r="D348" s="29"/>
      <c r="E348" s="30">
        <f t="shared" si="254"/>
        <v>120</v>
      </c>
      <c r="F348" s="30">
        <f t="shared" ref="F348:Q348" si="286">SUM(F344:F347)</f>
        <v>0</v>
      </c>
      <c r="G348" s="30">
        <f t="shared" si="286"/>
        <v>60</v>
      </c>
      <c r="H348" s="30">
        <f t="shared" si="286"/>
        <v>60</v>
      </c>
      <c r="I348" s="30">
        <f t="shared" si="286"/>
        <v>0</v>
      </c>
      <c r="J348" s="30">
        <f t="shared" si="286"/>
        <v>60</v>
      </c>
      <c r="K348" s="30">
        <f t="shared" si="286"/>
        <v>60</v>
      </c>
      <c r="L348" s="30">
        <f t="shared" si="286"/>
        <v>0</v>
      </c>
      <c r="M348" s="30">
        <f t="shared" si="286"/>
        <v>0</v>
      </c>
      <c r="N348" s="30">
        <f t="shared" si="286"/>
        <v>0</v>
      </c>
      <c r="O348" s="30">
        <f t="shared" si="286"/>
        <v>0</v>
      </c>
      <c r="P348" s="30">
        <f t="shared" si="286"/>
        <v>0</v>
      </c>
      <c r="Q348" s="30">
        <f t="shared" si="286"/>
        <v>0</v>
      </c>
    </row>
    <row r="349" spans="1:17" ht="29.45" customHeight="1" x14ac:dyDescent="0.2">
      <c r="A349" s="180" t="s">
        <v>1160</v>
      </c>
      <c r="B349" s="303" t="s">
        <v>799</v>
      </c>
      <c r="C349" s="304"/>
      <c r="D349" s="304"/>
      <c r="E349" s="304"/>
      <c r="F349" s="304"/>
      <c r="G349" s="304"/>
      <c r="H349" s="304"/>
      <c r="I349" s="304"/>
      <c r="J349" s="304"/>
      <c r="K349" s="304"/>
      <c r="L349" s="304"/>
      <c r="M349" s="304"/>
      <c r="N349" s="304"/>
      <c r="O349" s="304"/>
      <c r="P349" s="304"/>
      <c r="Q349" s="305"/>
    </row>
    <row r="350" spans="1:17" ht="30" x14ac:dyDescent="0.25">
      <c r="A350" s="180"/>
      <c r="B350" s="181" t="s">
        <v>36</v>
      </c>
      <c r="C350" s="185"/>
      <c r="D350" s="29"/>
      <c r="E350" s="30">
        <f t="shared" si="254"/>
        <v>1600</v>
      </c>
      <c r="F350" s="41"/>
      <c r="G350" s="41">
        <v>300</v>
      </c>
      <c r="H350" s="30">
        <f>F350+G350</f>
        <v>300</v>
      </c>
      <c r="I350" s="41"/>
      <c r="J350" s="41">
        <v>500</v>
      </c>
      <c r="K350" s="30">
        <f>I350+J350</f>
        <v>500</v>
      </c>
      <c r="L350" s="41"/>
      <c r="M350" s="41">
        <v>500</v>
      </c>
      <c r="N350" s="30">
        <f>L350+M350</f>
        <v>500</v>
      </c>
      <c r="O350" s="30">
        <v>100</v>
      </c>
      <c r="P350" s="30">
        <v>100</v>
      </c>
      <c r="Q350" s="30">
        <v>100</v>
      </c>
    </row>
    <row r="351" spans="1:17" ht="45" x14ac:dyDescent="0.25">
      <c r="A351" s="180"/>
      <c r="B351" s="181" t="s">
        <v>42</v>
      </c>
      <c r="C351" s="29"/>
      <c r="D351" s="29"/>
      <c r="E351" s="30">
        <f t="shared" si="254"/>
        <v>0</v>
      </c>
      <c r="F351" s="29"/>
      <c r="G351" s="29"/>
      <c r="H351" s="30">
        <f t="shared" ref="H351:H353" si="287">F351+G351</f>
        <v>0</v>
      </c>
      <c r="I351" s="29"/>
      <c r="J351" s="29"/>
      <c r="K351" s="30">
        <f t="shared" ref="K351:K353" si="288">I351+J351</f>
        <v>0</v>
      </c>
      <c r="L351" s="29"/>
      <c r="M351" s="29"/>
      <c r="N351" s="30">
        <f t="shared" ref="N351:N353" si="289">L351+M351</f>
        <v>0</v>
      </c>
      <c r="O351" s="29"/>
      <c r="P351" s="29"/>
      <c r="Q351" s="29"/>
    </row>
    <row r="352" spans="1:17" ht="30" x14ac:dyDescent="0.25">
      <c r="A352" s="180"/>
      <c r="B352" s="181" t="s">
        <v>37</v>
      </c>
      <c r="C352" s="29"/>
      <c r="D352" s="29"/>
      <c r="E352" s="30">
        <f t="shared" si="254"/>
        <v>0</v>
      </c>
      <c r="F352" s="29"/>
      <c r="G352" s="29"/>
      <c r="H352" s="30">
        <f t="shared" si="287"/>
        <v>0</v>
      </c>
      <c r="I352" s="29"/>
      <c r="J352" s="29"/>
      <c r="K352" s="30">
        <f t="shared" si="288"/>
        <v>0</v>
      </c>
      <c r="L352" s="29"/>
      <c r="M352" s="29"/>
      <c r="N352" s="30">
        <f t="shared" si="289"/>
        <v>0</v>
      </c>
      <c r="O352" s="29"/>
      <c r="P352" s="29"/>
      <c r="Q352" s="29"/>
    </row>
    <row r="353" spans="1:17" ht="15" x14ac:dyDescent="0.25">
      <c r="A353" s="180"/>
      <c r="B353" s="181" t="s">
        <v>38</v>
      </c>
      <c r="C353" s="29"/>
      <c r="D353" s="29"/>
      <c r="E353" s="30">
        <f t="shared" si="254"/>
        <v>1100</v>
      </c>
      <c r="F353" s="29"/>
      <c r="G353" s="29">
        <v>100</v>
      </c>
      <c r="H353" s="30">
        <f t="shared" si="287"/>
        <v>100</v>
      </c>
      <c r="I353" s="29"/>
      <c r="J353" s="29">
        <v>200</v>
      </c>
      <c r="K353" s="30">
        <f t="shared" si="288"/>
        <v>200</v>
      </c>
      <c r="L353" s="29"/>
      <c r="M353" s="29">
        <v>200</v>
      </c>
      <c r="N353" s="30">
        <f t="shared" si="289"/>
        <v>200</v>
      </c>
      <c r="O353" s="29">
        <v>200</v>
      </c>
      <c r="P353" s="29">
        <v>200</v>
      </c>
      <c r="Q353" s="29">
        <v>200</v>
      </c>
    </row>
    <row r="354" spans="1:17" ht="30" x14ac:dyDescent="0.25">
      <c r="A354" s="180"/>
      <c r="B354" s="181" t="s">
        <v>41</v>
      </c>
      <c r="C354" s="29"/>
      <c r="D354" s="29"/>
      <c r="E354" s="30">
        <f t="shared" si="254"/>
        <v>2700</v>
      </c>
      <c r="F354" s="30">
        <f t="shared" ref="F354:Q354" si="290">SUM(F350:F353)</f>
        <v>0</v>
      </c>
      <c r="G354" s="30">
        <f t="shared" si="290"/>
        <v>400</v>
      </c>
      <c r="H354" s="30">
        <f t="shared" si="290"/>
        <v>400</v>
      </c>
      <c r="I354" s="30">
        <f t="shared" si="290"/>
        <v>0</v>
      </c>
      <c r="J354" s="30">
        <f t="shared" si="290"/>
        <v>700</v>
      </c>
      <c r="K354" s="30">
        <f t="shared" si="290"/>
        <v>700</v>
      </c>
      <c r="L354" s="30">
        <f t="shared" si="290"/>
        <v>0</v>
      </c>
      <c r="M354" s="30">
        <f t="shared" si="290"/>
        <v>700</v>
      </c>
      <c r="N354" s="30">
        <f t="shared" si="290"/>
        <v>700</v>
      </c>
      <c r="O354" s="30">
        <f t="shared" si="290"/>
        <v>300</v>
      </c>
      <c r="P354" s="30">
        <f t="shared" si="290"/>
        <v>300</v>
      </c>
      <c r="Q354" s="30">
        <f t="shared" si="290"/>
        <v>300</v>
      </c>
    </row>
    <row r="355" spans="1:17" ht="35.25" customHeight="1" x14ac:dyDescent="0.2">
      <c r="A355" s="180" t="s">
        <v>1161</v>
      </c>
      <c r="B355" s="303" t="s">
        <v>780</v>
      </c>
      <c r="C355" s="304"/>
      <c r="D355" s="304"/>
      <c r="E355" s="304"/>
      <c r="F355" s="304"/>
      <c r="G355" s="304"/>
      <c r="H355" s="304"/>
      <c r="I355" s="304"/>
      <c r="J355" s="304"/>
      <c r="K355" s="304"/>
      <c r="L355" s="304"/>
      <c r="M355" s="304"/>
      <c r="N355" s="304"/>
      <c r="O355" s="304"/>
      <c r="P355" s="304"/>
      <c r="Q355" s="305"/>
    </row>
    <row r="356" spans="1:17" ht="30" x14ac:dyDescent="0.25">
      <c r="A356" s="180"/>
      <c r="B356" s="181" t="s">
        <v>36</v>
      </c>
      <c r="C356" s="185"/>
      <c r="D356" s="29"/>
      <c r="E356" s="30">
        <f t="shared" si="254"/>
        <v>500</v>
      </c>
      <c r="F356" s="41"/>
      <c r="G356" s="41"/>
      <c r="H356" s="30">
        <f>F356+G356</f>
        <v>0</v>
      </c>
      <c r="I356" s="41"/>
      <c r="J356" s="41">
        <v>100</v>
      </c>
      <c r="K356" s="30">
        <f>I356+J356</f>
        <v>100</v>
      </c>
      <c r="L356" s="41"/>
      <c r="M356" s="41">
        <v>100</v>
      </c>
      <c r="N356" s="30">
        <f>L356+M356</f>
        <v>100</v>
      </c>
      <c r="O356" s="30">
        <v>100</v>
      </c>
      <c r="P356" s="30">
        <v>100</v>
      </c>
      <c r="Q356" s="30">
        <v>100</v>
      </c>
    </row>
    <row r="357" spans="1:17" ht="45" x14ac:dyDescent="0.25">
      <c r="A357" s="180"/>
      <c r="B357" s="181" t="s">
        <v>42</v>
      </c>
      <c r="C357" s="29"/>
      <c r="D357" s="29"/>
      <c r="E357" s="30">
        <f t="shared" si="254"/>
        <v>0</v>
      </c>
      <c r="F357" s="29"/>
      <c r="G357" s="29"/>
      <c r="H357" s="30">
        <f t="shared" ref="H357:H359" si="291">F357+G357</f>
        <v>0</v>
      </c>
      <c r="I357" s="29"/>
      <c r="J357" s="29"/>
      <c r="K357" s="30">
        <f t="shared" ref="K357:K359" si="292">I357+J357</f>
        <v>0</v>
      </c>
      <c r="L357" s="29"/>
      <c r="M357" s="29"/>
      <c r="N357" s="30">
        <f t="shared" ref="N357:N359" si="293">L357+M357</f>
        <v>0</v>
      </c>
      <c r="O357" s="29"/>
      <c r="P357" s="29"/>
      <c r="Q357" s="29"/>
    </row>
    <row r="358" spans="1:17" ht="30" x14ac:dyDescent="0.25">
      <c r="A358" s="180"/>
      <c r="B358" s="181" t="s">
        <v>37</v>
      </c>
      <c r="C358" s="29"/>
      <c r="D358" s="29"/>
      <c r="E358" s="30">
        <f t="shared" si="254"/>
        <v>0</v>
      </c>
      <c r="F358" s="29"/>
      <c r="G358" s="29"/>
      <c r="H358" s="30">
        <f t="shared" si="291"/>
        <v>0</v>
      </c>
      <c r="I358" s="29"/>
      <c r="J358" s="29"/>
      <c r="K358" s="30">
        <f t="shared" si="292"/>
        <v>0</v>
      </c>
      <c r="L358" s="29"/>
      <c r="M358" s="29"/>
      <c r="N358" s="30">
        <f t="shared" si="293"/>
        <v>0</v>
      </c>
      <c r="O358" s="29"/>
      <c r="P358" s="29"/>
      <c r="Q358" s="29"/>
    </row>
    <row r="359" spans="1:17" ht="15" x14ac:dyDescent="0.25">
      <c r="A359" s="180"/>
      <c r="B359" s="181" t="s">
        <v>38</v>
      </c>
      <c r="C359" s="29"/>
      <c r="D359" s="29"/>
      <c r="E359" s="30">
        <f t="shared" si="254"/>
        <v>500</v>
      </c>
      <c r="F359" s="29"/>
      <c r="G359" s="29"/>
      <c r="H359" s="30">
        <f t="shared" si="291"/>
        <v>0</v>
      </c>
      <c r="I359" s="29"/>
      <c r="J359" s="29">
        <v>100</v>
      </c>
      <c r="K359" s="30">
        <f t="shared" si="292"/>
        <v>100</v>
      </c>
      <c r="L359" s="29"/>
      <c r="M359" s="29">
        <v>100</v>
      </c>
      <c r="N359" s="30">
        <f t="shared" si="293"/>
        <v>100</v>
      </c>
      <c r="O359" s="29">
        <v>100</v>
      </c>
      <c r="P359" s="29">
        <v>100</v>
      </c>
      <c r="Q359" s="29">
        <v>100</v>
      </c>
    </row>
    <row r="360" spans="1:17" ht="30" x14ac:dyDescent="0.25">
      <c r="A360" s="180"/>
      <c r="B360" s="181" t="s">
        <v>41</v>
      </c>
      <c r="C360" s="29"/>
      <c r="D360" s="29"/>
      <c r="E360" s="30">
        <f t="shared" si="254"/>
        <v>1000</v>
      </c>
      <c r="F360" s="30">
        <f t="shared" ref="F360:Q360" si="294">SUM(F356:F359)</f>
        <v>0</v>
      </c>
      <c r="G360" s="30">
        <f t="shared" si="294"/>
        <v>0</v>
      </c>
      <c r="H360" s="30">
        <f t="shared" si="294"/>
        <v>0</v>
      </c>
      <c r="I360" s="30">
        <f t="shared" si="294"/>
        <v>0</v>
      </c>
      <c r="J360" s="30">
        <f t="shared" si="294"/>
        <v>200</v>
      </c>
      <c r="K360" s="30">
        <f t="shared" si="294"/>
        <v>200</v>
      </c>
      <c r="L360" s="30">
        <f t="shared" si="294"/>
        <v>0</v>
      </c>
      <c r="M360" s="30">
        <f t="shared" si="294"/>
        <v>200</v>
      </c>
      <c r="N360" s="30">
        <f t="shared" si="294"/>
        <v>200</v>
      </c>
      <c r="O360" s="30">
        <f t="shared" si="294"/>
        <v>200</v>
      </c>
      <c r="P360" s="30">
        <f t="shared" si="294"/>
        <v>200</v>
      </c>
      <c r="Q360" s="30">
        <f t="shared" si="294"/>
        <v>200</v>
      </c>
    </row>
    <row r="361" spans="1:17" ht="37.9" customHeight="1" x14ac:dyDescent="0.2">
      <c r="A361" s="180" t="s">
        <v>1111</v>
      </c>
      <c r="B361" s="303" t="s">
        <v>791</v>
      </c>
      <c r="C361" s="304"/>
      <c r="D361" s="304"/>
      <c r="E361" s="304"/>
      <c r="F361" s="304"/>
      <c r="G361" s="304"/>
      <c r="H361" s="304"/>
      <c r="I361" s="304"/>
      <c r="J361" s="304"/>
      <c r="K361" s="304"/>
      <c r="L361" s="304"/>
      <c r="M361" s="304"/>
      <c r="N361" s="304"/>
      <c r="O361" s="304"/>
      <c r="P361" s="304"/>
      <c r="Q361" s="305"/>
    </row>
    <row r="362" spans="1:17" ht="30" x14ac:dyDescent="0.25">
      <c r="A362" s="180"/>
      <c r="B362" s="181" t="s">
        <v>36</v>
      </c>
      <c r="C362" s="185"/>
      <c r="D362" s="29"/>
      <c r="E362" s="30">
        <f t="shared" si="254"/>
        <v>970</v>
      </c>
      <c r="F362" s="41">
        <v>0</v>
      </c>
      <c r="G362" s="41">
        <v>370</v>
      </c>
      <c r="H362" s="30">
        <f>F362+G362</f>
        <v>370</v>
      </c>
      <c r="I362" s="41">
        <v>0</v>
      </c>
      <c r="J362" s="41">
        <v>300</v>
      </c>
      <c r="K362" s="30">
        <f>I362+J362</f>
        <v>300</v>
      </c>
      <c r="L362" s="41">
        <v>0</v>
      </c>
      <c r="M362" s="41">
        <v>300</v>
      </c>
      <c r="N362" s="30">
        <f>L362+M362</f>
        <v>300</v>
      </c>
      <c r="O362" s="41">
        <v>0</v>
      </c>
      <c r="P362" s="41">
        <v>0</v>
      </c>
      <c r="Q362" s="41">
        <v>0</v>
      </c>
    </row>
    <row r="363" spans="1:17" ht="45" x14ac:dyDescent="0.25">
      <c r="A363" s="180"/>
      <c r="B363" s="181" t="s">
        <v>42</v>
      </c>
      <c r="C363" s="29"/>
      <c r="D363" s="29"/>
      <c r="E363" s="30">
        <f t="shared" si="254"/>
        <v>0</v>
      </c>
      <c r="F363" s="41"/>
      <c r="G363" s="41"/>
      <c r="H363" s="30">
        <f t="shared" ref="H363:H365" si="295">F363+G363</f>
        <v>0</v>
      </c>
      <c r="I363" s="41"/>
      <c r="J363" s="41"/>
      <c r="K363" s="30">
        <f t="shared" ref="K363:K365" si="296">I363+J363</f>
        <v>0</v>
      </c>
      <c r="L363" s="41"/>
      <c r="M363" s="41"/>
      <c r="N363" s="30">
        <f t="shared" ref="N363:N365" si="297">L363+M363</f>
        <v>0</v>
      </c>
      <c r="O363" s="41"/>
      <c r="P363" s="41"/>
      <c r="Q363" s="41"/>
    </row>
    <row r="364" spans="1:17" ht="30" x14ac:dyDescent="0.25">
      <c r="A364" s="180"/>
      <c r="B364" s="181" t="s">
        <v>37</v>
      </c>
      <c r="C364" s="29"/>
      <c r="D364" s="29"/>
      <c r="E364" s="30">
        <f t="shared" si="254"/>
        <v>0</v>
      </c>
      <c r="F364" s="41"/>
      <c r="G364" s="41"/>
      <c r="H364" s="30">
        <f t="shared" si="295"/>
        <v>0</v>
      </c>
      <c r="I364" s="41"/>
      <c r="J364" s="41"/>
      <c r="K364" s="30">
        <f t="shared" si="296"/>
        <v>0</v>
      </c>
      <c r="L364" s="41"/>
      <c r="M364" s="41"/>
      <c r="N364" s="30">
        <f t="shared" si="297"/>
        <v>0</v>
      </c>
      <c r="O364" s="41"/>
      <c r="P364" s="41"/>
      <c r="Q364" s="41"/>
    </row>
    <row r="365" spans="1:17" ht="15" x14ac:dyDescent="0.25">
      <c r="A365" s="180"/>
      <c r="B365" s="181" t="s">
        <v>38</v>
      </c>
      <c r="C365" s="29"/>
      <c r="D365" s="29"/>
      <c r="E365" s="30">
        <f t="shared" si="254"/>
        <v>0</v>
      </c>
      <c r="F365" s="41"/>
      <c r="G365" s="41"/>
      <c r="H365" s="30">
        <f t="shared" si="295"/>
        <v>0</v>
      </c>
      <c r="I365" s="41"/>
      <c r="J365" s="41"/>
      <c r="K365" s="30">
        <f t="shared" si="296"/>
        <v>0</v>
      </c>
      <c r="L365" s="41"/>
      <c r="M365" s="41"/>
      <c r="N365" s="30">
        <f t="shared" si="297"/>
        <v>0</v>
      </c>
      <c r="O365" s="41"/>
      <c r="P365" s="41"/>
      <c r="Q365" s="41"/>
    </row>
    <row r="366" spans="1:17" ht="30" x14ac:dyDescent="0.25">
      <c r="A366" s="180"/>
      <c r="B366" s="181" t="s">
        <v>41</v>
      </c>
      <c r="C366" s="29"/>
      <c r="D366" s="29"/>
      <c r="E366" s="30">
        <f t="shared" ref="E366" si="298">SUM(H366+K366+N366+O366+P366+Q366)</f>
        <v>970</v>
      </c>
      <c r="F366" s="30">
        <f t="shared" ref="F366:Q366" si="299">SUM(F362:F365)</f>
        <v>0</v>
      </c>
      <c r="G366" s="30">
        <f t="shared" si="299"/>
        <v>370</v>
      </c>
      <c r="H366" s="30">
        <f t="shared" si="299"/>
        <v>370</v>
      </c>
      <c r="I366" s="30">
        <f t="shared" si="299"/>
        <v>0</v>
      </c>
      <c r="J366" s="30">
        <f t="shared" si="299"/>
        <v>300</v>
      </c>
      <c r="K366" s="30">
        <f t="shared" si="299"/>
        <v>300</v>
      </c>
      <c r="L366" s="30">
        <f t="shared" si="299"/>
        <v>0</v>
      </c>
      <c r="M366" s="30">
        <f t="shared" si="299"/>
        <v>300</v>
      </c>
      <c r="N366" s="30">
        <f t="shared" si="299"/>
        <v>300</v>
      </c>
      <c r="O366" s="30">
        <f t="shared" si="299"/>
        <v>0</v>
      </c>
      <c r="P366" s="30">
        <f t="shared" si="299"/>
        <v>0</v>
      </c>
      <c r="Q366" s="30">
        <f t="shared" si="299"/>
        <v>0</v>
      </c>
    </row>
    <row r="367" spans="1:17" ht="22.9" customHeight="1" x14ac:dyDescent="0.2">
      <c r="A367" s="180" t="s">
        <v>1112</v>
      </c>
      <c r="B367" s="303" t="s">
        <v>784</v>
      </c>
      <c r="C367" s="304"/>
      <c r="D367" s="304"/>
      <c r="E367" s="304"/>
      <c r="F367" s="304"/>
      <c r="G367" s="304"/>
      <c r="H367" s="304"/>
      <c r="I367" s="304"/>
      <c r="J367" s="304"/>
      <c r="K367" s="304"/>
      <c r="L367" s="304"/>
      <c r="M367" s="304"/>
      <c r="N367" s="304"/>
      <c r="O367" s="304"/>
      <c r="P367" s="304"/>
      <c r="Q367" s="305"/>
    </row>
    <row r="368" spans="1:17" ht="30" x14ac:dyDescent="0.25">
      <c r="A368" s="180"/>
      <c r="B368" s="181" t="s">
        <v>36</v>
      </c>
      <c r="C368" s="185"/>
      <c r="D368" s="29"/>
      <c r="E368" s="30">
        <f t="shared" ref="E368:E384" si="300">SUM(H368+K368+N368+O368+P368+Q368)</f>
        <v>50</v>
      </c>
      <c r="F368" s="41"/>
      <c r="G368" s="41">
        <v>50</v>
      </c>
      <c r="H368" s="30">
        <f>F368+G368</f>
        <v>50</v>
      </c>
      <c r="I368" s="41"/>
      <c r="J368" s="41"/>
      <c r="K368" s="30">
        <f>I368+J368</f>
        <v>0</v>
      </c>
      <c r="L368" s="41"/>
      <c r="M368" s="41"/>
      <c r="N368" s="30">
        <f>L368+M368</f>
        <v>0</v>
      </c>
      <c r="O368" s="30"/>
      <c r="P368" s="30"/>
      <c r="Q368" s="30"/>
    </row>
    <row r="369" spans="1:17" ht="45" x14ac:dyDescent="0.25">
      <c r="A369" s="180"/>
      <c r="B369" s="181" t="s">
        <v>42</v>
      </c>
      <c r="C369" s="29"/>
      <c r="D369" s="29"/>
      <c r="E369" s="30">
        <f t="shared" si="300"/>
        <v>0</v>
      </c>
      <c r="F369" s="29"/>
      <c r="G369" s="29"/>
      <c r="H369" s="30">
        <f t="shared" ref="H369:H371" si="301">F369+G369</f>
        <v>0</v>
      </c>
      <c r="I369" s="29"/>
      <c r="J369" s="29"/>
      <c r="K369" s="30">
        <f t="shared" ref="K369:K371" si="302">I369+J369</f>
        <v>0</v>
      </c>
      <c r="L369" s="29"/>
      <c r="M369" s="29"/>
      <c r="N369" s="30">
        <f t="shared" ref="N369:N371" si="303">L369+M369</f>
        <v>0</v>
      </c>
      <c r="O369" s="29"/>
      <c r="P369" s="29"/>
      <c r="Q369" s="29"/>
    </row>
    <row r="370" spans="1:17" ht="30" x14ac:dyDescent="0.25">
      <c r="A370" s="180"/>
      <c r="B370" s="181" t="s">
        <v>37</v>
      </c>
      <c r="C370" s="29"/>
      <c r="D370" s="29"/>
      <c r="E370" s="30">
        <f t="shared" si="300"/>
        <v>0</v>
      </c>
      <c r="F370" s="29"/>
      <c r="G370" s="29"/>
      <c r="H370" s="30">
        <f t="shared" si="301"/>
        <v>0</v>
      </c>
      <c r="I370" s="29"/>
      <c r="J370" s="29"/>
      <c r="K370" s="30">
        <f t="shared" si="302"/>
        <v>0</v>
      </c>
      <c r="L370" s="29"/>
      <c r="M370" s="29"/>
      <c r="N370" s="30">
        <f t="shared" si="303"/>
        <v>0</v>
      </c>
      <c r="O370" s="29"/>
      <c r="P370" s="29"/>
      <c r="Q370" s="29"/>
    </row>
    <row r="371" spans="1:17" ht="15" x14ac:dyDescent="0.25">
      <c r="A371" s="180"/>
      <c r="B371" s="181" t="s">
        <v>38</v>
      </c>
      <c r="C371" s="29"/>
      <c r="D371" s="29"/>
      <c r="E371" s="30">
        <f t="shared" si="300"/>
        <v>0</v>
      </c>
      <c r="F371" s="29"/>
      <c r="G371" s="29"/>
      <c r="H371" s="30">
        <f t="shared" si="301"/>
        <v>0</v>
      </c>
      <c r="I371" s="29"/>
      <c r="J371" s="29"/>
      <c r="K371" s="30">
        <f t="shared" si="302"/>
        <v>0</v>
      </c>
      <c r="L371" s="29"/>
      <c r="M371" s="29"/>
      <c r="N371" s="30">
        <f t="shared" si="303"/>
        <v>0</v>
      </c>
      <c r="O371" s="29"/>
      <c r="P371" s="29"/>
      <c r="Q371" s="29"/>
    </row>
    <row r="372" spans="1:17" ht="30" x14ac:dyDescent="0.25">
      <c r="A372" s="180"/>
      <c r="B372" s="181" t="s">
        <v>41</v>
      </c>
      <c r="C372" s="29"/>
      <c r="D372" s="29"/>
      <c r="E372" s="30">
        <f t="shared" si="300"/>
        <v>50</v>
      </c>
      <c r="F372" s="30">
        <f t="shared" ref="F372:Q372" si="304">SUM(F368:F371)</f>
        <v>0</v>
      </c>
      <c r="G372" s="30">
        <f t="shared" si="304"/>
        <v>50</v>
      </c>
      <c r="H372" s="30">
        <f t="shared" si="304"/>
        <v>50</v>
      </c>
      <c r="I372" s="30">
        <f t="shared" si="304"/>
        <v>0</v>
      </c>
      <c r="J372" s="30">
        <f t="shared" si="304"/>
        <v>0</v>
      </c>
      <c r="K372" s="30">
        <f t="shared" si="304"/>
        <v>0</v>
      </c>
      <c r="L372" s="30">
        <f t="shared" si="304"/>
        <v>0</v>
      </c>
      <c r="M372" s="30">
        <f t="shared" si="304"/>
        <v>0</v>
      </c>
      <c r="N372" s="30">
        <f t="shared" si="304"/>
        <v>0</v>
      </c>
      <c r="O372" s="30">
        <f t="shared" si="304"/>
        <v>0</v>
      </c>
      <c r="P372" s="30">
        <f t="shared" si="304"/>
        <v>0</v>
      </c>
      <c r="Q372" s="30">
        <f t="shared" si="304"/>
        <v>0</v>
      </c>
    </row>
    <row r="373" spans="1:17" ht="18" customHeight="1" x14ac:dyDescent="0.2">
      <c r="A373" s="180" t="s">
        <v>1113</v>
      </c>
      <c r="B373" s="303" t="s">
        <v>786</v>
      </c>
      <c r="C373" s="304"/>
      <c r="D373" s="304"/>
      <c r="E373" s="304"/>
      <c r="F373" s="304"/>
      <c r="G373" s="304"/>
      <c r="H373" s="304"/>
      <c r="I373" s="304"/>
      <c r="J373" s="304"/>
      <c r="K373" s="304"/>
      <c r="L373" s="304"/>
      <c r="M373" s="304"/>
      <c r="N373" s="304"/>
      <c r="O373" s="304"/>
      <c r="P373" s="304"/>
      <c r="Q373" s="305"/>
    </row>
    <row r="374" spans="1:17" ht="30" x14ac:dyDescent="0.25">
      <c r="A374" s="180"/>
      <c r="B374" s="181" t="s">
        <v>36</v>
      </c>
      <c r="C374" s="185"/>
      <c r="D374" s="29"/>
      <c r="E374" s="30">
        <f t="shared" si="300"/>
        <v>120</v>
      </c>
      <c r="F374" s="41"/>
      <c r="G374" s="41">
        <v>120</v>
      </c>
      <c r="H374" s="30">
        <f>F374+G374</f>
        <v>120</v>
      </c>
      <c r="I374" s="41"/>
      <c r="J374" s="41"/>
      <c r="K374" s="30">
        <f>I374+J374</f>
        <v>0</v>
      </c>
      <c r="L374" s="41"/>
      <c r="M374" s="41"/>
      <c r="N374" s="30">
        <f>L374+M374</f>
        <v>0</v>
      </c>
      <c r="O374" s="30"/>
      <c r="P374" s="30"/>
      <c r="Q374" s="30"/>
    </row>
    <row r="375" spans="1:17" ht="45" x14ac:dyDescent="0.25">
      <c r="A375" s="180"/>
      <c r="B375" s="181" t="s">
        <v>42</v>
      </c>
      <c r="C375" s="29"/>
      <c r="D375" s="29"/>
      <c r="E375" s="30">
        <f t="shared" si="300"/>
        <v>0</v>
      </c>
      <c r="F375" s="29"/>
      <c r="G375" s="29"/>
      <c r="H375" s="30">
        <f t="shared" ref="H375:H377" si="305">F375+G375</f>
        <v>0</v>
      </c>
      <c r="I375" s="29"/>
      <c r="J375" s="29"/>
      <c r="K375" s="30">
        <f t="shared" ref="K375:K377" si="306">I375+J375</f>
        <v>0</v>
      </c>
      <c r="L375" s="29"/>
      <c r="M375" s="29"/>
      <c r="N375" s="30">
        <f t="shared" ref="N375:N377" si="307">L375+M375</f>
        <v>0</v>
      </c>
      <c r="O375" s="29"/>
      <c r="P375" s="29"/>
      <c r="Q375" s="29"/>
    </row>
    <row r="376" spans="1:17" ht="30" x14ac:dyDescent="0.25">
      <c r="A376" s="180"/>
      <c r="B376" s="181" t="s">
        <v>37</v>
      </c>
      <c r="C376" s="29"/>
      <c r="D376" s="29"/>
      <c r="E376" s="30">
        <f t="shared" si="300"/>
        <v>0</v>
      </c>
      <c r="F376" s="29"/>
      <c r="G376" s="29"/>
      <c r="H376" s="30">
        <f t="shared" si="305"/>
        <v>0</v>
      </c>
      <c r="I376" s="29"/>
      <c r="J376" s="29"/>
      <c r="K376" s="30">
        <f t="shared" si="306"/>
        <v>0</v>
      </c>
      <c r="L376" s="29"/>
      <c r="M376" s="29"/>
      <c r="N376" s="30">
        <f t="shared" si="307"/>
        <v>0</v>
      </c>
      <c r="O376" s="29"/>
      <c r="P376" s="29"/>
      <c r="Q376" s="29"/>
    </row>
    <row r="377" spans="1:17" ht="15" x14ac:dyDescent="0.25">
      <c r="A377" s="180"/>
      <c r="B377" s="181" t="s">
        <v>38</v>
      </c>
      <c r="C377" s="29"/>
      <c r="D377" s="29"/>
      <c r="E377" s="30">
        <f t="shared" si="300"/>
        <v>0</v>
      </c>
      <c r="F377" s="29"/>
      <c r="G377" s="29"/>
      <c r="H377" s="30">
        <f t="shared" si="305"/>
        <v>0</v>
      </c>
      <c r="I377" s="29"/>
      <c r="J377" s="29"/>
      <c r="K377" s="30">
        <f t="shared" si="306"/>
        <v>0</v>
      </c>
      <c r="L377" s="29"/>
      <c r="M377" s="29"/>
      <c r="N377" s="30">
        <f t="shared" si="307"/>
        <v>0</v>
      </c>
      <c r="O377" s="29"/>
      <c r="P377" s="29"/>
      <c r="Q377" s="29"/>
    </row>
    <row r="378" spans="1:17" ht="30" x14ac:dyDescent="0.25">
      <c r="A378" s="180"/>
      <c r="B378" s="181" t="s">
        <v>41</v>
      </c>
      <c r="C378" s="29"/>
      <c r="D378" s="29"/>
      <c r="E378" s="30">
        <f t="shared" si="300"/>
        <v>120</v>
      </c>
      <c r="F378" s="30">
        <f t="shared" ref="F378:Q378" si="308">SUM(F374:F377)</f>
        <v>0</v>
      </c>
      <c r="G378" s="30">
        <f t="shared" si="308"/>
        <v>120</v>
      </c>
      <c r="H378" s="30">
        <f t="shared" si="308"/>
        <v>120</v>
      </c>
      <c r="I378" s="30">
        <f t="shared" si="308"/>
        <v>0</v>
      </c>
      <c r="J378" s="30">
        <f t="shared" si="308"/>
        <v>0</v>
      </c>
      <c r="K378" s="30">
        <f t="shared" si="308"/>
        <v>0</v>
      </c>
      <c r="L378" s="30">
        <f t="shared" si="308"/>
        <v>0</v>
      </c>
      <c r="M378" s="30">
        <f t="shared" si="308"/>
        <v>0</v>
      </c>
      <c r="N378" s="30">
        <f t="shared" si="308"/>
        <v>0</v>
      </c>
      <c r="O378" s="30">
        <f t="shared" si="308"/>
        <v>0</v>
      </c>
      <c r="P378" s="30">
        <f t="shared" si="308"/>
        <v>0</v>
      </c>
      <c r="Q378" s="30">
        <f t="shared" si="308"/>
        <v>0</v>
      </c>
    </row>
    <row r="379" spans="1:17" ht="18.600000000000001" customHeight="1" x14ac:dyDescent="0.2">
      <c r="A379" s="180" t="s">
        <v>1114</v>
      </c>
      <c r="B379" s="303" t="s">
        <v>840</v>
      </c>
      <c r="C379" s="304"/>
      <c r="D379" s="304"/>
      <c r="E379" s="304"/>
      <c r="F379" s="304"/>
      <c r="G379" s="304"/>
      <c r="H379" s="304"/>
      <c r="I379" s="304"/>
      <c r="J379" s="304"/>
      <c r="K379" s="304"/>
      <c r="L379" s="304"/>
      <c r="M379" s="304"/>
      <c r="N379" s="304"/>
      <c r="O379" s="304"/>
      <c r="P379" s="304"/>
      <c r="Q379" s="305"/>
    </row>
    <row r="380" spans="1:17" ht="30" x14ac:dyDescent="0.25">
      <c r="A380" s="180"/>
      <c r="B380" s="181" t="s">
        <v>36</v>
      </c>
      <c r="C380" s="185"/>
      <c r="D380" s="29"/>
      <c r="E380" s="30">
        <f t="shared" si="300"/>
        <v>800</v>
      </c>
      <c r="F380" s="41"/>
      <c r="G380" s="41">
        <v>200</v>
      </c>
      <c r="H380" s="30">
        <f>F380+G380</f>
        <v>200</v>
      </c>
      <c r="I380" s="41"/>
      <c r="J380" s="41">
        <v>300</v>
      </c>
      <c r="K380" s="30">
        <f>I380+J380</f>
        <v>300</v>
      </c>
      <c r="L380" s="41"/>
      <c r="M380" s="41">
        <v>300</v>
      </c>
      <c r="N380" s="30">
        <f>L380+M380</f>
        <v>300</v>
      </c>
      <c r="O380" s="30"/>
      <c r="P380" s="30"/>
      <c r="Q380" s="30"/>
    </row>
    <row r="381" spans="1:17" ht="45" x14ac:dyDescent="0.25">
      <c r="A381" s="180"/>
      <c r="B381" s="181" t="s">
        <v>42</v>
      </c>
      <c r="C381" s="29"/>
      <c r="D381" s="29"/>
      <c r="E381" s="30">
        <f t="shared" si="300"/>
        <v>0</v>
      </c>
      <c r="F381" s="29"/>
      <c r="G381" s="29"/>
      <c r="H381" s="30">
        <f t="shared" ref="H381:H383" si="309">F381+G381</f>
        <v>0</v>
      </c>
      <c r="I381" s="29"/>
      <c r="J381" s="29"/>
      <c r="K381" s="30">
        <f t="shared" ref="K381:K383" si="310">I381+J381</f>
        <v>0</v>
      </c>
      <c r="L381" s="29"/>
      <c r="M381" s="29"/>
      <c r="N381" s="30">
        <f t="shared" ref="N381:N383" si="311">L381+M381</f>
        <v>0</v>
      </c>
      <c r="O381" s="29"/>
      <c r="P381" s="29"/>
      <c r="Q381" s="29"/>
    </row>
    <row r="382" spans="1:17" ht="30" x14ac:dyDescent="0.25">
      <c r="A382" s="180"/>
      <c r="B382" s="181" t="s">
        <v>37</v>
      </c>
      <c r="C382" s="29"/>
      <c r="D382" s="29"/>
      <c r="E382" s="30">
        <f t="shared" si="300"/>
        <v>0</v>
      </c>
      <c r="F382" s="29"/>
      <c r="G382" s="29"/>
      <c r="H382" s="30">
        <f t="shared" si="309"/>
        <v>0</v>
      </c>
      <c r="I382" s="29"/>
      <c r="J382" s="29"/>
      <c r="K382" s="30">
        <f t="shared" si="310"/>
        <v>0</v>
      </c>
      <c r="L382" s="29"/>
      <c r="M382" s="29"/>
      <c r="N382" s="30">
        <f t="shared" si="311"/>
        <v>0</v>
      </c>
      <c r="O382" s="29"/>
      <c r="P382" s="29"/>
      <c r="Q382" s="29"/>
    </row>
    <row r="383" spans="1:17" ht="15" x14ac:dyDescent="0.25">
      <c r="A383" s="180"/>
      <c r="B383" s="181" t="s">
        <v>38</v>
      </c>
      <c r="C383" s="29"/>
      <c r="D383" s="29"/>
      <c r="E383" s="30">
        <f t="shared" si="300"/>
        <v>0</v>
      </c>
      <c r="F383" s="29"/>
      <c r="G383" s="29"/>
      <c r="H383" s="30">
        <f t="shared" si="309"/>
        <v>0</v>
      </c>
      <c r="I383" s="29"/>
      <c r="J383" s="29"/>
      <c r="K383" s="30">
        <f t="shared" si="310"/>
        <v>0</v>
      </c>
      <c r="L383" s="29"/>
      <c r="M383" s="29"/>
      <c r="N383" s="30">
        <f t="shared" si="311"/>
        <v>0</v>
      </c>
      <c r="O383" s="29"/>
      <c r="P383" s="29"/>
      <c r="Q383" s="29"/>
    </row>
    <row r="384" spans="1:17" ht="30" x14ac:dyDescent="0.25">
      <c r="A384" s="180"/>
      <c r="B384" s="181" t="s">
        <v>41</v>
      </c>
      <c r="C384" s="29"/>
      <c r="D384" s="29"/>
      <c r="E384" s="30">
        <f t="shared" si="300"/>
        <v>800</v>
      </c>
      <c r="F384" s="30">
        <f t="shared" ref="F384:Q384" si="312">SUM(F380:F383)</f>
        <v>0</v>
      </c>
      <c r="G384" s="30">
        <f t="shared" si="312"/>
        <v>200</v>
      </c>
      <c r="H384" s="30">
        <f t="shared" si="312"/>
        <v>200</v>
      </c>
      <c r="I384" s="30">
        <f t="shared" si="312"/>
        <v>0</v>
      </c>
      <c r="J384" s="30">
        <f t="shared" si="312"/>
        <v>300</v>
      </c>
      <c r="K384" s="30">
        <f t="shared" si="312"/>
        <v>300</v>
      </c>
      <c r="L384" s="30">
        <f t="shared" si="312"/>
        <v>0</v>
      </c>
      <c r="M384" s="30">
        <f t="shared" si="312"/>
        <v>300</v>
      </c>
      <c r="N384" s="30">
        <f t="shared" si="312"/>
        <v>300</v>
      </c>
      <c r="O384" s="30">
        <f t="shared" si="312"/>
        <v>0</v>
      </c>
      <c r="P384" s="30">
        <f t="shared" si="312"/>
        <v>0</v>
      </c>
      <c r="Q384" s="30">
        <f t="shared" si="312"/>
        <v>0</v>
      </c>
    </row>
    <row r="385" spans="1:17" ht="36" customHeight="1" x14ac:dyDescent="0.2">
      <c r="A385" s="309" t="s">
        <v>1367</v>
      </c>
      <c r="B385" s="310" t="s">
        <v>1251</v>
      </c>
      <c r="C385" s="311"/>
      <c r="D385" s="311"/>
      <c r="E385" s="311"/>
      <c r="F385" s="311"/>
      <c r="G385" s="311"/>
      <c r="H385" s="311"/>
      <c r="I385" s="311"/>
      <c r="J385" s="311"/>
      <c r="K385" s="311"/>
      <c r="L385" s="311"/>
      <c r="M385" s="311"/>
      <c r="N385" s="311"/>
      <c r="O385" s="311"/>
      <c r="P385" s="311"/>
      <c r="Q385" s="312"/>
    </row>
    <row r="386" spans="1:17" ht="30" x14ac:dyDescent="0.25">
      <c r="A386" s="180"/>
      <c r="B386" s="181" t="s">
        <v>36</v>
      </c>
      <c r="C386" s="29"/>
      <c r="D386" s="29"/>
      <c r="E386" s="30">
        <f>H386+K386+N386+O386+P386+Q386</f>
        <v>4850</v>
      </c>
      <c r="F386" s="182"/>
      <c r="G386" s="182">
        <v>150</v>
      </c>
      <c r="H386" s="30">
        <f>F386+G386</f>
        <v>150</v>
      </c>
      <c r="I386" s="182"/>
      <c r="J386" s="182">
        <v>2000</v>
      </c>
      <c r="K386" s="30">
        <f>I386+J386</f>
        <v>2000</v>
      </c>
      <c r="L386" s="182"/>
      <c r="M386" s="182">
        <v>800</v>
      </c>
      <c r="N386" s="30">
        <f>L386+M386</f>
        <v>800</v>
      </c>
      <c r="O386" s="182">
        <v>800</v>
      </c>
      <c r="P386" s="182">
        <v>600</v>
      </c>
      <c r="Q386" s="182">
        <v>500</v>
      </c>
    </row>
    <row r="387" spans="1:17" ht="45" x14ac:dyDescent="0.25">
      <c r="A387" s="180"/>
      <c r="B387" s="181" t="s">
        <v>42</v>
      </c>
      <c r="C387" s="29"/>
      <c r="D387" s="29"/>
      <c r="E387" s="30">
        <f t="shared" ref="E387:E390" si="313">H387+K387+N387+O387+P387+Q387</f>
        <v>0</v>
      </c>
      <c r="F387" s="184"/>
      <c r="G387" s="184"/>
      <c r="H387" s="30">
        <f t="shared" ref="H387:H389" si="314">F387+G387</f>
        <v>0</v>
      </c>
      <c r="I387" s="184"/>
      <c r="J387" s="184"/>
      <c r="K387" s="30">
        <f t="shared" ref="K387:K389" si="315">I387+J387</f>
        <v>0</v>
      </c>
      <c r="L387" s="184"/>
      <c r="M387" s="184"/>
      <c r="N387" s="30">
        <f t="shared" ref="N387:N389" si="316">L387+M387</f>
        <v>0</v>
      </c>
      <c r="O387" s="184"/>
      <c r="P387" s="184"/>
      <c r="Q387" s="184"/>
    </row>
    <row r="388" spans="1:17" ht="30" x14ac:dyDescent="0.25">
      <c r="A388" s="180"/>
      <c r="B388" s="181" t="s">
        <v>37</v>
      </c>
      <c r="C388" s="29"/>
      <c r="D388" s="29"/>
      <c r="E388" s="30">
        <f t="shared" si="313"/>
        <v>0</v>
      </c>
      <c r="F388" s="184"/>
      <c r="G388" s="182"/>
      <c r="H388" s="30">
        <f t="shared" si="314"/>
        <v>0</v>
      </c>
      <c r="I388" s="182"/>
      <c r="J388" s="182"/>
      <c r="K388" s="30">
        <f t="shared" si="315"/>
        <v>0</v>
      </c>
      <c r="L388" s="182"/>
      <c r="M388" s="182"/>
      <c r="N388" s="30">
        <f t="shared" si="316"/>
        <v>0</v>
      </c>
      <c r="O388" s="182"/>
      <c r="P388" s="182"/>
      <c r="Q388" s="182"/>
    </row>
    <row r="389" spans="1:17" ht="15" x14ac:dyDescent="0.25">
      <c r="A389" s="180"/>
      <c r="B389" s="181" t="s">
        <v>38</v>
      </c>
      <c r="C389" s="29"/>
      <c r="D389" s="29"/>
      <c r="E389" s="30">
        <f t="shared" si="313"/>
        <v>385</v>
      </c>
      <c r="F389" s="184"/>
      <c r="G389" s="184">
        <v>5</v>
      </c>
      <c r="H389" s="30">
        <f t="shared" si="314"/>
        <v>5</v>
      </c>
      <c r="I389" s="184"/>
      <c r="J389" s="184">
        <v>50</v>
      </c>
      <c r="K389" s="30">
        <f t="shared" si="315"/>
        <v>50</v>
      </c>
      <c r="L389" s="184"/>
      <c r="M389" s="184">
        <v>50</v>
      </c>
      <c r="N389" s="30">
        <f t="shared" si="316"/>
        <v>50</v>
      </c>
      <c r="O389" s="182">
        <v>80</v>
      </c>
      <c r="P389" s="182">
        <v>100</v>
      </c>
      <c r="Q389" s="182">
        <v>100</v>
      </c>
    </row>
    <row r="390" spans="1:17" ht="30" x14ac:dyDescent="0.25">
      <c r="A390" s="180"/>
      <c r="B390" s="181" t="s">
        <v>41</v>
      </c>
      <c r="C390" s="29"/>
      <c r="D390" s="29"/>
      <c r="E390" s="30">
        <f t="shared" si="313"/>
        <v>5235</v>
      </c>
      <c r="F390" s="30">
        <f t="shared" ref="F390:Q390" si="317">SUM(F386:F389)</f>
        <v>0</v>
      </c>
      <c r="G390" s="30">
        <f t="shared" si="317"/>
        <v>155</v>
      </c>
      <c r="H390" s="30">
        <f t="shared" si="317"/>
        <v>155</v>
      </c>
      <c r="I390" s="30">
        <f t="shared" si="317"/>
        <v>0</v>
      </c>
      <c r="J390" s="30">
        <f t="shared" si="317"/>
        <v>2050</v>
      </c>
      <c r="K390" s="30">
        <f t="shared" si="317"/>
        <v>2050</v>
      </c>
      <c r="L390" s="30">
        <f t="shared" si="317"/>
        <v>0</v>
      </c>
      <c r="M390" s="30">
        <f t="shared" si="317"/>
        <v>850</v>
      </c>
      <c r="N390" s="30">
        <f t="shared" si="317"/>
        <v>850</v>
      </c>
      <c r="O390" s="30">
        <f t="shared" si="317"/>
        <v>880</v>
      </c>
      <c r="P390" s="30">
        <f t="shared" si="317"/>
        <v>700</v>
      </c>
      <c r="Q390" s="30">
        <f t="shared" si="317"/>
        <v>600</v>
      </c>
    </row>
    <row r="391" spans="1:17" ht="17.25" customHeight="1" x14ac:dyDescent="0.2">
      <c r="A391" s="180" t="s">
        <v>1394</v>
      </c>
      <c r="B391" s="313" t="s">
        <v>1289</v>
      </c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4"/>
      <c r="N391" s="314"/>
      <c r="O391" s="314"/>
      <c r="P391" s="314"/>
      <c r="Q391" s="315"/>
    </row>
    <row r="392" spans="1:17" ht="30" x14ac:dyDescent="0.25">
      <c r="A392" s="180"/>
      <c r="B392" s="181" t="s">
        <v>36</v>
      </c>
      <c r="C392" s="29"/>
      <c r="D392" s="29"/>
      <c r="E392" s="30">
        <f>H392+K392+N392+O392+P392+Q392</f>
        <v>220</v>
      </c>
      <c r="F392" s="182"/>
      <c r="G392" s="182">
        <v>50</v>
      </c>
      <c r="H392" s="30">
        <f>F392+G392</f>
        <v>50</v>
      </c>
      <c r="I392" s="182"/>
      <c r="J392" s="182">
        <v>50</v>
      </c>
      <c r="K392" s="30">
        <f>I392+J392</f>
        <v>50</v>
      </c>
      <c r="L392" s="182"/>
      <c r="M392" s="182">
        <v>30</v>
      </c>
      <c r="N392" s="30">
        <f>L392+M392</f>
        <v>30</v>
      </c>
      <c r="O392" s="182">
        <v>30</v>
      </c>
      <c r="P392" s="182">
        <v>30</v>
      </c>
      <c r="Q392" s="182">
        <v>30</v>
      </c>
    </row>
    <row r="393" spans="1:17" ht="45" x14ac:dyDescent="0.25">
      <c r="A393" s="180"/>
      <c r="B393" s="181" t="s">
        <v>42</v>
      </c>
      <c r="C393" s="29"/>
      <c r="D393" s="29"/>
      <c r="E393" s="30">
        <f t="shared" ref="E393:E396" si="318">H393+K393+N393+O393+P393+Q393</f>
        <v>0</v>
      </c>
      <c r="F393" s="184"/>
      <c r="G393" s="184"/>
      <c r="H393" s="30">
        <f t="shared" ref="H393:H395" si="319">F393+G393</f>
        <v>0</v>
      </c>
      <c r="I393" s="184"/>
      <c r="J393" s="184"/>
      <c r="K393" s="30">
        <f t="shared" ref="K393:K395" si="320">I393+J393</f>
        <v>0</v>
      </c>
      <c r="L393" s="184"/>
      <c r="M393" s="184"/>
      <c r="N393" s="30">
        <f t="shared" ref="N393:N395" si="321">L393+M393</f>
        <v>0</v>
      </c>
      <c r="O393" s="184"/>
      <c r="P393" s="184"/>
      <c r="Q393" s="184"/>
    </row>
    <row r="394" spans="1:17" ht="30" x14ac:dyDescent="0.25">
      <c r="A394" s="180"/>
      <c r="B394" s="181" t="s">
        <v>37</v>
      </c>
      <c r="C394" s="29"/>
      <c r="D394" s="29"/>
      <c r="E394" s="30">
        <f t="shared" si="318"/>
        <v>0</v>
      </c>
      <c r="F394" s="184"/>
      <c r="G394" s="184"/>
      <c r="H394" s="30">
        <f t="shared" si="319"/>
        <v>0</v>
      </c>
      <c r="I394" s="184"/>
      <c r="J394" s="184"/>
      <c r="K394" s="30">
        <f t="shared" si="320"/>
        <v>0</v>
      </c>
      <c r="L394" s="184"/>
      <c r="M394" s="184"/>
      <c r="N394" s="30">
        <f t="shared" si="321"/>
        <v>0</v>
      </c>
      <c r="O394" s="184"/>
      <c r="P394" s="184"/>
      <c r="Q394" s="184"/>
    </row>
    <row r="395" spans="1:17" ht="15" x14ac:dyDescent="0.25">
      <c r="A395" s="180"/>
      <c r="B395" s="181" t="s">
        <v>38</v>
      </c>
      <c r="C395" s="29"/>
      <c r="D395" s="29"/>
      <c r="E395" s="30">
        <f t="shared" si="318"/>
        <v>0</v>
      </c>
      <c r="F395" s="184"/>
      <c r="G395" s="184"/>
      <c r="H395" s="30">
        <f t="shared" si="319"/>
        <v>0</v>
      </c>
      <c r="I395" s="184"/>
      <c r="J395" s="184"/>
      <c r="K395" s="30">
        <f t="shared" si="320"/>
        <v>0</v>
      </c>
      <c r="L395" s="184"/>
      <c r="M395" s="184"/>
      <c r="N395" s="30">
        <f t="shared" si="321"/>
        <v>0</v>
      </c>
      <c r="O395" s="184"/>
      <c r="P395" s="184"/>
      <c r="Q395" s="184"/>
    </row>
    <row r="396" spans="1:17" ht="30" x14ac:dyDescent="0.25">
      <c r="A396" s="180"/>
      <c r="B396" s="181" t="s">
        <v>41</v>
      </c>
      <c r="C396" s="29"/>
      <c r="D396" s="29"/>
      <c r="E396" s="30">
        <f t="shared" si="318"/>
        <v>220</v>
      </c>
      <c r="F396" s="30">
        <f t="shared" ref="F396:Q396" si="322">SUM(F392:F395)</f>
        <v>0</v>
      </c>
      <c r="G396" s="30">
        <f t="shared" si="322"/>
        <v>50</v>
      </c>
      <c r="H396" s="30">
        <f t="shared" si="322"/>
        <v>50</v>
      </c>
      <c r="I396" s="30">
        <f t="shared" si="322"/>
        <v>0</v>
      </c>
      <c r="J396" s="30">
        <f t="shared" si="322"/>
        <v>50</v>
      </c>
      <c r="K396" s="30">
        <f t="shared" si="322"/>
        <v>50</v>
      </c>
      <c r="L396" s="30">
        <f t="shared" si="322"/>
        <v>0</v>
      </c>
      <c r="M396" s="30">
        <f t="shared" si="322"/>
        <v>30</v>
      </c>
      <c r="N396" s="30">
        <f t="shared" si="322"/>
        <v>30</v>
      </c>
      <c r="O396" s="30">
        <f t="shared" si="322"/>
        <v>30</v>
      </c>
      <c r="P396" s="30">
        <f t="shared" si="322"/>
        <v>30</v>
      </c>
      <c r="Q396" s="30">
        <f t="shared" si="322"/>
        <v>30</v>
      </c>
    </row>
    <row r="397" spans="1:17" ht="17.25" customHeight="1" x14ac:dyDescent="0.2">
      <c r="A397" s="180" t="s">
        <v>1403</v>
      </c>
      <c r="B397" s="296" t="s">
        <v>1237</v>
      </c>
      <c r="C397" s="297"/>
      <c r="D397" s="297"/>
      <c r="E397" s="297"/>
      <c r="F397" s="297"/>
      <c r="G397" s="297"/>
      <c r="H397" s="297"/>
      <c r="I397" s="297"/>
      <c r="J397" s="297"/>
      <c r="K397" s="297"/>
      <c r="L397" s="297"/>
      <c r="M397" s="297"/>
      <c r="N397" s="297"/>
      <c r="O397" s="297"/>
      <c r="P397" s="297"/>
      <c r="Q397" s="298"/>
    </row>
    <row r="398" spans="1:17" ht="30" x14ac:dyDescent="0.25">
      <c r="A398" s="180"/>
      <c r="B398" s="181" t="s">
        <v>36</v>
      </c>
      <c r="C398" s="29"/>
      <c r="D398" s="29"/>
      <c r="E398" s="30">
        <f>H398+K398+N398+O398+P398+Q398</f>
        <v>750</v>
      </c>
      <c r="F398" s="182"/>
      <c r="G398" s="182">
        <v>110</v>
      </c>
      <c r="H398" s="30">
        <f>F398+G398</f>
        <v>110</v>
      </c>
      <c r="I398" s="182"/>
      <c r="J398" s="182">
        <v>300</v>
      </c>
      <c r="K398" s="30">
        <f>I398+J398</f>
        <v>300</v>
      </c>
      <c r="L398" s="182"/>
      <c r="M398" s="182">
        <v>250</v>
      </c>
      <c r="N398" s="30">
        <f>L398+M398</f>
        <v>250</v>
      </c>
      <c r="O398" s="182">
        <v>30</v>
      </c>
      <c r="P398" s="182">
        <v>30</v>
      </c>
      <c r="Q398" s="182">
        <v>30</v>
      </c>
    </row>
    <row r="399" spans="1:17" ht="45" x14ac:dyDescent="0.25">
      <c r="A399" s="180"/>
      <c r="B399" s="181" t="s">
        <v>42</v>
      </c>
      <c r="C399" s="29"/>
      <c r="D399" s="29"/>
      <c r="E399" s="30">
        <f t="shared" ref="E399:E402" si="323">H399+K399+N399+O399+P399+Q399</f>
        <v>0</v>
      </c>
      <c r="F399" s="184"/>
      <c r="G399" s="184"/>
      <c r="H399" s="30">
        <f t="shared" ref="H399:H401" si="324">F399+G399</f>
        <v>0</v>
      </c>
      <c r="I399" s="184"/>
      <c r="J399" s="184"/>
      <c r="K399" s="30">
        <f t="shared" ref="K399:K401" si="325">I399+J399</f>
        <v>0</v>
      </c>
      <c r="L399" s="184"/>
      <c r="M399" s="184"/>
      <c r="N399" s="30">
        <f t="shared" ref="N399:N401" si="326">L399+M399</f>
        <v>0</v>
      </c>
      <c r="O399" s="184"/>
      <c r="P399" s="184"/>
      <c r="Q399" s="184"/>
    </row>
    <row r="400" spans="1:17" ht="30" x14ac:dyDescent="0.25">
      <c r="A400" s="180"/>
      <c r="B400" s="181" t="s">
        <v>37</v>
      </c>
      <c r="C400" s="29"/>
      <c r="D400" s="29"/>
      <c r="E400" s="30">
        <f t="shared" si="323"/>
        <v>0</v>
      </c>
      <c r="F400" s="184"/>
      <c r="G400" s="184"/>
      <c r="H400" s="30">
        <f t="shared" si="324"/>
        <v>0</v>
      </c>
      <c r="I400" s="184"/>
      <c r="J400" s="184"/>
      <c r="K400" s="30">
        <f t="shared" si="325"/>
        <v>0</v>
      </c>
      <c r="L400" s="184"/>
      <c r="M400" s="184"/>
      <c r="N400" s="30">
        <f t="shared" si="326"/>
        <v>0</v>
      </c>
      <c r="O400" s="184"/>
      <c r="P400" s="184"/>
      <c r="Q400" s="184"/>
    </row>
    <row r="401" spans="1:17" ht="15" x14ac:dyDescent="0.25">
      <c r="A401" s="180"/>
      <c r="B401" s="181" t="s">
        <v>38</v>
      </c>
      <c r="C401" s="29"/>
      <c r="D401" s="29"/>
      <c r="E401" s="30">
        <f t="shared" si="323"/>
        <v>0</v>
      </c>
      <c r="F401" s="184"/>
      <c r="G401" s="184"/>
      <c r="H401" s="30">
        <f t="shared" si="324"/>
        <v>0</v>
      </c>
      <c r="I401" s="184"/>
      <c r="J401" s="184"/>
      <c r="K401" s="30">
        <f t="shared" si="325"/>
        <v>0</v>
      </c>
      <c r="L401" s="184"/>
      <c r="M401" s="184"/>
      <c r="N401" s="30">
        <f t="shared" si="326"/>
        <v>0</v>
      </c>
      <c r="O401" s="184"/>
      <c r="P401" s="184"/>
      <c r="Q401" s="184"/>
    </row>
    <row r="402" spans="1:17" ht="30" x14ac:dyDescent="0.25">
      <c r="A402" s="180"/>
      <c r="B402" s="181" t="s">
        <v>41</v>
      </c>
      <c r="C402" s="29"/>
      <c r="D402" s="29"/>
      <c r="E402" s="30">
        <f t="shared" si="323"/>
        <v>750</v>
      </c>
      <c r="F402" s="30">
        <f t="shared" ref="F402:Q402" si="327">SUM(F398:F401)</f>
        <v>0</v>
      </c>
      <c r="G402" s="30">
        <f t="shared" si="327"/>
        <v>110</v>
      </c>
      <c r="H402" s="30">
        <f t="shared" si="327"/>
        <v>110</v>
      </c>
      <c r="I402" s="30">
        <f t="shared" si="327"/>
        <v>0</v>
      </c>
      <c r="J402" s="30">
        <f t="shared" si="327"/>
        <v>300</v>
      </c>
      <c r="K402" s="30">
        <f t="shared" si="327"/>
        <v>300</v>
      </c>
      <c r="L402" s="30">
        <f t="shared" si="327"/>
        <v>0</v>
      </c>
      <c r="M402" s="30">
        <f t="shared" si="327"/>
        <v>250</v>
      </c>
      <c r="N402" s="30">
        <f t="shared" si="327"/>
        <v>250</v>
      </c>
      <c r="O402" s="30">
        <f t="shared" si="327"/>
        <v>30</v>
      </c>
      <c r="P402" s="30">
        <f t="shared" si="327"/>
        <v>30</v>
      </c>
      <c r="Q402" s="30">
        <f t="shared" si="327"/>
        <v>30</v>
      </c>
    </row>
    <row r="403" spans="1:17" ht="17.25" customHeight="1" x14ac:dyDescent="0.2">
      <c r="A403" s="180" t="s">
        <v>1424</v>
      </c>
      <c r="B403" s="291" t="s">
        <v>1440</v>
      </c>
      <c r="C403" s="292"/>
      <c r="D403" s="292"/>
      <c r="E403" s="292"/>
      <c r="F403" s="292"/>
      <c r="G403" s="292"/>
      <c r="H403" s="292"/>
      <c r="I403" s="292"/>
      <c r="J403" s="292"/>
      <c r="K403" s="292"/>
      <c r="L403" s="292"/>
      <c r="M403" s="292"/>
      <c r="N403" s="292"/>
      <c r="O403" s="292"/>
      <c r="P403" s="292"/>
      <c r="Q403" s="293"/>
    </row>
    <row r="404" spans="1:17" ht="30" x14ac:dyDescent="0.25">
      <c r="A404" s="180"/>
      <c r="B404" s="181" t="s">
        <v>36</v>
      </c>
      <c r="C404" s="185"/>
      <c r="D404" s="29"/>
      <c r="E404" s="30">
        <f>H404+K404+N404+O404+P404+Q404</f>
        <v>895</v>
      </c>
      <c r="F404" s="41"/>
      <c r="G404" s="41">
        <v>110</v>
      </c>
      <c r="H404" s="30">
        <f>F404+G404</f>
        <v>110</v>
      </c>
      <c r="I404" s="41"/>
      <c r="J404" s="41">
        <v>300</v>
      </c>
      <c r="K404" s="30">
        <f>I404+J404</f>
        <v>300</v>
      </c>
      <c r="L404" s="41"/>
      <c r="M404" s="41">
        <v>250</v>
      </c>
      <c r="N404" s="30">
        <f>L404+M404</f>
        <v>250</v>
      </c>
      <c r="O404" s="30">
        <v>175</v>
      </c>
      <c r="P404" s="30">
        <v>30</v>
      </c>
      <c r="Q404" s="30">
        <v>30</v>
      </c>
    </row>
    <row r="405" spans="1:17" ht="45" x14ac:dyDescent="0.25">
      <c r="A405" s="180"/>
      <c r="B405" s="181" t="s">
        <v>42</v>
      </c>
      <c r="C405" s="29"/>
      <c r="D405" s="29"/>
      <c r="E405" s="30">
        <f t="shared" ref="E405:E408" si="328">H405+K405+N405+O405+P405+Q405</f>
        <v>0</v>
      </c>
      <c r="F405" s="29"/>
      <c r="G405" s="29"/>
      <c r="H405" s="30">
        <f t="shared" ref="H405:H407" si="329">F405+G405</f>
        <v>0</v>
      </c>
      <c r="I405" s="29"/>
      <c r="J405" s="29"/>
      <c r="K405" s="30">
        <f t="shared" ref="K405:K407" si="330">I405+J405</f>
        <v>0</v>
      </c>
      <c r="L405" s="29"/>
      <c r="M405" s="29"/>
      <c r="N405" s="30">
        <f t="shared" ref="N405:N407" si="331">L405+M405</f>
        <v>0</v>
      </c>
      <c r="O405" s="29"/>
      <c r="P405" s="29"/>
      <c r="Q405" s="29"/>
    </row>
    <row r="406" spans="1:17" ht="30" x14ac:dyDescent="0.25">
      <c r="A406" s="180"/>
      <c r="B406" s="181" t="s">
        <v>37</v>
      </c>
      <c r="C406" s="29"/>
      <c r="D406" s="29"/>
      <c r="E406" s="30">
        <f t="shared" si="328"/>
        <v>0</v>
      </c>
      <c r="F406" s="29"/>
      <c r="G406" s="29"/>
      <c r="H406" s="30">
        <f t="shared" si="329"/>
        <v>0</v>
      </c>
      <c r="I406" s="29"/>
      <c r="J406" s="29"/>
      <c r="K406" s="30">
        <f t="shared" si="330"/>
        <v>0</v>
      </c>
      <c r="L406" s="29"/>
      <c r="M406" s="29"/>
      <c r="N406" s="30">
        <f t="shared" si="331"/>
        <v>0</v>
      </c>
      <c r="O406" s="29"/>
      <c r="P406" s="29"/>
      <c r="Q406" s="29"/>
    </row>
    <row r="407" spans="1:17" ht="15" x14ac:dyDescent="0.25">
      <c r="A407" s="180"/>
      <c r="B407" s="181" t="s">
        <v>38</v>
      </c>
      <c r="C407" s="29"/>
      <c r="D407" s="29"/>
      <c r="E407" s="30">
        <f t="shared" si="328"/>
        <v>0</v>
      </c>
      <c r="F407" s="29"/>
      <c r="G407" s="29"/>
      <c r="H407" s="30">
        <f t="shared" si="329"/>
        <v>0</v>
      </c>
      <c r="I407" s="29"/>
      <c r="J407" s="29"/>
      <c r="K407" s="30">
        <f t="shared" si="330"/>
        <v>0</v>
      </c>
      <c r="L407" s="29"/>
      <c r="M407" s="29"/>
      <c r="N407" s="30">
        <f t="shared" si="331"/>
        <v>0</v>
      </c>
      <c r="O407" s="29"/>
      <c r="P407" s="29"/>
      <c r="Q407" s="29"/>
    </row>
    <row r="408" spans="1:17" ht="30" x14ac:dyDescent="0.25">
      <c r="A408" s="180"/>
      <c r="B408" s="181" t="s">
        <v>41</v>
      </c>
      <c r="C408" s="29"/>
      <c r="D408" s="29"/>
      <c r="E408" s="30">
        <f t="shared" si="328"/>
        <v>895</v>
      </c>
      <c r="F408" s="30">
        <f t="shared" ref="F408:Q408" si="332">SUM(F404:F407)</f>
        <v>0</v>
      </c>
      <c r="G408" s="30">
        <f t="shared" si="332"/>
        <v>110</v>
      </c>
      <c r="H408" s="30">
        <f t="shared" si="332"/>
        <v>110</v>
      </c>
      <c r="I408" s="30">
        <f t="shared" si="332"/>
        <v>0</v>
      </c>
      <c r="J408" s="30">
        <f t="shared" si="332"/>
        <v>300</v>
      </c>
      <c r="K408" s="30">
        <f t="shared" si="332"/>
        <v>300</v>
      </c>
      <c r="L408" s="30">
        <f t="shared" si="332"/>
        <v>0</v>
      </c>
      <c r="M408" s="30">
        <f t="shared" si="332"/>
        <v>250</v>
      </c>
      <c r="N408" s="30">
        <f t="shared" si="332"/>
        <v>250</v>
      </c>
      <c r="O408" s="30">
        <f t="shared" si="332"/>
        <v>175</v>
      </c>
      <c r="P408" s="30">
        <f t="shared" si="332"/>
        <v>30</v>
      </c>
      <c r="Q408" s="30">
        <f t="shared" si="332"/>
        <v>30</v>
      </c>
    </row>
    <row r="409" spans="1:17" ht="18" customHeight="1" x14ac:dyDescent="0.2">
      <c r="A409" s="180" t="s">
        <v>1458</v>
      </c>
      <c r="B409" s="291" t="s">
        <v>1479</v>
      </c>
      <c r="C409" s="292"/>
      <c r="D409" s="292"/>
      <c r="E409" s="292"/>
      <c r="F409" s="292"/>
      <c r="G409" s="292"/>
      <c r="H409" s="292"/>
      <c r="I409" s="292"/>
      <c r="J409" s="292"/>
      <c r="K409" s="292"/>
      <c r="L409" s="292"/>
      <c r="M409" s="292"/>
      <c r="N409" s="292"/>
      <c r="O409" s="292"/>
      <c r="P409" s="292"/>
      <c r="Q409" s="293"/>
    </row>
    <row r="410" spans="1:17" ht="30" x14ac:dyDescent="0.25">
      <c r="A410" s="180"/>
      <c r="B410" s="181" t="s">
        <v>36</v>
      </c>
      <c r="C410" s="185"/>
      <c r="D410" s="29"/>
      <c r="E410" s="30">
        <f>H410+K410+N410+O410+P410+Q410</f>
        <v>86</v>
      </c>
      <c r="F410" s="41"/>
      <c r="G410" s="41">
        <v>45</v>
      </c>
      <c r="H410" s="30">
        <f>F410+G410</f>
        <v>45</v>
      </c>
      <c r="I410" s="41"/>
      <c r="J410" s="41">
        <v>31</v>
      </c>
      <c r="K410" s="30">
        <f>I410+J410</f>
        <v>31</v>
      </c>
      <c r="L410" s="41"/>
      <c r="M410" s="41">
        <v>10</v>
      </c>
      <c r="N410" s="30">
        <v>10</v>
      </c>
      <c r="O410" s="30"/>
      <c r="P410" s="30"/>
      <c r="Q410" s="30"/>
    </row>
    <row r="411" spans="1:17" ht="45" x14ac:dyDescent="0.25">
      <c r="A411" s="180"/>
      <c r="B411" s="181" t="s">
        <v>42</v>
      </c>
      <c r="C411" s="29"/>
      <c r="D411" s="29"/>
      <c r="E411" s="30">
        <f t="shared" ref="E411:E414" si="333">H411+K411+N411+O411+P411+Q411</f>
        <v>0</v>
      </c>
      <c r="F411" s="29"/>
      <c r="G411" s="29"/>
      <c r="H411" s="30">
        <f t="shared" ref="H411:H413" si="334">F411+G411</f>
        <v>0</v>
      </c>
      <c r="I411" s="29"/>
      <c r="J411" s="29"/>
      <c r="K411" s="30">
        <f t="shared" ref="K411:K413" si="335">I411+J411</f>
        <v>0</v>
      </c>
      <c r="L411" s="29"/>
      <c r="M411" s="29"/>
      <c r="N411" s="30">
        <f t="shared" ref="N411:N413" si="336">L411+M411</f>
        <v>0</v>
      </c>
      <c r="O411" s="29"/>
      <c r="P411" s="29"/>
      <c r="Q411" s="29"/>
    </row>
    <row r="412" spans="1:17" ht="30" x14ac:dyDescent="0.25">
      <c r="A412" s="180"/>
      <c r="B412" s="181" t="s">
        <v>37</v>
      </c>
      <c r="C412" s="29"/>
      <c r="D412" s="29"/>
      <c r="E412" s="30">
        <f t="shared" si="333"/>
        <v>0</v>
      </c>
      <c r="F412" s="29"/>
      <c r="G412" s="29"/>
      <c r="H412" s="30">
        <f t="shared" si="334"/>
        <v>0</v>
      </c>
      <c r="I412" s="29"/>
      <c r="J412" s="29"/>
      <c r="K412" s="30">
        <f t="shared" si="335"/>
        <v>0</v>
      </c>
      <c r="L412" s="29"/>
      <c r="M412" s="29"/>
      <c r="N412" s="30">
        <f t="shared" si="336"/>
        <v>0</v>
      </c>
      <c r="O412" s="29"/>
      <c r="P412" s="29"/>
      <c r="Q412" s="29"/>
    </row>
    <row r="413" spans="1:17" ht="15" x14ac:dyDescent="0.25">
      <c r="A413" s="180"/>
      <c r="B413" s="181" t="s">
        <v>38</v>
      </c>
      <c r="C413" s="29"/>
      <c r="D413" s="29"/>
      <c r="E413" s="30">
        <f t="shared" si="333"/>
        <v>0</v>
      </c>
      <c r="F413" s="29"/>
      <c r="G413" s="29"/>
      <c r="H413" s="30">
        <f t="shared" si="334"/>
        <v>0</v>
      </c>
      <c r="I413" s="29"/>
      <c r="J413" s="29"/>
      <c r="K413" s="30">
        <f t="shared" si="335"/>
        <v>0</v>
      </c>
      <c r="L413" s="29"/>
      <c r="M413" s="29"/>
      <c r="N413" s="30">
        <f t="shared" si="336"/>
        <v>0</v>
      </c>
      <c r="O413" s="29"/>
      <c r="P413" s="29"/>
      <c r="Q413" s="29"/>
    </row>
    <row r="414" spans="1:17" ht="30" x14ac:dyDescent="0.25">
      <c r="A414" s="180"/>
      <c r="B414" s="181" t="s">
        <v>41</v>
      </c>
      <c r="C414" s="29"/>
      <c r="D414" s="29"/>
      <c r="E414" s="30">
        <f t="shared" si="333"/>
        <v>86</v>
      </c>
      <c r="F414" s="30">
        <f t="shared" ref="F414:Q414" si="337">SUM(F410:F413)</f>
        <v>0</v>
      </c>
      <c r="G414" s="30">
        <f t="shared" si="337"/>
        <v>45</v>
      </c>
      <c r="H414" s="30">
        <f t="shared" si="337"/>
        <v>45</v>
      </c>
      <c r="I414" s="30">
        <f t="shared" si="337"/>
        <v>0</v>
      </c>
      <c r="J414" s="30">
        <f t="shared" si="337"/>
        <v>31</v>
      </c>
      <c r="K414" s="30">
        <f t="shared" si="337"/>
        <v>31</v>
      </c>
      <c r="L414" s="30">
        <f t="shared" si="337"/>
        <v>0</v>
      </c>
      <c r="M414" s="30">
        <f t="shared" si="337"/>
        <v>10</v>
      </c>
      <c r="N414" s="30">
        <f t="shared" si="337"/>
        <v>10</v>
      </c>
      <c r="O414" s="30">
        <f t="shared" si="337"/>
        <v>0</v>
      </c>
      <c r="P414" s="30">
        <f t="shared" si="337"/>
        <v>0</v>
      </c>
      <c r="Q414" s="30">
        <f t="shared" si="337"/>
        <v>0</v>
      </c>
    </row>
    <row r="415" spans="1:17" ht="18.75" customHeight="1" x14ac:dyDescent="0.2">
      <c r="A415" s="180" t="s">
        <v>1544</v>
      </c>
      <c r="B415" s="291" t="s">
        <v>1482</v>
      </c>
      <c r="C415" s="292"/>
      <c r="D415" s="292"/>
      <c r="E415" s="292"/>
      <c r="F415" s="292"/>
      <c r="G415" s="292"/>
      <c r="H415" s="292"/>
      <c r="I415" s="292"/>
      <c r="J415" s="292"/>
      <c r="K415" s="292"/>
      <c r="L415" s="292"/>
      <c r="M415" s="292"/>
      <c r="N415" s="292"/>
      <c r="O415" s="292"/>
      <c r="P415" s="292"/>
      <c r="Q415" s="293"/>
    </row>
    <row r="416" spans="1:17" ht="30" x14ac:dyDescent="0.25">
      <c r="A416" s="180"/>
      <c r="B416" s="181" t="s">
        <v>36</v>
      </c>
      <c r="C416" s="185"/>
      <c r="D416" s="29"/>
      <c r="E416" s="30">
        <f>H416+K416+N416+O416+P416+Q416</f>
        <v>58</v>
      </c>
      <c r="F416" s="41"/>
      <c r="G416" s="41">
        <v>35</v>
      </c>
      <c r="H416" s="30">
        <f>F416+G416</f>
        <v>35</v>
      </c>
      <c r="I416" s="41"/>
      <c r="J416" s="41">
        <v>13</v>
      </c>
      <c r="K416" s="30">
        <f>I416+J416</f>
        <v>13</v>
      </c>
      <c r="L416" s="41"/>
      <c r="M416" s="41">
        <v>10</v>
      </c>
      <c r="N416" s="30">
        <v>10</v>
      </c>
      <c r="O416" s="30"/>
      <c r="P416" s="30"/>
      <c r="Q416" s="30"/>
    </row>
    <row r="417" spans="1:17" ht="45" x14ac:dyDescent="0.25">
      <c r="A417" s="180"/>
      <c r="B417" s="181" t="s">
        <v>42</v>
      </c>
      <c r="C417" s="29"/>
      <c r="D417" s="29"/>
      <c r="E417" s="30">
        <f t="shared" ref="E417:E420" si="338">H417+K417+N417+O417+P417+Q417</f>
        <v>0</v>
      </c>
      <c r="F417" s="29"/>
      <c r="G417" s="29"/>
      <c r="H417" s="30">
        <f t="shared" ref="H417:H419" si="339">F417+G417</f>
        <v>0</v>
      </c>
      <c r="I417" s="29"/>
      <c r="J417" s="29"/>
      <c r="K417" s="30">
        <f t="shared" ref="K417:K419" si="340">I417+J417</f>
        <v>0</v>
      </c>
      <c r="L417" s="29"/>
      <c r="M417" s="29"/>
      <c r="N417" s="30">
        <f t="shared" ref="N417:N419" si="341">L417+M417</f>
        <v>0</v>
      </c>
      <c r="O417" s="29"/>
      <c r="P417" s="29"/>
      <c r="Q417" s="29"/>
    </row>
    <row r="418" spans="1:17" ht="30" x14ac:dyDescent="0.25">
      <c r="A418" s="180"/>
      <c r="B418" s="181" t="s">
        <v>37</v>
      </c>
      <c r="C418" s="29"/>
      <c r="D418" s="29"/>
      <c r="E418" s="30">
        <f t="shared" si="338"/>
        <v>0</v>
      </c>
      <c r="F418" s="29"/>
      <c r="G418" s="29"/>
      <c r="H418" s="30">
        <f t="shared" si="339"/>
        <v>0</v>
      </c>
      <c r="I418" s="29"/>
      <c r="J418" s="29"/>
      <c r="K418" s="30">
        <f t="shared" si="340"/>
        <v>0</v>
      </c>
      <c r="L418" s="29"/>
      <c r="M418" s="29"/>
      <c r="N418" s="30">
        <f t="shared" si="341"/>
        <v>0</v>
      </c>
      <c r="O418" s="29"/>
      <c r="P418" s="29"/>
      <c r="Q418" s="29"/>
    </row>
    <row r="419" spans="1:17" ht="15" x14ac:dyDescent="0.25">
      <c r="A419" s="180"/>
      <c r="B419" s="181" t="s">
        <v>38</v>
      </c>
      <c r="C419" s="29"/>
      <c r="D419" s="29"/>
      <c r="E419" s="30">
        <f t="shared" si="338"/>
        <v>0</v>
      </c>
      <c r="F419" s="29"/>
      <c r="G419" s="29"/>
      <c r="H419" s="30">
        <f t="shared" si="339"/>
        <v>0</v>
      </c>
      <c r="I419" s="29"/>
      <c r="J419" s="29"/>
      <c r="K419" s="30">
        <f t="shared" si="340"/>
        <v>0</v>
      </c>
      <c r="L419" s="29"/>
      <c r="M419" s="29"/>
      <c r="N419" s="30">
        <f t="shared" si="341"/>
        <v>0</v>
      </c>
      <c r="O419" s="29"/>
      <c r="P419" s="29"/>
      <c r="Q419" s="29"/>
    </row>
    <row r="420" spans="1:17" ht="30" x14ac:dyDescent="0.25">
      <c r="A420" s="180"/>
      <c r="B420" s="181" t="s">
        <v>41</v>
      </c>
      <c r="C420" s="29"/>
      <c r="D420" s="29"/>
      <c r="E420" s="30">
        <f t="shared" si="338"/>
        <v>58</v>
      </c>
      <c r="F420" s="30">
        <f t="shared" ref="F420:Q420" si="342">SUM(F416:F419)</f>
        <v>0</v>
      </c>
      <c r="G420" s="30">
        <f t="shared" si="342"/>
        <v>35</v>
      </c>
      <c r="H420" s="30">
        <f t="shared" si="342"/>
        <v>35</v>
      </c>
      <c r="I420" s="30">
        <f t="shared" si="342"/>
        <v>0</v>
      </c>
      <c r="J420" s="30">
        <f t="shared" si="342"/>
        <v>13</v>
      </c>
      <c r="K420" s="30">
        <f t="shared" si="342"/>
        <v>13</v>
      </c>
      <c r="L420" s="30">
        <f t="shared" si="342"/>
        <v>0</v>
      </c>
      <c r="M420" s="30">
        <f t="shared" si="342"/>
        <v>10</v>
      </c>
      <c r="N420" s="30">
        <f t="shared" si="342"/>
        <v>10</v>
      </c>
      <c r="O420" s="30">
        <f t="shared" si="342"/>
        <v>0</v>
      </c>
      <c r="P420" s="30">
        <f t="shared" si="342"/>
        <v>0</v>
      </c>
      <c r="Q420" s="30">
        <f t="shared" si="342"/>
        <v>0</v>
      </c>
    </row>
    <row r="421" spans="1:17" ht="15" x14ac:dyDescent="0.2">
      <c r="A421" s="180" t="s">
        <v>1545</v>
      </c>
      <c r="B421" s="291" t="s">
        <v>1484</v>
      </c>
      <c r="C421" s="292"/>
      <c r="D421" s="292"/>
      <c r="E421" s="292"/>
      <c r="F421" s="292"/>
      <c r="G421" s="292"/>
      <c r="H421" s="292"/>
      <c r="I421" s="292"/>
      <c r="J421" s="292"/>
      <c r="K421" s="292"/>
      <c r="L421" s="292"/>
      <c r="M421" s="292"/>
      <c r="N421" s="292"/>
      <c r="O421" s="292"/>
      <c r="P421" s="292"/>
      <c r="Q421" s="293"/>
    </row>
    <row r="422" spans="1:17" ht="30" x14ac:dyDescent="0.25">
      <c r="A422" s="180"/>
      <c r="B422" s="181" t="s">
        <v>36</v>
      </c>
      <c r="C422" s="185"/>
      <c r="D422" s="29"/>
      <c r="E422" s="30">
        <f>H422+K422+N422+O422+P422+Q422</f>
        <v>21.18</v>
      </c>
      <c r="F422" s="41"/>
      <c r="G422" s="41">
        <v>7.18</v>
      </c>
      <c r="H422" s="30">
        <f>F422+G422</f>
        <v>7.18</v>
      </c>
      <c r="I422" s="41"/>
      <c r="J422" s="41">
        <v>14</v>
      </c>
      <c r="K422" s="30">
        <f>I422+J422</f>
        <v>14</v>
      </c>
      <c r="L422" s="41"/>
      <c r="M422" s="41"/>
      <c r="N422" s="30"/>
      <c r="O422" s="30"/>
      <c r="P422" s="30"/>
      <c r="Q422" s="30"/>
    </row>
    <row r="423" spans="1:17" ht="45" x14ac:dyDescent="0.25">
      <c r="A423" s="180"/>
      <c r="B423" s="181" t="s">
        <v>42</v>
      </c>
      <c r="C423" s="29"/>
      <c r="D423" s="29"/>
      <c r="E423" s="30">
        <f t="shared" ref="E423:E426" si="343">H423+K423+N423+O423+P423+Q423</f>
        <v>0</v>
      </c>
      <c r="F423" s="29"/>
      <c r="G423" s="29"/>
      <c r="H423" s="30">
        <f t="shared" ref="H423:H425" si="344">F423+G423</f>
        <v>0</v>
      </c>
      <c r="I423" s="29"/>
      <c r="J423" s="29"/>
      <c r="K423" s="30">
        <f t="shared" ref="K423:K425" si="345">I423+J423</f>
        <v>0</v>
      </c>
      <c r="L423" s="29"/>
      <c r="M423" s="29"/>
      <c r="N423" s="30">
        <f t="shared" ref="N423:N425" si="346">L423+M423</f>
        <v>0</v>
      </c>
      <c r="O423" s="29"/>
      <c r="P423" s="29"/>
      <c r="Q423" s="29"/>
    </row>
    <row r="424" spans="1:17" ht="30" x14ac:dyDescent="0.25">
      <c r="A424" s="180"/>
      <c r="B424" s="181" t="s">
        <v>37</v>
      </c>
      <c r="C424" s="29"/>
      <c r="D424" s="29"/>
      <c r="E424" s="30">
        <f t="shared" si="343"/>
        <v>0</v>
      </c>
      <c r="F424" s="29"/>
      <c r="G424" s="29"/>
      <c r="H424" s="30">
        <f t="shared" si="344"/>
        <v>0</v>
      </c>
      <c r="I424" s="29"/>
      <c r="J424" s="29"/>
      <c r="K424" s="30">
        <f t="shared" si="345"/>
        <v>0</v>
      </c>
      <c r="L424" s="29"/>
      <c r="M424" s="29"/>
      <c r="N424" s="30">
        <f t="shared" si="346"/>
        <v>0</v>
      </c>
      <c r="O424" s="29"/>
      <c r="P424" s="29"/>
      <c r="Q424" s="29"/>
    </row>
    <row r="425" spans="1:17" ht="15" x14ac:dyDescent="0.25">
      <c r="A425" s="180"/>
      <c r="B425" s="181" t="s">
        <v>38</v>
      </c>
      <c r="C425" s="29"/>
      <c r="D425" s="29"/>
      <c r="E425" s="30">
        <f t="shared" si="343"/>
        <v>0</v>
      </c>
      <c r="F425" s="29"/>
      <c r="G425" s="29"/>
      <c r="H425" s="30">
        <f t="shared" si="344"/>
        <v>0</v>
      </c>
      <c r="I425" s="29"/>
      <c r="J425" s="29"/>
      <c r="K425" s="30">
        <f t="shared" si="345"/>
        <v>0</v>
      </c>
      <c r="L425" s="29"/>
      <c r="M425" s="29"/>
      <c r="N425" s="30">
        <f t="shared" si="346"/>
        <v>0</v>
      </c>
      <c r="O425" s="29"/>
      <c r="P425" s="29"/>
      <c r="Q425" s="29"/>
    </row>
    <row r="426" spans="1:17" ht="30" x14ac:dyDescent="0.25">
      <c r="A426" s="180"/>
      <c r="B426" s="181" t="s">
        <v>41</v>
      </c>
      <c r="C426" s="29"/>
      <c r="D426" s="29"/>
      <c r="E426" s="30">
        <f t="shared" si="343"/>
        <v>21.18</v>
      </c>
      <c r="F426" s="30">
        <f t="shared" ref="F426:Q426" si="347">SUM(F422:F425)</f>
        <v>0</v>
      </c>
      <c r="G426" s="30">
        <f t="shared" si="347"/>
        <v>7.18</v>
      </c>
      <c r="H426" s="30">
        <f t="shared" si="347"/>
        <v>7.18</v>
      </c>
      <c r="I426" s="30">
        <f t="shared" si="347"/>
        <v>0</v>
      </c>
      <c r="J426" s="30">
        <f t="shared" si="347"/>
        <v>14</v>
      </c>
      <c r="K426" s="30">
        <f t="shared" si="347"/>
        <v>14</v>
      </c>
      <c r="L426" s="30">
        <f t="shared" si="347"/>
        <v>0</v>
      </c>
      <c r="M426" s="30">
        <f t="shared" si="347"/>
        <v>0</v>
      </c>
      <c r="N426" s="30">
        <f t="shared" si="347"/>
        <v>0</v>
      </c>
      <c r="O426" s="30">
        <f t="shared" si="347"/>
        <v>0</v>
      </c>
      <c r="P426" s="30">
        <f t="shared" si="347"/>
        <v>0</v>
      </c>
      <c r="Q426" s="30">
        <f t="shared" si="347"/>
        <v>0</v>
      </c>
    </row>
    <row r="427" spans="1:17" ht="21.75" customHeight="1" x14ac:dyDescent="0.2">
      <c r="A427" s="180" t="s">
        <v>1546</v>
      </c>
      <c r="B427" s="291" t="s">
        <v>1548</v>
      </c>
      <c r="C427" s="292"/>
      <c r="D427" s="292"/>
      <c r="E427" s="292"/>
      <c r="F427" s="292"/>
      <c r="G427" s="292"/>
      <c r="H427" s="292"/>
      <c r="I427" s="292"/>
      <c r="J427" s="292"/>
      <c r="K427" s="292"/>
      <c r="L427" s="292"/>
      <c r="M427" s="292"/>
      <c r="N427" s="292"/>
      <c r="O427" s="292"/>
      <c r="P427" s="292"/>
      <c r="Q427" s="293"/>
    </row>
    <row r="428" spans="1:17" ht="30" x14ac:dyDescent="0.25">
      <c r="A428" s="180"/>
      <c r="B428" s="181" t="s">
        <v>36</v>
      </c>
      <c r="C428" s="185"/>
      <c r="D428" s="29"/>
      <c r="E428" s="30">
        <f>H428+K428+N428+O428+P428+Q428</f>
        <v>7</v>
      </c>
      <c r="F428" s="41"/>
      <c r="G428" s="41">
        <v>3</v>
      </c>
      <c r="H428" s="30">
        <f>F428+G428</f>
        <v>3</v>
      </c>
      <c r="I428" s="41"/>
      <c r="J428" s="41">
        <v>4</v>
      </c>
      <c r="K428" s="30">
        <f>I428+J428</f>
        <v>4</v>
      </c>
      <c r="L428" s="41"/>
      <c r="M428" s="41"/>
      <c r="N428" s="30"/>
      <c r="O428" s="30"/>
      <c r="P428" s="30"/>
      <c r="Q428" s="30"/>
    </row>
    <row r="429" spans="1:17" ht="45" x14ac:dyDescent="0.25">
      <c r="A429" s="180"/>
      <c r="B429" s="181" t="s">
        <v>42</v>
      </c>
      <c r="C429" s="29"/>
      <c r="D429" s="29"/>
      <c r="E429" s="30">
        <f t="shared" ref="E429:E432" si="348">H429+K429+N429+O429+P429+Q429</f>
        <v>0</v>
      </c>
      <c r="F429" s="29"/>
      <c r="G429" s="29"/>
      <c r="H429" s="30">
        <f t="shared" ref="H429:H431" si="349">F429+G429</f>
        <v>0</v>
      </c>
      <c r="I429" s="29"/>
      <c r="J429" s="29"/>
      <c r="K429" s="30">
        <f t="shared" ref="K429:K431" si="350">I429+J429</f>
        <v>0</v>
      </c>
      <c r="L429" s="29"/>
      <c r="M429" s="29"/>
      <c r="N429" s="30">
        <f t="shared" ref="N429:N431" si="351">L429+M429</f>
        <v>0</v>
      </c>
      <c r="O429" s="29"/>
      <c r="P429" s="29"/>
      <c r="Q429" s="29"/>
    </row>
    <row r="430" spans="1:17" ht="30" x14ac:dyDescent="0.25">
      <c r="A430" s="180"/>
      <c r="B430" s="181" t="s">
        <v>37</v>
      </c>
      <c r="C430" s="29"/>
      <c r="D430" s="29"/>
      <c r="E430" s="30">
        <f t="shared" si="348"/>
        <v>0</v>
      </c>
      <c r="F430" s="29"/>
      <c r="G430" s="29"/>
      <c r="H430" s="30">
        <f t="shared" si="349"/>
        <v>0</v>
      </c>
      <c r="I430" s="29"/>
      <c r="J430" s="29"/>
      <c r="K430" s="30">
        <f t="shared" si="350"/>
        <v>0</v>
      </c>
      <c r="L430" s="29"/>
      <c r="M430" s="29"/>
      <c r="N430" s="30">
        <f t="shared" si="351"/>
        <v>0</v>
      </c>
      <c r="O430" s="29"/>
      <c r="P430" s="29"/>
      <c r="Q430" s="29"/>
    </row>
    <row r="431" spans="1:17" ht="15" x14ac:dyDescent="0.25">
      <c r="A431" s="180"/>
      <c r="B431" s="181" t="s">
        <v>38</v>
      </c>
      <c r="C431" s="29"/>
      <c r="D431" s="29"/>
      <c r="E431" s="30">
        <f t="shared" si="348"/>
        <v>0</v>
      </c>
      <c r="F431" s="29"/>
      <c r="G431" s="29"/>
      <c r="H431" s="30">
        <f t="shared" si="349"/>
        <v>0</v>
      </c>
      <c r="I431" s="29"/>
      <c r="J431" s="29"/>
      <c r="K431" s="30">
        <f t="shared" si="350"/>
        <v>0</v>
      </c>
      <c r="L431" s="29"/>
      <c r="M431" s="29"/>
      <c r="N431" s="30">
        <f t="shared" si="351"/>
        <v>0</v>
      </c>
      <c r="O431" s="29"/>
      <c r="P431" s="29"/>
      <c r="Q431" s="29"/>
    </row>
    <row r="432" spans="1:17" ht="30" x14ac:dyDescent="0.25">
      <c r="A432" s="180"/>
      <c r="B432" s="181" t="s">
        <v>41</v>
      </c>
      <c r="C432" s="29"/>
      <c r="D432" s="29"/>
      <c r="E432" s="30">
        <f t="shared" si="348"/>
        <v>7</v>
      </c>
      <c r="F432" s="30">
        <f t="shared" ref="F432:Q432" si="352">SUM(F428:F431)</f>
        <v>0</v>
      </c>
      <c r="G432" s="30">
        <f t="shared" si="352"/>
        <v>3</v>
      </c>
      <c r="H432" s="30">
        <f t="shared" si="352"/>
        <v>3</v>
      </c>
      <c r="I432" s="30">
        <f t="shared" si="352"/>
        <v>0</v>
      </c>
      <c r="J432" s="30">
        <f t="shared" si="352"/>
        <v>4</v>
      </c>
      <c r="K432" s="30">
        <f t="shared" si="352"/>
        <v>4</v>
      </c>
      <c r="L432" s="30">
        <f t="shared" si="352"/>
        <v>0</v>
      </c>
      <c r="M432" s="30">
        <f t="shared" si="352"/>
        <v>0</v>
      </c>
      <c r="N432" s="30">
        <f t="shared" si="352"/>
        <v>0</v>
      </c>
      <c r="O432" s="30">
        <f t="shared" si="352"/>
        <v>0</v>
      </c>
      <c r="P432" s="30">
        <f t="shared" si="352"/>
        <v>0</v>
      </c>
      <c r="Q432" s="30">
        <f t="shared" si="352"/>
        <v>0</v>
      </c>
    </row>
    <row r="433" spans="1:17" ht="18.75" customHeight="1" x14ac:dyDescent="0.2">
      <c r="A433" s="180" t="s">
        <v>1466</v>
      </c>
      <c r="B433" s="290" t="s">
        <v>1459</v>
      </c>
      <c r="C433" s="290"/>
      <c r="D433" s="290"/>
      <c r="E433" s="290"/>
      <c r="F433" s="290"/>
      <c r="G433" s="290"/>
      <c r="H433" s="290"/>
      <c r="I433" s="290"/>
      <c r="J433" s="290"/>
      <c r="K433" s="290"/>
      <c r="L433" s="290"/>
      <c r="M433" s="290"/>
      <c r="N433" s="290"/>
      <c r="O433" s="290"/>
      <c r="P433" s="290"/>
      <c r="Q433" s="290"/>
    </row>
    <row r="434" spans="1:17" ht="30" x14ac:dyDescent="0.25">
      <c r="A434" s="180"/>
      <c r="B434" s="181" t="s">
        <v>36</v>
      </c>
      <c r="C434" s="185"/>
      <c r="D434" s="29"/>
      <c r="E434" s="30">
        <f>SUM(H434+K434+N434+O434+P434+Q434)</f>
        <v>420</v>
      </c>
      <c r="F434" s="41"/>
      <c r="G434" s="41">
        <v>70</v>
      </c>
      <c r="H434" s="30">
        <f>F434+G434</f>
        <v>70</v>
      </c>
      <c r="I434" s="41"/>
      <c r="J434" s="41">
        <v>70</v>
      </c>
      <c r="K434" s="30">
        <f>I434+J434</f>
        <v>70</v>
      </c>
      <c r="L434" s="41"/>
      <c r="M434" s="41">
        <v>70</v>
      </c>
      <c r="N434" s="30">
        <f>L434+M434</f>
        <v>70</v>
      </c>
      <c r="O434" s="30">
        <v>70</v>
      </c>
      <c r="P434" s="30">
        <v>70</v>
      </c>
      <c r="Q434" s="30">
        <v>70</v>
      </c>
    </row>
    <row r="435" spans="1:17" ht="45" x14ac:dyDescent="0.25">
      <c r="A435" s="180"/>
      <c r="B435" s="181" t="s">
        <v>42</v>
      </c>
      <c r="C435" s="29"/>
      <c r="D435" s="29"/>
      <c r="E435" s="30">
        <f t="shared" ref="E435:E438" si="353">SUM(H435+K435+N435+O435+P435+Q435)</f>
        <v>0</v>
      </c>
      <c r="F435" s="29"/>
      <c r="G435" s="29"/>
      <c r="H435" s="30">
        <f t="shared" ref="H435:H437" si="354">F435+G435</f>
        <v>0</v>
      </c>
      <c r="I435" s="29"/>
      <c r="J435" s="29"/>
      <c r="K435" s="30">
        <f t="shared" ref="K435:K437" si="355">I435+J435</f>
        <v>0</v>
      </c>
      <c r="L435" s="29"/>
      <c r="M435" s="29"/>
      <c r="N435" s="30">
        <f t="shared" ref="N435:N437" si="356">L435+M435</f>
        <v>0</v>
      </c>
      <c r="O435" s="29"/>
      <c r="P435" s="29"/>
      <c r="Q435" s="29"/>
    </row>
    <row r="436" spans="1:17" ht="30" x14ac:dyDescent="0.25">
      <c r="A436" s="180"/>
      <c r="B436" s="181" t="s">
        <v>37</v>
      </c>
      <c r="C436" s="29"/>
      <c r="D436" s="29"/>
      <c r="E436" s="30">
        <f t="shared" si="353"/>
        <v>0</v>
      </c>
      <c r="F436" s="29"/>
      <c r="G436" s="29"/>
      <c r="H436" s="30">
        <f t="shared" si="354"/>
        <v>0</v>
      </c>
      <c r="I436" s="29"/>
      <c r="J436" s="29"/>
      <c r="K436" s="30">
        <f t="shared" si="355"/>
        <v>0</v>
      </c>
      <c r="L436" s="29"/>
      <c r="M436" s="29"/>
      <c r="N436" s="30">
        <f t="shared" si="356"/>
        <v>0</v>
      </c>
      <c r="O436" s="29"/>
      <c r="P436" s="29"/>
      <c r="Q436" s="29"/>
    </row>
    <row r="437" spans="1:17" ht="15" x14ac:dyDescent="0.25">
      <c r="A437" s="180"/>
      <c r="B437" s="181" t="s">
        <v>38</v>
      </c>
      <c r="C437" s="29"/>
      <c r="D437" s="29"/>
      <c r="E437" s="30">
        <f t="shared" si="353"/>
        <v>173</v>
      </c>
      <c r="F437" s="193"/>
      <c r="G437" s="193"/>
      <c r="H437" s="30">
        <f t="shared" si="354"/>
        <v>0</v>
      </c>
      <c r="I437" s="193"/>
      <c r="J437" s="193">
        <v>34</v>
      </c>
      <c r="K437" s="30">
        <f t="shared" si="355"/>
        <v>34</v>
      </c>
      <c r="L437" s="193"/>
      <c r="M437" s="193">
        <v>34</v>
      </c>
      <c r="N437" s="30">
        <f t="shared" si="356"/>
        <v>34</v>
      </c>
      <c r="O437" s="193">
        <v>35</v>
      </c>
      <c r="P437" s="193">
        <v>35</v>
      </c>
      <c r="Q437" s="193">
        <v>35</v>
      </c>
    </row>
    <row r="438" spans="1:17" ht="30" x14ac:dyDescent="0.25">
      <c r="A438" s="180"/>
      <c r="B438" s="181" t="s">
        <v>41</v>
      </c>
      <c r="C438" s="29"/>
      <c r="D438" s="29"/>
      <c r="E438" s="30">
        <f t="shared" si="353"/>
        <v>593</v>
      </c>
      <c r="F438" s="30">
        <f t="shared" ref="F438:Q438" si="357">SUM(F434:F437)</f>
        <v>0</v>
      </c>
      <c r="G438" s="30">
        <f t="shared" si="357"/>
        <v>70</v>
      </c>
      <c r="H438" s="30">
        <f t="shared" si="357"/>
        <v>70</v>
      </c>
      <c r="I438" s="30">
        <f t="shared" si="357"/>
        <v>0</v>
      </c>
      <c r="J438" s="30">
        <f t="shared" si="357"/>
        <v>104</v>
      </c>
      <c r="K438" s="30">
        <f t="shared" si="357"/>
        <v>104</v>
      </c>
      <c r="L438" s="30">
        <f t="shared" si="357"/>
        <v>0</v>
      </c>
      <c r="M438" s="30">
        <f t="shared" si="357"/>
        <v>104</v>
      </c>
      <c r="N438" s="30">
        <f t="shared" si="357"/>
        <v>104</v>
      </c>
      <c r="O438" s="30">
        <f t="shared" si="357"/>
        <v>105</v>
      </c>
      <c r="P438" s="30">
        <f t="shared" si="357"/>
        <v>105</v>
      </c>
      <c r="Q438" s="30">
        <f t="shared" si="357"/>
        <v>105</v>
      </c>
    </row>
    <row r="439" spans="1:17" ht="45.75" customHeight="1" x14ac:dyDescent="0.2">
      <c r="A439" s="180" t="s">
        <v>1553</v>
      </c>
      <c r="B439" s="290" t="s">
        <v>1467</v>
      </c>
      <c r="C439" s="290"/>
      <c r="D439" s="290"/>
      <c r="E439" s="290"/>
      <c r="F439" s="290"/>
      <c r="G439" s="290"/>
      <c r="H439" s="290"/>
      <c r="I439" s="290"/>
      <c r="J439" s="290"/>
      <c r="K439" s="290"/>
      <c r="L439" s="290"/>
      <c r="M439" s="290"/>
      <c r="N439" s="290"/>
      <c r="O439" s="290"/>
      <c r="P439" s="290"/>
      <c r="Q439" s="290"/>
    </row>
    <row r="440" spans="1:17" ht="30" x14ac:dyDescent="0.25">
      <c r="A440" s="180"/>
      <c r="B440" s="181" t="s">
        <v>36</v>
      </c>
      <c r="C440" s="185"/>
      <c r="D440" s="29"/>
      <c r="E440" s="30">
        <f>SUM(H440+K440+N440+O440+P440+Q440)</f>
        <v>14610</v>
      </c>
      <c r="F440" s="41"/>
      <c r="G440" s="41">
        <v>1050</v>
      </c>
      <c r="H440" s="30">
        <f>F440+G440</f>
        <v>1050</v>
      </c>
      <c r="I440" s="41"/>
      <c r="J440" s="41">
        <v>915</v>
      </c>
      <c r="K440" s="30">
        <f>I440+J440</f>
        <v>915</v>
      </c>
      <c r="L440" s="41"/>
      <c r="M440" s="41">
        <v>910</v>
      </c>
      <c r="N440" s="30">
        <f>L440+M440</f>
        <v>910</v>
      </c>
      <c r="O440" s="30">
        <v>10545</v>
      </c>
      <c r="P440" s="30">
        <v>1015</v>
      </c>
      <c r="Q440" s="30">
        <v>175</v>
      </c>
    </row>
    <row r="441" spans="1:17" ht="45" x14ac:dyDescent="0.25">
      <c r="A441" s="180"/>
      <c r="B441" s="181" t="s">
        <v>42</v>
      </c>
      <c r="C441" s="29"/>
      <c r="D441" s="29"/>
      <c r="E441" s="30">
        <f t="shared" ref="E441:E444" si="358">SUM(H441+K441+N441+O441+P441+Q441)</f>
        <v>0</v>
      </c>
      <c r="F441" s="29"/>
      <c r="G441" s="29"/>
      <c r="H441" s="30">
        <f t="shared" ref="H441:H443" si="359">F441+G441</f>
        <v>0</v>
      </c>
      <c r="I441" s="29"/>
      <c r="J441" s="29"/>
      <c r="K441" s="30">
        <f t="shared" ref="K441:K443" si="360">I441+J441</f>
        <v>0</v>
      </c>
      <c r="L441" s="29"/>
      <c r="M441" s="29"/>
      <c r="N441" s="30">
        <f t="shared" ref="N441:N443" si="361">L441+M441</f>
        <v>0</v>
      </c>
      <c r="O441" s="29"/>
      <c r="P441" s="29"/>
      <c r="Q441" s="29"/>
    </row>
    <row r="442" spans="1:17" ht="30" x14ac:dyDescent="0.25">
      <c r="A442" s="180"/>
      <c r="B442" s="181" t="s">
        <v>37</v>
      </c>
      <c r="C442" s="29"/>
      <c r="D442" s="29"/>
      <c r="E442" s="30">
        <f t="shared" si="358"/>
        <v>0</v>
      </c>
      <c r="F442" s="29"/>
      <c r="G442" s="29"/>
      <c r="H442" s="30">
        <f t="shared" si="359"/>
        <v>0</v>
      </c>
      <c r="I442" s="29"/>
      <c r="J442" s="29"/>
      <c r="K442" s="30">
        <f t="shared" si="360"/>
        <v>0</v>
      </c>
      <c r="L442" s="29"/>
      <c r="M442" s="29"/>
      <c r="N442" s="30">
        <f t="shared" si="361"/>
        <v>0</v>
      </c>
      <c r="O442" s="29"/>
      <c r="P442" s="29"/>
      <c r="Q442" s="29"/>
    </row>
    <row r="443" spans="1:17" ht="15" x14ac:dyDescent="0.25">
      <c r="A443" s="180"/>
      <c r="B443" s="181" t="s">
        <v>38</v>
      </c>
      <c r="C443" s="29"/>
      <c r="D443" s="29"/>
      <c r="E443" s="30">
        <f t="shared" si="358"/>
        <v>550</v>
      </c>
      <c r="F443" s="29"/>
      <c r="G443" s="29">
        <v>130</v>
      </c>
      <c r="H443" s="30">
        <f t="shared" si="359"/>
        <v>130</v>
      </c>
      <c r="I443" s="29"/>
      <c r="J443" s="29">
        <v>130</v>
      </c>
      <c r="K443" s="30">
        <f t="shared" si="360"/>
        <v>130</v>
      </c>
      <c r="L443" s="29"/>
      <c r="M443" s="29">
        <v>130</v>
      </c>
      <c r="N443" s="30">
        <f t="shared" si="361"/>
        <v>130</v>
      </c>
      <c r="O443" s="29">
        <v>90</v>
      </c>
      <c r="P443" s="29">
        <v>70</v>
      </c>
      <c r="Q443" s="29"/>
    </row>
    <row r="444" spans="1:17" ht="30" x14ac:dyDescent="0.25">
      <c r="A444" s="180"/>
      <c r="B444" s="181" t="s">
        <v>41</v>
      </c>
      <c r="C444" s="29"/>
      <c r="D444" s="29"/>
      <c r="E444" s="30">
        <f t="shared" si="358"/>
        <v>15160</v>
      </c>
      <c r="F444" s="30">
        <f t="shared" ref="F444:Q444" si="362">SUM(F440:F443)</f>
        <v>0</v>
      </c>
      <c r="G444" s="30">
        <f t="shared" si="362"/>
        <v>1180</v>
      </c>
      <c r="H444" s="30">
        <f t="shared" si="362"/>
        <v>1180</v>
      </c>
      <c r="I444" s="30">
        <f t="shared" si="362"/>
        <v>0</v>
      </c>
      <c r="J444" s="30">
        <f t="shared" si="362"/>
        <v>1045</v>
      </c>
      <c r="K444" s="30">
        <f t="shared" si="362"/>
        <v>1045</v>
      </c>
      <c r="L444" s="30">
        <f t="shared" si="362"/>
        <v>0</v>
      </c>
      <c r="M444" s="30">
        <f t="shared" si="362"/>
        <v>1040</v>
      </c>
      <c r="N444" s="30">
        <f t="shared" si="362"/>
        <v>1040</v>
      </c>
      <c r="O444" s="30">
        <f t="shared" si="362"/>
        <v>10635</v>
      </c>
      <c r="P444" s="30">
        <f t="shared" si="362"/>
        <v>1085</v>
      </c>
      <c r="Q444" s="30">
        <f t="shared" si="362"/>
        <v>175</v>
      </c>
    </row>
    <row r="445" spans="1:17" ht="15" x14ac:dyDescent="0.25">
      <c r="A445" s="317"/>
      <c r="B445" s="318"/>
      <c r="C445" s="319"/>
      <c r="D445" s="319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</row>
    <row r="446" spans="1:17" ht="15" x14ac:dyDescent="0.25">
      <c r="A446" s="317"/>
      <c r="B446" s="318"/>
      <c r="C446" s="319"/>
      <c r="D446" s="319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</row>
    <row r="447" spans="1:17" ht="72.75" customHeight="1" x14ac:dyDescent="0.25">
      <c r="A447" s="320"/>
      <c r="B447" s="321" t="s">
        <v>48</v>
      </c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</row>
    <row r="450" spans="1:19" ht="15" x14ac:dyDescent="0.2">
      <c r="B450" s="322" t="s">
        <v>1453</v>
      </c>
      <c r="C450" s="323"/>
      <c r="D450" s="323"/>
      <c r="E450" s="288" t="s">
        <v>44</v>
      </c>
      <c r="F450" s="288"/>
      <c r="G450" s="288"/>
      <c r="H450" s="288"/>
      <c r="I450" s="288"/>
      <c r="J450" s="288"/>
      <c r="K450" s="288"/>
      <c r="L450" s="288"/>
      <c r="M450" s="288"/>
      <c r="N450" s="288"/>
      <c r="O450" s="288"/>
      <c r="P450" s="288"/>
      <c r="Q450" s="288"/>
    </row>
    <row r="451" spans="1:19" ht="30" x14ac:dyDescent="0.2">
      <c r="B451" s="322"/>
      <c r="C451" s="323"/>
      <c r="D451" s="323"/>
      <c r="E451" s="288" t="s">
        <v>27</v>
      </c>
      <c r="F451" s="288" t="s">
        <v>28</v>
      </c>
      <c r="G451" s="288"/>
      <c r="H451" s="288"/>
      <c r="I451" s="288" t="s">
        <v>29</v>
      </c>
      <c r="J451" s="288"/>
      <c r="K451" s="288"/>
      <c r="L451" s="288" t="s">
        <v>30</v>
      </c>
      <c r="M451" s="288"/>
      <c r="N451" s="288"/>
      <c r="O451" s="44" t="s">
        <v>39</v>
      </c>
      <c r="P451" s="44" t="s">
        <v>31</v>
      </c>
      <c r="Q451" s="44" t="s">
        <v>32</v>
      </c>
    </row>
    <row r="452" spans="1:19" ht="44.25" x14ac:dyDescent="0.2">
      <c r="B452" s="324"/>
      <c r="C452" s="323"/>
      <c r="D452" s="323"/>
      <c r="E452" s="288"/>
      <c r="F452" s="42" t="s">
        <v>34</v>
      </c>
      <c r="G452" s="42" t="s">
        <v>35</v>
      </c>
      <c r="H452" s="42" t="s">
        <v>33</v>
      </c>
      <c r="I452" s="42" t="s">
        <v>34</v>
      </c>
      <c r="J452" s="42" t="s">
        <v>35</v>
      </c>
      <c r="K452" s="42" t="s">
        <v>33</v>
      </c>
      <c r="L452" s="42" t="s">
        <v>34</v>
      </c>
      <c r="M452" s="42" t="s">
        <v>35</v>
      </c>
      <c r="N452" s="42" t="s">
        <v>33</v>
      </c>
      <c r="O452" s="42" t="s">
        <v>33</v>
      </c>
      <c r="P452" s="42" t="s">
        <v>33</v>
      </c>
      <c r="Q452" s="42" t="s">
        <v>33</v>
      </c>
    </row>
    <row r="453" spans="1:19" ht="30" x14ac:dyDescent="0.25">
      <c r="B453" s="181" t="s">
        <v>36</v>
      </c>
      <c r="C453" s="185"/>
      <c r="D453" s="29"/>
      <c r="E453" s="325">
        <f>E8+E14+E20+E26+E32+E38+E44+E50+E56+E92+E128+E182+E218+E266+E272+E278+E284+E290+E326+E362+E386+E392+E398+E404+E410+E434+E440</f>
        <v>149101</v>
      </c>
      <c r="F453" s="325">
        <f t="shared" ref="F453:Q453" si="363">F8+F14+F20+F26+F32+F38+F44+F50+F56+F92+F128+F182+F218+F266+F272+F278+F284+F290+F326+F362+F386+F392+F398+F404+F410+F434+F440</f>
        <v>0</v>
      </c>
      <c r="G453" s="325">
        <f t="shared" si="363"/>
        <v>8293</v>
      </c>
      <c r="H453" s="325">
        <f t="shared" si="363"/>
        <v>8293</v>
      </c>
      <c r="I453" s="325">
        <f t="shared" si="363"/>
        <v>0</v>
      </c>
      <c r="J453" s="325">
        <f t="shared" si="363"/>
        <v>26346</v>
      </c>
      <c r="K453" s="325">
        <f t="shared" si="363"/>
        <v>26346</v>
      </c>
      <c r="L453" s="325">
        <f t="shared" si="363"/>
        <v>0</v>
      </c>
      <c r="M453" s="325">
        <f t="shared" si="363"/>
        <v>30615</v>
      </c>
      <c r="N453" s="325">
        <f t="shared" si="363"/>
        <v>30615</v>
      </c>
      <c r="O453" s="325">
        <f t="shared" si="363"/>
        <v>40255</v>
      </c>
      <c r="P453" s="325">
        <f t="shared" si="363"/>
        <v>26640</v>
      </c>
      <c r="Q453" s="325">
        <f t="shared" si="363"/>
        <v>16952</v>
      </c>
      <c r="S453" s="326">
        <f>E453-H453-K453-N453-O453-P453-Q453</f>
        <v>0</v>
      </c>
    </row>
    <row r="454" spans="1:19" ht="45" x14ac:dyDescent="0.25">
      <c r="B454" s="181" t="s">
        <v>42</v>
      </c>
      <c r="C454" s="29"/>
      <c r="D454" s="29"/>
      <c r="E454" s="325">
        <f t="shared" ref="E454:Q454" si="364">E9+E15+E21+E27+E33+E39+E45+E51+E57+E93+E129+E165+E171+E177+E183+E219+E267+E273+E279+E285+E291+E327+E363+E387+E393+E399+E405+E411+E435+E441</f>
        <v>0</v>
      </c>
      <c r="F454" s="325">
        <f t="shared" si="364"/>
        <v>0</v>
      </c>
      <c r="G454" s="325">
        <f t="shared" si="364"/>
        <v>0</v>
      </c>
      <c r="H454" s="325">
        <f t="shared" si="364"/>
        <v>0</v>
      </c>
      <c r="I454" s="325">
        <f t="shared" si="364"/>
        <v>0</v>
      </c>
      <c r="J454" s="325">
        <f t="shared" si="364"/>
        <v>0</v>
      </c>
      <c r="K454" s="325">
        <f t="shared" si="364"/>
        <v>0</v>
      </c>
      <c r="L454" s="325">
        <f t="shared" si="364"/>
        <v>0</v>
      </c>
      <c r="M454" s="325">
        <f t="shared" si="364"/>
        <v>0</v>
      </c>
      <c r="N454" s="325">
        <f t="shared" si="364"/>
        <v>0</v>
      </c>
      <c r="O454" s="325">
        <f t="shared" si="364"/>
        <v>0</v>
      </c>
      <c r="P454" s="325">
        <f t="shared" si="364"/>
        <v>0</v>
      </c>
      <c r="Q454" s="325">
        <f t="shared" si="364"/>
        <v>0</v>
      </c>
      <c r="S454" s="326">
        <f t="shared" ref="S454:S457" si="365">E454-H454-K454-N454-O454-P454-Q454</f>
        <v>0</v>
      </c>
    </row>
    <row r="455" spans="1:19" ht="30" x14ac:dyDescent="0.25">
      <c r="B455" s="181" t="s">
        <v>37</v>
      </c>
      <c r="C455" s="29"/>
      <c r="D455" s="29"/>
      <c r="E455" s="325">
        <f t="shared" ref="E455:Q455" si="366">E10+E16+E22+E28+E34+E40+E46+E52+E58+E94+E130+E166+E172+E178+E184+E220+E268+E274+E280+E286+E292+E328+E364+E388+E394+E400+E406+E412+E436+E442</f>
        <v>3300</v>
      </c>
      <c r="F455" s="325">
        <f t="shared" si="366"/>
        <v>0</v>
      </c>
      <c r="G455" s="325">
        <f t="shared" si="366"/>
        <v>0</v>
      </c>
      <c r="H455" s="325">
        <f t="shared" si="366"/>
        <v>0</v>
      </c>
      <c r="I455" s="325">
        <f t="shared" si="366"/>
        <v>0</v>
      </c>
      <c r="J455" s="325">
        <f t="shared" si="366"/>
        <v>0</v>
      </c>
      <c r="K455" s="325">
        <f t="shared" si="366"/>
        <v>0</v>
      </c>
      <c r="L455" s="325">
        <f t="shared" si="366"/>
        <v>0</v>
      </c>
      <c r="M455" s="325">
        <f t="shared" si="366"/>
        <v>300</v>
      </c>
      <c r="N455" s="325">
        <f t="shared" si="366"/>
        <v>300</v>
      </c>
      <c r="O455" s="325">
        <f t="shared" si="366"/>
        <v>600</v>
      </c>
      <c r="P455" s="325">
        <f t="shared" si="366"/>
        <v>900</v>
      </c>
      <c r="Q455" s="325">
        <f t="shared" si="366"/>
        <v>1500</v>
      </c>
      <c r="S455" s="326">
        <f t="shared" si="365"/>
        <v>0</v>
      </c>
    </row>
    <row r="456" spans="1:19" ht="15" x14ac:dyDescent="0.25">
      <c r="B456" s="181" t="s">
        <v>38</v>
      </c>
      <c r="C456" s="29"/>
      <c r="D456" s="29"/>
      <c r="E456" s="325">
        <f t="shared" ref="E456:Q456" si="367">E11+E17+E23+E29+E35+E41+E47+E53+E59+E95+E131+E167+E173+E179+E185+E221+E269+E275+E281+E287+E293+E329+E365+E389+E395+E401+E407+E413+E437+E443</f>
        <v>88548</v>
      </c>
      <c r="F456" s="325">
        <f t="shared" si="367"/>
        <v>0</v>
      </c>
      <c r="G456" s="325">
        <f t="shared" si="367"/>
        <v>2983</v>
      </c>
      <c r="H456" s="325">
        <f t="shared" si="367"/>
        <v>2983</v>
      </c>
      <c r="I456" s="325">
        <f t="shared" si="367"/>
        <v>0</v>
      </c>
      <c r="J456" s="325">
        <f t="shared" si="367"/>
        <v>11059</v>
      </c>
      <c r="K456" s="325">
        <f t="shared" si="367"/>
        <v>11059</v>
      </c>
      <c r="L456" s="325">
        <f t="shared" si="367"/>
        <v>0</v>
      </c>
      <c r="M456" s="325">
        <f t="shared" si="367"/>
        <v>17284</v>
      </c>
      <c r="N456" s="325">
        <f t="shared" si="367"/>
        <v>17284</v>
      </c>
      <c r="O456" s="325">
        <f t="shared" si="367"/>
        <v>22133</v>
      </c>
      <c r="P456" s="325">
        <f t="shared" si="367"/>
        <v>19044</v>
      </c>
      <c r="Q456" s="325">
        <f t="shared" si="367"/>
        <v>16045</v>
      </c>
      <c r="S456" s="326">
        <f t="shared" si="365"/>
        <v>0</v>
      </c>
    </row>
    <row r="457" spans="1:19" ht="30" x14ac:dyDescent="0.25">
      <c r="B457" s="181" t="s">
        <v>41</v>
      </c>
      <c r="C457" s="29"/>
      <c r="D457" s="29"/>
      <c r="E457" s="325">
        <f>E12+E18+E24+E30+E36+E42+E48+E54+E60+E96+E132+E168+E174+E180+E186+E222+E270+E276+E282+E288+E294+E330+E366+E390+E396+E402+E408+E414+E438+E444</f>
        <v>260349</v>
      </c>
      <c r="F457" s="325">
        <f t="shared" ref="F457:Q457" si="368">F12+F18+F24+F30+F36+F42+F48+F54+F60+F96+F132+F168+F174+F180+F186+F222+F270+F276+F282+F288+F294+F330+F366+F390+F396+F402+F408+F414+F438+F444</f>
        <v>0</v>
      </c>
      <c r="G457" s="325">
        <f t="shared" si="368"/>
        <v>11976</v>
      </c>
      <c r="H457" s="325">
        <f t="shared" si="368"/>
        <v>11976</v>
      </c>
      <c r="I457" s="325">
        <f t="shared" si="368"/>
        <v>0</v>
      </c>
      <c r="J457" s="325">
        <f t="shared" si="368"/>
        <v>40805</v>
      </c>
      <c r="K457" s="325">
        <f t="shared" si="368"/>
        <v>40805</v>
      </c>
      <c r="L457" s="325">
        <f t="shared" si="368"/>
        <v>0</v>
      </c>
      <c r="M457" s="325">
        <f t="shared" si="368"/>
        <v>53599</v>
      </c>
      <c r="N457" s="325">
        <f t="shared" si="368"/>
        <v>53599</v>
      </c>
      <c r="O457" s="325">
        <f t="shared" si="368"/>
        <v>67988</v>
      </c>
      <c r="P457" s="325">
        <f t="shared" si="368"/>
        <v>49484</v>
      </c>
      <c r="Q457" s="325">
        <f t="shared" si="368"/>
        <v>36497</v>
      </c>
      <c r="S457" s="326">
        <f t="shared" si="365"/>
        <v>0</v>
      </c>
    </row>
    <row r="458" spans="1:19" ht="27" customHeight="1" x14ac:dyDescent="0.3">
      <c r="B458" s="327" t="s">
        <v>1450</v>
      </c>
    </row>
    <row r="459" spans="1:19" x14ac:dyDescent="0.2">
      <c r="A459" s="328" t="str">
        <f>A7</f>
        <v>1.</v>
      </c>
      <c r="B459" s="329" t="str">
        <f>B7</f>
        <v>Создана Платформа организации и мониторинга грузовых перевозок и клиентских сервисов</v>
      </c>
    </row>
    <row r="460" spans="1:19" x14ac:dyDescent="0.2">
      <c r="A460" s="328" t="str">
        <f>A13</f>
        <v>2.</v>
      </c>
      <c r="B460" s="329" t="str">
        <f>B13</f>
        <v>Терминально-складские комплексы модернизированы и развиваются посредством внедрения цифровых решений</v>
      </c>
    </row>
    <row r="461" spans="1:19" x14ac:dyDescent="0.2">
      <c r="A461" s="328" t="str">
        <f>A19</f>
        <v>3.</v>
      </c>
      <c r="B461" s="329" t="str">
        <f>B19</f>
        <v>Реализован комплекс мер по созданию цифровых транспортно-логистических узлов</v>
      </c>
    </row>
    <row r="462" spans="1:19" x14ac:dyDescent="0.2">
      <c r="A462" s="328" t="str">
        <f>A25</f>
        <v>4.</v>
      </c>
      <c r="B462" s="329" t="str">
        <f>B25</f>
        <v>Создана Платформа мультимодальных пассажирских перевозок и клиентских сервисов</v>
      </c>
    </row>
    <row r="463" spans="1:19" x14ac:dyDescent="0.2">
      <c r="A463" s="328" t="str">
        <f>A31</f>
        <v>5.</v>
      </c>
      <c r="B463" s="329" t="str">
        <f>B31</f>
        <v>Сформирована и развивается единая система интермодальных комплексов "аэропорты – ВСМ – городской транспорт"</v>
      </c>
    </row>
    <row r="464" spans="1:19" x14ac:dyDescent="0.2">
      <c r="A464" s="328" t="str">
        <f>A37</f>
        <v>6.</v>
      </c>
      <c r="B464" s="329" t="str">
        <f>B37</f>
        <v>Создан сервис "Воздушное такси"</v>
      </c>
    </row>
    <row r="465" spans="1:2" x14ac:dyDescent="0.2">
      <c r="A465" s="328" t="str">
        <f>A43</f>
        <v>7.</v>
      </c>
      <c r="B465" s="329" t="str">
        <f>B43</f>
        <v>Создана Платформа организации и мониторинга цифрового взаимодействия объектов транспортной инфраструктуры. Внедрены цифровые двойники и интернет вещей в пилотных зонах.</v>
      </c>
    </row>
    <row r="466" spans="1:2" x14ac:dyDescent="0.2">
      <c r="A466" s="328" t="str">
        <f>A49</f>
        <v>8.</v>
      </c>
      <c r="B466" s="329" t="str">
        <f>B49</f>
        <v>Беспилотные воздушные суда со взлетной массой более 30 кг интегрированы в единое воздушное пространство</v>
      </c>
    </row>
    <row r="467" spans="1:2" x14ac:dyDescent="0.2">
      <c r="A467" s="328" t="str">
        <f>A55</f>
        <v>9.</v>
      </c>
      <c r="B467" s="329" t="str">
        <f>B55</f>
        <v xml:space="preserve">Реализация цифрового оснащения автомобильных дорог, которое позволяет предупреждать о потенциально опасном участке и контролировать движение ТС с целью безопасного его прохождения </v>
      </c>
    </row>
    <row r="468" spans="1:2" x14ac:dyDescent="0.2">
      <c r="A468" s="328" t="str">
        <f>A91</f>
        <v>10.</v>
      </c>
      <c r="B468" s="329" t="str">
        <f>B91</f>
        <v>Реализация цифрового оснащения автомобильных дорог общего и необщего пользования, допускающие движение по ним беспилотного транспорта или транспорта движущегося без участия водителя</v>
      </c>
    </row>
    <row r="469" spans="1:2" x14ac:dyDescent="0.2">
      <c r="A469" s="328" t="str">
        <f>A127</f>
        <v>11.</v>
      </c>
      <c r="B469" s="329" t="str">
        <f>B127</f>
        <v>Реализация Платформы "Город без пробок" и разработаны и внедрены технические средства для цифровизации автомобильных дорог городских агломераций с целью повышения их пропускной способности, повышения эффективности работы интелектуальных транспортных систем и систем организации городского парковочного пространства</v>
      </c>
    </row>
    <row r="470" spans="1:2" x14ac:dyDescent="0.2">
      <c r="A470" s="328" t="str">
        <f>A163</f>
        <v>12.</v>
      </c>
      <c r="B470" s="329" t="str">
        <f>B163</f>
        <v>Создана Платформа экологического и метеорологического мониторинга, сбора и обработки метеорологической информации с ТС и объектов транспортной инфраструктуры, организован информационный обмен с заинтересованными ФОИВ.</v>
      </c>
    </row>
    <row r="471" spans="1:2" x14ac:dyDescent="0.2">
      <c r="A471" s="328" t="str">
        <f>A169</f>
        <v>13.</v>
      </c>
      <c r="B471" s="329" t="str">
        <f>B169</f>
        <v>В рамках Платформы запущены сервисы радиологического контроля и сейсмоактивности.</v>
      </c>
    </row>
    <row r="472" spans="1:2" x14ac:dyDescent="0.2">
      <c r="A472" s="328" t="str">
        <f>A175</f>
        <v>14.</v>
      </c>
      <c r="B472" s="329" t="str">
        <f>B175</f>
        <v>Организован информационный обмен данными, получаемыми с Платформы с заинтересованными ФОИВ и другими потребителями.</v>
      </c>
    </row>
    <row r="473" spans="1:2" x14ac:dyDescent="0.2">
      <c r="A473" s="328" t="str">
        <f>A181</f>
        <v>15.</v>
      </c>
      <c r="B473" s="329" t="str">
        <f>B181</f>
        <v>Обеспечение информационного цифрового взаимодействия хозяйствующих субъектов Транспортного рынка, органов государственной власти Транспортного комплекса и граждан на основе внедрения цифровых платформенных решений и безопасных цифровых сервисов.</v>
      </c>
    </row>
    <row r="474" spans="1:2" x14ac:dyDescent="0.2">
      <c r="A474" s="328" t="str">
        <f>A217</f>
        <v>16.</v>
      </c>
      <c r="B474" s="329" t="str">
        <f>B217</f>
        <v xml:space="preserve">Создание условий и цифровых платформенных решений  для технологической интеграции Транспортного Комплекса РФ в мировое транспортно-логистическое пространство </v>
      </c>
    </row>
    <row r="475" spans="1:2" x14ac:dyDescent="0.2">
      <c r="A475" s="328" t="str">
        <f>A265</f>
        <v>17.</v>
      </c>
      <c r="B475" s="329" t="str">
        <f>B265</f>
        <v>Обеспечение информационного цифрового взаимодействия хозяйствующих субъектов гражданской авиации, органов государственной власти в области  гражданской авиации и граждан на основе внедрения цифровых платформенных решений и безопасных цифровых сервисов.</v>
      </c>
    </row>
    <row r="476" spans="1:2" x14ac:dyDescent="0.2">
      <c r="A476" s="328" t="str">
        <f>A289</f>
        <v>21.</v>
      </c>
      <c r="B476" s="329" t="str">
        <f>B289</f>
        <v>Повышение надежности и устойчивости транспортного комплекса за счет создания единого доверенного информационного пространства взаимодействия субъектов транспортной инфраструктуры, перевозчиков и государства.</v>
      </c>
    </row>
    <row r="477" spans="1:2" x14ac:dyDescent="0.2">
      <c r="A477" s="328" t="str">
        <f>A325</f>
        <v>22.</v>
      </c>
      <c r="B477" s="329" t="str">
        <f>B325</f>
        <v>Обеспечение контроля цепочки движения деталей транспортных средств, влияющих на уровень безопасности на транспорте, на основе  единого цифрового доверенного пространства участников процесса жизненного цикла деталей и транспортных средств (Производители деталей, Производители ТС, Ремонтные предприятия, Центры Сертификации, Органы Исполнительной Власти, Владельцы и Пользователи ТС, Дистрибуторы и Диллеры деталей и ТС)</v>
      </c>
    </row>
    <row r="478" spans="1:2" x14ac:dyDescent="0.2">
      <c r="A478" s="328" t="str">
        <f>A361</f>
        <v>23.</v>
      </c>
      <c r="B478" s="329" t="str">
        <f>B361</f>
        <v>Создание цифровой платформы контрольно-надзорной деятельности в Транспортной Отрасли, учитывающей трансформацию систем   контроля, а также обеспечения мобильными сервисами инспекторов Ространснадзора</v>
      </c>
    </row>
    <row r="479" spans="1:2" x14ac:dyDescent="0.2">
      <c r="A479" s="328" t="str">
        <f>A385</f>
        <v>24.</v>
      </c>
      <c r="B479" s="329" t="str">
        <f>B385</f>
        <v>Обеспечение защищенного информационного цифрового взаимодействия хозяйствующих субъектов, органов государственной власти и граждан в области авиационной промышленности и гражданской авиации.</v>
      </c>
    </row>
    <row r="480" spans="1:2" x14ac:dyDescent="0.2">
      <c r="A480" s="328" t="str">
        <f>A391</f>
        <v>25.</v>
      </c>
      <c r="B480" s="329" t="str">
        <f>B391</f>
        <v>Обеспечение научно-методических подходов к применению беспилотных систем и искусственного интеллекта на транспорте</v>
      </c>
    </row>
    <row r="481" spans="1:2" x14ac:dyDescent="0.2">
      <c r="A481" s="328" t="str">
        <f>A397</f>
        <v>26.</v>
      </c>
      <c r="B481" s="329" t="str">
        <f>B397</f>
        <v>Внедрена система обеспечения кибербезопасности на транспорте</v>
      </c>
    </row>
    <row r="482" spans="1:2" x14ac:dyDescent="0.2">
      <c r="A482" s="328" t="str">
        <f>A403</f>
        <v>27.</v>
      </c>
      <c r="B482" s="329" t="str">
        <f>B403</f>
        <v>Обеспечена безопасность критически важных объектов транспортной инфраструктуры перспективными некооперативными многопозиционными системами наблюдения (МПСН)</v>
      </c>
    </row>
    <row r="484" spans="1:2" ht="18.75" x14ac:dyDescent="0.3">
      <c r="B484" s="327" t="s">
        <v>1451</v>
      </c>
    </row>
    <row r="485" spans="1:2" x14ac:dyDescent="0.2">
      <c r="A485" s="316" t="s">
        <v>1107</v>
      </c>
      <c r="B485" s="316" t="s">
        <v>620</v>
      </c>
    </row>
    <row r="486" spans="1:2" x14ac:dyDescent="0.2">
      <c r="A486" s="316" t="s">
        <v>1110</v>
      </c>
      <c r="B486" s="316" t="s">
        <v>650</v>
      </c>
    </row>
    <row r="487" spans="1:2" x14ac:dyDescent="0.2">
      <c r="A487" s="316" t="s">
        <v>1147</v>
      </c>
      <c r="B487" s="316" t="s">
        <v>672</v>
      </c>
    </row>
  </sheetData>
  <mergeCells count="94">
    <mergeCell ref="B450:B452"/>
    <mergeCell ref="C450:C452"/>
    <mergeCell ref="D450:D452"/>
    <mergeCell ref="E450:Q450"/>
    <mergeCell ref="E451:E452"/>
    <mergeCell ref="F451:H451"/>
    <mergeCell ref="I451:K451"/>
    <mergeCell ref="L451:N451"/>
    <mergeCell ref="B373:Q373"/>
    <mergeCell ref="B379:Q379"/>
    <mergeCell ref="B447:Q447"/>
    <mergeCell ref="B385:Q385"/>
    <mergeCell ref="B391:Q391"/>
    <mergeCell ref="B397:Q397"/>
    <mergeCell ref="B403:Q403"/>
    <mergeCell ref="B433:Q433"/>
    <mergeCell ref="B439:Q439"/>
    <mergeCell ref="B409:Q409"/>
    <mergeCell ref="B415:Q415"/>
    <mergeCell ref="B421:Q421"/>
    <mergeCell ref="B427:Q427"/>
    <mergeCell ref="B367:Q367"/>
    <mergeCell ref="B301:Q301"/>
    <mergeCell ref="B307:Q307"/>
    <mergeCell ref="B313:Q313"/>
    <mergeCell ref="B319:Q319"/>
    <mergeCell ref="B325:Q325"/>
    <mergeCell ref="B331:Q331"/>
    <mergeCell ref="B337:Q337"/>
    <mergeCell ref="B343:Q343"/>
    <mergeCell ref="B349:Q349"/>
    <mergeCell ref="B355:Q355"/>
    <mergeCell ref="B361:Q361"/>
    <mergeCell ref="B295:Q295"/>
    <mergeCell ref="B211:Q211"/>
    <mergeCell ref="B217:Q217"/>
    <mergeCell ref="B223:Q223"/>
    <mergeCell ref="B229:Q229"/>
    <mergeCell ref="B235:Q235"/>
    <mergeCell ref="B241:Q241"/>
    <mergeCell ref="B247:Q247"/>
    <mergeCell ref="B253:Q253"/>
    <mergeCell ref="B259:Q259"/>
    <mergeCell ref="B265:Q265"/>
    <mergeCell ref="B289:Q289"/>
    <mergeCell ref="B271:Q271"/>
    <mergeCell ref="B277:Q277"/>
    <mergeCell ref="B283:Q283"/>
    <mergeCell ref="B205:Q205"/>
    <mergeCell ref="B139:Q139"/>
    <mergeCell ref="B145:Q145"/>
    <mergeCell ref="B151:Q151"/>
    <mergeCell ref="B157:Q157"/>
    <mergeCell ref="B163:Q163"/>
    <mergeCell ref="B169:Q169"/>
    <mergeCell ref="B175:Q175"/>
    <mergeCell ref="B181:Q181"/>
    <mergeCell ref="B187:Q187"/>
    <mergeCell ref="B193:Q193"/>
    <mergeCell ref="B199:Q199"/>
    <mergeCell ref="B133:Q133"/>
    <mergeCell ref="B67:Q67"/>
    <mergeCell ref="B73:Q73"/>
    <mergeCell ref="B79:Q79"/>
    <mergeCell ref="B85:Q85"/>
    <mergeCell ref="B91:Q91"/>
    <mergeCell ref="B97:Q97"/>
    <mergeCell ref="B103:Q103"/>
    <mergeCell ref="B109:Q109"/>
    <mergeCell ref="B115:Q115"/>
    <mergeCell ref="B121:Q121"/>
    <mergeCell ref="B127:Q127"/>
    <mergeCell ref="B61:Q61"/>
    <mergeCell ref="I5:K5"/>
    <mergeCell ref="L5:N5"/>
    <mergeCell ref="B7:Q7"/>
    <mergeCell ref="B13:Q13"/>
    <mergeCell ref="B19:Q19"/>
    <mergeCell ref="B25:Q25"/>
    <mergeCell ref="B31:Q31"/>
    <mergeCell ref="B37:Q37"/>
    <mergeCell ref="B43:Q43"/>
    <mergeCell ref="B49:Q49"/>
    <mergeCell ref="B55:Q55"/>
    <mergeCell ref="A1:Q1"/>
    <mergeCell ref="A2:Q2"/>
    <mergeCell ref="O3:Q3"/>
    <mergeCell ref="A4:A6"/>
    <mergeCell ref="B4:B6"/>
    <mergeCell ref="C4:C6"/>
    <mergeCell ref="D4:D6"/>
    <mergeCell ref="E4:Q4"/>
    <mergeCell ref="E5:E6"/>
    <mergeCell ref="F5:H5"/>
  </mergeCells>
  <pageMargins left="0" right="0" top="0" bottom="0" header="0" footer="0"/>
  <pageSetup paperSize="8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6</vt:i4>
      </vt:variant>
    </vt:vector>
  </HeadingPairs>
  <TitlesOfParts>
    <vt:vector size="15" baseType="lpstr">
      <vt:lpstr>3. Финансовое обеспечение (2)</vt:lpstr>
      <vt:lpstr>1.Цели НП</vt:lpstr>
      <vt:lpstr>2. Задачи и результаты ФП</vt:lpstr>
      <vt:lpstr>2.2.1.План мероприятий  (2)</vt:lpstr>
      <vt:lpstr>2.2.1.План мероприятий  (3)</vt:lpstr>
      <vt:lpstr>2.2.1.План мероприятий </vt:lpstr>
      <vt:lpstr>3. Фин об (старая)</vt:lpstr>
      <vt:lpstr>3. Финансовое обеспечение (стар</vt:lpstr>
      <vt:lpstr>3. Финансовое обеспечение</vt:lpstr>
      <vt:lpstr>'2. Задачи и результаты ФП'!Область_печати</vt:lpstr>
      <vt:lpstr>'2.2.1.План мероприятий '!Область_печати</vt:lpstr>
      <vt:lpstr>'3. Фин об (старая)'!Область_печати</vt:lpstr>
      <vt:lpstr>'3. Финансовое обеспечение'!Область_печати</vt:lpstr>
      <vt:lpstr>'3. Финансовое обеспечение (2)'!Область_печати</vt:lpstr>
      <vt:lpstr>'3. Финансовое обеспечение (стар'!Область_печати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Воров Андрей Борисович</dc:creator>
  <cp:lastModifiedBy>Павлова Светлана Михайловна</cp:lastModifiedBy>
  <cp:lastPrinted>2018-06-29T12:47:56Z</cp:lastPrinted>
  <dcterms:created xsi:type="dcterms:W3CDTF">2018-06-14T14:40:19Z</dcterms:created>
  <dcterms:modified xsi:type="dcterms:W3CDTF">2018-06-29T15:32:40Z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-1920070334</vt:i4>
  </property>
  <property fmtid="{D5CDD505-2E9C-101B-9397-08002B2CF9AE}" pid="3" name="_NewReviewCycle">
    <vt:lpwstr/>
  </property>
  <property fmtid="{D5CDD505-2E9C-101B-9397-08002B2CF9AE}" pid="4" name="_EmailSubject">
    <vt:lpwstr>Проект ЦТЛ на подписи у руководителя</vt:lpwstr>
  </property>
  <property fmtid="{D5CDD505-2E9C-101B-9397-08002B2CF9AE}" pid="5" name="_AuthorEmail">
    <vt:lpwstr>levchenkofv@mintrans.ru</vt:lpwstr>
  </property>
  <property fmtid="{D5CDD505-2E9C-101B-9397-08002B2CF9AE}" pid="6" name="_AuthorEmailDisplayName">
    <vt:lpwstr>Левченко Филипп Владимирович</vt:lpwstr>
  </property>
  <property fmtid="{D5CDD505-2E9C-101B-9397-08002B2CF9AE}" pid="7" name="_ReviewingToolsShownOnce">
    <vt:lpwstr/>
  </property>
</Properties>
</file>