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D2D94E44-03ED-4C78-8DA0-75E0EA7BB2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1" l="1"/>
  <c r="Q51" i="1" s="1"/>
  <c r="S51" i="1" s="1"/>
  <c r="N51" i="1"/>
  <c r="O51" i="1"/>
  <c r="P51" i="1"/>
  <c r="R51" i="1" s="1"/>
  <c r="D40" i="1"/>
  <c r="D39" i="1"/>
  <c r="D38" i="1"/>
  <c r="D36" i="1"/>
  <c r="D35" i="1"/>
  <c r="D37" i="1"/>
  <c r="V3" i="1"/>
  <c r="U3" i="1"/>
  <c r="C15" i="1"/>
  <c r="N6" i="1"/>
  <c r="O6" i="1"/>
  <c r="P6" i="1"/>
  <c r="R6" i="1" s="1"/>
  <c r="Q6" i="1"/>
  <c r="S6" i="1" s="1"/>
  <c r="N7" i="1"/>
  <c r="O7" i="1"/>
  <c r="P7" i="1"/>
  <c r="R7" i="1" s="1"/>
  <c r="Q7" i="1"/>
  <c r="S7" i="1" s="1"/>
  <c r="N8" i="1"/>
  <c r="O8" i="1"/>
  <c r="P8" i="1"/>
  <c r="R8" i="1" s="1"/>
  <c r="Q8" i="1"/>
  <c r="S8" i="1" s="1"/>
  <c r="N9" i="1"/>
  <c r="O9" i="1"/>
  <c r="P9" i="1"/>
  <c r="R9" i="1" s="1"/>
  <c r="Q9" i="1"/>
  <c r="S9" i="1" s="1"/>
  <c r="N10" i="1"/>
  <c r="O10" i="1"/>
  <c r="P10" i="1"/>
  <c r="R10" i="1" s="1"/>
  <c r="Q10" i="1"/>
  <c r="S10" i="1" s="1"/>
  <c r="N11" i="1"/>
  <c r="O11" i="1"/>
  <c r="P11" i="1"/>
  <c r="R11" i="1" s="1"/>
  <c r="Q11" i="1"/>
  <c r="S11" i="1" s="1"/>
  <c r="N12" i="1"/>
  <c r="O12" i="1"/>
  <c r="P12" i="1"/>
  <c r="R12" i="1" s="1"/>
  <c r="Q12" i="1"/>
  <c r="S12" i="1" s="1"/>
  <c r="N13" i="1"/>
  <c r="O13" i="1"/>
  <c r="P13" i="1"/>
  <c r="R13" i="1" s="1"/>
  <c r="Q13" i="1"/>
  <c r="S13" i="1" s="1"/>
  <c r="N14" i="1"/>
  <c r="O14" i="1"/>
  <c r="P14" i="1"/>
  <c r="R14" i="1" s="1"/>
  <c r="Q14" i="1"/>
  <c r="S14" i="1" s="1"/>
  <c r="N15" i="1"/>
  <c r="O15" i="1"/>
  <c r="P15" i="1"/>
  <c r="R15" i="1" s="1"/>
  <c r="Q15" i="1"/>
  <c r="S15" i="1" s="1"/>
  <c r="N16" i="1"/>
  <c r="O16" i="1"/>
  <c r="P16" i="1"/>
  <c r="R16" i="1" s="1"/>
  <c r="Q16" i="1"/>
  <c r="S16" i="1" s="1"/>
  <c r="N17" i="1"/>
  <c r="O17" i="1"/>
  <c r="P17" i="1"/>
  <c r="R17" i="1" s="1"/>
  <c r="Q17" i="1"/>
  <c r="S17" i="1" s="1"/>
  <c r="N18" i="1"/>
  <c r="O18" i="1"/>
  <c r="P18" i="1"/>
  <c r="R18" i="1" s="1"/>
  <c r="Q18" i="1"/>
  <c r="S18" i="1" s="1"/>
  <c r="N19" i="1"/>
  <c r="O19" i="1"/>
  <c r="P19" i="1"/>
  <c r="R19" i="1" s="1"/>
  <c r="Q19" i="1"/>
  <c r="S19" i="1" s="1"/>
  <c r="N20" i="1"/>
  <c r="O20" i="1"/>
  <c r="P20" i="1"/>
  <c r="R20" i="1" s="1"/>
  <c r="Q20" i="1"/>
  <c r="S20" i="1" s="1"/>
  <c r="N21" i="1"/>
  <c r="O21" i="1"/>
  <c r="P21" i="1"/>
  <c r="R21" i="1" s="1"/>
  <c r="Q21" i="1"/>
  <c r="S21" i="1" s="1"/>
  <c r="N22" i="1"/>
  <c r="O22" i="1"/>
  <c r="P22" i="1"/>
  <c r="R22" i="1" s="1"/>
  <c r="Q22" i="1"/>
  <c r="S22" i="1" s="1"/>
  <c r="N23" i="1"/>
  <c r="O23" i="1"/>
  <c r="P23" i="1"/>
  <c r="R23" i="1" s="1"/>
  <c r="Q23" i="1"/>
  <c r="S23" i="1" s="1"/>
  <c r="N24" i="1"/>
  <c r="O24" i="1"/>
  <c r="P24" i="1"/>
  <c r="R24" i="1" s="1"/>
  <c r="Q24" i="1"/>
  <c r="S24" i="1" s="1"/>
  <c r="N25" i="1"/>
  <c r="O25" i="1"/>
  <c r="P25" i="1"/>
  <c r="R25" i="1" s="1"/>
  <c r="Q25" i="1"/>
  <c r="S25" i="1" s="1"/>
  <c r="N26" i="1"/>
  <c r="O26" i="1"/>
  <c r="P26" i="1"/>
  <c r="R26" i="1" s="1"/>
  <c r="Q26" i="1"/>
  <c r="S26" i="1" s="1"/>
  <c r="N27" i="1"/>
  <c r="O27" i="1"/>
  <c r="P27" i="1"/>
  <c r="R27" i="1" s="1"/>
  <c r="Q27" i="1"/>
  <c r="S27" i="1" s="1"/>
  <c r="N28" i="1"/>
  <c r="O28" i="1"/>
  <c r="P28" i="1"/>
  <c r="R28" i="1" s="1"/>
  <c r="Q28" i="1"/>
  <c r="S28" i="1" s="1"/>
  <c r="N29" i="1"/>
  <c r="O29" i="1"/>
  <c r="P29" i="1"/>
  <c r="R29" i="1" s="1"/>
  <c r="Q29" i="1"/>
  <c r="S29" i="1" s="1"/>
  <c r="N30" i="1"/>
  <c r="O30" i="1"/>
  <c r="P30" i="1"/>
  <c r="R30" i="1" s="1"/>
  <c r="Q30" i="1"/>
  <c r="S30" i="1" s="1"/>
  <c r="N31" i="1"/>
  <c r="O31" i="1"/>
  <c r="P31" i="1"/>
  <c r="R31" i="1" s="1"/>
  <c r="Q31" i="1"/>
  <c r="S31" i="1" s="1"/>
  <c r="N32" i="1"/>
  <c r="O32" i="1"/>
  <c r="P32" i="1"/>
  <c r="R32" i="1" s="1"/>
  <c r="Q32" i="1"/>
  <c r="S32" i="1" s="1"/>
  <c r="N33" i="1"/>
  <c r="O33" i="1"/>
  <c r="P33" i="1"/>
  <c r="R33" i="1" s="1"/>
  <c r="Q33" i="1"/>
  <c r="S33" i="1" s="1"/>
  <c r="N34" i="1"/>
  <c r="O34" i="1"/>
  <c r="P34" i="1"/>
  <c r="R34" i="1" s="1"/>
  <c r="Q34" i="1"/>
  <c r="S34" i="1" s="1"/>
  <c r="N35" i="1"/>
  <c r="O35" i="1"/>
  <c r="P35" i="1"/>
  <c r="R35" i="1" s="1"/>
  <c r="Q35" i="1"/>
  <c r="S35" i="1" s="1"/>
  <c r="N36" i="1"/>
  <c r="O36" i="1"/>
  <c r="P36" i="1"/>
  <c r="R36" i="1" s="1"/>
  <c r="Q36" i="1"/>
  <c r="S36" i="1" s="1"/>
  <c r="N37" i="1"/>
  <c r="O37" i="1"/>
  <c r="P37" i="1"/>
  <c r="R37" i="1" s="1"/>
  <c r="Q37" i="1"/>
  <c r="S37" i="1" s="1"/>
  <c r="N38" i="1"/>
  <c r="O38" i="1"/>
  <c r="P38" i="1"/>
  <c r="R38" i="1" s="1"/>
  <c r="Q38" i="1"/>
  <c r="S38" i="1" s="1"/>
  <c r="N39" i="1"/>
  <c r="O39" i="1"/>
  <c r="P39" i="1"/>
  <c r="R39" i="1" s="1"/>
  <c r="Q39" i="1"/>
  <c r="S39" i="1" s="1"/>
  <c r="N40" i="1"/>
  <c r="O40" i="1"/>
  <c r="P40" i="1"/>
  <c r="R40" i="1" s="1"/>
  <c r="Q40" i="1"/>
  <c r="S40" i="1" s="1"/>
  <c r="N41" i="1"/>
  <c r="O41" i="1"/>
  <c r="P41" i="1"/>
  <c r="R41" i="1" s="1"/>
  <c r="Q41" i="1"/>
  <c r="S41" i="1" s="1"/>
  <c r="N42" i="1"/>
  <c r="O42" i="1"/>
  <c r="P42" i="1"/>
  <c r="R42" i="1" s="1"/>
  <c r="Q42" i="1"/>
  <c r="S42" i="1" s="1"/>
  <c r="N43" i="1"/>
  <c r="O43" i="1"/>
  <c r="P43" i="1"/>
  <c r="R43" i="1" s="1"/>
  <c r="Q43" i="1"/>
  <c r="S43" i="1" s="1"/>
  <c r="N44" i="1"/>
  <c r="O44" i="1"/>
  <c r="P44" i="1"/>
  <c r="R44" i="1" s="1"/>
  <c r="Q44" i="1"/>
  <c r="S44" i="1" s="1"/>
  <c r="N45" i="1"/>
  <c r="O45" i="1"/>
  <c r="P45" i="1"/>
  <c r="R45" i="1" s="1"/>
  <c r="Q45" i="1"/>
  <c r="S45" i="1" s="1"/>
  <c r="N46" i="1"/>
  <c r="O46" i="1"/>
  <c r="P46" i="1"/>
  <c r="R46" i="1" s="1"/>
  <c r="Q46" i="1"/>
  <c r="S46" i="1" s="1"/>
  <c r="N47" i="1"/>
  <c r="O47" i="1"/>
  <c r="P47" i="1"/>
  <c r="R47" i="1" s="1"/>
  <c r="Q47" i="1"/>
  <c r="S47" i="1" s="1"/>
  <c r="Q5" i="1"/>
  <c r="S5" i="1" s="1"/>
  <c r="P5" i="1"/>
  <c r="O5" i="1"/>
  <c r="N5" i="1"/>
  <c r="M52" i="1" l="1"/>
  <c r="R5" i="1"/>
  <c r="M53" i="1" l="1"/>
  <c r="N52" i="1"/>
  <c r="O52" i="1"/>
  <c r="P52" i="1"/>
  <c r="R52" i="1" s="1"/>
  <c r="Q52" i="1"/>
  <c r="S52" i="1" s="1"/>
  <c r="AB4" i="1"/>
  <c r="AB5" i="1" s="1"/>
  <c r="AB6" i="1" s="1"/>
  <c r="AB7" i="1" s="1"/>
  <c r="AB8" i="1" s="1"/>
  <c r="T50" i="1"/>
  <c r="T51" i="1" s="1"/>
  <c r="T52" i="1" s="1"/>
  <c r="T53" i="1" s="1"/>
  <c r="T54" i="1" s="1"/>
  <c r="Z4" i="1"/>
  <c r="Z5" i="1" s="1"/>
  <c r="Z6" i="1" s="1"/>
  <c r="Z7" i="1" s="1"/>
  <c r="Z8" i="1" s="1"/>
  <c r="W3" i="1"/>
  <c r="O53" i="1" l="1"/>
  <c r="P53" i="1"/>
  <c r="R53" i="1" s="1"/>
  <c r="Q53" i="1"/>
  <c r="S53" i="1" s="1"/>
  <c r="M54" i="1"/>
  <c r="N53" i="1"/>
  <c r="P48" i="1"/>
  <c r="R48" i="1" s="1"/>
  <c r="Q48" i="1"/>
  <c r="S48" i="1" s="1"/>
  <c r="O48" i="1"/>
  <c r="N48" i="1"/>
  <c r="P54" i="1" l="1"/>
  <c r="R54" i="1" s="1"/>
  <c r="Q54" i="1"/>
  <c r="S54" i="1" s="1"/>
  <c r="N54" i="1"/>
  <c r="O54" i="1"/>
  <c r="M50" i="1"/>
  <c r="N49" i="1"/>
  <c r="O49" i="1"/>
  <c r="P49" i="1"/>
  <c r="R49" i="1" s="1"/>
  <c r="Q49" i="1"/>
  <c r="S49" i="1" s="1"/>
  <c r="N50" i="1" l="1"/>
  <c r="P50" i="1"/>
  <c r="R50" i="1" s="1"/>
  <c r="Q50" i="1"/>
  <c r="S50" i="1" s="1"/>
  <c r="O50" i="1"/>
</calcChain>
</file>

<file path=xl/sharedStrings.xml><?xml version="1.0" encoding="utf-8"?>
<sst xmlns="http://schemas.openxmlformats.org/spreadsheetml/2006/main" count="41" uniqueCount="20">
  <si>
    <t>Год</t>
  </si>
  <si>
    <t>Число антропогенных катастроф</t>
  </si>
  <si>
    <t>Число 
антропогенных катастроф</t>
  </si>
  <si>
    <t>Абсолютный прирост ∆y</t>
  </si>
  <si>
    <t>Базисный</t>
  </si>
  <si>
    <t>-</t>
  </si>
  <si>
    <t>Цепной</t>
  </si>
  <si>
    <t>Средние характеристики</t>
  </si>
  <si>
    <t>Средний абсолютный прирост</t>
  </si>
  <si>
    <t>Средний темп роста</t>
  </si>
  <si>
    <t>n</t>
  </si>
  <si>
    <t>Средний 
темп прироста</t>
  </si>
  <si>
    <r>
      <t xml:space="preserve">Темп роста </t>
    </r>
    <r>
      <rPr>
        <i/>
        <sz val="12"/>
        <color theme="1"/>
        <rFont val="Calibri"/>
        <family val="2"/>
        <charset val="204"/>
        <scheme val="minor"/>
      </rPr>
      <t>T</t>
    </r>
  </si>
  <si>
    <r>
      <t xml:space="preserve">Темп прироста </t>
    </r>
    <r>
      <rPr>
        <i/>
        <sz val="12"/>
        <color theme="1"/>
        <rFont val="Calibri"/>
        <family val="2"/>
        <charset val="204"/>
        <scheme val="minor"/>
      </rPr>
      <t>K</t>
    </r>
  </si>
  <si>
    <t>цепной</t>
  </si>
  <si>
    <t>базисный</t>
  </si>
  <si>
    <r>
      <rPr>
        <sz val="12"/>
        <color theme="1"/>
        <rFont val="Times New Roman"/>
      </rPr>
      <t xml:space="preserve">Темп роста </t>
    </r>
    <r>
      <rPr>
        <i/>
        <sz val="12"/>
        <color theme="1"/>
        <rFont val="Times New Roman"/>
      </rPr>
      <t>T</t>
    </r>
  </si>
  <si>
    <r>
      <rPr>
        <sz val="12"/>
        <color theme="1"/>
        <rFont val="Times New Roman"/>
      </rPr>
      <t xml:space="preserve">Темп прироста </t>
    </r>
    <r>
      <rPr>
        <i/>
        <sz val="12"/>
        <color theme="1"/>
        <rFont val="Times New Roman"/>
      </rPr>
      <t>K</t>
    </r>
  </si>
  <si>
    <t>По среднему абсолютному приросту</t>
  </si>
  <si>
    <t>По среднему темпу роста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</si>
</sst>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theme="1"/>
      <name val="Times New Roman"/>
    </font>
    <font>
      <sz val="11"/>
      <color theme="1"/>
      <name val="Calibri"/>
      <scheme val="minor"/>
    </font>
    <font>
      <sz val="11"/>
      <name val="Calibri"/>
    </font>
    <font>
      <i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/>
    <xf numFmtId="10" fontId="5" fillId="0" borderId="3" xfId="0" applyNumberFormat="1" applyFont="1" applyBorder="1"/>
    <xf numFmtId="0" fontId="0" fillId="0" borderId="1" xfId="0" applyBorder="1"/>
    <xf numFmtId="0" fontId="5" fillId="0" borderId="1" xfId="0" applyFont="1" applyBorder="1"/>
    <xf numFmtId="4" fontId="5" fillId="0" borderId="1" xfId="0" applyNumberFormat="1" applyFont="1" applyBorder="1"/>
    <xf numFmtId="0" fontId="5" fillId="0" borderId="1" xfId="0" applyFont="1" applyBorder="1" applyAlignment="1"/>
    <xf numFmtId="1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Лист1!$L$4:$L$54</c:f>
              <c:numCache>
                <c:formatCode>General</c:formatCode>
                <c:ptCount val="5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  <c:pt idx="48">
                  <c:v>2025</c:v>
                </c:pt>
                <c:pt idx="49">
                  <c:v>2026</c:v>
                </c:pt>
                <c:pt idx="50">
                  <c:v>2027</c:v>
                </c:pt>
              </c:numCache>
            </c:numRef>
          </c:cat>
          <c:val>
            <c:numRef>
              <c:f>Лист1!$T$4:$T$54</c:f>
              <c:numCache>
                <c:formatCode>General</c:formatCode>
                <c:ptCount val="51"/>
                <c:pt idx="0">
                  <c:v>67</c:v>
                </c:pt>
                <c:pt idx="1">
                  <c:v>73</c:v>
                </c:pt>
                <c:pt idx="2">
                  <c:v>89</c:v>
                </c:pt>
                <c:pt idx="3">
                  <c:v>82</c:v>
                </c:pt>
                <c:pt idx="4">
                  <c:v>79</c:v>
                </c:pt>
                <c:pt idx="5">
                  <c:v>72</c:v>
                </c:pt>
                <c:pt idx="6">
                  <c:v>79</c:v>
                </c:pt>
                <c:pt idx="7">
                  <c:v>81</c:v>
                </c:pt>
                <c:pt idx="8">
                  <c:v>73</c:v>
                </c:pt>
                <c:pt idx="9">
                  <c:v>81</c:v>
                </c:pt>
                <c:pt idx="10">
                  <c:v>84</c:v>
                </c:pt>
                <c:pt idx="11">
                  <c:v>75</c:v>
                </c:pt>
                <c:pt idx="12">
                  <c:v>74</c:v>
                </c:pt>
                <c:pt idx="13">
                  <c:v>81</c:v>
                </c:pt>
                <c:pt idx="14">
                  <c:v>63</c:v>
                </c:pt>
                <c:pt idx="15">
                  <c:v>72</c:v>
                </c:pt>
                <c:pt idx="16">
                  <c:v>84</c:v>
                </c:pt>
                <c:pt idx="17">
                  <c:v>111</c:v>
                </c:pt>
                <c:pt idx="18">
                  <c:v>121</c:v>
                </c:pt>
                <c:pt idx="19">
                  <c:v>123</c:v>
                </c:pt>
                <c:pt idx="20">
                  <c:v>131</c:v>
                </c:pt>
                <c:pt idx="21">
                  <c:v>141</c:v>
                </c:pt>
                <c:pt idx="22">
                  <c:v>131</c:v>
                </c:pt>
                <c:pt idx="23">
                  <c:v>141</c:v>
                </c:pt>
                <c:pt idx="24">
                  <c:v>128</c:v>
                </c:pt>
                <c:pt idx="25">
                  <c:v>166</c:v>
                </c:pt>
                <c:pt idx="26">
                  <c:v>178</c:v>
                </c:pt>
                <c:pt idx="27">
                  <c:v>141</c:v>
                </c:pt>
                <c:pt idx="28">
                  <c:v>172</c:v>
                </c:pt>
                <c:pt idx="29">
                  <c:v>171</c:v>
                </c:pt>
                <c:pt idx="30">
                  <c:v>164</c:v>
                </c:pt>
                <c:pt idx="31">
                  <c:v>149</c:v>
                </c:pt>
                <c:pt idx="32">
                  <c:v>164</c:v>
                </c:pt>
                <c:pt idx="33">
                  <c:v>163</c:v>
                </c:pt>
                <c:pt idx="34">
                  <c:v>142</c:v>
                </c:pt>
                <c:pt idx="35">
                  <c:v>161</c:v>
                </c:pt>
                <c:pt idx="36">
                  <c:v>229</c:v>
                </c:pt>
                <c:pt idx="37">
                  <c:v>252</c:v>
                </c:pt>
                <c:pt idx="38">
                  <c:v>213</c:v>
                </c:pt>
                <c:pt idx="39">
                  <c:v>203</c:v>
                </c:pt>
                <c:pt idx="40">
                  <c:v>176</c:v>
                </c:pt>
                <c:pt idx="41">
                  <c:v>163</c:v>
                </c:pt>
                <c:pt idx="42">
                  <c:v>154</c:v>
                </c:pt>
                <c:pt idx="43">
                  <c:v>143</c:v>
                </c:pt>
                <c:pt idx="44">
                  <c:v>147</c:v>
                </c:pt>
                <c:pt idx="45">
                  <c:v>157</c:v>
                </c:pt>
                <c:pt idx="46" formatCode="#,##0.00">
                  <c:v>160.14014975786466</c:v>
                </c:pt>
                <c:pt idx="47" formatCode="#,##0.00">
                  <c:v>163.34310550618676</c:v>
                </c:pt>
                <c:pt idx="48" formatCode="#,##0.00">
                  <c:v>166.6101234246843</c:v>
                </c:pt>
                <c:pt idx="49" formatCode="#,##0.00">
                  <c:v>169.94248481786789</c:v>
                </c:pt>
                <c:pt idx="50" formatCode="#,##0.00">
                  <c:v>173.34149661756055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42-4A93-AACB-75CB02F9FD34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Лист1!$L$4:$L$54</c:f>
              <c:numCache>
                <c:formatCode>General</c:formatCode>
                <c:ptCount val="5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  <c:pt idx="48">
                  <c:v>2025</c:v>
                </c:pt>
                <c:pt idx="49">
                  <c:v>2026</c:v>
                </c:pt>
                <c:pt idx="50">
                  <c:v>2027</c:v>
                </c:pt>
              </c:numCache>
            </c:numRef>
          </c:cat>
          <c:val>
            <c:numRef>
              <c:f>Лист1!$M$4:$M$54</c:f>
              <c:numCache>
                <c:formatCode>General</c:formatCode>
                <c:ptCount val="51"/>
                <c:pt idx="0">
                  <c:v>67</c:v>
                </c:pt>
                <c:pt idx="1">
                  <c:v>73</c:v>
                </c:pt>
                <c:pt idx="2">
                  <c:v>89</c:v>
                </c:pt>
                <c:pt idx="3">
                  <c:v>82</c:v>
                </c:pt>
                <c:pt idx="4">
                  <c:v>79</c:v>
                </c:pt>
                <c:pt idx="5">
                  <c:v>72</c:v>
                </c:pt>
                <c:pt idx="6">
                  <c:v>79</c:v>
                </c:pt>
                <c:pt idx="7">
                  <c:v>81</c:v>
                </c:pt>
                <c:pt idx="8">
                  <c:v>73</c:v>
                </c:pt>
                <c:pt idx="9">
                  <c:v>81</c:v>
                </c:pt>
                <c:pt idx="10">
                  <c:v>84</c:v>
                </c:pt>
                <c:pt idx="11">
                  <c:v>75</c:v>
                </c:pt>
                <c:pt idx="12">
                  <c:v>74</c:v>
                </c:pt>
                <c:pt idx="13">
                  <c:v>81</c:v>
                </c:pt>
                <c:pt idx="14">
                  <c:v>63</c:v>
                </c:pt>
                <c:pt idx="15">
                  <c:v>72</c:v>
                </c:pt>
                <c:pt idx="16">
                  <c:v>84</c:v>
                </c:pt>
                <c:pt idx="17">
                  <c:v>111</c:v>
                </c:pt>
                <c:pt idx="18">
                  <c:v>121</c:v>
                </c:pt>
                <c:pt idx="19">
                  <c:v>123</c:v>
                </c:pt>
                <c:pt idx="20">
                  <c:v>131</c:v>
                </c:pt>
                <c:pt idx="21">
                  <c:v>141</c:v>
                </c:pt>
                <c:pt idx="22">
                  <c:v>131</c:v>
                </c:pt>
                <c:pt idx="23">
                  <c:v>141</c:v>
                </c:pt>
                <c:pt idx="24">
                  <c:v>128</c:v>
                </c:pt>
                <c:pt idx="25">
                  <c:v>166</c:v>
                </c:pt>
                <c:pt idx="26">
                  <c:v>178</c:v>
                </c:pt>
                <c:pt idx="27">
                  <c:v>141</c:v>
                </c:pt>
                <c:pt idx="28">
                  <c:v>172</c:v>
                </c:pt>
                <c:pt idx="29">
                  <c:v>171</c:v>
                </c:pt>
                <c:pt idx="30">
                  <c:v>164</c:v>
                </c:pt>
                <c:pt idx="31">
                  <c:v>149</c:v>
                </c:pt>
                <c:pt idx="32">
                  <c:v>164</c:v>
                </c:pt>
                <c:pt idx="33">
                  <c:v>163</c:v>
                </c:pt>
                <c:pt idx="34">
                  <c:v>142</c:v>
                </c:pt>
                <c:pt idx="35">
                  <c:v>161</c:v>
                </c:pt>
                <c:pt idx="36">
                  <c:v>229</c:v>
                </c:pt>
                <c:pt idx="37">
                  <c:v>252</c:v>
                </c:pt>
                <c:pt idx="38">
                  <c:v>213</c:v>
                </c:pt>
                <c:pt idx="39">
                  <c:v>203</c:v>
                </c:pt>
                <c:pt idx="40">
                  <c:v>176</c:v>
                </c:pt>
                <c:pt idx="41">
                  <c:v>163</c:v>
                </c:pt>
                <c:pt idx="42">
                  <c:v>154</c:v>
                </c:pt>
                <c:pt idx="43">
                  <c:v>143</c:v>
                </c:pt>
                <c:pt idx="44">
                  <c:v>147</c:v>
                </c:pt>
                <c:pt idx="45">
                  <c:v>157</c:v>
                </c:pt>
                <c:pt idx="46" formatCode="#,##0.00">
                  <c:v>159.09302325581396</c:v>
                </c:pt>
                <c:pt idx="47" formatCode="#,##0.00">
                  <c:v>161.18604651162792</c:v>
                </c:pt>
                <c:pt idx="48" formatCode="#,##0.00">
                  <c:v>163.27906976744188</c:v>
                </c:pt>
                <c:pt idx="49" formatCode="#,##0.00">
                  <c:v>165.37209302325584</c:v>
                </c:pt>
                <c:pt idx="50" formatCode="#,##0.00">
                  <c:v>167.4651162790698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42-4A93-AACB-75CB02F9FD34}"/>
            </c:ext>
          </c:extLst>
        </c:ser>
        <c:ser>
          <c:idx val="0"/>
          <c:order val="2"/>
          <c:tx>
            <c:strRef>
              <c:f>Лист1!$M$2</c:f>
              <c:strCache>
                <c:ptCount val="1"/>
                <c:pt idx="0">
                  <c:v>Число антропогенных катастроф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Лист1!$L$4:$L$54</c:f>
              <c:numCache>
                <c:formatCode>General</c:formatCode>
                <c:ptCount val="5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  <c:pt idx="48">
                  <c:v>2025</c:v>
                </c:pt>
                <c:pt idx="49">
                  <c:v>2026</c:v>
                </c:pt>
                <c:pt idx="50">
                  <c:v>2027</c:v>
                </c:pt>
              </c:numCache>
            </c:numRef>
          </c:cat>
          <c:val>
            <c:numRef>
              <c:f>Лист1!$M$4:$M$49</c:f>
              <c:numCache>
                <c:formatCode>General</c:formatCode>
                <c:ptCount val="46"/>
                <c:pt idx="0">
                  <c:v>67</c:v>
                </c:pt>
                <c:pt idx="1">
                  <c:v>73</c:v>
                </c:pt>
                <c:pt idx="2">
                  <c:v>89</c:v>
                </c:pt>
                <c:pt idx="3">
                  <c:v>82</c:v>
                </c:pt>
                <c:pt idx="4">
                  <c:v>79</c:v>
                </c:pt>
                <c:pt idx="5">
                  <c:v>72</c:v>
                </c:pt>
                <c:pt idx="6">
                  <c:v>79</c:v>
                </c:pt>
                <c:pt idx="7">
                  <c:v>81</c:v>
                </c:pt>
                <c:pt idx="8">
                  <c:v>73</c:v>
                </c:pt>
                <c:pt idx="9">
                  <c:v>81</c:v>
                </c:pt>
                <c:pt idx="10">
                  <c:v>84</c:v>
                </c:pt>
                <c:pt idx="11">
                  <c:v>75</c:v>
                </c:pt>
                <c:pt idx="12">
                  <c:v>74</c:v>
                </c:pt>
                <c:pt idx="13">
                  <c:v>81</c:v>
                </c:pt>
                <c:pt idx="14">
                  <c:v>63</c:v>
                </c:pt>
                <c:pt idx="15">
                  <c:v>72</c:v>
                </c:pt>
                <c:pt idx="16">
                  <c:v>84</c:v>
                </c:pt>
                <c:pt idx="17">
                  <c:v>111</c:v>
                </c:pt>
                <c:pt idx="18">
                  <c:v>121</c:v>
                </c:pt>
                <c:pt idx="19">
                  <c:v>123</c:v>
                </c:pt>
                <c:pt idx="20">
                  <c:v>131</c:v>
                </c:pt>
                <c:pt idx="21">
                  <c:v>141</c:v>
                </c:pt>
                <c:pt idx="22">
                  <c:v>131</c:v>
                </c:pt>
                <c:pt idx="23">
                  <c:v>141</c:v>
                </c:pt>
                <c:pt idx="24">
                  <c:v>128</c:v>
                </c:pt>
                <c:pt idx="25">
                  <c:v>166</c:v>
                </c:pt>
                <c:pt idx="26">
                  <c:v>178</c:v>
                </c:pt>
                <c:pt idx="27">
                  <c:v>141</c:v>
                </c:pt>
                <c:pt idx="28">
                  <c:v>172</c:v>
                </c:pt>
                <c:pt idx="29">
                  <c:v>171</c:v>
                </c:pt>
                <c:pt idx="30">
                  <c:v>164</c:v>
                </c:pt>
                <c:pt idx="31">
                  <c:v>149</c:v>
                </c:pt>
                <c:pt idx="32">
                  <c:v>164</c:v>
                </c:pt>
                <c:pt idx="33">
                  <c:v>163</c:v>
                </c:pt>
                <c:pt idx="34">
                  <c:v>142</c:v>
                </c:pt>
                <c:pt idx="35">
                  <c:v>161</c:v>
                </c:pt>
                <c:pt idx="36">
                  <c:v>229</c:v>
                </c:pt>
                <c:pt idx="37">
                  <c:v>252</c:v>
                </c:pt>
                <c:pt idx="38">
                  <c:v>213</c:v>
                </c:pt>
                <c:pt idx="39">
                  <c:v>203</c:v>
                </c:pt>
                <c:pt idx="40">
                  <c:v>176</c:v>
                </c:pt>
                <c:pt idx="41">
                  <c:v>163</c:v>
                </c:pt>
                <c:pt idx="42">
                  <c:v>154</c:v>
                </c:pt>
                <c:pt idx="43">
                  <c:v>143</c:v>
                </c:pt>
                <c:pt idx="44">
                  <c:v>147</c:v>
                </c:pt>
                <c:pt idx="45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42-4A93-AACB-75CB02F9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556768"/>
        <c:axId val="580823248"/>
      </c:lineChart>
      <c:catAx>
        <c:axId val="5865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823248"/>
        <c:crosses val="autoZero"/>
        <c:auto val="1"/>
        <c:lblAlgn val="ctr"/>
        <c:lblOffset val="100"/>
        <c:noMultiLvlLbl val="0"/>
      </c:catAx>
      <c:valAx>
        <c:axId val="5808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5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804166</xdr:colOff>
      <xdr:row>16</xdr:row>
      <xdr:rowOff>137326</xdr:rowOff>
    </xdr:from>
    <xdr:to>
      <xdr:col>9</xdr:col>
      <xdr:colOff>100898</xdr:colOff>
      <xdr:row>32</xdr:row>
      <xdr:rowOff>78560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AB2772-F78D-477B-8A6F-B2614D00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4"/>
  <sheetViews>
    <sheetView tabSelected="1" zoomScale="85" zoomScaleNormal="85" workbookViewId="0">
      <selection activeCell="M54" sqref="M54"/>
    </sheetView>
  </sheetViews>
  <sheetFormatPr defaultRowHeight="14.4" x14ac:dyDescent="0.3"/>
  <cols>
    <col min="2" max="2" width="19.6640625" customWidth="1"/>
    <col min="3" max="3" width="25.88671875" customWidth="1"/>
    <col min="4" max="4" width="19.44140625" customWidth="1"/>
    <col min="5" max="5" width="18.88671875" customWidth="1"/>
    <col min="6" max="6" width="6.44140625" bestFit="1" customWidth="1"/>
    <col min="7" max="7" width="19.6640625" customWidth="1"/>
    <col min="8" max="8" width="6.44140625" bestFit="1" customWidth="1"/>
    <col min="9" max="9" width="19.5546875" customWidth="1"/>
    <col min="12" max="12" width="9" bestFit="1" customWidth="1"/>
    <col min="13" max="13" width="16.88671875" customWidth="1"/>
    <col min="14" max="14" width="12.88671875" bestFit="1" customWidth="1"/>
    <col min="15" max="15" width="10.6640625" customWidth="1"/>
    <col min="16" max="17" width="13.21875" bestFit="1" customWidth="1"/>
    <col min="19" max="19" width="9.88671875" bestFit="1" customWidth="1"/>
    <col min="21" max="21" width="14.6640625" customWidth="1"/>
    <col min="22" max="22" width="13.109375" customWidth="1"/>
    <col min="23" max="23" width="12.44140625" customWidth="1"/>
    <col min="25" max="25" width="8.6640625" customWidth="1"/>
    <col min="26" max="26" width="33.109375" bestFit="1" customWidth="1"/>
    <col min="27" max="27" width="9.88671875" customWidth="1"/>
    <col min="28" max="28" width="23.109375" bestFit="1" customWidth="1"/>
  </cols>
  <sheetData>
    <row r="1" spans="2:28" x14ac:dyDescent="0.3">
      <c r="U1" s="20" t="s">
        <v>7</v>
      </c>
      <c r="V1" s="20"/>
      <c r="W1" s="20"/>
    </row>
    <row r="2" spans="2:28" ht="57" customHeight="1" x14ac:dyDescent="0.3">
      <c r="B2" s="1" t="s">
        <v>0</v>
      </c>
      <c r="C2" s="2" t="s">
        <v>2</v>
      </c>
      <c r="D2" s="1" t="s">
        <v>0</v>
      </c>
      <c r="E2" s="2" t="s">
        <v>2</v>
      </c>
      <c r="F2" s="1" t="s">
        <v>0</v>
      </c>
      <c r="G2" s="2" t="s">
        <v>2</v>
      </c>
      <c r="H2" s="1" t="s">
        <v>0</v>
      </c>
      <c r="I2" s="2" t="s">
        <v>2</v>
      </c>
      <c r="L2" s="17" t="s">
        <v>0</v>
      </c>
      <c r="M2" s="17" t="s">
        <v>1</v>
      </c>
      <c r="N2" s="17" t="s">
        <v>3</v>
      </c>
      <c r="O2" s="17"/>
      <c r="P2" s="17" t="s">
        <v>12</v>
      </c>
      <c r="Q2" s="17"/>
      <c r="R2" s="17" t="s">
        <v>13</v>
      </c>
      <c r="S2" s="17"/>
      <c r="U2" s="3" t="s">
        <v>8</v>
      </c>
      <c r="V2" s="3" t="s">
        <v>9</v>
      </c>
      <c r="W2" s="7" t="s">
        <v>11</v>
      </c>
      <c r="Y2" s="12"/>
      <c r="Z2" s="15" t="s">
        <v>18</v>
      </c>
      <c r="AA2" s="15"/>
      <c r="AB2" s="13" t="s">
        <v>19</v>
      </c>
    </row>
    <row r="3" spans="2:28" ht="15" customHeight="1" x14ac:dyDescent="0.3">
      <c r="B3" s="2">
        <v>1979</v>
      </c>
      <c r="C3" s="2">
        <v>67</v>
      </c>
      <c r="D3" s="2">
        <v>1990</v>
      </c>
      <c r="E3" s="2">
        <v>75</v>
      </c>
      <c r="F3" s="2">
        <v>2001</v>
      </c>
      <c r="G3" s="2">
        <v>128</v>
      </c>
      <c r="H3" s="2">
        <v>2012</v>
      </c>
      <c r="I3" s="2">
        <v>161</v>
      </c>
      <c r="L3" s="17"/>
      <c r="M3" s="17"/>
      <c r="N3" s="8" t="s">
        <v>6</v>
      </c>
      <c r="O3" s="8" t="s">
        <v>4</v>
      </c>
      <c r="P3" s="8" t="s">
        <v>6</v>
      </c>
      <c r="Q3" s="8" t="s">
        <v>4</v>
      </c>
      <c r="R3" s="8" t="s">
        <v>6</v>
      </c>
      <c r="S3" s="8" t="s">
        <v>4</v>
      </c>
      <c r="U3" s="4">
        <f>SUM(N5:N49)/(C15-1)</f>
        <v>2.0930232558139537</v>
      </c>
      <c r="V3" s="6">
        <f>POWER(PRODUCT(P5:P49),1/(C15-1))</f>
        <v>1.0200009538717494</v>
      </c>
      <c r="W3" s="6">
        <f>V3-100%</f>
        <v>2.0000953871749383E-2</v>
      </c>
      <c r="Y3" s="13">
        <v>2022</v>
      </c>
      <c r="Z3" s="14">
        <v>157</v>
      </c>
      <c r="AA3" s="13">
        <v>2022</v>
      </c>
      <c r="AB3" s="14">
        <v>157</v>
      </c>
    </row>
    <row r="4" spans="2:28" ht="15.75" customHeight="1" x14ac:dyDescent="0.3">
      <c r="B4" s="2">
        <v>1980</v>
      </c>
      <c r="C4" s="2">
        <v>73</v>
      </c>
      <c r="D4" s="2">
        <v>1991</v>
      </c>
      <c r="E4" s="2">
        <v>74</v>
      </c>
      <c r="F4" s="2">
        <v>2002</v>
      </c>
      <c r="G4" s="2">
        <v>166</v>
      </c>
      <c r="H4" s="2">
        <v>2013</v>
      </c>
      <c r="I4" s="2">
        <v>229</v>
      </c>
      <c r="L4" s="2">
        <v>1979</v>
      </c>
      <c r="M4" s="2">
        <v>67</v>
      </c>
      <c r="N4" s="9" t="s">
        <v>5</v>
      </c>
      <c r="O4" s="9" t="s">
        <v>5</v>
      </c>
      <c r="P4" s="9" t="s">
        <v>5</v>
      </c>
      <c r="Q4" s="9" t="s">
        <v>5</v>
      </c>
      <c r="R4" s="9" t="s">
        <v>5</v>
      </c>
      <c r="S4" s="9" t="s">
        <v>5</v>
      </c>
      <c r="T4" s="2">
        <v>67</v>
      </c>
      <c r="Y4" s="13">
        <v>2023</v>
      </c>
      <c r="Z4" s="14">
        <f>Z3+$U$3</f>
        <v>159.09302325581396</v>
      </c>
      <c r="AA4" s="13">
        <v>2023</v>
      </c>
      <c r="AB4" s="14">
        <f>AB3*$V$3</f>
        <v>160.14014975786466</v>
      </c>
    </row>
    <row r="5" spans="2:28" ht="15.6" x14ac:dyDescent="0.3">
      <c r="B5" s="2">
        <v>1981</v>
      </c>
      <c r="C5" s="2">
        <v>89</v>
      </c>
      <c r="D5" s="2">
        <v>1992</v>
      </c>
      <c r="E5" s="2">
        <v>81</v>
      </c>
      <c r="F5" s="2">
        <v>2003</v>
      </c>
      <c r="G5" s="2">
        <v>178</v>
      </c>
      <c r="H5" s="2">
        <v>2014</v>
      </c>
      <c r="I5" s="2">
        <v>252</v>
      </c>
      <c r="L5" s="2">
        <v>1980</v>
      </c>
      <c r="M5" s="2">
        <v>73</v>
      </c>
      <c r="N5" s="9">
        <f>M5-M4</f>
        <v>6</v>
      </c>
      <c r="O5" s="9">
        <f>M5-$M$4</f>
        <v>6</v>
      </c>
      <c r="P5" s="16">
        <f>M5/M4</f>
        <v>1.0895522388059702</v>
      </c>
      <c r="Q5" s="16">
        <f>M5/$M$4</f>
        <v>1.0895522388059702</v>
      </c>
      <c r="R5" s="16">
        <f>P5-100%</f>
        <v>8.9552238805970186E-2</v>
      </c>
      <c r="S5" s="16">
        <f>Q5-100%</f>
        <v>8.9552238805970186E-2</v>
      </c>
      <c r="T5" s="2">
        <v>73</v>
      </c>
      <c r="Y5" s="13">
        <v>2024</v>
      </c>
      <c r="Z5" s="14">
        <f t="shared" ref="Z5:Z8" si="0">Z4+$U$3</f>
        <v>161.18604651162792</v>
      </c>
      <c r="AA5" s="13">
        <v>2024</v>
      </c>
      <c r="AB5" s="14">
        <f t="shared" ref="AB5:AB8" si="1">AB4*$V$3</f>
        <v>163.34310550618676</v>
      </c>
    </row>
    <row r="6" spans="2:28" ht="15.6" x14ac:dyDescent="0.3">
      <c r="B6" s="2">
        <v>1982</v>
      </c>
      <c r="C6" s="2">
        <v>82</v>
      </c>
      <c r="D6" s="2">
        <v>1993</v>
      </c>
      <c r="E6" s="2">
        <v>63</v>
      </c>
      <c r="F6" s="2">
        <v>2004</v>
      </c>
      <c r="G6" s="2">
        <v>141</v>
      </c>
      <c r="H6" s="2">
        <v>2015</v>
      </c>
      <c r="I6" s="2">
        <v>213</v>
      </c>
      <c r="L6" s="2">
        <v>1981</v>
      </c>
      <c r="M6" s="2">
        <v>89</v>
      </c>
      <c r="N6" s="9">
        <f t="shared" ref="N6:N52" si="2">M6-M5</f>
        <v>16</v>
      </c>
      <c r="O6" s="9">
        <f t="shared" ref="O6:O52" si="3">M6-$M$4</f>
        <v>22</v>
      </c>
      <c r="P6" s="16">
        <f t="shared" ref="P6:P47" si="4">M6/M5</f>
        <v>1.2191780821917808</v>
      </c>
      <c r="Q6" s="16">
        <f t="shared" ref="Q6:Q47" si="5">M6/$M$4</f>
        <v>1.3283582089552239</v>
      </c>
      <c r="R6" s="16">
        <f t="shared" ref="R6:R47" si="6">P6-100%</f>
        <v>0.21917808219178081</v>
      </c>
      <c r="S6" s="16">
        <f t="shared" ref="S6:S47" si="7">Q6-100%</f>
        <v>0.32835820895522394</v>
      </c>
      <c r="T6" s="2">
        <v>89</v>
      </c>
      <c r="Y6" s="13">
        <v>2025</v>
      </c>
      <c r="Z6" s="14">
        <f t="shared" si="0"/>
        <v>163.27906976744188</v>
      </c>
      <c r="AA6" s="13">
        <v>2025</v>
      </c>
      <c r="AB6" s="14">
        <f t="shared" si="1"/>
        <v>166.6101234246843</v>
      </c>
    </row>
    <row r="7" spans="2:28" ht="15.6" x14ac:dyDescent="0.3">
      <c r="B7" s="2">
        <v>1983</v>
      </c>
      <c r="C7" s="2">
        <v>79</v>
      </c>
      <c r="D7" s="2">
        <v>1994</v>
      </c>
      <c r="E7" s="2">
        <v>72</v>
      </c>
      <c r="F7" s="2">
        <v>2005</v>
      </c>
      <c r="G7" s="2">
        <v>172</v>
      </c>
      <c r="H7" s="2">
        <v>2016</v>
      </c>
      <c r="I7" s="2">
        <v>203</v>
      </c>
      <c r="L7" s="2">
        <v>1982</v>
      </c>
      <c r="M7" s="2">
        <v>82</v>
      </c>
      <c r="N7" s="9">
        <f t="shared" si="2"/>
        <v>-7</v>
      </c>
      <c r="O7" s="9">
        <f t="shared" si="3"/>
        <v>15</v>
      </c>
      <c r="P7" s="16">
        <f t="shared" si="4"/>
        <v>0.9213483146067416</v>
      </c>
      <c r="Q7" s="16">
        <f t="shared" si="5"/>
        <v>1.2238805970149254</v>
      </c>
      <c r="R7" s="16">
        <f t="shared" si="6"/>
        <v>-7.8651685393258397E-2</v>
      </c>
      <c r="S7" s="16">
        <f t="shared" si="7"/>
        <v>0.22388059701492535</v>
      </c>
      <c r="T7" s="2">
        <v>82</v>
      </c>
      <c r="Y7" s="13">
        <v>2026</v>
      </c>
      <c r="Z7" s="14">
        <f t="shared" si="0"/>
        <v>165.37209302325584</v>
      </c>
      <c r="AA7" s="13">
        <v>2026</v>
      </c>
      <c r="AB7" s="14">
        <f t="shared" si="1"/>
        <v>169.94248481786789</v>
      </c>
    </row>
    <row r="8" spans="2:28" ht="15.6" x14ac:dyDescent="0.3">
      <c r="B8" s="2">
        <v>1984</v>
      </c>
      <c r="C8" s="2">
        <v>72</v>
      </c>
      <c r="D8" s="2">
        <v>1995</v>
      </c>
      <c r="E8" s="2">
        <v>84</v>
      </c>
      <c r="F8" s="2">
        <v>2006</v>
      </c>
      <c r="G8" s="2">
        <v>171</v>
      </c>
      <c r="H8" s="2">
        <v>2017</v>
      </c>
      <c r="I8" s="2">
        <v>176</v>
      </c>
      <c r="L8" s="2">
        <v>1983</v>
      </c>
      <c r="M8" s="2">
        <v>79</v>
      </c>
      <c r="N8" s="9">
        <f t="shared" si="2"/>
        <v>-3</v>
      </c>
      <c r="O8" s="9">
        <f t="shared" si="3"/>
        <v>12</v>
      </c>
      <c r="P8" s="16">
        <f t="shared" si="4"/>
        <v>0.96341463414634143</v>
      </c>
      <c r="Q8" s="16">
        <f t="shared" si="5"/>
        <v>1.1791044776119404</v>
      </c>
      <c r="R8" s="16">
        <f t="shared" si="6"/>
        <v>-3.6585365853658569E-2</v>
      </c>
      <c r="S8" s="16">
        <f t="shared" si="7"/>
        <v>0.17910447761194037</v>
      </c>
      <c r="T8" s="2">
        <v>79</v>
      </c>
      <c r="Y8" s="13">
        <v>2027</v>
      </c>
      <c r="Z8" s="14">
        <f t="shared" si="0"/>
        <v>167.4651162790698</v>
      </c>
      <c r="AA8" s="13">
        <v>2027</v>
      </c>
      <c r="AB8" s="14">
        <f t="shared" si="1"/>
        <v>173.34149661756055</v>
      </c>
    </row>
    <row r="9" spans="2:28" ht="15.6" x14ac:dyDescent="0.3">
      <c r="B9" s="2">
        <v>1985</v>
      </c>
      <c r="C9" s="2">
        <v>79</v>
      </c>
      <c r="D9" s="2">
        <v>1996</v>
      </c>
      <c r="E9" s="2">
        <v>111</v>
      </c>
      <c r="F9" s="2">
        <v>2007</v>
      </c>
      <c r="G9" s="2">
        <v>164</v>
      </c>
      <c r="H9" s="2">
        <v>2018</v>
      </c>
      <c r="I9" s="2">
        <v>163</v>
      </c>
      <c r="L9" s="2">
        <v>1984</v>
      </c>
      <c r="M9" s="2">
        <v>72</v>
      </c>
      <c r="N9" s="9">
        <f t="shared" si="2"/>
        <v>-7</v>
      </c>
      <c r="O9" s="9">
        <f t="shared" si="3"/>
        <v>5</v>
      </c>
      <c r="P9" s="16">
        <f t="shared" si="4"/>
        <v>0.91139240506329111</v>
      </c>
      <c r="Q9" s="16">
        <f t="shared" si="5"/>
        <v>1.0746268656716418</v>
      </c>
      <c r="R9" s="16">
        <f t="shared" si="6"/>
        <v>-8.8607594936708889E-2</v>
      </c>
      <c r="S9" s="16">
        <f t="shared" si="7"/>
        <v>7.4626865671641784E-2</v>
      </c>
      <c r="T9" s="2">
        <v>72</v>
      </c>
    </row>
    <row r="10" spans="2:28" ht="15.6" x14ac:dyDescent="0.3">
      <c r="B10" s="2">
        <v>1986</v>
      </c>
      <c r="C10" s="2">
        <v>81</v>
      </c>
      <c r="D10" s="2">
        <v>1997</v>
      </c>
      <c r="E10" s="2">
        <v>121</v>
      </c>
      <c r="F10" s="2">
        <v>2008</v>
      </c>
      <c r="G10" s="2">
        <v>149</v>
      </c>
      <c r="H10" s="2">
        <v>2019</v>
      </c>
      <c r="I10" s="2">
        <v>154</v>
      </c>
      <c r="L10" s="2">
        <v>1985</v>
      </c>
      <c r="M10" s="2">
        <v>79</v>
      </c>
      <c r="N10" s="9">
        <f t="shared" si="2"/>
        <v>7</v>
      </c>
      <c r="O10" s="9">
        <f t="shared" si="3"/>
        <v>12</v>
      </c>
      <c r="P10" s="16">
        <f t="shared" si="4"/>
        <v>1.0972222222222223</v>
      </c>
      <c r="Q10" s="16">
        <f t="shared" si="5"/>
        <v>1.1791044776119404</v>
      </c>
      <c r="R10" s="16">
        <f t="shared" si="6"/>
        <v>9.7222222222222321E-2</v>
      </c>
      <c r="S10" s="16">
        <f t="shared" si="7"/>
        <v>0.17910447761194037</v>
      </c>
      <c r="T10" s="2">
        <v>79</v>
      </c>
    </row>
    <row r="11" spans="2:28" ht="15.6" x14ac:dyDescent="0.3">
      <c r="B11" s="2">
        <v>1987</v>
      </c>
      <c r="C11" s="2">
        <v>73</v>
      </c>
      <c r="D11" s="2">
        <v>1998</v>
      </c>
      <c r="E11" s="2">
        <v>123</v>
      </c>
      <c r="F11" s="2">
        <v>2009</v>
      </c>
      <c r="G11" s="2">
        <v>164</v>
      </c>
      <c r="H11" s="2">
        <v>2020</v>
      </c>
      <c r="I11" s="2">
        <v>143</v>
      </c>
      <c r="L11" s="2">
        <v>1986</v>
      </c>
      <c r="M11" s="2">
        <v>81</v>
      </c>
      <c r="N11" s="9">
        <f t="shared" si="2"/>
        <v>2</v>
      </c>
      <c r="O11" s="9">
        <f t="shared" si="3"/>
        <v>14</v>
      </c>
      <c r="P11" s="16">
        <f t="shared" si="4"/>
        <v>1.0253164556962024</v>
      </c>
      <c r="Q11" s="16">
        <f t="shared" si="5"/>
        <v>1.208955223880597</v>
      </c>
      <c r="R11" s="16">
        <f t="shared" si="6"/>
        <v>2.5316455696202445E-2</v>
      </c>
      <c r="S11" s="16">
        <f t="shared" si="7"/>
        <v>0.20895522388059695</v>
      </c>
      <c r="T11" s="2">
        <v>81</v>
      </c>
    </row>
    <row r="12" spans="2:28" ht="15.6" x14ac:dyDescent="0.3">
      <c r="B12" s="2">
        <v>1988</v>
      </c>
      <c r="C12" s="2">
        <v>81</v>
      </c>
      <c r="D12" s="2">
        <v>1999</v>
      </c>
      <c r="E12" s="2">
        <v>131</v>
      </c>
      <c r="F12" s="2">
        <v>2010</v>
      </c>
      <c r="G12" s="2">
        <v>163</v>
      </c>
      <c r="H12" s="2">
        <v>2021</v>
      </c>
      <c r="I12" s="2">
        <v>147</v>
      </c>
      <c r="L12" s="2">
        <v>1987</v>
      </c>
      <c r="M12" s="2">
        <v>73</v>
      </c>
      <c r="N12" s="9">
        <f t="shared" si="2"/>
        <v>-8</v>
      </c>
      <c r="O12" s="9">
        <f t="shared" si="3"/>
        <v>6</v>
      </c>
      <c r="P12" s="16">
        <f t="shared" si="4"/>
        <v>0.90123456790123457</v>
      </c>
      <c r="Q12" s="16">
        <f t="shared" si="5"/>
        <v>1.0895522388059702</v>
      </c>
      <c r="R12" s="16">
        <f t="shared" si="6"/>
        <v>-9.8765432098765427E-2</v>
      </c>
      <c r="S12" s="16">
        <f t="shared" si="7"/>
        <v>8.9552238805970186E-2</v>
      </c>
      <c r="T12" s="2">
        <v>73</v>
      </c>
    </row>
    <row r="13" spans="2:28" ht="15.6" x14ac:dyDescent="0.3">
      <c r="B13" s="2">
        <v>1989</v>
      </c>
      <c r="C13" s="2">
        <v>84</v>
      </c>
      <c r="D13" s="2">
        <v>2000</v>
      </c>
      <c r="E13" s="2">
        <v>141</v>
      </c>
      <c r="F13" s="2">
        <v>2011</v>
      </c>
      <c r="G13" s="2">
        <v>142</v>
      </c>
      <c r="H13" s="2">
        <v>2022</v>
      </c>
      <c r="I13" s="2">
        <v>157</v>
      </c>
      <c r="L13" s="2">
        <v>1988</v>
      </c>
      <c r="M13" s="2">
        <v>81</v>
      </c>
      <c r="N13" s="9">
        <f t="shared" si="2"/>
        <v>8</v>
      </c>
      <c r="O13" s="9">
        <f t="shared" si="3"/>
        <v>14</v>
      </c>
      <c r="P13" s="16">
        <f t="shared" si="4"/>
        <v>1.1095890410958904</v>
      </c>
      <c r="Q13" s="16">
        <f t="shared" si="5"/>
        <v>1.208955223880597</v>
      </c>
      <c r="R13" s="16">
        <f t="shared" si="6"/>
        <v>0.1095890410958904</v>
      </c>
      <c r="S13" s="16">
        <f t="shared" si="7"/>
        <v>0.20895522388059695</v>
      </c>
      <c r="T13" s="2">
        <v>81</v>
      </c>
    </row>
    <row r="14" spans="2:28" ht="15.6" x14ac:dyDescent="0.3">
      <c r="L14" s="2">
        <v>1989</v>
      </c>
      <c r="M14" s="2">
        <v>84</v>
      </c>
      <c r="N14" s="9">
        <f t="shared" si="2"/>
        <v>3</v>
      </c>
      <c r="O14" s="9">
        <f t="shared" si="3"/>
        <v>17</v>
      </c>
      <c r="P14" s="16">
        <f t="shared" si="4"/>
        <v>1.037037037037037</v>
      </c>
      <c r="Q14" s="16">
        <f t="shared" si="5"/>
        <v>1.2537313432835822</v>
      </c>
      <c r="R14" s="16">
        <f t="shared" si="6"/>
        <v>3.7037037037036979E-2</v>
      </c>
      <c r="S14" s="16">
        <f t="shared" si="7"/>
        <v>0.25373134328358216</v>
      </c>
      <c r="T14" s="2">
        <v>84</v>
      </c>
    </row>
    <row r="15" spans="2:28" ht="15.6" x14ac:dyDescent="0.3">
      <c r="B15" s="5" t="s">
        <v>10</v>
      </c>
      <c r="C15" s="5">
        <f>COUNT(L4:L47)</f>
        <v>44</v>
      </c>
      <c r="L15" s="2">
        <v>1990</v>
      </c>
      <c r="M15" s="2">
        <v>75</v>
      </c>
      <c r="N15" s="9">
        <f t="shared" si="2"/>
        <v>-9</v>
      </c>
      <c r="O15" s="9">
        <f t="shared" si="3"/>
        <v>8</v>
      </c>
      <c r="P15" s="16">
        <f t="shared" si="4"/>
        <v>0.8928571428571429</v>
      </c>
      <c r="Q15" s="16">
        <f t="shared" si="5"/>
        <v>1.1194029850746268</v>
      </c>
      <c r="R15" s="16">
        <f t="shared" si="6"/>
        <v>-0.1071428571428571</v>
      </c>
      <c r="S15" s="16">
        <f t="shared" si="7"/>
        <v>0.11940298507462677</v>
      </c>
      <c r="T15" s="2">
        <v>75</v>
      </c>
    </row>
    <row r="16" spans="2:28" ht="15.6" x14ac:dyDescent="0.3">
      <c r="L16" s="2">
        <v>1991</v>
      </c>
      <c r="M16" s="2">
        <v>74</v>
      </c>
      <c r="N16" s="9">
        <f t="shared" si="2"/>
        <v>-1</v>
      </c>
      <c r="O16" s="9">
        <f t="shared" si="3"/>
        <v>7</v>
      </c>
      <c r="P16" s="16">
        <f t="shared" si="4"/>
        <v>0.98666666666666669</v>
      </c>
      <c r="Q16" s="16">
        <f t="shared" si="5"/>
        <v>1.1044776119402986</v>
      </c>
      <c r="R16" s="16">
        <f t="shared" si="6"/>
        <v>-1.3333333333333308E-2</v>
      </c>
      <c r="S16" s="16">
        <f t="shared" si="7"/>
        <v>0.10447761194029859</v>
      </c>
      <c r="T16" s="2">
        <v>74</v>
      </c>
    </row>
    <row r="17" spans="12:20" ht="15.6" x14ac:dyDescent="0.3">
      <c r="L17" s="2">
        <v>1992</v>
      </c>
      <c r="M17" s="2">
        <v>81</v>
      </c>
      <c r="N17" s="9">
        <f t="shared" si="2"/>
        <v>7</v>
      </c>
      <c r="O17" s="9">
        <f t="shared" si="3"/>
        <v>14</v>
      </c>
      <c r="P17" s="16">
        <f t="shared" si="4"/>
        <v>1.0945945945945945</v>
      </c>
      <c r="Q17" s="16">
        <f t="shared" si="5"/>
        <v>1.208955223880597</v>
      </c>
      <c r="R17" s="16">
        <f t="shared" si="6"/>
        <v>9.4594594594594517E-2</v>
      </c>
      <c r="S17" s="16">
        <f t="shared" si="7"/>
        <v>0.20895522388059695</v>
      </c>
      <c r="T17" s="2">
        <v>81</v>
      </c>
    </row>
    <row r="18" spans="12:20" ht="15.6" x14ac:dyDescent="0.3">
      <c r="L18" s="2">
        <v>1993</v>
      </c>
      <c r="M18" s="2">
        <v>63</v>
      </c>
      <c r="N18" s="9">
        <f t="shared" si="2"/>
        <v>-18</v>
      </c>
      <c r="O18" s="9">
        <f t="shared" si="3"/>
        <v>-4</v>
      </c>
      <c r="P18" s="16">
        <f t="shared" si="4"/>
        <v>0.77777777777777779</v>
      </c>
      <c r="Q18" s="16">
        <f t="shared" si="5"/>
        <v>0.94029850746268662</v>
      </c>
      <c r="R18" s="16">
        <f t="shared" si="6"/>
        <v>-0.22222222222222221</v>
      </c>
      <c r="S18" s="16">
        <f t="shared" si="7"/>
        <v>-5.9701492537313383E-2</v>
      </c>
      <c r="T18" s="2">
        <v>63</v>
      </c>
    </row>
    <row r="19" spans="12:20" ht="15.6" x14ac:dyDescent="0.3">
      <c r="L19" s="2">
        <v>1994</v>
      </c>
      <c r="M19" s="2">
        <v>72</v>
      </c>
      <c r="N19" s="9">
        <f t="shared" si="2"/>
        <v>9</v>
      </c>
      <c r="O19" s="9">
        <f t="shared" si="3"/>
        <v>5</v>
      </c>
      <c r="P19" s="16">
        <f t="shared" si="4"/>
        <v>1.1428571428571428</v>
      </c>
      <c r="Q19" s="16">
        <f t="shared" si="5"/>
        <v>1.0746268656716418</v>
      </c>
      <c r="R19" s="16">
        <f t="shared" si="6"/>
        <v>0.14285714285714279</v>
      </c>
      <c r="S19" s="16">
        <f t="shared" si="7"/>
        <v>7.4626865671641784E-2</v>
      </c>
      <c r="T19" s="2">
        <v>72</v>
      </c>
    </row>
    <row r="20" spans="12:20" ht="15.6" x14ac:dyDescent="0.3">
      <c r="L20" s="2">
        <v>1995</v>
      </c>
      <c r="M20" s="2">
        <v>84</v>
      </c>
      <c r="N20" s="9">
        <f t="shared" si="2"/>
        <v>12</v>
      </c>
      <c r="O20" s="9">
        <f t="shared" si="3"/>
        <v>17</v>
      </c>
      <c r="P20" s="16">
        <f t="shared" si="4"/>
        <v>1.1666666666666667</v>
      </c>
      <c r="Q20" s="16">
        <f t="shared" si="5"/>
        <v>1.2537313432835822</v>
      </c>
      <c r="R20" s="16">
        <f t="shared" si="6"/>
        <v>0.16666666666666674</v>
      </c>
      <c r="S20" s="16">
        <f t="shared" si="7"/>
        <v>0.25373134328358216</v>
      </c>
      <c r="T20" s="2">
        <v>84</v>
      </c>
    </row>
    <row r="21" spans="12:20" ht="15.6" x14ac:dyDescent="0.3">
      <c r="L21" s="2">
        <v>1996</v>
      </c>
      <c r="M21" s="2">
        <v>111</v>
      </c>
      <c r="N21" s="9">
        <f t="shared" si="2"/>
        <v>27</v>
      </c>
      <c r="O21" s="9">
        <f t="shared" si="3"/>
        <v>44</v>
      </c>
      <c r="P21" s="16">
        <f t="shared" si="4"/>
        <v>1.3214285714285714</v>
      </c>
      <c r="Q21" s="16">
        <f t="shared" si="5"/>
        <v>1.6567164179104477</v>
      </c>
      <c r="R21" s="16">
        <f t="shared" si="6"/>
        <v>0.3214285714285714</v>
      </c>
      <c r="S21" s="16">
        <f t="shared" si="7"/>
        <v>0.65671641791044766</v>
      </c>
      <c r="T21" s="2">
        <v>111</v>
      </c>
    </row>
    <row r="22" spans="12:20" ht="15.6" x14ac:dyDescent="0.3">
      <c r="L22" s="2">
        <v>1997</v>
      </c>
      <c r="M22" s="2">
        <v>121</v>
      </c>
      <c r="N22" s="9">
        <f t="shared" si="2"/>
        <v>10</v>
      </c>
      <c r="O22" s="9">
        <f t="shared" si="3"/>
        <v>54</v>
      </c>
      <c r="P22" s="16">
        <f t="shared" si="4"/>
        <v>1.0900900900900901</v>
      </c>
      <c r="Q22" s="16">
        <f t="shared" si="5"/>
        <v>1.8059701492537314</v>
      </c>
      <c r="R22" s="16">
        <f t="shared" si="6"/>
        <v>9.0090090090090058E-2</v>
      </c>
      <c r="S22" s="16">
        <f t="shared" si="7"/>
        <v>0.80597014925373145</v>
      </c>
      <c r="T22" s="2">
        <v>121</v>
      </c>
    </row>
    <row r="23" spans="12:20" ht="15.6" x14ac:dyDescent="0.3">
      <c r="L23" s="2">
        <v>1998</v>
      </c>
      <c r="M23" s="2">
        <v>123</v>
      </c>
      <c r="N23" s="9">
        <f t="shared" si="2"/>
        <v>2</v>
      </c>
      <c r="O23" s="9">
        <f t="shared" si="3"/>
        <v>56</v>
      </c>
      <c r="P23" s="16">
        <f t="shared" si="4"/>
        <v>1.0165289256198347</v>
      </c>
      <c r="Q23" s="16">
        <f t="shared" si="5"/>
        <v>1.835820895522388</v>
      </c>
      <c r="R23" s="16">
        <f t="shared" si="6"/>
        <v>1.6528925619834656E-2</v>
      </c>
      <c r="S23" s="16">
        <f t="shared" si="7"/>
        <v>0.83582089552238803</v>
      </c>
      <c r="T23" s="2">
        <v>123</v>
      </c>
    </row>
    <row r="24" spans="12:20" ht="15.6" x14ac:dyDescent="0.3">
      <c r="L24" s="2">
        <v>1999</v>
      </c>
      <c r="M24" s="2">
        <v>131</v>
      </c>
      <c r="N24" s="9">
        <f t="shared" si="2"/>
        <v>8</v>
      </c>
      <c r="O24" s="9">
        <f t="shared" si="3"/>
        <v>64</v>
      </c>
      <c r="P24" s="16">
        <f t="shared" si="4"/>
        <v>1.065040650406504</v>
      </c>
      <c r="Q24" s="16">
        <f t="shared" si="5"/>
        <v>1.955223880597015</v>
      </c>
      <c r="R24" s="16">
        <f t="shared" si="6"/>
        <v>6.5040650406503975E-2</v>
      </c>
      <c r="S24" s="16">
        <f t="shared" si="7"/>
        <v>0.95522388059701502</v>
      </c>
      <c r="T24" s="2">
        <v>131</v>
      </c>
    </row>
    <row r="25" spans="12:20" ht="15.6" x14ac:dyDescent="0.3">
      <c r="L25" s="2">
        <v>2000</v>
      </c>
      <c r="M25" s="2">
        <v>141</v>
      </c>
      <c r="N25" s="9">
        <f t="shared" si="2"/>
        <v>10</v>
      </c>
      <c r="O25" s="9">
        <f t="shared" si="3"/>
        <v>74</v>
      </c>
      <c r="P25" s="16">
        <f t="shared" si="4"/>
        <v>1.0763358778625953</v>
      </c>
      <c r="Q25" s="16">
        <f t="shared" si="5"/>
        <v>2.1044776119402986</v>
      </c>
      <c r="R25" s="16">
        <f t="shared" si="6"/>
        <v>7.6335877862595325E-2</v>
      </c>
      <c r="S25" s="16">
        <f t="shared" si="7"/>
        <v>1.1044776119402986</v>
      </c>
      <c r="T25" s="2">
        <v>141</v>
      </c>
    </row>
    <row r="26" spans="12:20" ht="15.6" x14ac:dyDescent="0.3">
      <c r="L26" s="9">
        <v>1999</v>
      </c>
      <c r="M26" s="2">
        <v>131</v>
      </c>
      <c r="N26" s="9">
        <f t="shared" si="2"/>
        <v>-10</v>
      </c>
      <c r="O26" s="9">
        <f t="shared" si="3"/>
        <v>64</v>
      </c>
      <c r="P26" s="16">
        <f t="shared" si="4"/>
        <v>0.92907801418439717</v>
      </c>
      <c r="Q26" s="16">
        <f t="shared" si="5"/>
        <v>1.955223880597015</v>
      </c>
      <c r="R26" s="16">
        <f t="shared" si="6"/>
        <v>-7.0921985815602828E-2</v>
      </c>
      <c r="S26" s="16">
        <f t="shared" si="7"/>
        <v>0.95522388059701502</v>
      </c>
      <c r="T26" s="2">
        <v>131</v>
      </c>
    </row>
    <row r="27" spans="12:20" ht="15.6" x14ac:dyDescent="0.3">
      <c r="L27" s="9">
        <v>2000</v>
      </c>
      <c r="M27" s="2">
        <v>141</v>
      </c>
      <c r="N27" s="9">
        <f t="shared" si="2"/>
        <v>10</v>
      </c>
      <c r="O27" s="9">
        <f t="shared" si="3"/>
        <v>74</v>
      </c>
      <c r="P27" s="16">
        <f t="shared" si="4"/>
        <v>1.0763358778625953</v>
      </c>
      <c r="Q27" s="16">
        <f t="shared" si="5"/>
        <v>2.1044776119402986</v>
      </c>
      <c r="R27" s="16">
        <f t="shared" si="6"/>
        <v>7.6335877862595325E-2</v>
      </c>
      <c r="S27" s="16">
        <f t="shared" si="7"/>
        <v>1.1044776119402986</v>
      </c>
      <c r="T27" s="2">
        <v>141</v>
      </c>
    </row>
    <row r="28" spans="12:20" ht="15.6" x14ac:dyDescent="0.3">
      <c r="L28" s="2">
        <v>2001</v>
      </c>
      <c r="M28" s="2">
        <v>128</v>
      </c>
      <c r="N28" s="9">
        <f t="shared" si="2"/>
        <v>-13</v>
      </c>
      <c r="O28" s="9">
        <f t="shared" si="3"/>
        <v>61</v>
      </c>
      <c r="P28" s="16">
        <f t="shared" si="4"/>
        <v>0.90780141843971629</v>
      </c>
      <c r="Q28" s="16">
        <f t="shared" si="5"/>
        <v>1.9104477611940298</v>
      </c>
      <c r="R28" s="16">
        <f t="shared" si="6"/>
        <v>-9.219858156028371E-2</v>
      </c>
      <c r="S28" s="16">
        <f t="shared" si="7"/>
        <v>0.91044776119402981</v>
      </c>
      <c r="T28" s="2">
        <v>128</v>
      </c>
    </row>
    <row r="29" spans="12:20" ht="15.6" x14ac:dyDescent="0.3">
      <c r="L29" s="2">
        <v>2002</v>
      </c>
      <c r="M29" s="2">
        <v>166</v>
      </c>
      <c r="N29" s="9">
        <f t="shared" si="2"/>
        <v>38</v>
      </c>
      <c r="O29" s="9">
        <f t="shared" si="3"/>
        <v>99</v>
      </c>
      <c r="P29" s="16">
        <f t="shared" si="4"/>
        <v>1.296875</v>
      </c>
      <c r="Q29" s="16">
        <f t="shared" si="5"/>
        <v>2.4776119402985075</v>
      </c>
      <c r="R29" s="16">
        <f t="shared" si="6"/>
        <v>0.296875</v>
      </c>
      <c r="S29" s="16">
        <f t="shared" si="7"/>
        <v>1.4776119402985075</v>
      </c>
      <c r="T29" s="2">
        <v>166</v>
      </c>
    </row>
    <row r="30" spans="12:20" ht="15.6" x14ac:dyDescent="0.3">
      <c r="L30" s="2">
        <v>2003</v>
      </c>
      <c r="M30" s="2">
        <v>178</v>
      </c>
      <c r="N30" s="9">
        <f t="shared" si="2"/>
        <v>12</v>
      </c>
      <c r="O30" s="9">
        <f t="shared" si="3"/>
        <v>111</v>
      </c>
      <c r="P30" s="16">
        <f t="shared" si="4"/>
        <v>1.072289156626506</v>
      </c>
      <c r="Q30" s="16">
        <f t="shared" si="5"/>
        <v>2.6567164179104479</v>
      </c>
      <c r="R30" s="16">
        <f t="shared" si="6"/>
        <v>7.2289156626506035E-2</v>
      </c>
      <c r="S30" s="16">
        <f t="shared" si="7"/>
        <v>1.6567164179104479</v>
      </c>
      <c r="T30" s="2">
        <v>178</v>
      </c>
    </row>
    <row r="31" spans="12:20" ht="15.6" x14ac:dyDescent="0.3">
      <c r="L31" s="2">
        <v>2004</v>
      </c>
      <c r="M31" s="2">
        <v>141</v>
      </c>
      <c r="N31" s="9">
        <f t="shared" si="2"/>
        <v>-37</v>
      </c>
      <c r="O31" s="9">
        <f t="shared" si="3"/>
        <v>74</v>
      </c>
      <c r="P31" s="16">
        <f t="shared" si="4"/>
        <v>0.7921348314606742</v>
      </c>
      <c r="Q31" s="16">
        <f t="shared" si="5"/>
        <v>2.1044776119402986</v>
      </c>
      <c r="R31" s="16">
        <f t="shared" si="6"/>
        <v>-0.2078651685393258</v>
      </c>
      <c r="S31" s="16">
        <f t="shared" si="7"/>
        <v>1.1044776119402986</v>
      </c>
      <c r="T31" s="2">
        <v>141</v>
      </c>
    </row>
    <row r="32" spans="12:20" ht="15.6" x14ac:dyDescent="0.3">
      <c r="L32" s="2">
        <v>2005</v>
      </c>
      <c r="M32" s="2">
        <v>172</v>
      </c>
      <c r="N32" s="9">
        <f t="shared" si="2"/>
        <v>31</v>
      </c>
      <c r="O32" s="9">
        <f t="shared" si="3"/>
        <v>105</v>
      </c>
      <c r="P32" s="16">
        <f t="shared" si="4"/>
        <v>1.2198581560283688</v>
      </c>
      <c r="Q32" s="16">
        <f t="shared" si="5"/>
        <v>2.5671641791044775</v>
      </c>
      <c r="R32" s="16">
        <f t="shared" si="6"/>
        <v>0.21985815602836878</v>
      </c>
      <c r="S32" s="16">
        <f t="shared" si="7"/>
        <v>1.5671641791044775</v>
      </c>
      <c r="T32" s="2">
        <v>172</v>
      </c>
    </row>
    <row r="33" spans="2:20" ht="15.6" x14ac:dyDescent="0.3">
      <c r="L33" s="2">
        <v>2006</v>
      </c>
      <c r="M33" s="2">
        <v>171</v>
      </c>
      <c r="N33" s="9">
        <f t="shared" si="2"/>
        <v>-1</v>
      </c>
      <c r="O33" s="9">
        <f t="shared" si="3"/>
        <v>104</v>
      </c>
      <c r="P33" s="16">
        <f t="shared" si="4"/>
        <v>0.9941860465116279</v>
      </c>
      <c r="Q33" s="16">
        <f t="shared" si="5"/>
        <v>2.5522388059701493</v>
      </c>
      <c r="R33" s="16">
        <f t="shared" si="6"/>
        <v>-5.8139534883721034E-3</v>
      </c>
      <c r="S33" s="16">
        <f t="shared" si="7"/>
        <v>1.5522388059701493</v>
      </c>
      <c r="T33" s="2">
        <v>171</v>
      </c>
    </row>
    <row r="34" spans="2:20" ht="15.6" x14ac:dyDescent="0.3">
      <c r="L34" s="2">
        <v>2007</v>
      </c>
      <c r="M34" s="2">
        <v>164</v>
      </c>
      <c r="N34" s="9">
        <f t="shared" si="2"/>
        <v>-7</v>
      </c>
      <c r="O34" s="9">
        <f t="shared" si="3"/>
        <v>97</v>
      </c>
      <c r="P34" s="16">
        <f t="shared" si="4"/>
        <v>0.95906432748538006</v>
      </c>
      <c r="Q34" s="16">
        <f t="shared" si="5"/>
        <v>2.4477611940298507</v>
      </c>
      <c r="R34" s="16">
        <f t="shared" si="6"/>
        <v>-4.0935672514619936E-2</v>
      </c>
      <c r="S34" s="16">
        <f t="shared" si="7"/>
        <v>1.4477611940298507</v>
      </c>
      <c r="T34" s="2">
        <v>164</v>
      </c>
    </row>
    <row r="35" spans="2:20" ht="15.6" customHeight="1" x14ac:dyDescent="0.3">
      <c r="B35" s="18" t="s">
        <v>3</v>
      </c>
      <c r="C35" s="10" t="s">
        <v>14</v>
      </c>
      <c r="D35" s="10">
        <f>N49</f>
        <v>10</v>
      </c>
      <c r="L35" s="2">
        <v>2008</v>
      </c>
      <c r="M35" s="2">
        <v>149</v>
      </c>
      <c r="N35" s="9">
        <f t="shared" si="2"/>
        <v>-15</v>
      </c>
      <c r="O35" s="9">
        <f t="shared" si="3"/>
        <v>82</v>
      </c>
      <c r="P35" s="16">
        <f t="shared" si="4"/>
        <v>0.90853658536585369</v>
      </c>
      <c r="Q35" s="16">
        <f t="shared" si="5"/>
        <v>2.2238805970149254</v>
      </c>
      <c r="R35" s="16">
        <f t="shared" si="6"/>
        <v>-9.1463414634146312E-2</v>
      </c>
      <c r="S35" s="16">
        <f t="shared" si="7"/>
        <v>1.2238805970149254</v>
      </c>
      <c r="T35" s="2">
        <v>149</v>
      </c>
    </row>
    <row r="36" spans="2:20" ht="15.6" x14ac:dyDescent="0.3">
      <c r="B36" s="19"/>
      <c r="C36" s="10" t="s">
        <v>15</v>
      </c>
      <c r="D36" s="10">
        <f>O49</f>
        <v>90</v>
      </c>
      <c r="L36" s="2">
        <v>2009</v>
      </c>
      <c r="M36" s="2">
        <v>164</v>
      </c>
      <c r="N36" s="9">
        <f t="shared" si="2"/>
        <v>15</v>
      </c>
      <c r="O36" s="9">
        <f t="shared" si="3"/>
        <v>97</v>
      </c>
      <c r="P36" s="16">
        <f t="shared" si="4"/>
        <v>1.1006711409395973</v>
      </c>
      <c r="Q36" s="16">
        <f t="shared" si="5"/>
        <v>2.4477611940298507</v>
      </c>
      <c r="R36" s="16">
        <f t="shared" si="6"/>
        <v>0.10067114093959728</v>
      </c>
      <c r="S36" s="16">
        <f t="shared" si="7"/>
        <v>1.4477611940298507</v>
      </c>
      <c r="T36" s="2">
        <v>164</v>
      </c>
    </row>
    <row r="37" spans="2:20" ht="15.6" x14ac:dyDescent="0.3">
      <c r="B37" s="18" t="s">
        <v>16</v>
      </c>
      <c r="C37" s="10" t="s">
        <v>14</v>
      </c>
      <c r="D37" s="11">
        <f>P49</f>
        <v>1.0680272108843538</v>
      </c>
      <c r="L37" s="2">
        <v>2010</v>
      </c>
      <c r="M37" s="2">
        <v>163</v>
      </c>
      <c r="N37" s="9">
        <f t="shared" si="2"/>
        <v>-1</v>
      </c>
      <c r="O37" s="9">
        <f t="shared" si="3"/>
        <v>96</v>
      </c>
      <c r="P37" s="16">
        <f t="shared" si="4"/>
        <v>0.99390243902439024</v>
      </c>
      <c r="Q37" s="16">
        <f t="shared" si="5"/>
        <v>2.4328358208955225</v>
      </c>
      <c r="R37" s="16">
        <f t="shared" si="6"/>
        <v>-6.0975609756097615E-3</v>
      </c>
      <c r="S37" s="16">
        <f t="shared" si="7"/>
        <v>1.4328358208955225</v>
      </c>
      <c r="T37" s="2">
        <v>163</v>
      </c>
    </row>
    <row r="38" spans="2:20" ht="15.6" x14ac:dyDescent="0.3">
      <c r="B38" s="19"/>
      <c r="C38" s="10" t="s">
        <v>15</v>
      </c>
      <c r="D38" s="11">
        <f>Q49</f>
        <v>2.3432835820895521</v>
      </c>
      <c r="L38" s="2">
        <v>2011</v>
      </c>
      <c r="M38" s="2">
        <v>142</v>
      </c>
      <c r="N38" s="9">
        <f t="shared" si="2"/>
        <v>-21</v>
      </c>
      <c r="O38" s="9">
        <f t="shared" si="3"/>
        <v>75</v>
      </c>
      <c r="P38" s="16">
        <f t="shared" si="4"/>
        <v>0.87116564417177911</v>
      </c>
      <c r="Q38" s="16">
        <f t="shared" si="5"/>
        <v>2.1194029850746268</v>
      </c>
      <c r="R38" s="16">
        <f t="shared" si="6"/>
        <v>-0.12883435582822089</v>
      </c>
      <c r="S38" s="16">
        <f t="shared" si="7"/>
        <v>1.1194029850746268</v>
      </c>
      <c r="T38" s="2">
        <v>142</v>
      </c>
    </row>
    <row r="39" spans="2:20" ht="15.6" x14ac:dyDescent="0.3">
      <c r="B39" s="18" t="s">
        <v>17</v>
      </c>
      <c r="C39" s="10" t="s">
        <v>14</v>
      </c>
      <c r="D39" s="11">
        <f>R49</f>
        <v>6.8027210884353817E-2</v>
      </c>
      <c r="L39" s="2">
        <v>2012</v>
      </c>
      <c r="M39" s="2">
        <v>161</v>
      </c>
      <c r="N39" s="9">
        <f t="shared" si="2"/>
        <v>19</v>
      </c>
      <c r="O39" s="9">
        <f t="shared" si="3"/>
        <v>94</v>
      </c>
      <c r="P39" s="16">
        <f t="shared" si="4"/>
        <v>1.1338028169014085</v>
      </c>
      <c r="Q39" s="16">
        <f t="shared" si="5"/>
        <v>2.4029850746268657</v>
      </c>
      <c r="R39" s="16">
        <f t="shared" si="6"/>
        <v>0.13380281690140849</v>
      </c>
      <c r="S39" s="16">
        <f t="shared" si="7"/>
        <v>1.4029850746268657</v>
      </c>
      <c r="T39" s="2">
        <v>161</v>
      </c>
    </row>
    <row r="40" spans="2:20" ht="15.6" x14ac:dyDescent="0.3">
      <c r="B40" s="19"/>
      <c r="C40" s="10" t="s">
        <v>15</v>
      </c>
      <c r="D40" s="11">
        <f>S49</f>
        <v>1.3432835820895521</v>
      </c>
      <c r="L40" s="2">
        <v>2013</v>
      </c>
      <c r="M40" s="2">
        <v>229</v>
      </c>
      <c r="N40" s="9">
        <f t="shared" si="2"/>
        <v>68</v>
      </c>
      <c r="O40" s="9">
        <f t="shared" si="3"/>
        <v>162</v>
      </c>
      <c r="P40" s="16">
        <f t="shared" si="4"/>
        <v>1.4223602484472049</v>
      </c>
      <c r="Q40" s="16">
        <f t="shared" si="5"/>
        <v>3.4179104477611939</v>
      </c>
      <c r="R40" s="16">
        <f t="shared" si="6"/>
        <v>0.42236024844720488</v>
      </c>
      <c r="S40" s="16">
        <f t="shared" si="7"/>
        <v>2.4179104477611939</v>
      </c>
      <c r="T40" s="2">
        <v>229</v>
      </c>
    </row>
    <row r="41" spans="2:20" ht="15.6" x14ac:dyDescent="0.3">
      <c r="L41" s="2">
        <v>2014</v>
      </c>
      <c r="M41" s="2">
        <v>252</v>
      </c>
      <c r="N41" s="9">
        <f t="shared" si="2"/>
        <v>23</v>
      </c>
      <c r="O41" s="9">
        <f t="shared" si="3"/>
        <v>185</v>
      </c>
      <c r="P41" s="16">
        <f t="shared" si="4"/>
        <v>1.1004366812227073</v>
      </c>
      <c r="Q41" s="16">
        <f t="shared" si="5"/>
        <v>3.7611940298507465</v>
      </c>
      <c r="R41" s="16">
        <f t="shared" si="6"/>
        <v>0.10043668122270732</v>
      </c>
      <c r="S41" s="16">
        <f t="shared" si="7"/>
        <v>2.7611940298507465</v>
      </c>
      <c r="T41" s="2">
        <v>252</v>
      </c>
    </row>
    <row r="42" spans="2:20" ht="15.6" x14ac:dyDescent="0.3">
      <c r="L42" s="2">
        <v>2015</v>
      </c>
      <c r="M42" s="2">
        <v>213</v>
      </c>
      <c r="N42" s="9">
        <f t="shared" si="2"/>
        <v>-39</v>
      </c>
      <c r="O42" s="9">
        <f t="shared" si="3"/>
        <v>146</v>
      </c>
      <c r="P42" s="16">
        <f t="shared" si="4"/>
        <v>0.84523809523809523</v>
      </c>
      <c r="Q42" s="16">
        <f t="shared" si="5"/>
        <v>3.1791044776119404</v>
      </c>
      <c r="R42" s="16">
        <f t="shared" si="6"/>
        <v>-0.15476190476190477</v>
      </c>
      <c r="S42" s="16">
        <f t="shared" si="7"/>
        <v>2.1791044776119404</v>
      </c>
      <c r="T42" s="2">
        <v>213</v>
      </c>
    </row>
    <row r="43" spans="2:20" ht="15.6" x14ac:dyDescent="0.3">
      <c r="L43" s="2">
        <v>2016</v>
      </c>
      <c r="M43" s="2">
        <v>203</v>
      </c>
      <c r="N43" s="9">
        <f t="shared" si="2"/>
        <v>-10</v>
      </c>
      <c r="O43" s="9">
        <f t="shared" si="3"/>
        <v>136</v>
      </c>
      <c r="P43" s="16">
        <f t="shared" si="4"/>
        <v>0.95305164319248825</v>
      </c>
      <c r="Q43" s="16">
        <f t="shared" si="5"/>
        <v>3.0298507462686568</v>
      </c>
      <c r="R43" s="16">
        <f t="shared" si="6"/>
        <v>-4.6948356807511749E-2</v>
      </c>
      <c r="S43" s="16">
        <f t="shared" si="7"/>
        <v>2.0298507462686568</v>
      </c>
      <c r="T43" s="2">
        <v>203</v>
      </c>
    </row>
    <row r="44" spans="2:20" ht="15.6" x14ac:dyDescent="0.3">
      <c r="L44" s="2">
        <v>2017</v>
      </c>
      <c r="M44" s="2">
        <v>176</v>
      </c>
      <c r="N44" s="9">
        <f t="shared" si="2"/>
        <v>-27</v>
      </c>
      <c r="O44" s="9">
        <f t="shared" si="3"/>
        <v>109</v>
      </c>
      <c r="P44" s="16">
        <f t="shared" si="4"/>
        <v>0.86699507389162567</v>
      </c>
      <c r="Q44" s="16">
        <f t="shared" si="5"/>
        <v>2.6268656716417911</v>
      </c>
      <c r="R44" s="16">
        <f t="shared" si="6"/>
        <v>-0.13300492610837433</v>
      </c>
      <c r="S44" s="16">
        <f t="shared" si="7"/>
        <v>1.6268656716417911</v>
      </c>
      <c r="T44" s="2">
        <v>176</v>
      </c>
    </row>
    <row r="45" spans="2:20" ht="15.6" x14ac:dyDescent="0.3">
      <c r="L45" s="2">
        <v>2018</v>
      </c>
      <c r="M45" s="2">
        <v>163</v>
      </c>
      <c r="N45" s="9">
        <f t="shared" si="2"/>
        <v>-13</v>
      </c>
      <c r="O45" s="9">
        <f t="shared" si="3"/>
        <v>96</v>
      </c>
      <c r="P45" s="16">
        <f t="shared" si="4"/>
        <v>0.92613636363636365</v>
      </c>
      <c r="Q45" s="16">
        <f t="shared" si="5"/>
        <v>2.4328358208955225</v>
      </c>
      <c r="R45" s="16">
        <f t="shared" si="6"/>
        <v>-7.3863636363636354E-2</v>
      </c>
      <c r="S45" s="16">
        <f t="shared" si="7"/>
        <v>1.4328358208955225</v>
      </c>
      <c r="T45" s="2">
        <v>163</v>
      </c>
    </row>
    <row r="46" spans="2:20" ht="15.6" x14ac:dyDescent="0.3">
      <c r="L46" s="2">
        <v>2019</v>
      </c>
      <c r="M46" s="2">
        <v>154</v>
      </c>
      <c r="N46" s="9">
        <f t="shared" si="2"/>
        <v>-9</v>
      </c>
      <c r="O46" s="9">
        <f t="shared" si="3"/>
        <v>87</v>
      </c>
      <c r="P46" s="16">
        <f t="shared" si="4"/>
        <v>0.94478527607361962</v>
      </c>
      <c r="Q46" s="16">
        <f t="shared" si="5"/>
        <v>2.2985074626865671</v>
      </c>
      <c r="R46" s="16">
        <f t="shared" si="6"/>
        <v>-5.5214723926380382E-2</v>
      </c>
      <c r="S46" s="16">
        <f t="shared" si="7"/>
        <v>1.2985074626865671</v>
      </c>
      <c r="T46" s="2">
        <v>154</v>
      </c>
    </row>
    <row r="47" spans="2:20" ht="15.6" x14ac:dyDescent="0.3">
      <c r="L47" s="2">
        <v>2020</v>
      </c>
      <c r="M47" s="2">
        <v>143</v>
      </c>
      <c r="N47" s="9">
        <f t="shared" si="2"/>
        <v>-11</v>
      </c>
      <c r="O47" s="9">
        <f t="shared" si="3"/>
        <v>76</v>
      </c>
      <c r="P47" s="16">
        <f t="shared" si="4"/>
        <v>0.9285714285714286</v>
      </c>
      <c r="Q47" s="16">
        <f t="shared" si="5"/>
        <v>2.1343283582089554</v>
      </c>
      <c r="R47" s="16">
        <f t="shared" si="6"/>
        <v>-7.1428571428571397E-2</v>
      </c>
      <c r="S47" s="16">
        <f t="shared" si="7"/>
        <v>1.1343283582089554</v>
      </c>
      <c r="T47" s="2">
        <v>143</v>
      </c>
    </row>
    <row r="48" spans="2:20" ht="15.6" x14ac:dyDescent="0.3">
      <c r="L48" s="2">
        <v>2021</v>
      </c>
      <c r="M48" s="2">
        <v>147</v>
      </c>
      <c r="N48" s="9">
        <f t="shared" si="2"/>
        <v>4</v>
      </c>
      <c r="O48" s="9">
        <f t="shared" si="3"/>
        <v>80</v>
      </c>
      <c r="P48" s="16">
        <f t="shared" ref="P48:P52" si="8">M48/M47</f>
        <v>1.0279720279720279</v>
      </c>
      <c r="Q48" s="16">
        <f t="shared" ref="Q48:Q52" si="9">M48/$M$4</f>
        <v>2.1940298507462686</v>
      </c>
      <c r="R48" s="16">
        <f t="shared" ref="R48:R52" si="10">P48-100%</f>
        <v>2.7972027972027913E-2</v>
      </c>
      <c r="S48" s="16">
        <f t="shared" ref="S48:S52" si="11">Q48-100%</f>
        <v>1.1940298507462686</v>
      </c>
      <c r="T48" s="2">
        <v>147</v>
      </c>
    </row>
    <row r="49" spans="12:20" ht="15.6" x14ac:dyDescent="0.3">
      <c r="L49" s="2">
        <v>2022</v>
      </c>
      <c r="M49" s="2">
        <v>157</v>
      </c>
      <c r="N49" s="9">
        <f t="shared" si="2"/>
        <v>10</v>
      </c>
      <c r="O49" s="9">
        <f t="shared" si="3"/>
        <v>90</v>
      </c>
      <c r="P49" s="16">
        <f t="shared" si="8"/>
        <v>1.0680272108843538</v>
      </c>
      <c r="Q49" s="16">
        <f t="shared" si="9"/>
        <v>2.3432835820895521</v>
      </c>
      <c r="R49" s="16">
        <f t="shared" si="10"/>
        <v>6.8027210884353817E-2</v>
      </c>
      <c r="S49" s="16">
        <f t="shared" si="11"/>
        <v>1.3432835820895521</v>
      </c>
      <c r="T49" s="2">
        <v>157</v>
      </c>
    </row>
    <row r="50" spans="12:20" ht="15.6" x14ac:dyDescent="0.3">
      <c r="L50" s="21">
        <v>2023</v>
      </c>
      <c r="M50" s="22">
        <f t="shared" ref="M49:M54" si="12">M49+$U$3</f>
        <v>159.09302325581396</v>
      </c>
      <c r="N50" s="23">
        <f t="shared" si="2"/>
        <v>2.0930232558139608</v>
      </c>
      <c r="O50" s="23">
        <f t="shared" si="3"/>
        <v>92.093023255813961</v>
      </c>
      <c r="P50" s="24">
        <f t="shared" si="8"/>
        <v>1.0133313583172863</v>
      </c>
      <c r="Q50" s="24">
        <f t="shared" si="9"/>
        <v>2.3745227351614022</v>
      </c>
      <c r="R50" s="24">
        <f t="shared" si="10"/>
        <v>1.3331358317286268E-2</v>
      </c>
      <c r="S50" s="24">
        <f t="shared" si="11"/>
        <v>1.3745227351614022</v>
      </c>
      <c r="T50" s="25">
        <f t="shared" ref="T49:T54" si="13">T49*$V$3</f>
        <v>160.14014975786466</v>
      </c>
    </row>
    <row r="51" spans="12:20" ht="15.6" x14ac:dyDescent="0.3">
      <c r="L51" s="21">
        <v>2024</v>
      </c>
      <c r="M51" s="22">
        <f t="shared" si="12"/>
        <v>161.18604651162792</v>
      </c>
      <c r="N51" s="23">
        <f t="shared" ref="N51:N54" si="14">M51-M50</f>
        <v>2.0930232558139608</v>
      </c>
      <c r="O51" s="23">
        <f t="shared" ref="O51:O54" si="15">M51-$M$4</f>
        <v>94.186046511627922</v>
      </c>
      <c r="P51" s="24">
        <f t="shared" ref="P51:P54" si="16">M51/M50</f>
        <v>1.013155971349218</v>
      </c>
      <c r="Q51" s="24">
        <f t="shared" ref="Q51:Q54" si="17">M51/$M$4</f>
        <v>2.4057618882332528</v>
      </c>
      <c r="R51" s="24">
        <f t="shared" ref="R51:R54" si="18">P51-100%</f>
        <v>1.3155971349217976E-2</v>
      </c>
      <c r="S51" s="24">
        <f t="shared" ref="S51:S54" si="19">Q51-100%</f>
        <v>1.4057618882332528</v>
      </c>
      <c r="T51" s="25">
        <f t="shared" si="13"/>
        <v>163.34310550618676</v>
      </c>
    </row>
    <row r="52" spans="12:20" ht="15.6" x14ac:dyDescent="0.3">
      <c r="L52" s="21">
        <v>2025</v>
      </c>
      <c r="M52" s="22">
        <f t="shared" si="12"/>
        <v>163.27906976744188</v>
      </c>
      <c r="N52" s="23">
        <f t="shared" si="14"/>
        <v>2.0930232558139608</v>
      </c>
      <c r="O52" s="23">
        <f t="shared" si="15"/>
        <v>96.279069767441882</v>
      </c>
      <c r="P52" s="24">
        <f t="shared" si="16"/>
        <v>1.0129851392295484</v>
      </c>
      <c r="Q52" s="24">
        <f t="shared" si="17"/>
        <v>2.4370010413051029</v>
      </c>
      <c r="R52" s="24">
        <f t="shared" si="18"/>
        <v>1.2985139229548359E-2</v>
      </c>
      <c r="S52" s="24">
        <f t="shared" si="19"/>
        <v>1.4370010413051029</v>
      </c>
      <c r="T52" s="25">
        <f t="shared" si="13"/>
        <v>166.6101234246843</v>
      </c>
    </row>
    <row r="53" spans="12:20" ht="15.6" x14ac:dyDescent="0.3">
      <c r="L53" s="21">
        <v>2026</v>
      </c>
      <c r="M53" s="22">
        <f t="shared" si="12"/>
        <v>165.37209302325584</v>
      </c>
      <c r="N53" s="23">
        <f t="shared" si="14"/>
        <v>2.0930232558139608</v>
      </c>
      <c r="O53" s="23">
        <f t="shared" si="15"/>
        <v>98.372093023255843</v>
      </c>
      <c r="P53" s="24">
        <f t="shared" si="16"/>
        <v>1.0128186867967526</v>
      </c>
      <c r="Q53" s="24">
        <f t="shared" si="17"/>
        <v>2.468240194376953</v>
      </c>
      <c r="R53" s="24">
        <f t="shared" si="18"/>
        <v>1.2818686796752576E-2</v>
      </c>
      <c r="S53" s="24">
        <f t="shared" si="19"/>
        <v>1.468240194376953</v>
      </c>
      <c r="T53" s="25">
        <f t="shared" si="13"/>
        <v>169.94248481786789</v>
      </c>
    </row>
    <row r="54" spans="12:20" ht="15.6" x14ac:dyDescent="0.3">
      <c r="L54" s="21">
        <v>2027</v>
      </c>
      <c r="M54" s="22">
        <f t="shared" si="12"/>
        <v>167.4651162790698</v>
      </c>
      <c r="N54" s="23">
        <f t="shared" si="14"/>
        <v>2.0930232558139608</v>
      </c>
      <c r="O54" s="23">
        <f t="shared" si="15"/>
        <v>100.4651162790698</v>
      </c>
      <c r="P54" s="24">
        <f t="shared" si="16"/>
        <v>1.0126564477569961</v>
      </c>
      <c r="Q54" s="24">
        <f t="shared" si="17"/>
        <v>2.4994793474488031</v>
      </c>
      <c r="R54" s="24">
        <f t="shared" si="18"/>
        <v>1.2656447756996148E-2</v>
      </c>
      <c r="S54" s="24">
        <f t="shared" si="19"/>
        <v>1.4994793474488031</v>
      </c>
      <c r="T54" s="25">
        <f t="shared" si="13"/>
        <v>173.34149661756055</v>
      </c>
    </row>
  </sheetData>
  <mergeCells count="9">
    <mergeCell ref="L2:L3"/>
    <mergeCell ref="B35:B36"/>
    <mergeCell ref="B37:B38"/>
    <mergeCell ref="B39:B40"/>
    <mergeCell ref="U1:W1"/>
    <mergeCell ref="M2:M3"/>
    <mergeCell ref="N2:O2"/>
    <mergeCell ref="P2:Q2"/>
    <mergeCell ref="R2:S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2024-03-07T04:01:58Z</dcterms:modified>
</cp:coreProperties>
</file>