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Учебные материалы\Анализ данных\Долг\"/>
    </mc:Choice>
  </mc:AlternateContent>
  <xr:revisionPtr revIDLastSave="0" documentId="13_ncr:1_{98CABE1A-6A7E-4FB6-AD0C-5714990DE2F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E24" i="1"/>
  <c r="B27" i="1"/>
  <c r="B24" i="1"/>
  <c r="B23" i="1"/>
  <c r="E23" i="1"/>
  <c r="B14" i="1"/>
  <c r="E22" i="1"/>
  <c r="F22" i="1"/>
  <c r="B25" i="1"/>
  <c r="B22" i="1"/>
  <c r="B16" i="1"/>
  <c r="B15" i="1"/>
  <c r="C11" i="1"/>
  <c r="D11" i="1"/>
  <c r="E11" i="1"/>
  <c r="F11" i="1"/>
  <c r="G11" i="1"/>
  <c r="H11" i="1"/>
  <c r="I11" i="1"/>
  <c r="J11" i="1"/>
  <c r="K11" i="1"/>
  <c r="B11" i="1"/>
  <c r="C10" i="1"/>
  <c r="D10" i="1"/>
  <c r="E10" i="1"/>
  <c r="F10" i="1"/>
  <c r="G10" i="1"/>
  <c r="H10" i="1"/>
  <c r="I10" i="1"/>
  <c r="J10" i="1"/>
  <c r="K10" i="1"/>
  <c r="B10" i="1"/>
  <c r="C20" i="1"/>
  <c r="C19" i="1"/>
  <c r="C9" i="1"/>
  <c r="D9" i="1"/>
  <c r="E9" i="1"/>
  <c r="F9" i="1"/>
  <c r="G9" i="1"/>
  <c r="H9" i="1"/>
  <c r="I9" i="1"/>
  <c r="J9" i="1"/>
  <c r="K9" i="1"/>
  <c r="B9" i="1"/>
  <c r="C8" i="1"/>
  <c r="D8" i="1"/>
  <c r="E8" i="1"/>
  <c r="F8" i="1"/>
  <c r="G8" i="1"/>
  <c r="H8" i="1"/>
  <c r="I8" i="1"/>
  <c r="J8" i="1"/>
  <c r="K8" i="1"/>
  <c r="B8" i="1"/>
  <c r="C7" i="1"/>
  <c r="D7" i="1"/>
  <c r="E7" i="1"/>
  <c r="F7" i="1"/>
  <c r="G7" i="1"/>
  <c r="H7" i="1"/>
  <c r="I7" i="1"/>
  <c r="J7" i="1"/>
  <c r="K7" i="1"/>
  <c r="B7" i="1"/>
  <c r="C6" i="1"/>
  <c r="D6" i="1"/>
  <c r="E6" i="1"/>
  <c r="F6" i="1"/>
  <c r="G6" i="1"/>
  <c r="H6" i="1"/>
  <c r="I6" i="1"/>
  <c r="J6" i="1"/>
  <c r="K6" i="1"/>
  <c r="B6" i="1"/>
  <c r="C4" i="1"/>
  <c r="D4" i="1"/>
  <c r="E4" i="1"/>
  <c r="F4" i="1"/>
  <c r="G4" i="1"/>
  <c r="H4" i="1"/>
  <c r="I4" i="1"/>
  <c r="J4" i="1"/>
  <c r="K4" i="1"/>
  <c r="L4" i="1"/>
  <c r="C5" i="1"/>
  <c r="D5" i="1"/>
  <c r="E5" i="1"/>
  <c r="F5" i="1"/>
  <c r="G5" i="1"/>
  <c r="H5" i="1"/>
  <c r="I5" i="1"/>
  <c r="J5" i="1"/>
  <c r="K5" i="1"/>
  <c r="L5" i="1"/>
  <c r="B5" i="1"/>
  <c r="B4" i="1"/>
  <c r="L3" i="1"/>
  <c r="L2" i="1"/>
</calcChain>
</file>

<file path=xl/sharedStrings.xml><?xml version="1.0" encoding="utf-8"?>
<sst xmlns="http://schemas.openxmlformats.org/spreadsheetml/2006/main" count="27" uniqueCount="27">
  <si>
    <t>x*y</t>
  </si>
  <si>
    <r>
      <t xml:space="preserve">Расстояние, миль, </t>
    </r>
    <r>
      <rPr>
        <b/>
        <sz val="11"/>
        <color theme="1"/>
        <rFont val="Calibri"/>
        <family val="2"/>
        <charset val="204"/>
        <scheme val="minor"/>
      </rPr>
      <t>y</t>
    </r>
  </si>
  <si>
    <r>
      <t>Время, мин,</t>
    </r>
    <r>
      <rPr>
        <b/>
        <sz val="11"/>
        <color theme="1"/>
        <rFont val="Calibri"/>
        <family val="2"/>
        <charset val="204"/>
        <scheme val="minor"/>
      </rPr>
      <t xml:space="preserve"> x</t>
    </r>
  </si>
  <si>
    <t>a</t>
  </si>
  <si>
    <t>b</t>
  </si>
  <si>
    <t>Среднее</t>
  </si>
  <si>
    <t>По диаграмме</t>
  </si>
  <si>
    <t>x*x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</si>
  <si>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scheme val="minor"/>
      </rPr>
      <t>-x</t>
    </r>
    <r>
      <rPr>
        <vertAlign val="subscript"/>
        <sz val="11"/>
        <color theme="1"/>
        <rFont val="Calibri"/>
        <family val="2"/>
        <charset val="204"/>
        <scheme val="minor"/>
      </rPr>
      <t>ср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</si>
  <si>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scheme val="minor"/>
      </rPr>
      <t>-y</t>
    </r>
    <r>
      <rPr>
        <vertAlign val="subscript"/>
        <sz val="11"/>
        <color theme="1"/>
        <rFont val="Calibri"/>
        <family val="2"/>
        <charset val="204"/>
        <scheme val="minor"/>
      </rPr>
      <t>ср</t>
    </r>
  </si>
  <si>
    <t>x'*y'</t>
  </si>
  <si>
    <t>x'^2</t>
  </si>
  <si>
    <t>МНК</t>
  </si>
  <si>
    <t>y=a*x+b</t>
  </si>
  <si>
    <r>
      <t>R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</si>
  <si>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SEE</t>
  </si>
  <si>
    <t>r</t>
  </si>
  <si>
    <t>Отклонение^2</t>
  </si>
  <si>
    <t>t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</si>
  <si>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табл</t>
    </r>
  </si>
  <si>
    <t>y~</t>
  </si>
  <si>
    <t>SE(y)</t>
  </si>
  <si>
    <t>SE(b1)</t>
  </si>
  <si>
    <t>SE(b0)</t>
  </si>
  <si>
    <t>дов инт для xn+1</t>
  </si>
  <si>
    <t>Дов инт для beta1</t>
  </si>
  <si>
    <t>yпред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</si>
</sst>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Fill="1" applyBorder="1"/>
    <xf numFmtId="0" fontId="0" fillId="0" borderId="3" xfId="0" applyBorder="1"/>
    <xf numFmtId="0" fontId="0" fillId="0" borderId="4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</a:t>
            </a:r>
            <a:r>
              <a:rPr lang="en-US" baseline="0"/>
              <a:t>y </a:t>
            </a:r>
            <a:r>
              <a:rPr lang="ru-RU" baseline="0"/>
              <a:t>от </a:t>
            </a:r>
            <a:r>
              <a:rPr lang="en-US" baseline="0"/>
              <a:t>x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0.16708333333333336"/>
          <c:w val="0.9028635170603674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8476596675415574E-2"/>
                  <c:y val="0.238782808398950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Лист1!$B$3:$K$3</c:f>
              <c:numCache>
                <c:formatCode>General</c:formatCode>
                <c:ptCount val="10"/>
                <c:pt idx="0">
                  <c:v>16</c:v>
                </c:pt>
                <c:pt idx="1">
                  <c:v>13</c:v>
                </c:pt>
                <c:pt idx="2">
                  <c:v>19</c:v>
                </c:pt>
                <c:pt idx="3">
                  <c:v>18</c:v>
                </c:pt>
                <c:pt idx="4">
                  <c:v>12</c:v>
                </c:pt>
                <c:pt idx="5">
                  <c:v>11</c:v>
                </c:pt>
                <c:pt idx="6">
                  <c:v>8</c:v>
                </c:pt>
                <c:pt idx="7">
                  <c:v>14</c:v>
                </c:pt>
                <c:pt idx="8">
                  <c:v>9</c:v>
                </c:pt>
                <c:pt idx="9">
                  <c:v>16</c:v>
                </c:pt>
              </c:numCache>
            </c:numRef>
          </c:xVal>
          <c:yVal>
            <c:numRef>
              <c:f>Лист1!$B$2:$K$2</c:f>
              <c:numCache>
                <c:formatCode>General</c:formatCode>
                <c:ptCount val="10"/>
                <c:pt idx="0">
                  <c:v>3.5</c:v>
                </c:pt>
                <c:pt idx="1">
                  <c:v>2.4</c:v>
                </c:pt>
                <c:pt idx="2">
                  <c:v>4.9000000000000004</c:v>
                </c:pt>
                <c:pt idx="3">
                  <c:v>4.2</c:v>
                </c:pt>
                <c:pt idx="4">
                  <c:v>3</c:v>
                </c:pt>
                <c:pt idx="5">
                  <c:v>1.3</c:v>
                </c:pt>
                <c:pt idx="6">
                  <c:v>1</c:v>
                </c:pt>
                <c:pt idx="7">
                  <c:v>3</c:v>
                </c:pt>
                <c:pt idx="8">
                  <c:v>1.5</c:v>
                </c:pt>
                <c:pt idx="9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F2-468B-A373-5DE99FDA4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317920"/>
        <c:axId val="1887319168"/>
      </c:scatterChart>
      <c:valAx>
        <c:axId val="188731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7319168"/>
        <c:crosses val="autoZero"/>
        <c:crossBetween val="midCat"/>
      </c:valAx>
      <c:valAx>
        <c:axId val="18873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731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0</xdr:row>
      <xdr:rowOff>0</xdr:rowOff>
    </xdr:from>
    <xdr:to>
      <xdr:col>19</xdr:col>
      <xdr:colOff>312420</xdr:colOff>
      <xdr:row>15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01E0F6C-069F-4E9F-BA6D-736E7C9DC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workbookViewId="0">
      <selection activeCell="F24" sqref="F24"/>
    </sheetView>
  </sheetViews>
  <sheetFormatPr defaultRowHeight="14.4" x14ac:dyDescent="0.3"/>
  <cols>
    <col min="1" max="1" width="18.109375" bestFit="1" customWidth="1"/>
    <col min="2" max="2" width="13.44140625" bestFit="1" customWidth="1"/>
    <col min="3" max="3" width="11.33203125" bestFit="1" customWidth="1"/>
    <col min="4" max="4" width="23" bestFit="1" customWidth="1"/>
  </cols>
  <sheetData>
    <row r="1" spans="1:12" ht="15" thickBot="1" x14ac:dyDescent="0.3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1" t="s">
        <v>5</v>
      </c>
    </row>
    <row r="2" spans="1:12" x14ac:dyDescent="0.3">
      <c r="A2" s="7" t="s">
        <v>1</v>
      </c>
      <c r="B2" s="8">
        <v>3.5</v>
      </c>
      <c r="C2" s="8">
        <v>2.4</v>
      </c>
      <c r="D2" s="8">
        <v>4.9000000000000004</v>
      </c>
      <c r="E2" s="8">
        <v>4.2</v>
      </c>
      <c r="F2" s="8">
        <v>3</v>
      </c>
      <c r="G2" s="8">
        <v>1.3</v>
      </c>
      <c r="H2" s="8">
        <v>1</v>
      </c>
      <c r="I2" s="8">
        <v>3</v>
      </c>
      <c r="J2" s="8">
        <v>1.5</v>
      </c>
      <c r="K2" s="9">
        <v>4.0999999999999996</v>
      </c>
      <c r="L2" s="4">
        <f>AVERAGE(B2:K2)</f>
        <v>2.8899999999999997</v>
      </c>
    </row>
    <row r="3" spans="1:12" ht="15" thickBot="1" x14ac:dyDescent="0.35">
      <c r="A3" s="10" t="s">
        <v>2</v>
      </c>
      <c r="B3" s="11">
        <v>16</v>
      </c>
      <c r="C3" s="11">
        <v>13</v>
      </c>
      <c r="D3" s="11">
        <v>19</v>
      </c>
      <c r="E3" s="11">
        <v>18</v>
      </c>
      <c r="F3" s="11">
        <v>12</v>
      </c>
      <c r="G3" s="11">
        <v>11</v>
      </c>
      <c r="H3" s="11">
        <v>8</v>
      </c>
      <c r="I3" s="11">
        <v>14</v>
      </c>
      <c r="J3" s="11">
        <v>9</v>
      </c>
      <c r="K3" s="12">
        <v>16</v>
      </c>
      <c r="L3" s="4">
        <f>AVERAGE(B3:K3)</f>
        <v>13.6</v>
      </c>
    </row>
    <row r="4" spans="1:12" x14ac:dyDescent="0.3">
      <c r="A4" s="5" t="s">
        <v>0</v>
      </c>
      <c r="B4" s="6">
        <f t="shared" ref="B4:L4" si="0">B3*B2</f>
        <v>56</v>
      </c>
      <c r="C4" s="6">
        <f t="shared" si="0"/>
        <v>31.2</v>
      </c>
      <c r="D4" s="6">
        <f t="shared" si="0"/>
        <v>93.100000000000009</v>
      </c>
      <c r="E4" s="6">
        <f t="shared" si="0"/>
        <v>75.600000000000009</v>
      </c>
      <c r="F4" s="6">
        <f t="shared" si="0"/>
        <v>36</v>
      </c>
      <c r="G4" s="6">
        <f t="shared" si="0"/>
        <v>14.3</v>
      </c>
      <c r="H4" s="6">
        <f t="shared" si="0"/>
        <v>8</v>
      </c>
      <c r="I4" s="6">
        <f t="shared" si="0"/>
        <v>42</v>
      </c>
      <c r="J4" s="6">
        <f t="shared" si="0"/>
        <v>13.5</v>
      </c>
      <c r="K4" s="6">
        <f t="shared" si="0"/>
        <v>65.599999999999994</v>
      </c>
      <c r="L4" s="4">
        <f t="shared" si="0"/>
        <v>39.303999999999995</v>
      </c>
    </row>
    <row r="5" spans="1:12" x14ac:dyDescent="0.3">
      <c r="A5" s="3" t="s">
        <v>7</v>
      </c>
      <c r="B5" s="1">
        <f t="shared" ref="B5:L5" si="1">B3*B3</f>
        <v>256</v>
      </c>
      <c r="C5" s="1">
        <f t="shared" si="1"/>
        <v>169</v>
      </c>
      <c r="D5" s="1">
        <f t="shared" si="1"/>
        <v>361</v>
      </c>
      <c r="E5" s="1">
        <f t="shared" si="1"/>
        <v>324</v>
      </c>
      <c r="F5" s="1">
        <f t="shared" si="1"/>
        <v>144</v>
      </c>
      <c r="G5" s="1">
        <f t="shared" si="1"/>
        <v>121</v>
      </c>
      <c r="H5" s="1">
        <f t="shared" si="1"/>
        <v>64</v>
      </c>
      <c r="I5" s="1">
        <f t="shared" si="1"/>
        <v>196</v>
      </c>
      <c r="J5" s="1">
        <f t="shared" si="1"/>
        <v>81</v>
      </c>
      <c r="K5" s="1">
        <f t="shared" si="1"/>
        <v>256</v>
      </c>
      <c r="L5" s="4">
        <f t="shared" si="1"/>
        <v>184.95999999999998</v>
      </c>
    </row>
    <row r="6" spans="1:12" ht="15.6" x14ac:dyDescent="0.35">
      <c r="A6" s="3" t="s">
        <v>8</v>
      </c>
      <c r="B6" s="1">
        <f>B3-$L$3</f>
        <v>2.4000000000000004</v>
      </c>
      <c r="C6" s="1">
        <f t="shared" ref="C6:K6" si="2">C3-$L$3</f>
        <v>-0.59999999999999964</v>
      </c>
      <c r="D6" s="1">
        <f t="shared" si="2"/>
        <v>5.4</v>
      </c>
      <c r="E6" s="1">
        <f t="shared" si="2"/>
        <v>4.4000000000000004</v>
      </c>
      <c r="F6" s="1">
        <f t="shared" si="2"/>
        <v>-1.5999999999999996</v>
      </c>
      <c r="G6" s="1">
        <f t="shared" si="2"/>
        <v>-2.5999999999999996</v>
      </c>
      <c r="H6" s="1">
        <f t="shared" si="2"/>
        <v>-5.6</v>
      </c>
      <c r="I6" s="1">
        <f t="shared" si="2"/>
        <v>0.40000000000000036</v>
      </c>
      <c r="J6" s="1">
        <f t="shared" si="2"/>
        <v>-4.5999999999999996</v>
      </c>
      <c r="K6" s="1">
        <f t="shared" si="2"/>
        <v>2.4000000000000004</v>
      </c>
    </row>
    <row r="7" spans="1:12" ht="15.6" x14ac:dyDescent="0.35">
      <c r="A7" s="3" t="s">
        <v>9</v>
      </c>
      <c r="B7" s="1">
        <f>B2-$L$2</f>
        <v>0.61000000000000032</v>
      </c>
      <c r="C7" s="1">
        <f t="shared" ref="C7:K7" si="3">C2-$L$2</f>
        <v>-0.48999999999999977</v>
      </c>
      <c r="D7" s="1">
        <f t="shared" si="3"/>
        <v>2.0100000000000007</v>
      </c>
      <c r="E7" s="1">
        <f t="shared" si="3"/>
        <v>1.3100000000000005</v>
      </c>
      <c r="F7" s="1">
        <f t="shared" si="3"/>
        <v>0.11000000000000032</v>
      </c>
      <c r="G7" s="1">
        <f t="shared" si="3"/>
        <v>-1.5899999999999996</v>
      </c>
      <c r="H7" s="1">
        <f t="shared" si="3"/>
        <v>-1.8899999999999997</v>
      </c>
      <c r="I7" s="1">
        <f t="shared" si="3"/>
        <v>0.11000000000000032</v>
      </c>
      <c r="J7" s="1">
        <f t="shared" si="3"/>
        <v>-1.3899999999999997</v>
      </c>
      <c r="K7" s="1">
        <f t="shared" si="3"/>
        <v>1.21</v>
      </c>
    </row>
    <row r="8" spans="1:12" x14ac:dyDescent="0.3">
      <c r="A8" s="3" t="s">
        <v>10</v>
      </c>
      <c r="B8" s="1">
        <f>B6*B7</f>
        <v>1.4640000000000011</v>
      </c>
      <c r="C8" s="1">
        <f t="shared" ref="C8:K8" si="4">C6*C7</f>
        <v>0.29399999999999971</v>
      </c>
      <c r="D8" s="1">
        <f t="shared" si="4"/>
        <v>10.854000000000005</v>
      </c>
      <c r="E8" s="1">
        <f t="shared" si="4"/>
        <v>5.7640000000000029</v>
      </c>
      <c r="F8" s="1">
        <f t="shared" si="4"/>
        <v>-0.17600000000000046</v>
      </c>
      <c r="G8" s="1">
        <f t="shared" si="4"/>
        <v>4.1339999999999986</v>
      </c>
      <c r="H8" s="1">
        <f t="shared" si="4"/>
        <v>10.583999999999998</v>
      </c>
      <c r="I8" s="1">
        <f t="shared" si="4"/>
        <v>4.4000000000000164E-2</v>
      </c>
      <c r="J8" s="1">
        <f t="shared" si="4"/>
        <v>6.3939999999999984</v>
      </c>
      <c r="K8" s="1">
        <f t="shared" si="4"/>
        <v>2.9040000000000004</v>
      </c>
    </row>
    <row r="9" spans="1:12" x14ac:dyDescent="0.3">
      <c r="A9" s="3" t="s">
        <v>11</v>
      </c>
      <c r="B9" s="1">
        <f>B6*B6</f>
        <v>5.7600000000000016</v>
      </c>
      <c r="C9" s="1">
        <f t="shared" ref="C9:K9" si="5">C6*C6</f>
        <v>0.3599999999999996</v>
      </c>
      <c r="D9" s="1">
        <f t="shared" si="5"/>
        <v>29.160000000000004</v>
      </c>
      <c r="E9" s="1">
        <f t="shared" si="5"/>
        <v>19.360000000000003</v>
      </c>
      <c r="F9" s="1">
        <f t="shared" si="5"/>
        <v>2.5599999999999987</v>
      </c>
      <c r="G9" s="1">
        <f t="shared" si="5"/>
        <v>6.759999999999998</v>
      </c>
      <c r="H9" s="1">
        <f t="shared" si="5"/>
        <v>31.359999999999996</v>
      </c>
      <c r="I9" s="1">
        <f t="shared" si="5"/>
        <v>0.16000000000000028</v>
      </c>
      <c r="J9" s="1">
        <f t="shared" si="5"/>
        <v>21.159999999999997</v>
      </c>
      <c r="K9" s="1">
        <f t="shared" si="5"/>
        <v>5.7600000000000016</v>
      </c>
    </row>
    <row r="10" spans="1:12" x14ac:dyDescent="0.3">
      <c r="A10" s="3" t="s">
        <v>13</v>
      </c>
      <c r="B10" s="13">
        <f>$C$19*B3+$C$20</f>
        <v>3.7186274509803923</v>
      </c>
      <c r="C10" s="13">
        <f t="shared" ref="C10:K10" si="6">$C$19*C3+$C$20</f>
        <v>2.6828431372549018</v>
      </c>
      <c r="D10" s="13">
        <f t="shared" si="6"/>
        <v>4.7544117647058828</v>
      </c>
      <c r="E10" s="13">
        <f t="shared" si="6"/>
        <v>4.4091503267973859</v>
      </c>
      <c r="F10" s="13">
        <f t="shared" si="6"/>
        <v>2.3375816993464049</v>
      </c>
      <c r="G10" s="13">
        <f t="shared" si="6"/>
        <v>1.9923202614379085</v>
      </c>
      <c r="H10" s="13">
        <f t="shared" si="6"/>
        <v>0.95653594771241846</v>
      </c>
      <c r="I10" s="13">
        <f t="shared" si="6"/>
        <v>3.0281045751633986</v>
      </c>
      <c r="J10" s="13">
        <f t="shared" si="6"/>
        <v>1.3017973856209153</v>
      </c>
      <c r="K10" s="13">
        <f t="shared" si="6"/>
        <v>3.7186274509803923</v>
      </c>
    </row>
    <row r="11" spans="1:12" x14ac:dyDescent="0.3">
      <c r="A11" s="3" t="s">
        <v>17</v>
      </c>
      <c r="B11" s="13">
        <f>(B2-B10)*(B2-B10)</f>
        <v>4.7797962322183828E-2</v>
      </c>
      <c r="C11" s="13">
        <f t="shared" ref="C11:K11" si="7">(C2-C10)*(C2-C10)</f>
        <v>8.000024029219524E-2</v>
      </c>
      <c r="D11" s="13">
        <f t="shared" si="7"/>
        <v>2.1195934256055343E-2</v>
      </c>
      <c r="E11" s="13">
        <f t="shared" si="7"/>
        <v>4.3743859199453262E-2</v>
      </c>
      <c r="F11" s="13">
        <f t="shared" si="7"/>
        <v>0.43879800504079669</v>
      </c>
      <c r="G11" s="13">
        <f t="shared" si="7"/>
        <v>0.47930734439745393</v>
      </c>
      <c r="H11" s="13">
        <f t="shared" si="7"/>
        <v>1.8891238412576225E-3</v>
      </c>
      <c r="I11" s="13">
        <f t="shared" si="7"/>
        <v>7.8986714511512107E-4</v>
      </c>
      <c r="J11" s="13">
        <f t="shared" si="7"/>
        <v>3.9284276346704158E-2</v>
      </c>
      <c r="K11" s="13">
        <f t="shared" si="7"/>
        <v>0.14544502114571284</v>
      </c>
    </row>
    <row r="14" spans="1:12" ht="16.2" x14ac:dyDescent="0.3">
      <c r="A14" s="3" t="s">
        <v>14</v>
      </c>
      <c r="B14" s="13">
        <f>1-SUM(B11:K11)/(COUNT(B2:K2)-1)/VAR(B2:K2)</f>
        <v>0.91829242658525223</v>
      </c>
    </row>
    <row r="15" spans="1:12" x14ac:dyDescent="0.3">
      <c r="A15" s="1" t="s">
        <v>15</v>
      </c>
      <c r="B15" s="13">
        <f>SQRT(SUM(B11:K11)/(COUNT(B2:K2)-1))</f>
        <v>0.3798028193077338</v>
      </c>
    </row>
    <row r="16" spans="1:12" x14ac:dyDescent="0.3">
      <c r="A16" s="1" t="s">
        <v>16</v>
      </c>
      <c r="B16" s="13">
        <f>CORREL(B3:K3,B2:K2)</f>
        <v>0.95827575706852364</v>
      </c>
    </row>
    <row r="18" spans="1:6" x14ac:dyDescent="0.3">
      <c r="B18" s="1" t="s">
        <v>6</v>
      </c>
      <c r="C18" s="1" t="s">
        <v>12</v>
      </c>
    </row>
    <row r="19" spans="1:6" x14ac:dyDescent="0.3">
      <c r="A19" s="1" t="s">
        <v>3</v>
      </c>
      <c r="B19" s="1">
        <v>0.3453</v>
      </c>
      <c r="C19" s="1">
        <f>SUM(B8:K8)/SUM(B9:K9)</f>
        <v>0.34526143790849673</v>
      </c>
    </row>
    <row r="20" spans="1:6" x14ac:dyDescent="0.3">
      <c r="A20" s="1" t="s">
        <v>4</v>
      </c>
      <c r="B20" s="1">
        <v>-1.8056000000000001</v>
      </c>
      <c r="C20" s="1">
        <f>L2-C19*L3</f>
        <v>-1.8055555555555554</v>
      </c>
    </row>
    <row r="22" spans="1:6" x14ac:dyDescent="0.3">
      <c r="A22" s="1" t="s">
        <v>22</v>
      </c>
      <c r="B22" s="1">
        <f>SQRT((SUM(B11:K11)/(K1-2))*(1/SUM(B9:K9)))</f>
        <v>3.6411933134319494E-2</v>
      </c>
      <c r="D22" s="1" t="s">
        <v>25</v>
      </c>
      <c r="E22" s="1">
        <f>B19-$B$26*$B$22</f>
        <v>0.26293620725016931</v>
      </c>
      <c r="F22" s="1">
        <f>B19+B25*B22</f>
        <v>0.69059999999999999</v>
      </c>
    </row>
    <row r="23" spans="1:6" x14ac:dyDescent="0.3">
      <c r="A23" s="3" t="s">
        <v>23</v>
      </c>
      <c r="B23" s="1">
        <f>SQRT(SUM(B11:K11)/(10*SUM(B9:K9)))</f>
        <v>3.256782307220614E-2</v>
      </c>
      <c r="D23" s="1" t="s">
        <v>20</v>
      </c>
      <c r="E23" s="1">
        <f>B20+B19*2</f>
        <v>-1.1150000000000002</v>
      </c>
    </row>
    <row r="24" spans="1:6" x14ac:dyDescent="0.3">
      <c r="A24" s="3" t="s">
        <v>21</v>
      </c>
      <c r="B24" s="1">
        <f>SQRT(B23*B23+(5*5*B22*B22))</f>
        <v>0.1849496822492982</v>
      </c>
      <c r="D24" s="1" t="s">
        <v>24</v>
      </c>
      <c r="E24" s="1">
        <f>B27-B26*B24</f>
        <v>-0.49745618124791269</v>
      </c>
      <c r="F24" s="1">
        <f>B27+B26*B24</f>
        <v>0.33925618124791235</v>
      </c>
    </row>
    <row r="25" spans="1:6" x14ac:dyDescent="0.3">
      <c r="A25" s="1" t="s">
        <v>18</v>
      </c>
      <c r="B25" s="1">
        <f>B19/B22</f>
        <v>9.4831548417445308</v>
      </c>
    </row>
    <row r="26" spans="1:6" ht="15.6" x14ac:dyDescent="0.35">
      <c r="A26" s="3" t="s">
        <v>19</v>
      </c>
      <c r="B26" s="1">
        <v>2.262</v>
      </c>
    </row>
    <row r="27" spans="1:6" x14ac:dyDescent="0.3">
      <c r="A27" s="3" t="s">
        <v>26</v>
      </c>
      <c r="B27" s="1">
        <f>B20+B19*5</f>
        <v>-7.910000000000017E-2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SnaWk</dc:creator>
  <cp:lastModifiedBy>Николай Семёнов</cp:lastModifiedBy>
  <dcterms:created xsi:type="dcterms:W3CDTF">2015-06-05T18:19:34Z</dcterms:created>
  <dcterms:modified xsi:type="dcterms:W3CDTF">2024-03-14T08:16:10Z</dcterms:modified>
</cp:coreProperties>
</file>