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esktop\20-2\입시\"/>
    </mc:Choice>
  </mc:AlternateContent>
  <xr:revisionPtr revIDLastSave="0" documentId="13_ncr:1_{7CBC8C2E-18A1-42E3-9B11-5DEDB736A494}" xr6:coauthVersionLast="45" xr6:coauthVersionMax="45" xr10:uidLastSave="{00000000-0000-0000-0000-000000000000}"/>
  <bookViews>
    <workbookView xWindow="-120" yWindow="-120" windowWidth="29040" windowHeight="15840" xr2:uid="{41244349-0078-45EC-AF51-A12ADD9DCA06}"/>
  </bookViews>
  <sheets>
    <sheet name="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87" i="1" l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Q57" i="1"/>
  <c r="R57" i="1" s="1"/>
  <c r="I52" i="1"/>
  <c r="O52" i="1" s="1"/>
  <c r="F50" i="1"/>
  <c r="C53" i="1" s="1"/>
  <c r="G53" i="1" l="1"/>
  <c r="L4" i="1" s="1"/>
  <c r="F53" i="1"/>
  <c r="N56" i="1"/>
  <c r="N55" i="1"/>
  <c r="K4" i="1" l="1"/>
  <c r="T8" i="1"/>
  <c r="T9" i="1" s="1"/>
  <c r="T10" i="1" s="1"/>
  <c r="C14" i="1" s="1"/>
  <c r="V8" i="1"/>
  <c r="V9" i="1" s="1"/>
  <c r="V10" i="1" s="1"/>
  <c r="G14" i="1" s="1"/>
  <c r="V2" i="1"/>
  <c r="V3" i="1" s="1"/>
  <c r="V4" i="1" s="1"/>
  <c r="E14" i="1" s="1"/>
  <c r="W8" i="1"/>
  <c r="W9" i="1" s="1"/>
  <c r="W10" i="1" s="1"/>
  <c r="H14" i="1" s="1"/>
  <c r="W2" i="1" l="1"/>
  <c r="W3" i="1" s="1"/>
  <c r="W4" i="1" s="1"/>
  <c r="F14" i="1" s="1"/>
</calcChain>
</file>

<file path=xl/sharedStrings.xml><?xml version="1.0" encoding="utf-8"?>
<sst xmlns="http://schemas.openxmlformats.org/spreadsheetml/2006/main" count="63" uniqueCount="59">
  <si>
    <t>월</t>
    <phoneticPr fontId="2" type="noConversion"/>
  </si>
  <si>
    <t>일</t>
    <phoneticPr fontId="2" type="noConversion"/>
  </si>
  <si>
    <t>시
(24시 기준)</t>
    <phoneticPr fontId="2" type="noConversion"/>
  </si>
  <si>
    <t>본인등수</t>
    <phoneticPr fontId="2" type="noConversion"/>
  </si>
  <si>
    <t>참여인원</t>
    <phoneticPr fontId="2" type="noConversion"/>
  </si>
  <si>
    <t>지원자수</t>
    <phoneticPr fontId="2" type="noConversion"/>
  </si>
  <si>
    <t>모집인원</t>
    <phoneticPr fontId="2" type="noConversion"/>
  </si>
  <si>
    <t>신뢰/예측확률 (%)</t>
    <phoneticPr fontId="2" type="noConversion"/>
  </si>
  <si>
    <t>계수</t>
    <phoneticPr fontId="2" type="noConversion"/>
  </si>
  <si>
    <t>지원자수/참여인원</t>
    <phoneticPr fontId="2" type="noConversion"/>
  </si>
  <si>
    <t>이 색깔만 수정 가능</t>
    <phoneticPr fontId="2" type="noConversion"/>
  </si>
  <si>
    <t>예측구간</t>
    <phoneticPr fontId="2" type="noConversion"/>
  </si>
  <si>
    <t>yhat0</t>
    <phoneticPr fontId="2" type="noConversion"/>
  </si>
  <si>
    <t>min</t>
    <phoneticPr fontId="2" type="noConversion"/>
  </si>
  <si>
    <t>max</t>
    <phoneticPr fontId="2" type="noConversion"/>
  </si>
  <si>
    <t>예상예비번호</t>
    <phoneticPr fontId="2" type="noConversion"/>
  </si>
  <si>
    <t>신뢰 구간</t>
    <phoneticPr fontId="2" type="noConversion"/>
  </si>
  <si>
    <t>예측 구간</t>
    <phoneticPr fontId="2" type="noConversion"/>
  </si>
  <si>
    <t>신뢰 구간은 현재 주어진 데이터의 평균이 어디에 위치할 것인가에 대한 추정구간입니다.
예측 구간은 모집단에서 표본추출을 추가로 하나 진행하였을 경우
그 표본이 어디에 위치할 것인가에 대한 추정구간입니다.
따라서 실제 본인의 위치는 '신뢰 구간'이 아닌 '예측 구간'에 위치할 것입니다.
꼭 주의해주시기 바랍니다.</t>
    <phoneticPr fontId="2" type="noConversion"/>
  </si>
  <si>
    <t>Max</t>
    <phoneticPr fontId="2" type="noConversion"/>
  </si>
  <si>
    <t>Min</t>
    <phoneticPr fontId="2" type="noConversion"/>
  </si>
  <si>
    <t>sxx</t>
    <phoneticPr fontId="2" type="noConversion"/>
  </si>
  <si>
    <t>s</t>
    <phoneticPr fontId="2" type="noConversion"/>
  </si>
  <si>
    <t>n</t>
    <phoneticPr fontId="2" type="noConversion"/>
  </si>
  <si>
    <t>xbar</t>
    <phoneticPr fontId="2" type="noConversion"/>
  </si>
  <si>
    <t>추가로, 등수가 높아지면 높아질수록 추정 구간의 넓이 자체가 넓어져서 
max와 min의 차이가 50이 넘어가 사실상 의미가 없다고 생각하시는 분들도 계실겁니다.
하지만 등수의 값 자체가 높아진다는 것은 그만큼 위에서의 변수 또한 매우 많다는 이야기로
추정구간의 의미가 없는 것은 절대 아님을 미리 알려드립니다.</t>
    <phoneticPr fontId="2" type="noConversion"/>
  </si>
  <si>
    <t>Ver 1.0</t>
    <phoneticPr fontId="2" type="noConversion"/>
  </si>
  <si>
    <t>첫 배포</t>
    <phoneticPr fontId="2" type="noConversion"/>
  </si>
  <si>
    <t>표본수</t>
    <phoneticPr fontId="2" type="noConversion"/>
  </si>
  <si>
    <t>확률</t>
    <phoneticPr fontId="2" type="noConversion"/>
  </si>
  <si>
    <t>시간 %</t>
    <phoneticPr fontId="2" type="noConversion"/>
  </si>
  <si>
    <t>예상등수</t>
    <phoneticPr fontId="2" type="noConversion"/>
  </si>
  <si>
    <t>예상 참여인원</t>
    <phoneticPr fontId="2" type="noConversion"/>
  </si>
  <si>
    <t>STDDV</t>
    <phoneticPr fontId="2" type="noConversion"/>
  </si>
  <si>
    <t>최초합</t>
    <phoneticPr fontId="2" type="noConversion"/>
  </si>
  <si>
    <t>누백이 높을수록 단순 등수의 숫자가 낮을수록 그리고 실제/이용자가 클수록</t>
    <phoneticPr fontId="2" type="noConversion"/>
  </si>
  <si>
    <t>안한사람이 많아지면 더 보수적으로 잡아야함.</t>
    <phoneticPr fontId="2" type="noConversion"/>
  </si>
  <si>
    <t>계수가 -일 가능성은 커짐.</t>
    <phoneticPr fontId="2" type="noConversion"/>
  </si>
  <si>
    <t>열1</t>
  </si>
  <si>
    <t>열2</t>
  </si>
  <si>
    <t>열23</t>
  </si>
  <si>
    <t>열22</t>
  </si>
  <si>
    <t>열3</t>
  </si>
  <si>
    <t>열4</t>
  </si>
  <si>
    <t>열5</t>
  </si>
  <si>
    <t>열6</t>
  </si>
  <si>
    <t>열7</t>
  </si>
  <si>
    <t>열8</t>
  </si>
  <si>
    <t>열9</t>
  </si>
  <si>
    <t>열10</t>
  </si>
  <si>
    <t>열11</t>
  </si>
  <si>
    <t>열12</t>
  </si>
  <si>
    <t>열13</t>
  </si>
  <si>
    <t>열14</t>
  </si>
  <si>
    <t>열15</t>
  </si>
  <si>
    <t>열16</t>
  </si>
  <si>
    <t>열17</t>
  </si>
  <si>
    <t>열18</t>
  </si>
  <si>
    <t>점공순위 계산기 2021 Ver 1.0
Made By SemPer_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</si>
</sst>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b/>
      <sz val="14"/>
      <color theme="0" tint="-4.9989318521683403E-2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4" borderId="0" xfId="0" applyFont="1" applyFill="1">
      <alignment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9" fontId="3" fillId="4" borderId="10" xfId="0" applyNumberFormat="1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9" fontId="3" fillId="6" borderId="12" xfId="0" applyNumberFormat="1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10" borderId="15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76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22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29</xdr:row>
      <xdr:rowOff>28575</xdr:rowOff>
    </xdr:from>
    <xdr:to>
      <xdr:col>8</xdr:col>
      <xdr:colOff>775416</xdr:colOff>
      <xdr:row>40</xdr:row>
      <xdr:rowOff>76785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E2C412E-BD82-4163-9DAE-3A3059743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0275" y="6743700"/>
          <a:ext cx="5328366" cy="23532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63BB20-FBAA-4B87-9CD8-506EA388F27D}" name="표1" displayName="표1" ref="B60:U287" totalsRowShown="0" headerRowDxfId="21" dataDxfId="20">
  <autoFilter ref="B60:U287" xr:uid="{E2BA0E7B-A060-434A-B87E-61DB4A8EC47E}"/>
  <sortState xmlns:xlrd2="http://schemas.microsoft.com/office/spreadsheetml/2017/richdata2" ref="B61:U287">
    <sortCondition descending="1" ref="F60:F287"/>
  </sortState>
  <tableColumns count="20">
    <tableColumn id="1" xr3:uid="{7FF98F4B-B6EB-4EE5-A88B-6A871986902C}" name="열1" dataDxfId="19"/>
    <tableColumn id="2" xr3:uid="{632CC815-38F3-4206-B68D-51E235F36151}" name="열2" dataDxfId="18"/>
    <tableColumn id="20" xr3:uid="{5FFE1B13-BF5A-46C5-AF31-F348B50D7EEC}" name="열23" dataDxfId="17"/>
    <tableColumn id="19" xr3:uid="{ABA27B93-7A3E-47E2-B6E7-D47577EFC1A1}" name="열22" dataDxfId="16"/>
    <tableColumn id="3" xr3:uid="{DC0D7DC8-7AE1-4FDE-9355-54BB99D576A1}" name="열3" dataDxfId="15"/>
    <tableColumn id="4" xr3:uid="{0D71A899-36C2-4BA9-85D1-369B4BC9A72F}" name="열4" dataDxfId="14"/>
    <tableColumn id="5" xr3:uid="{7AC6C7B0-447E-4FA4-B893-9CAE1BE64BBE}" name="열5" dataDxfId="13"/>
    <tableColumn id="6" xr3:uid="{7FF7C6D2-48D3-477D-857A-B3132472AD7A}" name="열6" dataDxfId="12">
      <calculatedColumnFormula>ROUND(H61/F61,2)</calculatedColumnFormula>
    </tableColumn>
    <tableColumn id="7" xr3:uid="{1956A232-26A1-400A-A802-462F2EB6049F}" name="열7" dataDxfId="11">
      <calculatedColumnFormula>ROUND(G61/(C61/F61*H61),3)</calculatedColumnFormula>
    </tableColumn>
    <tableColumn id="8" xr3:uid="{63AF53DE-9385-4FDD-8C0D-BD5D0393BCC7}" name="열8" dataDxfId="10"/>
    <tableColumn id="9" xr3:uid="{EAC664F9-D0CD-4347-ACC5-BEFE403C03D9}" name="열9" dataDxfId="9">
      <calculatedColumnFormula>1.4175*EXP(-0.444*표1[[#This Row],[열6]])</calculatedColumnFormula>
    </tableColumn>
    <tableColumn id="10" xr3:uid="{63B36E71-48EC-44AA-8AB3-5747792B37E2}" name="열10" dataDxfId="8">
      <calculatedColumnFormula>ABS(표1[[#This Row],[열7]]-표1[[#This Row],[열9]])</calculatedColumnFormula>
    </tableColumn>
    <tableColumn id="11" xr3:uid="{03A4A2F5-1DD9-428F-910C-1BE7704DE1F7}" name="열11" dataDxfId="7">
      <calculatedColumnFormula>IF(표1[[#This Row],[열10]]&lt;0.075,TRUE,FALSE)</calculatedColumnFormula>
    </tableColumn>
    <tableColumn id="12" xr3:uid="{0A571018-3F6D-4291-9800-5B6CC690A880}" name="열12" dataDxfId="6">
      <calculatedColumnFormula>IF(표1[[#This Row],[열10]]&lt;0.06,TRUE,FALSE)</calculatedColumnFormula>
    </tableColumn>
    <tableColumn id="13" xr3:uid="{03332C6D-3896-4F07-9A59-81832BFAC66B}" name="열13" dataDxfId="5">
      <calculatedColumnFormula>IF(표1[[#This Row],[열9]]&lt;0.75,IF(표1[[#This Row],[열9]]&gt;0.6,TRUE,FALSE),FALSE)</calculatedColumnFormula>
    </tableColumn>
    <tableColumn id="14" xr3:uid="{08F38D3C-9052-4C27-B17B-5470A5D9417D}" name="열14" dataDxfId="4">
      <calculatedColumnFormula>IF(표1[[#This Row],[열10]]&lt;0.1,TRUE,FALSE)</calculatedColumnFormula>
    </tableColumn>
    <tableColumn id="15" xr3:uid="{DCAEFA92-CD39-493C-932C-3E62F12475E8}" name="열15" dataDxfId="3">
      <calculatedColumnFormula>표1[[#This Row],[열7]]-표1[[#This Row],[열9]]</calculatedColumnFormula>
    </tableColumn>
    <tableColumn id="16" xr3:uid="{23642912-DDE4-437D-91F7-3E554A3735C1}" name="열16" dataDxfId="2">
      <calculatedColumnFormula>표1[[#This Row],[열4]]-표1[[#This Row],[열2]]</calculatedColumnFormula>
    </tableColumn>
    <tableColumn id="18" xr3:uid="{A072DFC5-3984-4CF5-95AC-BCE5AE06759E}" name="열17" dataDxfId="1">
      <calculatedColumnFormula>표1[[#This Row],[열6]]*표1[[#This Row],[열7]]</calculatedColumnFormula>
    </tableColumn>
    <tableColumn id="17" xr3:uid="{5A3B02C5-5520-482E-A39A-22EE7BC92142}" name="열18" dataDxfId="0">
      <calculatedColumnFormula>ROUND(표1[[#This Row],[열2]]/표1[[#This Row],[열3]],3)*100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DDEEF-8F21-4DEA-99C9-F5F8ECA927C0}">
  <sheetPr>
    <pageSetUpPr autoPageBreaks="0"/>
  </sheetPr>
  <dimension ref="B2:AB439"/>
  <sheetViews>
    <sheetView tabSelected="1" zoomScaleNormal="100" workbookViewId="0">
      <selection activeCell="C4" sqref="C4"/>
    </sheetView>
  </sheetViews>
  <sheetFormatPr defaultRowHeight="16.5" x14ac:dyDescent="0.3"/>
  <cols>
    <col min="2" max="2" width="15.875" customWidth="1"/>
    <col min="3" max="8" width="10.625" style="1" customWidth="1"/>
    <col min="9" max="9" width="15.625" customWidth="1"/>
    <col min="10" max="10" width="19.875" customWidth="1"/>
    <col min="12" max="12" width="24.625" customWidth="1"/>
    <col min="14" max="14" width="9.5" customWidth="1"/>
    <col min="17" max="17" width="14.25" customWidth="1"/>
    <col min="20" max="24" width="0" hidden="1" customWidth="1"/>
  </cols>
  <sheetData>
    <row r="2" spans="3:23" ht="24.75" customHeight="1" thickBot="1" x14ac:dyDescent="0.35">
      <c r="V2">
        <f>T8-O52*U15*SQRT(1/V15+(L4-W15)^2/T15)</f>
        <v>-0.19562844159956339</v>
      </c>
      <c r="W2">
        <f>T8+O52*U15*SQRT(1/V15+(L4-W15)^2/T15)</f>
        <v>-0.16693475840043648</v>
      </c>
    </row>
    <row r="3" spans="3:23" ht="47.25" customHeight="1" thickBot="1" x14ac:dyDescent="0.35">
      <c r="C3" s="55" t="s">
        <v>0</v>
      </c>
      <c r="D3" s="55" t="s">
        <v>1</v>
      </c>
      <c r="E3" s="56" t="s">
        <v>2</v>
      </c>
      <c r="F3" s="55" t="s">
        <v>3</v>
      </c>
      <c r="G3" s="55" t="s">
        <v>4</v>
      </c>
      <c r="H3" s="55" t="s">
        <v>5</v>
      </c>
      <c r="I3" s="55" t="s">
        <v>6</v>
      </c>
      <c r="J3" s="55" t="s">
        <v>7</v>
      </c>
      <c r="K3" s="2" t="s">
        <v>8</v>
      </c>
      <c r="L3" s="3" t="s">
        <v>9</v>
      </c>
      <c r="N3" s="4" t="s">
        <v>10</v>
      </c>
      <c r="O3" s="5"/>
      <c r="P3" s="6"/>
      <c r="V3">
        <f>EXP(V2)</f>
        <v>0.82231771697798584</v>
      </c>
      <c r="W3">
        <f>EXP(W2)</f>
        <v>0.84625482055433121</v>
      </c>
    </row>
    <row r="4" spans="3:23" ht="17.25" thickBot="1" x14ac:dyDescent="0.35">
      <c r="C4" s="7">
        <v>1</v>
      </c>
      <c r="D4" s="7">
        <v>12</v>
      </c>
      <c r="E4" s="7">
        <v>11</v>
      </c>
      <c r="F4" s="7">
        <v>120</v>
      </c>
      <c r="G4" s="7">
        <v>311</v>
      </c>
      <c r="H4" s="7">
        <v>515</v>
      </c>
      <c r="I4" s="7">
        <v>60</v>
      </c>
      <c r="J4" s="7">
        <v>80</v>
      </c>
      <c r="K4" s="2">
        <f>ROUND(1.3776*EXP(-0.427*L4)+V55,3)</f>
        <v>0.83599999999999997</v>
      </c>
      <c r="L4" s="3">
        <f>ROUND(H4/G53,3)</f>
        <v>1.1759999999999999</v>
      </c>
      <c r="N4" s="8"/>
      <c r="O4" s="9"/>
      <c r="P4" s="10"/>
      <c r="V4">
        <f>ROUND($F$4/G4*H4*V3-I4,1)</f>
        <v>103.4</v>
      </c>
      <c r="W4">
        <f>ROUND($F$4/G4*H4*W3-I4,1)</f>
        <v>108.2</v>
      </c>
    </row>
    <row r="5" spans="3:23" x14ac:dyDescent="0.3">
      <c r="I5" s="1"/>
    </row>
    <row r="6" spans="3:23" x14ac:dyDescent="0.3">
      <c r="I6" s="1"/>
      <c r="T6" s="11"/>
      <c r="U6" s="11"/>
      <c r="V6" s="11" t="s">
        <v>11</v>
      </c>
      <c r="W6" s="11"/>
    </row>
    <row r="7" spans="3:23" x14ac:dyDescent="0.3">
      <c r="H7"/>
      <c r="T7" s="11" t="s">
        <v>12</v>
      </c>
      <c r="U7" s="11"/>
      <c r="V7" s="11" t="s">
        <v>13</v>
      </c>
      <c r="W7" s="11" t="s">
        <v>14</v>
      </c>
    </row>
    <row r="8" spans="3:23" x14ac:dyDescent="0.3">
      <c r="T8" s="11">
        <f>-0.4266*A!L4+0.3204</f>
        <v>-0.18128159999999993</v>
      </c>
      <c r="U8" s="11"/>
      <c r="V8" s="11">
        <f>T8-O52*U15*SQRT(1+1/V15+(L4-W15)^2/T15)</f>
        <v>-0.28578354540790796</v>
      </c>
      <c r="W8" s="11">
        <f>T8+O52*U15*SQRT(1+1/V15+(L4-W15)^2/T15)</f>
        <v>-7.6779654592091906E-2</v>
      </c>
    </row>
    <row r="9" spans="3:23" ht="17.25" customHeight="1" x14ac:dyDescent="0.3">
      <c r="T9" s="11">
        <f>EXP(T8)</f>
        <v>0.83420041478043672</v>
      </c>
      <c r="U9" s="11"/>
      <c r="V9" s="11">
        <f>EXP(V8)</f>
        <v>0.75142524779054454</v>
      </c>
      <c r="W9" s="11">
        <f>EXP(W8)</f>
        <v>0.92609389166256506</v>
      </c>
    </row>
    <row r="10" spans="3:23" x14ac:dyDescent="0.3">
      <c r="T10" s="11">
        <f>ROUND(A!$F$4/A!$G$4*A!$H$4*A!T9-A!$I$4,1)</f>
        <v>105.8</v>
      </c>
      <c r="U10" s="11"/>
      <c r="V10" s="11">
        <f>ROUND(A!$F$4/A!$G$4*A!$H$4*A!V9-A!$I$4,1)</f>
        <v>89.3</v>
      </c>
      <c r="W10" s="11">
        <f>ROUND(A!$F$4/A!$G$4*A!$H$4*A!W9-A!$I$4,1)</f>
        <v>124</v>
      </c>
    </row>
    <row r="11" spans="3:23" ht="17.25" thickBot="1" x14ac:dyDescent="0.35">
      <c r="H11"/>
    </row>
    <row r="12" spans="3:23" ht="16.5" customHeight="1" thickBot="1" x14ac:dyDescent="0.35">
      <c r="C12" s="12" t="s">
        <v>15</v>
      </c>
      <c r="D12" s="13"/>
      <c r="E12" s="14" t="s">
        <v>16</v>
      </c>
      <c r="F12" s="15"/>
      <c r="G12" s="16" t="s">
        <v>17</v>
      </c>
      <c r="H12" s="17"/>
      <c r="K12" s="18" t="s">
        <v>18</v>
      </c>
      <c r="L12" s="19"/>
      <c r="M12" s="19"/>
      <c r="N12" s="19"/>
      <c r="O12" s="19"/>
      <c r="P12" s="19"/>
      <c r="Q12" s="19"/>
      <c r="R12" s="19"/>
      <c r="S12" s="20"/>
    </row>
    <row r="13" spans="3:23" ht="16.5" customHeight="1" thickBot="1" x14ac:dyDescent="0.35">
      <c r="C13" s="21"/>
      <c r="D13" s="22"/>
      <c r="E13" s="23" t="s">
        <v>19</v>
      </c>
      <c r="F13" s="24" t="s">
        <v>20</v>
      </c>
      <c r="G13" s="25" t="s">
        <v>19</v>
      </c>
      <c r="H13" s="24" t="s">
        <v>20</v>
      </c>
      <c r="K13" s="26"/>
      <c r="L13" s="27"/>
      <c r="M13" s="27"/>
      <c r="N13" s="27"/>
      <c r="O13" s="27"/>
      <c r="P13" s="27"/>
      <c r="Q13" s="27"/>
      <c r="R13" s="27"/>
      <c r="S13" s="28"/>
    </row>
    <row r="14" spans="3:23" ht="17.25" thickBot="1" x14ac:dyDescent="0.35">
      <c r="C14" s="29">
        <f>T10</f>
        <v>105.8</v>
      </c>
      <c r="D14" s="30"/>
      <c r="E14" s="31">
        <f>IF(V4&lt;0,$P$55,V4)</f>
        <v>103.4</v>
      </c>
      <c r="F14" s="32">
        <f>IF(W4&lt;0,$P$55,W4)</f>
        <v>108.2</v>
      </c>
      <c r="G14" s="32">
        <f>IF(V10&lt;0,P55,V10)</f>
        <v>89.3</v>
      </c>
      <c r="H14" s="32">
        <f>IF(W10&lt;0,P55,W10)</f>
        <v>124</v>
      </c>
      <c r="K14" s="26"/>
      <c r="L14" s="27"/>
      <c r="M14" s="27"/>
      <c r="N14" s="27"/>
      <c r="O14" s="27"/>
      <c r="P14" s="27"/>
      <c r="Q14" s="27"/>
      <c r="R14" s="27"/>
      <c r="S14" s="28"/>
      <c r="T14" t="s">
        <v>21</v>
      </c>
      <c r="U14" t="s">
        <v>22</v>
      </c>
      <c r="V14" t="s">
        <v>23</v>
      </c>
      <c r="W14" t="s">
        <v>24</v>
      </c>
    </row>
    <row r="15" spans="3:23" x14ac:dyDescent="0.3">
      <c r="K15" s="26"/>
      <c r="L15" s="27"/>
      <c r="M15" s="27"/>
      <c r="N15" s="27"/>
      <c r="O15" s="27"/>
      <c r="P15" s="27"/>
      <c r="Q15" s="27"/>
      <c r="R15" s="27"/>
      <c r="S15" s="28"/>
      <c r="T15">
        <v>25.592567741935483</v>
      </c>
      <c r="U15">
        <v>8.0426917557469002E-2</v>
      </c>
      <c r="V15">
        <v>155</v>
      </c>
      <c r="W15">
        <v>1.74741935483871</v>
      </c>
    </row>
    <row r="16" spans="3:23" x14ac:dyDescent="0.3">
      <c r="K16" s="26"/>
      <c r="L16" s="27"/>
      <c r="M16" s="27"/>
      <c r="N16" s="27"/>
      <c r="O16" s="27"/>
      <c r="P16" s="27"/>
      <c r="Q16" s="27"/>
      <c r="R16" s="27"/>
      <c r="S16" s="28"/>
    </row>
    <row r="17" spans="3:19" x14ac:dyDescent="0.3">
      <c r="K17" s="26"/>
      <c r="L17" s="27"/>
      <c r="M17" s="27"/>
      <c r="N17" s="27"/>
      <c r="O17" s="27"/>
      <c r="P17" s="27"/>
      <c r="Q17" s="27"/>
      <c r="R17" s="27"/>
      <c r="S17" s="28"/>
    </row>
    <row r="18" spans="3:19" ht="17.25" thickBot="1" x14ac:dyDescent="0.35">
      <c r="K18" s="26"/>
      <c r="L18" s="27"/>
      <c r="M18" s="27"/>
      <c r="N18" s="27"/>
      <c r="O18" s="27"/>
      <c r="P18" s="27"/>
      <c r="Q18" s="27"/>
      <c r="R18" s="27"/>
      <c r="S18" s="28"/>
    </row>
    <row r="19" spans="3:19" ht="17.25" customHeight="1" thickBot="1" x14ac:dyDescent="0.35">
      <c r="C19" s="33" t="s">
        <v>58</v>
      </c>
      <c r="D19" s="33"/>
      <c r="E19" s="33"/>
      <c r="F19" s="33"/>
      <c r="G19" s="33"/>
      <c r="H19" s="33"/>
      <c r="I19" s="33"/>
      <c r="K19" s="34"/>
      <c r="L19" s="35"/>
      <c r="M19" s="35"/>
      <c r="N19" s="35"/>
      <c r="O19" s="35"/>
      <c r="P19" s="35"/>
      <c r="Q19" s="35"/>
      <c r="R19" s="35"/>
      <c r="S19" s="36"/>
    </row>
    <row r="20" spans="3:19" ht="17.25" customHeight="1" thickBot="1" x14ac:dyDescent="0.35">
      <c r="C20" s="33"/>
      <c r="D20" s="33"/>
      <c r="E20" s="33"/>
      <c r="F20" s="33"/>
      <c r="G20" s="33"/>
      <c r="H20" s="33"/>
      <c r="I20" s="33"/>
    </row>
    <row r="21" spans="3:19" ht="17.25" customHeight="1" thickBot="1" x14ac:dyDescent="0.35">
      <c r="C21" s="33"/>
      <c r="D21" s="33"/>
      <c r="E21" s="33"/>
      <c r="F21" s="33"/>
      <c r="G21" s="33"/>
      <c r="H21" s="33"/>
      <c r="I21" s="33"/>
      <c r="K21" s="18" t="s">
        <v>25</v>
      </c>
      <c r="L21" s="19"/>
      <c r="M21" s="19"/>
      <c r="N21" s="19"/>
      <c r="O21" s="19"/>
      <c r="P21" s="19"/>
      <c r="Q21" s="19"/>
      <c r="R21" s="19"/>
      <c r="S21" s="20"/>
    </row>
    <row r="22" spans="3:19" ht="17.25" customHeight="1" thickBot="1" x14ac:dyDescent="0.35">
      <c r="C22" s="33"/>
      <c r="D22" s="33"/>
      <c r="E22" s="33"/>
      <c r="F22" s="33"/>
      <c r="G22" s="33"/>
      <c r="H22" s="33"/>
      <c r="I22" s="33"/>
      <c r="K22" s="26"/>
      <c r="L22" s="27"/>
      <c r="M22" s="27"/>
      <c r="N22" s="27"/>
      <c r="O22" s="27"/>
      <c r="P22" s="27"/>
      <c r="Q22" s="27"/>
      <c r="R22" s="27"/>
      <c r="S22" s="28"/>
    </row>
    <row r="23" spans="3:19" ht="17.25" customHeight="1" thickBot="1" x14ac:dyDescent="0.35">
      <c r="C23" s="33"/>
      <c r="D23" s="33"/>
      <c r="E23" s="33"/>
      <c r="F23" s="33"/>
      <c r="G23" s="33"/>
      <c r="H23" s="33"/>
      <c r="I23" s="33"/>
      <c r="K23" s="26"/>
      <c r="L23" s="27"/>
      <c r="M23" s="27"/>
      <c r="N23" s="27"/>
      <c r="O23" s="27"/>
      <c r="P23" s="27"/>
      <c r="Q23" s="27"/>
      <c r="R23" s="27"/>
      <c r="S23" s="28"/>
    </row>
    <row r="24" spans="3:19" ht="17.25" customHeight="1" thickBot="1" x14ac:dyDescent="0.35">
      <c r="C24" s="33"/>
      <c r="D24" s="33"/>
      <c r="E24" s="33"/>
      <c r="F24" s="33"/>
      <c r="G24" s="33"/>
      <c r="H24" s="33"/>
      <c r="I24" s="33"/>
      <c r="K24" s="26"/>
      <c r="L24" s="27"/>
      <c r="M24" s="27"/>
      <c r="N24" s="27"/>
      <c r="O24" s="27"/>
      <c r="P24" s="27"/>
      <c r="Q24" s="27"/>
      <c r="R24" s="27"/>
      <c r="S24" s="28"/>
    </row>
    <row r="25" spans="3:19" ht="17.25" thickBot="1" x14ac:dyDescent="0.35">
      <c r="K25" s="26"/>
      <c r="L25" s="27"/>
      <c r="M25" s="27"/>
      <c r="N25" s="27"/>
      <c r="O25" s="27"/>
      <c r="P25" s="27"/>
      <c r="Q25" s="27"/>
      <c r="R25" s="27"/>
      <c r="S25" s="28"/>
    </row>
    <row r="26" spans="3:19" ht="17.25" thickBot="1" x14ac:dyDescent="0.35">
      <c r="C26" s="37" t="s">
        <v>26</v>
      </c>
      <c r="D26" s="38" t="s">
        <v>27</v>
      </c>
      <c r="E26" s="39"/>
      <c r="F26" s="39"/>
      <c r="G26" s="39"/>
      <c r="H26" s="39"/>
      <c r="I26" s="40"/>
      <c r="K26" s="26"/>
      <c r="L26" s="27"/>
      <c r="M26" s="27"/>
      <c r="N26" s="27"/>
      <c r="O26" s="27"/>
      <c r="P26" s="27"/>
      <c r="Q26" s="27"/>
      <c r="R26" s="27"/>
      <c r="S26" s="28"/>
    </row>
    <row r="27" spans="3:19" ht="17.25" thickBot="1" x14ac:dyDescent="0.35">
      <c r="C27" s="37"/>
      <c r="D27" s="41"/>
      <c r="E27" s="42"/>
      <c r="F27" s="42"/>
      <c r="G27" s="42"/>
      <c r="H27" s="42"/>
      <c r="I27" s="43"/>
      <c r="K27" s="26"/>
      <c r="L27" s="27"/>
      <c r="M27" s="27"/>
      <c r="N27" s="27"/>
      <c r="O27" s="27"/>
      <c r="P27" s="27"/>
      <c r="Q27" s="27"/>
      <c r="R27" s="27"/>
      <c r="S27" s="28"/>
    </row>
    <row r="28" spans="3:19" ht="17.25" thickBot="1" x14ac:dyDescent="0.35">
      <c r="C28"/>
      <c r="D28"/>
      <c r="E28"/>
      <c r="F28"/>
      <c r="G28"/>
      <c r="H28"/>
      <c r="K28" s="34"/>
      <c r="L28" s="35"/>
      <c r="M28" s="35"/>
      <c r="N28" s="35"/>
      <c r="O28" s="35"/>
      <c r="P28" s="35"/>
      <c r="Q28" s="35"/>
      <c r="R28" s="35"/>
      <c r="S28" s="36"/>
    </row>
    <row r="29" spans="3:19" x14ac:dyDescent="0.3">
      <c r="C29"/>
      <c r="D29"/>
      <c r="E29"/>
      <c r="F29"/>
      <c r="G29"/>
      <c r="H29"/>
    </row>
    <row r="30" spans="3:19" ht="16.5" customHeight="1" x14ac:dyDescent="0.3">
      <c r="C30"/>
      <c r="D30"/>
      <c r="E30"/>
      <c r="F30"/>
      <c r="G30"/>
      <c r="H30"/>
    </row>
    <row r="31" spans="3:19" x14ac:dyDescent="0.3">
      <c r="C31"/>
      <c r="D31"/>
      <c r="E31"/>
      <c r="F31"/>
      <c r="G31"/>
      <c r="H31"/>
    </row>
    <row r="32" spans="3:19" x14ac:dyDescent="0.3">
      <c r="C32"/>
      <c r="D32"/>
      <c r="E32"/>
      <c r="F32"/>
      <c r="G32"/>
      <c r="H32"/>
    </row>
    <row r="33" spans="3:14" x14ac:dyDescent="0.3">
      <c r="C33"/>
      <c r="D33"/>
      <c r="E33"/>
      <c r="F33"/>
      <c r="G33"/>
      <c r="H33"/>
    </row>
    <row r="34" spans="3:14" x14ac:dyDescent="0.3">
      <c r="C34"/>
      <c r="D34"/>
      <c r="E34"/>
      <c r="F34"/>
      <c r="G34"/>
      <c r="H34"/>
    </row>
    <row r="35" spans="3:14" x14ac:dyDescent="0.3">
      <c r="C35"/>
      <c r="D35"/>
      <c r="E35"/>
      <c r="F35"/>
      <c r="G35"/>
      <c r="H35"/>
    </row>
    <row r="36" spans="3:14" x14ac:dyDescent="0.3">
      <c r="C36"/>
      <c r="D36"/>
      <c r="E36"/>
      <c r="F36"/>
      <c r="G36"/>
      <c r="H36"/>
    </row>
    <row r="37" spans="3:14" x14ac:dyDescent="0.3">
      <c r="C37"/>
      <c r="D37"/>
      <c r="E37"/>
      <c r="F37"/>
      <c r="G37"/>
      <c r="H37"/>
    </row>
    <row r="38" spans="3:14" x14ac:dyDescent="0.3">
      <c r="C38"/>
      <c r="D38"/>
      <c r="E38"/>
      <c r="F38"/>
      <c r="G38"/>
      <c r="H38"/>
    </row>
    <row r="39" spans="3:14" x14ac:dyDescent="0.3">
      <c r="C39"/>
      <c r="D39"/>
      <c r="E39"/>
      <c r="F39"/>
      <c r="G39"/>
      <c r="H39"/>
    </row>
    <row r="40" spans="3:14" x14ac:dyDescent="0.3">
      <c r="C40"/>
      <c r="D40"/>
      <c r="E40"/>
      <c r="F40"/>
      <c r="G40"/>
      <c r="H40"/>
    </row>
    <row r="41" spans="3:14" x14ac:dyDescent="0.3">
      <c r="C41"/>
      <c r="D41"/>
      <c r="E41"/>
      <c r="F41"/>
      <c r="G41"/>
      <c r="H41"/>
    </row>
    <row r="42" spans="3:14" x14ac:dyDescent="0.3">
      <c r="C42"/>
      <c r="D42"/>
      <c r="E42"/>
      <c r="F42"/>
      <c r="G42"/>
      <c r="H42"/>
    </row>
    <row r="43" spans="3:14" x14ac:dyDescent="0.3">
      <c r="C43"/>
      <c r="D43"/>
      <c r="E43"/>
      <c r="F43"/>
      <c r="G43"/>
      <c r="H43"/>
    </row>
    <row r="46" spans="3:14" ht="18.75" customHeight="1" x14ac:dyDescent="0.3"/>
    <row r="48" spans="3:14" hidden="1" x14ac:dyDescent="0.3">
      <c r="N48" s="44" t="s">
        <v>28</v>
      </c>
    </row>
    <row r="49" spans="2:28" hidden="1" x14ac:dyDescent="0.3">
      <c r="N49" s="45">
        <v>156</v>
      </c>
    </row>
    <row r="50" spans="2:28" ht="17.25" hidden="1" customHeight="1" thickBot="1" x14ac:dyDescent="0.35">
      <c r="F50" s="46">
        <f>24*20*(C4-1)+IF(D4&gt;D51,D4-D51,0)*24+E4-E51</f>
        <v>17</v>
      </c>
    </row>
    <row r="51" spans="2:28" ht="16.5" hidden="1" customHeight="1" x14ac:dyDescent="0.3">
      <c r="C51" s="1">
        <v>1</v>
      </c>
      <c r="D51" s="1">
        <v>11</v>
      </c>
      <c r="E51" s="1">
        <v>18</v>
      </c>
      <c r="I51" t="s">
        <v>29</v>
      </c>
    </row>
    <row r="52" spans="2:28" ht="16.5" hidden="1" customHeight="1" x14ac:dyDescent="0.3">
      <c r="C52" s="1" t="s">
        <v>30</v>
      </c>
      <c r="F52" s="1" t="s">
        <v>31</v>
      </c>
      <c r="G52" s="1" t="s">
        <v>32</v>
      </c>
      <c r="I52">
        <f>0.5-J4/200</f>
        <v>9.9999999999999978E-2</v>
      </c>
      <c r="O52">
        <f>-_xlfn.T.INV(I52,155)</f>
        <v>1.2870372346254724</v>
      </c>
    </row>
    <row r="53" spans="2:28" ht="16.5" hidden="1" customHeight="1" x14ac:dyDescent="0.3">
      <c r="C53" s="47">
        <f>(7.4*LN(F50)+73.4819-7.4*LN(24))/100</f>
        <v>0.70930080401441187</v>
      </c>
      <c r="D53" s="47"/>
      <c r="E53" s="47"/>
      <c r="F53" s="1">
        <f>ROUND(F4/C53,0)</f>
        <v>169</v>
      </c>
      <c r="G53" s="1">
        <f>ROUND(G4/C53,0)</f>
        <v>438</v>
      </c>
    </row>
    <row r="54" spans="2:28" ht="16.5" hidden="1" customHeight="1" x14ac:dyDescent="0.3">
      <c r="S54" t="s">
        <v>33</v>
      </c>
      <c r="V54">
        <v>5.1781395856661631E-2</v>
      </c>
      <c r="X54">
        <v>5.1947096746920683E-2</v>
      </c>
    </row>
    <row r="55" spans="2:28" ht="16.5" hidden="1" customHeight="1" x14ac:dyDescent="0.3">
      <c r="M55" t="s">
        <v>20</v>
      </c>
      <c r="N55">
        <f>O52*X54</f>
        <v>6.6857847743978668E-2</v>
      </c>
      <c r="P55" s="48" t="s">
        <v>34</v>
      </c>
      <c r="V55">
        <v>2.6560663858676572E-3</v>
      </c>
    </row>
    <row r="56" spans="2:28" ht="16.5" hidden="1" customHeight="1" x14ac:dyDescent="0.3">
      <c r="M56" t="s">
        <v>19</v>
      </c>
      <c r="N56">
        <f>-O52*X54</f>
        <v>-6.6857847743978668E-2</v>
      </c>
      <c r="V56">
        <v>1.0032000081789556</v>
      </c>
    </row>
    <row r="57" spans="2:28" ht="16.5" hidden="1" customHeight="1" x14ac:dyDescent="0.3">
      <c r="H57" s="1" t="s">
        <v>35</v>
      </c>
      <c r="K57" t="s">
        <v>36</v>
      </c>
      <c r="Q57">
        <f>COUNTIF(Q61:Q215,TRUE)</f>
        <v>0</v>
      </c>
      <c r="R57">
        <f>Q57/156*100</f>
        <v>0</v>
      </c>
      <c r="W57">
        <v>4.6314688442128547E-3</v>
      </c>
    </row>
    <row r="58" spans="2:28" ht="16.5" hidden="1" customHeight="1" x14ac:dyDescent="0.3">
      <c r="H58" s="1" t="s">
        <v>37</v>
      </c>
    </row>
    <row r="59" spans="2:28" ht="16.5" hidden="1" customHeight="1" x14ac:dyDescent="0.3">
      <c r="B59" s="1"/>
      <c r="I59" s="1"/>
      <c r="J59" s="1"/>
    </row>
    <row r="60" spans="2:28" ht="16.5" hidden="1" customHeight="1" x14ac:dyDescent="0.3">
      <c r="B60" s="1" t="s">
        <v>38</v>
      </c>
      <c r="C60" s="1" t="s">
        <v>39</v>
      </c>
      <c r="D60" s="1" t="s">
        <v>40</v>
      </c>
      <c r="E60" s="1" t="s">
        <v>41</v>
      </c>
      <c r="F60" s="1" t="s">
        <v>42</v>
      </c>
      <c r="G60" s="1" t="s">
        <v>43</v>
      </c>
      <c r="H60" s="1" t="s">
        <v>44</v>
      </c>
      <c r="I60" s="1" t="s">
        <v>45</v>
      </c>
      <c r="J60" s="1" t="s">
        <v>46</v>
      </c>
      <c r="K60" s="1" t="s">
        <v>47</v>
      </c>
      <c r="L60" s="1" t="s">
        <v>48</v>
      </c>
      <c r="M60" s="1" t="s">
        <v>49</v>
      </c>
      <c r="N60" s="1" t="s">
        <v>50</v>
      </c>
      <c r="O60" s="1" t="s">
        <v>51</v>
      </c>
      <c r="P60" s="1" t="s">
        <v>52</v>
      </c>
      <c r="Q60" s="1" t="s">
        <v>53</v>
      </c>
      <c r="R60" s="1" t="s">
        <v>54</v>
      </c>
      <c r="S60" s="1" t="s">
        <v>55</v>
      </c>
      <c r="T60" s="1" t="s">
        <v>56</v>
      </c>
      <c r="U60" s="1" t="s">
        <v>57</v>
      </c>
    </row>
    <row r="61" spans="2:28" ht="16.5" hidden="1" customHeight="1" x14ac:dyDescent="0.3">
      <c r="B61" s="49"/>
      <c r="C61" s="50"/>
      <c r="D61" s="50"/>
      <c r="E61" s="50"/>
      <c r="F61" s="50"/>
      <c r="G61" s="50"/>
      <c r="H61" s="50"/>
      <c r="I61" s="50"/>
      <c r="J61" s="50"/>
      <c r="K61" s="50"/>
      <c r="L61" s="51"/>
      <c r="M61" s="1"/>
      <c r="N61" s="1"/>
      <c r="O61" s="1"/>
      <c r="P61" s="1"/>
      <c r="Q61" s="1"/>
      <c r="R61" s="1"/>
      <c r="S61" s="1"/>
      <c r="T61" s="1"/>
      <c r="U61" s="1"/>
      <c r="Z61" t="e">
        <f>LN(표1[[#This Row],[열6]])</f>
        <v>#NUM!</v>
      </c>
      <c r="AA61">
        <v>0.96599999999999997</v>
      </c>
      <c r="AB61">
        <v>0.82</v>
      </c>
    </row>
    <row r="62" spans="2:28" ht="16.5" hidden="1" customHeight="1" x14ac:dyDescent="0.3">
      <c r="B62" s="1"/>
      <c r="I62" s="1"/>
      <c r="J62" s="1"/>
      <c r="K62" s="1"/>
      <c r="L62" s="51"/>
      <c r="M62" s="1"/>
      <c r="N62" s="1"/>
      <c r="O62" s="1"/>
      <c r="P62" s="1"/>
      <c r="Q62" s="1"/>
      <c r="R62" s="1"/>
      <c r="S62" s="1"/>
      <c r="T62" s="1"/>
      <c r="U62" s="1"/>
      <c r="Z62" t="e">
        <f>LN(표1[[#This Row],[열6]])</f>
        <v>#NUM!</v>
      </c>
      <c r="AA62">
        <v>0.86599999999999999</v>
      </c>
      <c r="AB62">
        <v>0.61199999999999999</v>
      </c>
    </row>
    <row r="63" spans="2:28" ht="16.5" hidden="1" customHeight="1" x14ac:dyDescent="0.3">
      <c r="B63" s="1"/>
      <c r="I63" s="1"/>
      <c r="J63" s="1"/>
      <c r="K63" s="1"/>
      <c r="L63" s="51"/>
      <c r="M63" s="1"/>
      <c r="N63" s="1"/>
      <c r="O63" s="1"/>
      <c r="P63" s="1"/>
      <c r="Q63" s="1"/>
      <c r="R63" s="1"/>
      <c r="S63" s="1"/>
      <c r="T63" s="1"/>
      <c r="U63" s="1"/>
      <c r="Z63" t="e">
        <f>LN(표1[[#This Row],[열6]])</f>
        <v>#NUM!</v>
      </c>
      <c r="AA63">
        <v>0.89</v>
      </c>
      <c r="AB63">
        <v>0.50600000000000001</v>
      </c>
    </row>
    <row r="64" spans="2:28" ht="16.5" hidden="1" customHeight="1" x14ac:dyDescent="0.3">
      <c r="B64" s="1"/>
      <c r="I64" s="1"/>
      <c r="J64" s="1"/>
      <c r="K64" s="1"/>
      <c r="L64" s="51"/>
      <c r="M64" s="1"/>
      <c r="N64" s="1"/>
      <c r="O64" s="1"/>
      <c r="P64" s="1"/>
      <c r="Q64" s="1"/>
      <c r="R64" s="1"/>
      <c r="S64" s="1"/>
      <c r="T64" s="1"/>
      <c r="U64" s="1"/>
      <c r="Z64" t="e">
        <f>LN(표1[[#This Row],[열6]])</f>
        <v>#NUM!</v>
      </c>
      <c r="AA64">
        <v>0.5</v>
      </c>
      <c r="AB64">
        <v>0.65800000000000003</v>
      </c>
    </row>
    <row r="65" spans="2:28" ht="16.5" hidden="1" customHeight="1" x14ac:dyDescent="0.3">
      <c r="B65" s="1"/>
      <c r="I65" s="1"/>
      <c r="J65" s="1"/>
      <c r="K65" s="50"/>
      <c r="L65" s="51"/>
      <c r="M65" s="1"/>
      <c r="N65" s="1"/>
      <c r="O65" s="1"/>
      <c r="P65" s="1"/>
      <c r="Q65" s="1"/>
      <c r="R65" s="1"/>
      <c r="S65" s="1"/>
      <c r="T65" s="1"/>
      <c r="U65" s="1"/>
      <c r="Z65" t="e">
        <f>LN(표1[[#This Row],[열6]])</f>
        <v>#NUM!</v>
      </c>
      <c r="AA65">
        <v>0.70699999999999996</v>
      </c>
      <c r="AB65">
        <v>0.70899999999999996</v>
      </c>
    </row>
    <row r="66" spans="2:28" ht="16.5" hidden="1" customHeight="1" x14ac:dyDescent="0.3">
      <c r="B66" s="1"/>
      <c r="I66" s="1"/>
      <c r="J66" s="1"/>
      <c r="K66" s="1"/>
      <c r="L66" s="51"/>
      <c r="M66" s="1"/>
      <c r="N66" s="1"/>
      <c r="O66" s="1"/>
      <c r="P66" s="1"/>
      <c r="Q66" s="1"/>
      <c r="R66" s="1"/>
      <c r="S66" s="1"/>
      <c r="T66" s="1"/>
      <c r="U66" s="1"/>
      <c r="Z66" t="e">
        <f>LN(표1[[#This Row],[열6]])</f>
        <v>#NUM!</v>
      </c>
      <c r="AA66">
        <v>0.73</v>
      </c>
      <c r="AB66">
        <v>0.69</v>
      </c>
    </row>
    <row r="67" spans="2:28" ht="16.5" hidden="1" customHeight="1" x14ac:dyDescent="0.3">
      <c r="B67" s="1"/>
      <c r="I67" s="1"/>
      <c r="J67" s="1"/>
      <c r="K67" s="1"/>
      <c r="L67" s="51"/>
      <c r="M67" s="1"/>
      <c r="N67" s="1"/>
      <c r="O67" s="1"/>
      <c r="P67" s="1"/>
      <c r="Q67" s="1"/>
      <c r="R67" s="1"/>
      <c r="S67" s="1"/>
      <c r="T67" s="1"/>
      <c r="U67" s="1"/>
      <c r="Z67" t="e">
        <f>LN(표1[[#This Row],[열6]])</f>
        <v>#NUM!</v>
      </c>
      <c r="AA67">
        <v>0.746</v>
      </c>
      <c r="AB67">
        <v>0.51500000000000001</v>
      </c>
    </row>
    <row r="68" spans="2:28" ht="16.5" hidden="1" customHeight="1" x14ac:dyDescent="0.3">
      <c r="B68" s="52"/>
      <c r="C68" s="52"/>
      <c r="D68" s="52"/>
      <c r="E68" s="52"/>
      <c r="F68" s="52"/>
      <c r="G68" s="52"/>
      <c r="H68" s="52"/>
      <c r="I68" s="1"/>
      <c r="J68" s="1"/>
      <c r="K68" s="1"/>
      <c r="L68" s="51"/>
      <c r="M68" s="1"/>
      <c r="N68" s="1"/>
      <c r="O68" s="1"/>
      <c r="P68" s="1"/>
      <c r="Q68" s="1"/>
      <c r="R68" s="1"/>
      <c r="S68" s="1"/>
      <c r="T68" s="1"/>
      <c r="U68" s="1"/>
      <c r="Z68" t="e">
        <f>LN(표1[[#This Row],[열6]])</f>
        <v>#NUM!</v>
      </c>
      <c r="AA68">
        <v>0.72499999999999998</v>
      </c>
      <c r="AB68">
        <v>0.72499999999999998</v>
      </c>
    </row>
    <row r="69" spans="2:28" ht="16.5" hidden="1" customHeight="1" x14ac:dyDescent="0.3">
      <c r="B69" s="1"/>
      <c r="I69" s="1"/>
      <c r="J69" s="1"/>
      <c r="K69" s="50"/>
      <c r="L69" s="51"/>
      <c r="M69" s="1"/>
      <c r="N69" s="1"/>
      <c r="O69" s="1"/>
      <c r="P69" s="1"/>
      <c r="Q69" s="1"/>
      <c r="R69" s="1"/>
      <c r="S69" s="1"/>
      <c r="T69" s="1"/>
      <c r="U69" s="1"/>
      <c r="Z69" t="e">
        <f>LN(표1[[#This Row],[열6]])</f>
        <v>#NUM!</v>
      </c>
      <c r="AA69">
        <v>0.82199999999999995</v>
      </c>
      <c r="AB69">
        <v>0.52600000000000002</v>
      </c>
    </row>
    <row r="70" spans="2:28" ht="16.5" hidden="1" customHeight="1" x14ac:dyDescent="0.3">
      <c r="B70" s="1"/>
      <c r="I70" s="1"/>
      <c r="J70" s="1"/>
      <c r="K70" s="1"/>
      <c r="L70" s="51"/>
      <c r="M70" s="1"/>
      <c r="N70" s="1"/>
      <c r="O70" s="1"/>
      <c r="P70" s="1"/>
      <c r="Q70" s="1"/>
      <c r="R70" s="1"/>
      <c r="S70" s="1"/>
      <c r="T70" s="1"/>
      <c r="U70" s="1"/>
      <c r="Z70" t="e">
        <f>LN(표1[[#This Row],[열6]])</f>
        <v>#NUM!</v>
      </c>
      <c r="AA70">
        <v>0.76</v>
      </c>
      <c r="AB70">
        <v>0.47299999999999998</v>
      </c>
    </row>
    <row r="71" spans="2:28" ht="16.5" hidden="1" customHeight="1" x14ac:dyDescent="0.3">
      <c r="B71" s="1"/>
      <c r="I71" s="1"/>
      <c r="J71" s="1"/>
      <c r="K71" s="1"/>
      <c r="L71" s="51"/>
      <c r="M71" s="1"/>
      <c r="N71" s="1"/>
      <c r="O71" s="1"/>
      <c r="P71" s="1"/>
      <c r="Q71" s="1"/>
      <c r="R71" s="1"/>
      <c r="S71" s="1"/>
      <c r="T71" s="1"/>
      <c r="U71" s="1"/>
      <c r="Z71" t="e">
        <f>LN(표1[[#This Row],[열6]])</f>
        <v>#NUM!</v>
      </c>
      <c r="AA71">
        <v>0.70899999999999996</v>
      </c>
      <c r="AB71">
        <v>0.55000000000000004</v>
      </c>
    </row>
    <row r="72" spans="2:28" ht="16.5" hidden="1" customHeight="1" x14ac:dyDescent="0.3">
      <c r="B72" s="1"/>
      <c r="I72" s="1"/>
      <c r="J72" s="1"/>
      <c r="K72" s="1"/>
      <c r="L72" s="51"/>
      <c r="M72" s="1"/>
      <c r="N72" s="1"/>
      <c r="O72" s="1"/>
      <c r="P72" s="1"/>
      <c r="Q72" s="1"/>
      <c r="R72" s="1"/>
      <c r="S72" s="1"/>
      <c r="T72" s="1"/>
      <c r="U72" s="1"/>
      <c r="Z72" t="e">
        <f>LN(표1[[#This Row],[열6]])</f>
        <v>#NUM!</v>
      </c>
      <c r="AA72">
        <v>0.68300000000000005</v>
      </c>
      <c r="AB72">
        <v>0.75900000000000001</v>
      </c>
    </row>
    <row r="73" spans="2:28" ht="16.5" hidden="1" customHeight="1" x14ac:dyDescent="0.3">
      <c r="B73" s="1"/>
      <c r="I73" s="1"/>
      <c r="J73" s="1"/>
      <c r="K73" s="50"/>
      <c r="L73" s="51"/>
      <c r="M73" s="1"/>
      <c r="N73" s="1"/>
      <c r="O73" s="1"/>
      <c r="P73" s="1"/>
      <c r="Q73" s="1"/>
      <c r="R73" s="1"/>
      <c r="S73" s="1"/>
      <c r="T73" s="1"/>
      <c r="U73" s="1"/>
      <c r="Z73" t="e">
        <f>LN(표1[[#This Row],[열6]])</f>
        <v>#NUM!</v>
      </c>
      <c r="AA73">
        <v>0.68300000000000005</v>
      </c>
      <c r="AB73">
        <v>0.52900000000000003</v>
      </c>
    </row>
    <row r="74" spans="2:28" ht="16.5" hidden="1" customHeight="1" x14ac:dyDescent="0.3">
      <c r="B74" s="1"/>
      <c r="I74" s="1"/>
      <c r="J74" s="1"/>
      <c r="K74" s="1"/>
      <c r="L74" s="51"/>
      <c r="M74" s="1"/>
      <c r="N74" s="1"/>
      <c r="O74" s="1"/>
      <c r="P74" s="1"/>
      <c r="Q74" s="1"/>
      <c r="R74" s="1"/>
      <c r="S74" s="1"/>
      <c r="T74" s="1"/>
      <c r="U74" s="1"/>
      <c r="Z74" t="e">
        <f>LN(표1[[#This Row],[열6]])</f>
        <v>#NUM!</v>
      </c>
      <c r="AA74">
        <v>0.85299999999999998</v>
      </c>
      <c r="AB74">
        <v>0.57099999999999995</v>
      </c>
    </row>
    <row r="75" spans="2:28" ht="16.5" hidden="1" customHeight="1" x14ac:dyDescent="0.3">
      <c r="B75" s="1"/>
      <c r="I75" s="1"/>
      <c r="J75" s="1"/>
      <c r="K75" s="1"/>
      <c r="L75" s="51"/>
      <c r="M75" s="1"/>
      <c r="N75" s="1"/>
      <c r="O75" s="1"/>
      <c r="P75" s="1"/>
      <c r="Q75" s="1"/>
      <c r="R75" s="1"/>
      <c r="S75" s="1"/>
      <c r="T75" s="1"/>
      <c r="U75" s="1"/>
      <c r="Z75" t="e">
        <f>LN(표1[[#This Row],[열6]])</f>
        <v>#NUM!</v>
      </c>
      <c r="AA75">
        <v>0.82</v>
      </c>
      <c r="AB75">
        <v>0.60599999999999998</v>
      </c>
    </row>
    <row r="76" spans="2:28" ht="16.5" hidden="1" customHeight="1" x14ac:dyDescent="0.3">
      <c r="B76" s="1"/>
      <c r="I76" s="1"/>
      <c r="J76" s="1"/>
      <c r="K76" s="1"/>
      <c r="L76" s="51"/>
      <c r="M76" s="1"/>
      <c r="N76" s="1"/>
      <c r="O76" s="1"/>
      <c r="P76" s="1"/>
      <c r="Q76" s="1"/>
      <c r="R76" s="1"/>
      <c r="S76" s="1"/>
      <c r="T76" s="1"/>
      <c r="U76" s="1"/>
      <c r="Z76" t="e">
        <f>LN(표1[[#This Row],[열6]])</f>
        <v>#NUM!</v>
      </c>
      <c r="AA76">
        <v>0.8</v>
      </c>
      <c r="AB76">
        <v>0.746</v>
      </c>
    </row>
    <row r="77" spans="2:28" ht="16.5" hidden="1" customHeight="1" x14ac:dyDescent="0.3">
      <c r="B77" s="1"/>
      <c r="I77" s="1"/>
      <c r="J77" s="1"/>
      <c r="K77" s="50"/>
      <c r="L77" s="51"/>
      <c r="M77" s="1"/>
      <c r="N77" s="1"/>
      <c r="O77" s="1"/>
      <c r="P77" s="1"/>
      <c r="Q77" s="1"/>
      <c r="R77" s="1"/>
      <c r="S77" s="1"/>
      <c r="T77" s="1"/>
      <c r="U77" s="1"/>
      <c r="Z77" t="e">
        <f>LN(표1[[#This Row],[열6]])</f>
        <v>#NUM!</v>
      </c>
      <c r="AA77">
        <v>0.67300000000000004</v>
      </c>
      <c r="AB77">
        <v>0.60799999999999998</v>
      </c>
    </row>
    <row r="78" spans="2:28" ht="16.5" hidden="1" customHeight="1" x14ac:dyDescent="0.3">
      <c r="B78" s="1"/>
      <c r="I78" s="1"/>
      <c r="J78" s="1"/>
      <c r="K78" s="1"/>
      <c r="L78" s="51"/>
      <c r="M78" s="1"/>
      <c r="N78" s="1"/>
      <c r="O78" s="1"/>
      <c r="P78" s="1"/>
      <c r="Q78" s="1"/>
      <c r="R78" s="1"/>
      <c r="S78" s="1"/>
      <c r="T78" s="1"/>
      <c r="U78" s="1"/>
      <c r="Z78" t="e">
        <f>LN(표1[[#This Row],[열6]])</f>
        <v>#NUM!</v>
      </c>
      <c r="AA78">
        <v>0.75900000000000001</v>
      </c>
      <c r="AB78">
        <v>0.28100000000000003</v>
      </c>
    </row>
    <row r="79" spans="2:28" ht="16.5" hidden="1" customHeight="1" x14ac:dyDescent="0.3">
      <c r="B79" s="1"/>
      <c r="I79" s="1"/>
      <c r="J79" s="1"/>
      <c r="K79" s="1"/>
      <c r="L79" s="51"/>
      <c r="M79" s="1"/>
      <c r="N79" s="1"/>
      <c r="O79" s="1"/>
      <c r="P79" s="1"/>
      <c r="Q79" s="1"/>
      <c r="R79" s="1"/>
      <c r="S79" s="1"/>
      <c r="T79" s="1"/>
      <c r="U79" s="1"/>
      <c r="Z79" t="e">
        <f>LN(표1[[#This Row],[열6]])</f>
        <v>#NUM!</v>
      </c>
      <c r="AA79">
        <v>0.7</v>
      </c>
      <c r="AB79">
        <v>0.42099999999999999</v>
      </c>
    </row>
    <row r="80" spans="2:28" ht="16.5" hidden="1" customHeight="1" x14ac:dyDescent="0.3">
      <c r="B80" s="1"/>
      <c r="I80" s="1"/>
      <c r="J80" s="1"/>
      <c r="K80" s="1"/>
      <c r="L80" s="51"/>
      <c r="M80" s="1"/>
      <c r="N80" s="1"/>
      <c r="O80" s="1"/>
      <c r="P80" s="1"/>
      <c r="Q80" s="1"/>
      <c r="R80" s="1"/>
      <c r="S80" s="1"/>
      <c r="T80" s="1"/>
      <c r="U80" s="1"/>
      <c r="Z80" t="e">
        <f>LN(표1[[#This Row],[열6]])</f>
        <v>#NUM!</v>
      </c>
      <c r="AA80">
        <v>0.80900000000000005</v>
      </c>
      <c r="AB80">
        <v>0.85699999999999998</v>
      </c>
    </row>
    <row r="81" spans="2:28" ht="16.5" hidden="1" customHeight="1" x14ac:dyDescent="0.3">
      <c r="B81" s="1"/>
      <c r="I81" s="1"/>
      <c r="J81" s="1"/>
      <c r="K81" s="50"/>
      <c r="L81" s="51"/>
      <c r="M81" s="1"/>
      <c r="N81" s="1"/>
      <c r="O81" s="1"/>
      <c r="P81" s="1"/>
      <c r="Q81" s="1"/>
      <c r="R81" s="1"/>
      <c r="S81" s="1"/>
      <c r="T81" s="1"/>
      <c r="U81" s="1"/>
      <c r="Z81" t="e">
        <f>LN(표1[[#This Row],[열6]])</f>
        <v>#NUM!</v>
      </c>
      <c r="AA81">
        <v>0.60599999999999998</v>
      </c>
      <c r="AB81">
        <v>0.80300000000000005</v>
      </c>
    </row>
    <row r="82" spans="2:28" ht="16.5" hidden="1" customHeight="1" x14ac:dyDescent="0.3">
      <c r="B82" s="1"/>
      <c r="I82" s="1"/>
      <c r="J82" s="1"/>
      <c r="K82" s="1"/>
      <c r="L82" s="51"/>
      <c r="M82" s="1"/>
      <c r="N82" s="1"/>
      <c r="O82" s="1"/>
      <c r="P82" s="1"/>
      <c r="Q82" s="1"/>
      <c r="R82" s="1"/>
      <c r="S82" s="1"/>
      <c r="T82" s="1"/>
      <c r="U82" s="1"/>
      <c r="Z82" t="e">
        <f>LN(표1[[#This Row],[열6]])</f>
        <v>#NUM!</v>
      </c>
      <c r="AA82">
        <v>0.746</v>
      </c>
      <c r="AB82">
        <v>0.70299999999999996</v>
      </c>
    </row>
    <row r="83" spans="2:28" ht="16.5" hidden="1" customHeight="1" x14ac:dyDescent="0.3">
      <c r="B83" s="1"/>
      <c r="I83" s="1"/>
      <c r="J83" s="1"/>
      <c r="K83" s="1"/>
      <c r="L83" s="51"/>
      <c r="M83" s="1"/>
      <c r="N83" s="1"/>
      <c r="O83" s="1"/>
      <c r="P83" s="1"/>
      <c r="Q83" s="1"/>
      <c r="R83" s="1"/>
      <c r="S83" s="1"/>
      <c r="T83" s="1"/>
      <c r="U83" s="1"/>
      <c r="Z83" t="e">
        <f>LN(표1[[#This Row],[열6]])</f>
        <v>#NUM!</v>
      </c>
      <c r="AA83">
        <v>0.84</v>
      </c>
      <c r="AB83">
        <v>0.70299999999999996</v>
      </c>
    </row>
    <row r="84" spans="2:28" ht="16.5" hidden="1" customHeight="1" x14ac:dyDescent="0.3">
      <c r="B84" s="1"/>
      <c r="I84" s="1"/>
      <c r="J84" s="1"/>
      <c r="K84" s="1"/>
      <c r="L84" s="51"/>
      <c r="M84" s="1"/>
      <c r="N84" s="1"/>
      <c r="O84" s="1"/>
      <c r="P84" s="1"/>
      <c r="Q84" s="1"/>
      <c r="R84" s="1"/>
      <c r="S84" s="1"/>
      <c r="T84" s="1"/>
      <c r="U84" s="1"/>
      <c r="Z84" t="e">
        <f>LN(표1[[#This Row],[열6]])</f>
        <v>#NUM!</v>
      </c>
      <c r="AA84">
        <v>0.78500000000000003</v>
      </c>
      <c r="AB84">
        <v>0.755</v>
      </c>
    </row>
    <row r="85" spans="2:28" ht="16.5" hidden="1" customHeight="1" x14ac:dyDescent="0.3">
      <c r="B85" s="1"/>
      <c r="I85" s="1"/>
      <c r="J85" s="1"/>
      <c r="K85" s="50"/>
      <c r="L85" s="51"/>
      <c r="M85" s="1"/>
      <c r="N85" s="1"/>
      <c r="O85" s="1"/>
      <c r="P85" s="1"/>
      <c r="Q85" s="1"/>
      <c r="R85" s="1"/>
      <c r="S85" s="1"/>
      <c r="T85" s="1"/>
      <c r="U85" s="1"/>
      <c r="Z85" t="e">
        <f>LN(표1[[#This Row],[열6]])</f>
        <v>#NUM!</v>
      </c>
      <c r="AA85">
        <v>0.87</v>
      </c>
      <c r="AB85">
        <v>0.67800000000000005</v>
      </c>
    </row>
    <row r="86" spans="2:28" ht="16.5" hidden="1" customHeight="1" x14ac:dyDescent="0.3">
      <c r="B86" s="1"/>
      <c r="I86" s="1"/>
      <c r="J86" s="1"/>
      <c r="K86" s="1"/>
      <c r="L86" s="51"/>
      <c r="M86" s="1"/>
      <c r="N86" s="1"/>
      <c r="O86" s="1"/>
      <c r="P86" s="1"/>
      <c r="Q86" s="1"/>
      <c r="R86" s="1"/>
      <c r="S86" s="1"/>
      <c r="T86" s="1"/>
      <c r="U86" s="1"/>
      <c r="Z86" t="e">
        <f>LN(표1[[#This Row],[열6]])</f>
        <v>#NUM!</v>
      </c>
      <c r="AA86">
        <v>0.65800000000000003</v>
      </c>
      <c r="AB86">
        <v>0.46100000000000002</v>
      </c>
    </row>
    <row r="87" spans="2:28" ht="16.5" hidden="1" customHeight="1" x14ac:dyDescent="0.3">
      <c r="B87" s="1"/>
      <c r="I87" s="1"/>
      <c r="J87" s="1"/>
      <c r="K87" s="1"/>
      <c r="L87" s="51"/>
      <c r="M87" s="1"/>
      <c r="N87" s="1"/>
      <c r="O87" s="1"/>
      <c r="P87" s="1"/>
      <c r="Q87" s="1"/>
      <c r="R87" s="1"/>
      <c r="S87" s="1"/>
      <c r="T87" s="1"/>
      <c r="U87" s="1"/>
      <c r="Z87" t="e">
        <f>LN(표1[[#This Row],[열6]])</f>
        <v>#NUM!</v>
      </c>
      <c r="AA87">
        <v>0.72499999999999998</v>
      </c>
      <c r="AB87">
        <v>0.45700000000000002</v>
      </c>
    </row>
    <row r="88" spans="2:28" ht="16.5" hidden="1" customHeight="1" x14ac:dyDescent="0.3">
      <c r="B88" s="1"/>
      <c r="I88" s="1"/>
      <c r="J88" s="1"/>
      <c r="K88" s="1"/>
      <c r="L88" s="51"/>
      <c r="M88" s="1"/>
      <c r="N88" s="1"/>
      <c r="O88" s="1"/>
      <c r="P88" s="1"/>
      <c r="Q88" s="1"/>
      <c r="R88" s="1"/>
      <c r="S88" s="1"/>
      <c r="T88" s="1"/>
      <c r="U88" s="1"/>
      <c r="Z88" t="e">
        <f>LN(표1[[#This Row],[열6]])</f>
        <v>#NUM!</v>
      </c>
      <c r="AA88">
        <v>0.85699999999999998</v>
      </c>
      <c r="AB88">
        <v>0.89</v>
      </c>
    </row>
    <row r="89" spans="2:28" ht="16.5" hidden="1" customHeight="1" x14ac:dyDescent="0.3">
      <c r="B89" s="1"/>
      <c r="I89" s="1"/>
      <c r="J89" s="1"/>
      <c r="K89" s="50"/>
      <c r="L89" s="51"/>
      <c r="M89" s="1"/>
      <c r="N89" s="1"/>
      <c r="O89" s="1"/>
      <c r="P89" s="1"/>
      <c r="Q89" s="1"/>
      <c r="R89" s="1"/>
      <c r="S89" s="1"/>
      <c r="T89" s="1"/>
      <c r="U89" s="1"/>
      <c r="Z89" t="e">
        <f>LN(표1[[#This Row],[열6]])</f>
        <v>#NUM!</v>
      </c>
      <c r="AA89">
        <v>0.85699999999999998</v>
      </c>
      <c r="AB89">
        <v>0.85299999999999998</v>
      </c>
    </row>
    <row r="90" spans="2:28" ht="16.5" hidden="1" customHeight="1" x14ac:dyDescent="0.3">
      <c r="B90" s="1"/>
      <c r="I90" s="1"/>
      <c r="J90" s="1"/>
      <c r="K90" s="1"/>
      <c r="L90" s="51"/>
      <c r="M90" s="1"/>
      <c r="N90" s="1"/>
      <c r="O90" s="1"/>
      <c r="P90" s="1"/>
      <c r="Q90" s="1"/>
      <c r="R90" s="1"/>
      <c r="S90" s="1"/>
      <c r="T90" s="1"/>
      <c r="U90" s="1"/>
      <c r="Z90" t="e">
        <f>LN(표1[[#This Row],[열6]])</f>
        <v>#NUM!</v>
      </c>
      <c r="AA90">
        <v>0.71799999999999997</v>
      </c>
      <c r="AB90">
        <v>0.72299999999999998</v>
      </c>
    </row>
    <row r="91" spans="2:28" ht="16.5" hidden="1" customHeight="1" x14ac:dyDescent="0.3">
      <c r="B91" s="1"/>
      <c r="I91" s="1"/>
      <c r="J91" s="1"/>
      <c r="K91" s="1"/>
      <c r="L91" s="51"/>
      <c r="M91" s="1"/>
      <c r="N91" s="1"/>
      <c r="O91" s="1"/>
      <c r="P91" s="1"/>
      <c r="Q91" s="1"/>
      <c r="R91" s="1"/>
      <c r="S91" s="1"/>
      <c r="T91" s="1"/>
      <c r="U91" s="1"/>
      <c r="Z91" t="e">
        <f>LN(표1[[#This Row],[열6]])</f>
        <v>#NUM!</v>
      </c>
      <c r="AA91">
        <v>0.52900000000000003</v>
      </c>
      <c r="AB91">
        <v>0.78500000000000003</v>
      </c>
    </row>
    <row r="92" spans="2:28" ht="16.5" hidden="1" customHeight="1" x14ac:dyDescent="0.3">
      <c r="B92" s="1"/>
      <c r="I92" s="1"/>
      <c r="J92" s="1"/>
      <c r="K92" s="1"/>
      <c r="L92" s="51"/>
      <c r="M92" s="1"/>
      <c r="N92" s="1"/>
      <c r="O92" s="1"/>
      <c r="P92" s="1"/>
      <c r="Q92" s="1"/>
      <c r="R92" s="1"/>
      <c r="S92" s="1"/>
      <c r="T92" s="1"/>
      <c r="U92" s="1"/>
      <c r="Z92" t="e">
        <f>LN(표1[[#This Row],[열6]])</f>
        <v>#NUM!</v>
      </c>
      <c r="AA92">
        <v>0.78100000000000003</v>
      </c>
      <c r="AB92">
        <v>0.82199999999999995</v>
      </c>
    </row>
    <row r="93" spans="2:28" ht="16.5" hidden="1" customHeight="1" x14ac:dyDescent="0.3">
      <c r="B93" s="1"/>
      <c r="I93" s="1"/>
      <c r="J93" s="1"/>
      <c r="K93" s="50"/>
      <c r="L93" s="51"/>
      <c r="M93" s="1"/>
      <c r="N93" s="1"/>
      <c r="O93" s="1"/>
      <c r="P93" s="1"/>
      <c r="Q93" s="1"/>
      <c r="R93" s="1"/>
      <c r="S93" s="1"/>
      <c r="T93" s="1"/>
      <c r="U93" s="1"/>
      <c r="Z93" t="e">
        <f>LN(표1[[#This Row],[열6]])</f>
        <v>#NUM!</v>
      </c>
      <c r="AA93">
        <v>0.63900000000000001</v>
      </c>
      <c r="AB93">
        <v>0.64300000000000002</v>
      </c>
    </row>
    <row r="94" spans="2:28" ht="16.5" hidden="1" customHeight="1" x14ac:dyDescent="0.3">
      <c r="B94" s="1"/>
      <c r="I94" s="1"/>
      <c r="J94" s="1"/>
      <c r="K94" s="1"/>
      <c r="L94" s="51"/>
      <c r="M94" s="1"/>
      <c r="N94" s="1"/>
      <c r="O94" s="1"/>
      <c r="P94" s="1"/>
      <c r="Q94" s="1"/>
      <c r="R94" s="1"/>
      <c r="S94" s="1"/>
      <c r="T94" s="1"/>
      <c r="U94" s="1"/>
      <c r="Z94" t="e">
        <f>LN(표1[[#This Row],[열6]])</f>
        <v>#NUM!</v>
      </c>
      <c r="AA94">
        <v>0.748</v>
      </c>
      <c r="AB94">
        <v>0.68500000000000005</v>
      </c>
    </row>
    <row r="95" spans="2:28" ht="16.5" hidden="1" customHeight="1" x14ac:dyDescent="0.3">
      <c r="B95" s="1"/>
      <c r="I95" s="1"/>
      <c r="J95" s="1"/>
      <c r="K95" s="1"/>
      <c r="L95" s="51"/>
      <c r="M95" s="1"/>
      <c r="N95" s="1"/>
      <c r="O95" s="1"/>
      <c r="P95" s="1"/>
      <c r="Q95" s="1"/>
      <c r="R95" s="1"/>
      <c r="S95" s="1"/>
      <c r="T95" s="1"/>
      <c r="U95" s="1"/>
      <c r="Z95" t="e">
        <f>LN(표1[[#This Row],[열6]])</f>
        <v>#NUM!</v>
      </c>
      <c r="AA95">
        <v>0.67900000000000005</v>
      </c>
      <c r="AB95">
        <v>0.69199999999999995</v>
      </c>
    </row>
    <row r="96" spans="2:28" ht="16.5" hidden="1" customHeight="1" x14ac:dyDescent="0.3">
      <c r="B96" s="1"/>
      <c r="I96" s="1"/>
      <c r="J96" s="1"/>
      <c r="K96" s="1"/>
      <c r="L96" s="51"/>
      <c r="M96" s="1"/>
      <c r="N96" s="1"/>
      <c r="O96" s="1"/>
      <c r="P96" s="1"/>
      <c r="Q96" s="1"/>
      <c r="R96" s="1"/>
      <c r="S96" s="1"/>
      <c r="T96" s="1"/>
      <c r="U96" s="1"/>
      <c r="Z96" t="e">
        <f>LN(표1[[#This Row],[열6]])</f>
        <v>#NUM!</v>
      </c>
      <c r="AA96">
        <v>0.78800000000000003</v>
      </c>
      <c r="AB96">
        <v>0.73299999999999998</v>
      </c>
    </row>
    <row r="97" spans="2:28" ht="16.5" hidden="1" customHeight="1" x14ac:dyDescent="0.3">
      <c r="B97" s="1"/>
      <c r="I97" s="1"/>
      <c r="J97" s="1"/>
      <c r="K97" s="50"/>
      <c r="L97" s="51"/>
      <c r="M97" s="1"/>
      <c r="N97" s="1"/>
      <c r="O97" s="1"/>
      <c r="P97" s="1"/>
      <c r="Q97" s="1"/>
      <c r="R97" s="1"/>
      <c r="S97" s="1"/>
      <c r="T97" s="1"/>
      <c r="U97" s="1"/>
      <c r="Z97" t="e">
        <f>LN(표1[[#This Row],[열6]])</f>
        <v>#NUM!</v>
      </c>
      <c r="AA97">
        <v>0.67700000000000005</v>
      </c>
      <c r="AB97">
        <v>0.628</v>
      </c>
    </row>
    <row r="98" spans="2:28" ht="16.5" hidden="1" customHeight="1" x14ac:dyDescent="0.3">
      <c r="B98" s="1"/>
      <c r="I98" s="1"/>
      <c r="J98" s="1"/>
      <c r="K98" s="1"/>
      <c r="L98" s="51"/>
      <c r="M98" s="1"/>
      <c r="N98" s="1"/>
      <c r="O98" s="1"/>
      <c r="P98" s="1"/>
      <c r="Q98" s="1"/>
      <c r="R98" s="1"/>
      <c r="S98" s="1"/>
      <c r="T98" s="1"/>
      <c r="U98" s="1"/>
      <c r="Z98" t="e">
        <f>LN(표1[[#This Row],[열6]])</f>
        <v>#NUM!</v>
      </c>
      <c r="AA98">
        <v>0.66600000000000004</v>
      </c>
      <c r="AB98">
        <v>0.70499999999999996</v>
      </c>
    </row>
    <row r="99" spans="2:28" ht="16.5" hidden="1" customHeight="1" x14ac:dyDescent="0.3">
      <c r="B99" s="1"/>
      <c r="I99" s="1"/>
      <c r="J99" s="1"/>
      <c r="K99" s="1"/>
      <c r="L99" s="51"/>
      <c r="M99" s="1"/>
      <c r="N99" s="1"/>
      <c r="O99" s="1"/>
      <c r="P99" s="1"/>
      <c r="Q99" s="1"/>
      <c r="R99" s="1"/>
      <c r="S99" s="1"/>
      <c r="T99" s="1"/>
      <c r="U99" s="1"/>
      <c r="Z99" t="e">
        <f>LN(표1[[#This Row],[열6]])</f>
        <v>#NUM!</v>
      </c>
      <c r="AA99">
        <v>0.73299999999999998</v>
      </c>
      <c r="AB99">
        <v>0.69399999999999995</v>
      </c>
    </row>
    <row r="100" spans="2:28" ht="16.5" hidden="1" customHeight="1" x14ac:dyDescent="0.3">
      <c r="B100" s="1"/>
      <c r="I100" s="1"/>
      <c r="J100" s="1"/>
      <c r="K100" s="1"/>
      <c r="L100" s="51"/>
      <c r="M100" s="1"/>
      <c r="N100" s="1"/>
      <c r="O100" s="1"/>
      <c r="P100" s="1"/>
      <c r="Q100" s="1"/>
      <c r="R100" s="1"/>
      <c r="S100" s="1"/>
      <c r="T100" s="1"/>
      <c r="U100" s="1"/>
      <c r="Z100" t="e">
        <f>LN(표1[[#This Row],[열6]])</f>
        <v>#NUM!</v>
      </c>
      <c r="AA100">
        <v>0.73299999999999998</v>
      </c>
      <c r="AB100">
        <v>0.66600000000000004</v>
      </c>
    </row>
    <row r="101" spans="2:28" ht="16.5" hidden="1" customHeight="1" x14ac:dyDescent="0.3">
      <c r="B101" s="1"/>
      <c r="I101" s="1"/>
      <c r="J101" s="1"/>
      <c r="K101" s="50"/>
      <c r="L101" s="51"/>
      <c r="M101" s="1"/>
      <c r="N101" s="1"/>
      <c r="O101" s="1"/>
      <c r="P101" s="1"/>
      <c r="Q101" s="1"/>
      <c r="R101" s="1"/>
      <c r="S101" s="1"/>
      <c r="T101" s="1"/>
      <c r="U101" s="1"/>
      <c r="Z101" t="e">
        <f>LN(표1[[#This Row],[열6]])</f>
        <v>#NUM!</v>
      </c>
      <c r="AA101">
        <v>0.67300000000000004</v>
      </c>
      <c r="AB101">
        <v>0.67500000000000004</v>
      </c>
    </row>
    <row r="102" spans="2:28" ht="16.5" hidden="1" customHeight="1" x14ac:dyDescent="0.3">
      <c r="B102" s="1"/>
      <c r="I102" s="1"/>
      <c r="J102" s="1"/>
      <c r="K102" s="1"/>
      <c r="L102" s="51"/>
      <c r="M102" s="1"/>
      <c r="N102" s="1"/>
      <c r="O102" s="1"/>
      <c r="P102" s="1"/>
      <c r="Q102" s="1"/>
      <c r="R102" s="1"/>
      <c r="S102" s="1"/>
      <c r="T102" s="1"/>
      <c r="U102" s="1"/>
      <c r="Z102" t="e">
        <f>LN(표1[[#This Row],[열6]])</f>
        <v>#NUM!</v>
      </c>
      <c r="AA102">
        <v>0.78400000000000003</v>
      </c>
      <c r="AB102">
        <v>0.68700000000000006</v>
      </c>
    </row>
    <row r="103" spans="2:28" ht="16.5" hidden="1" customHeight="1" x14ac:dyDescent="0.3">
      <c r="B103" s="1"/>
      <c r="I103" s="1"/>
      <c r="J103" s="1"/>
      <c r="K103" s="1"/>
      <c r="L103" s="51"/>
      <c r="M103" s="1"/>
      <c r="N103" s="1"/>
      <c r="O103" s="1"/>
      <c r="P103" s="1"/>
      <c r="Q103" s="1"/>
      <c r="R103" s="1"/>
      <c r="S103" s="1"/>
      <c r="T103" s="1"/>
      <c r="U103" s="1"/>
      <c r="Z103" t="e">
        <f>LN(표1[[#This Row],[열6]])</f>
        <v>#NUM!</v>
      </c>
      <c r="AA103">
        <v>0.67400000000000004</v>
      </c>
      <c r="AB103">
        <v>0.67700000000000005</v>
      </c>
    </row>
    <row r="104" spans="2:28" ht="16.5" hidden="1" customHeight="1" x14ac:dyDescent="0.3">
      <c r="B104" s="1"/>
      <c r="I104" s="1"/>
      <c r="J104" s="1"/>
      <c r="K104" s="1"/>
      <c r="L104" s="51"/>
      <c r="M104" s="1"/>
      <c r="N104" s="1"/>
      <c r="O104" s="1"/>
      <c r="P104" s="1"/>
      <c r="Q104" s="1"/>
      <c r="R104" s="1"/>
      <c r="S104" s="1"/>
      <c r="T104" s="1"/>
      <c r="U104" s="1"/>
      <c r="Z104" t="e">
        <f>LN(표1[[#This Row],[열6]])</f>
        <v>#NUM!</v>
      </c>
      <c r="AA104">
        <v>0.76900000000000002</v>
      </c>
      <c r="AB104">
        <v>0.746</v>
      </c>
    </row>
    <row r="105" spans="2:28" ht="16.5" hidden="1" customHeight="1" x14ac:dyDescent="0.3">
      <c r="B105" s="1"/>
      <c r="I105" s="1"/>
      <c r="J105" s="1"/>
      <c r="K105" s="50"/>
      <c r="L105" s="51"/>
      <c r="M105" s="1"/>
      <c r="N105" s="1"/>
      <c r="O105" s="1"/>
      <c r="P105" s="1"/>
      <c r="Q105" s="1"/>
      <c r="R105" s="1"/>
      <c r="S105" s="1"/>
      <c r="T105" s="1"/>
      <c r="U105" s="1"/>
      <c r="Z105" t="e">
        <f>LN(표1[[#This Row],[열6]])</f>
        <v>#NUM!</v>
      </c>
      <c r="AA105">
        <v>0.63700000000000001</v>
      </c>
      <c r="AB105">
        <v>0.75900000000000001</v>
      </c>
    </row>
    <row r="106" spans="2:28" ht="16.5" hidden="1" customHeight="1" x14ac:dyDescent="0.3">
      <c r="B106" s="1"/>
      <c r="I106" s="1"/>
      <c r="J106" s="1"/>
      <c r="K106" s="1"/>
      <c r="L106" s="51"/>
      <c r="M106" s="1"/>
      <c r="N106" s="1"/>
      <c r="O106" s="1"/>
      <c r="P106" s="1"/>
      <c r="Q106" s="1"/>
      <c r="R106" s="1"/>
      <c r="S106" s="1"/>
      <c r="T106" s="1"/>
      <c r="U106" s="1"/>
      <c r="Z106" t="e">
        <f>LN(표1[[#This Row],[열6]])</f>
        <v>#NUM!</v>
      </c>
      <c r="AA106">
        <v>0.60799999999999998</v>
      </c>
      <c r="AB106">
        <v>0.70099999999999996</v>
      </c>
    </row>
    <row r="107" spans="2:28" ht="16.5" hidden="1" customHeight="1" x14ac:dyDescent="0.3">
      <c r="B107" s="1"/>
      <c r="I107" s="1"/>
      <c r="J107" s="1"/>
      <c r="K107" s="1"/>
      <c r="L107" s="51"/>
      <c r="M107" s="1"/>
      <c r="N107" s="1"/>
      <c r="O107" s="1"/>
      <c r="P107" s="1"/>
      <c r="Q107" s="1"/>
      <c r="R107" s="1"/>
      <c r="S107" s="1"/>
      <c r="T107" s="1"/>
      <c r="U107" s="1"/>
      <c r="Z107" t="e">
        <f>LN(표1[[#This Row],[열6]])</f>
        <v>#NUM!</v>
      </c>
      <c r="AA107">
        <v>0.54500000000000004</v>
      </c>
      <c r="AB107">
        <v>0.72499999999999998</v>
      </c>
    </row>
    <row r="108" spans="2:28" ht="16.5" hidden="1" customHeight="1" x14ac:dyDescent="0.3">
      <c r="B108" s="1"/>
      <c r="I108" s="1"/>
      <c r="J108" s="1"/>
      <c r="K108" s="1"/>
      <c r="L108" s="51"/>
      <c r="M108" s="1"/>
      <c r="N108" s="1"/>
      <c r="O108" s="1"/>
      <c r="P108" s="1"/>
      <c r="Q108" s="1"/>
      <c r="R108" s="1"/>
      <c r="S108" s="1"/>
      <c r="T108" s="1"/>
      <c r="U108" s="1"/>
      <c r="Z108" t="e">
        <f>LN(표1[[#This Row],[열6]])</f>
        <v>#NUM!</v>
      </c>
      <c r="AA108">
        <v>0.72499999999999998</v>
      </c>
      <c r="AB108">
        <v>0.61199999999999999</v>
      </c>
    </row>
    <row r="109" spans="2:28" ht="16.5" hidden="1" customHeight="1" x14ac:dyDescent="0.3">
      <c r="B109" s="1"/>
      <c r="I109" s="1"/>
      <c r="J109" s="1"/>
      <c r="K109" s="50"/>
      <c r="L109" s="51"/>
      <c r="M109" s="1"/>
      <c r="N109" s="1"/>
      <c r="O109" s="1"/>
      <c r="P109" s="1"/>
      <c r="Q109" s="1"/>
      <c r="R109" s="1"/>
      <c r="S109" s="1"/>
      <c r="T109" s="1"/>
      <c r="U109" s="1"/>
      <c r="Z109" t="e">
        <f>LN(표1[[#This Row],[열6]])</f>
        <v>#NUM!</v>
      </c>
      <c r="AA109">
        <v>0.749</v>
      </c>
      <c r="AB109">
        <v>0.622</v>
      </c>
    </row>
    <row r="110" spans="2:28" ht="16.5" hidden="1" customHeight="1" x14ac:dyDescent="0.3">
      <c r="B110" s="1"/>
      <c r="I110" s="1"/>
      <c r="J110" s="1"/>
      <c r="K110" s="1"/>
      <c r="L110" s="51"/>
      <c r="M110" s="1"/>
      <c r="N110" s="1"/>
      <c r="O110" s="1"/>
      <c r="P110" s="1"/>
      <c r="Q110" s="1"/>
      <c r="R110" s="1"/>
      <c r="S110" s="1"/>
      <c r="T110" s="1"/>
      <c r="U110" s="1"/>
      <c r="Z110" t="e">
        <f>LN(표1[[#This Row],[열6]])</f>
        <v>#NUM!</v>
      </c>
      <c r="AA110">
        <v>0.70099999999999996</v>
      </c>
      <c r="AB110">
        <v>0.68300000000000005</v>
      </c>
    </row>
    <row r="111" spans="2:28" ht="16.5" hidden="1" customHeight="1" x14ac:dyDescent="0.3">
      <c r="B111" s="1"/>
      <c r="I111" s="1"/>
      <c r="J111" s="1"/>
      <c r="K111" s="1"/>
      <c r="L111" s="51"/>
      <c r="M111" s="1"/>
      <c r="N111" s="1"/>
      <c r="O111" s="1"/>
      <c r="P111" s="1"/>
      <c r="Q111" s="1"/>
      <c r="R111" s="1"/>
      <c r="S111" s="1"/>
      <c r="T111" s="1"/>
      <c r="U111" s="1"/>
      <c r="Z111" t="e">
        <f>LN(표1[[#This Row],[열6]])</f>
        <v>#NUM!</v>
      </c>
      <c r="AA111">
        <v>0.57099999999999995</v>
      </c>
      <c r="AB111">
        <v>0.63900000000000001</v>
      </c>
    </row>
    <row r="112" spans="2:28" ht="16.5" hidden="1" customHeight="1" x14ac:dyDescent="0.3">
      <c r="B112" s="1"/>
      <c r="I112" s="1"/>
      <c r="J112" s="1"/>
      <c r="K112" s="1"/>
      <c r="L112" s="51"/>
      <c r="M112" s="1"/>
      <c r="N112" s="1"/>
      <c r="O112" s="1"/>
      <c r="P112" s="1"/>
      <c r="Q112" s="1"/>
      <c r="R112" s="1"/>
      <c r="S112" s="1"/>
      <c r="T112" s="1"/>
      <c r="U112" s="1"/>
      <c r="Z112" t="e">
        <f>LN(표1[[#This Row],[열6]])</f>
        <v>#NUM!</v>
      </c>
      <c r="AA112">
        <v>0.76400000000000001</v>
      </c>
      <c r="AB112">
        <v>0.54500000000000004</v>
      </c>
    </row>
    <row r="113" spans="2:28" ht="16.5" hidden="1" customHeight="1" x14ac:dyDescent="0.3">
      <c r="B113" s="1"/>
      <c r="I113" s="1"/>
      <c r="J113" s="1"/>
      <c r="K113" s="50"/>
      <c r="L113" s="51"/>
      <c r="M113" s="1"/>
      <c r="N113" s="1"/>
      <c r="O113" s="1"/>
      <c r="P113" s="1"/>
      <c r="Q113" s="1"/>
      <c r="R113" s="1"/>
      <c r="S113" s="1"/>
      <c r="T113" s="1"/>
      <c r="U113" s="1"/>
      <c r="Z113" t="e">
        <f>LN(표1[[#This Row],[열6]])</f>
        <v>#NUM!</v>
      </c>
      <c r="AA113">
        <v>0.745</v>
      </c>
      <c r="AB113">
        <v>0.76400000000000001</v>
      </c>
    </row>
    <row r="114" spans="2:28" ht="16.5" hidden="1" customHeight="1" x14ac:dyDescent="0.3">
      <c r="B114" s="1"/>
      <c r="I114" s="1"/>
      <c r="J114" s="1"/>
      <c r="K114" s="1"/>
      <c r="L114" s="51"/>
      <c r="M114" s="1"/>
      <c r="N114" s="1"/>
      <c r="O114" s="1"/>
      <c r="P114" s="1"/>
      <c r="Q114" s="1"/>
      <c r="R114" s="1"/>
      <c r="S114" s="1"/>
      <c r="T114" s="1"/>
      <c r="U114" s="1"/>
      <c r="Z114" t="e">
        <f>LN(표1[[#This Row],[열6]])</f>
        <v>#NUM!</v>
      </c>
      <c r="AA114">
        <v>0.68500000000000005</v>
      </c>
      <c r="AB114">
        <v>0.71099999999999997</v>
      </c>
    </row>
    <row r="115" spans="2:28" ht="16.5" hidden="1" customHeight="1" x14ac:dyDescent="0.3">
      <c r="B115" s="49"/>
      <c r="C115" s="50"/>
      <c r="D115" s="50"/>
      <c r="E115" s="50"/>
      <c r="F115" s="50"/>
      <c r="G115" s="50"/>
      <c r="H115" s="50"/>
      <c r="I115" s="1"/>
      <c r="J115" s="1"/>
      <c r="K115" s="1"/>
      <c r="L115" s="51"/>
      <c r="M115" s="1"/>
      <c r="N115" s="1"/>
      <c r="O115" s="1"/>
      <c r="P115" s="1"/>
      <c r="Q115" s="1"/>
      <c r="R115" s="1"/>
      <c r="S115" s="1"/>
      <c r="T115" s="1"/>
      <c r="U115" s="1"/>
      <c r="Z115" t="e">
        <f>LN(표1[[#This Row],[열6]])</f>
        <v>#NUM!</v>
      </c>
      <c r="AA115">
        <v>0.58799999999999997</v>
      </c>
      <c r="AB115">
        <v>0.71599999999999997</v>
      </c>
    </row>
    <row r="116" spans="2:28" ht="16.5" hidden="1" customHeight="1" x14ac:dyDescent="0.3">
      <c r="B116" s="49"/>
      <c r="I116" s="1"/>
      <c r="J116" s="1"/>
      <c r="K116" s="1"/>
      <c r="L116" s="51"/>
      <c r="M116" s="1"/>
      <c r="N116" s="1"/>
      <c r="O116" s="1"/>
      <c r="P116" s="1"/>
      <c r="Q116" s="1"/>
      <c r="R116" s="1"/>
      <c r="S116" s="1"/>
      <c r="T116" s="1"/>
      <c r="U116" s="1"/>
      <c r="Z116" t="e">
        <f>LN(표1[[#This Row],[열6]])</f>
        <v>#NUM!</v>
      </c>
      <c r="AA116">
        <v>0.622</v>
      </c>
      <c r="AB116">
        <v>0.71</v>
      </c>
    </row>
    <row r="117" spans="2:28" ht="16.5" hidden="1" customHeight="1" x14ac:dyDescent="0.3">
      <c r="B117" s="53"/>
      <c r="C117" s="54"/>
      <c r="D117" s="54"/>
      <c r="E117" s="54"/>
      <c r="F117" s="54"/>
      <c r="G117" s="54"/>
      <c r="H117" s="54"/>
      <c r="I117" s="1"/>
      <c r="J117" s="1"/>
      <c r="K117" s="50"/>
      <c r="L117" s="51"/>
      <c r="M117" s="1"/>
      <c r="N117" s="1"/>
      <c r="O117" s="1"/>
      <c r="P117" s="1"/>
      <c r="Q117" s="1"/>
      <c r="R117" s="1"/>
      <c r="S117" s="1"/>
      <c r="T117" s="1"/>
      <c r="U117" s="1"/>
      <c r="Z117" t="e">
        <f>LN(표1[[#This Row],[열6]])</f>
        <v>#NUM!</v>
      </c>
      <c r="AA117">
        <v>0.622</v>
      </c>
      <c r="AB117">
        <v>0.68700000000000006</v>
      </c>
    </row>
    <row r="118" spans="2:28" ht="16.5" hidden="1" customHeight="1" x14ac:dyDescent="0.3">
      <c r="B118" s="53"/>
      <c r="I118" s="1"/>
      <c r="J118" s="1"/>
      <c r="K118" s="1"/>
      <c r="L118" s="51"/>
      <c r="M118" s="1"/>
      <c r="N118" s="1"/>
      <c r="O118" s="1"/>
      <c r="P118" s="1"/>
      <c r="Q118" s="1"/>
      <c r="R118" s="1"/>
      <c r="S118" s="1"/>
      <c r="T118" s="1"/>
      <c r="U118" s="1"/>
      <c r="Z118" t="e">
        <f>LN(표1[[#This Row],[열6]])</f>
        <v>#NUM!</v>
      </c>
      <c r="AA118">
        <v>0.28100000000000003</v>
      </c>
      <c r="AB118">
        <v>0.71899999999999997</v>
      </c>
    </row>
    <row r="119" spans="2:28" ht="16.5" hidden="1" customHeight="1" x14ac:dyDescent="0.3">
      <c r="B119" s="53"/>
      <c r="I119" s="1"/>
      <c r="J119" s="1"/>
      <c r="K119" s="1"/>
      <c r="L119" s="51"/>
      <c r="M119" s="1"/>
      <c r="N119" s="1"/>
      <c r="O119" s="1"/>
      <c r="P119" s="1"/>
      <c r="Q119" s="1"/>
      <c r="R119" s="1"/>
      <c r="S119" s="1"/>
      <c r="T119" s="1"/>
      <c r="U119" s="1"/>
      <c r="Z119" t="e">
        <f>LN(표1[[#This Row],[열6]])</f>
        <v>#NUM!</v>
      </c>
      <c r="AA119">
        <v>0.74399999999999999</v>
      </c>
      <c r="AB119">
        <v>0.69899999999999995</v>
      </c>
    </row>
    <row r="120" spans="2:28" ht="16.5" hidden="1" customHeight="1" x14ac:dyDescent="0.3">
      <c r="B120" s="1"/>
      <c r="I120" s="1"/>
      <c r="J120" s="1"/>
      <c r="K120" s="1"/>
      <c r="L120" s="51"/>
      <c r="M120" s="1"/>
      <c r="N120" s="1"/>
      <c r="O120" s="1"/>
      <c r="P120" s="1"/>
      <c r="Q120" s="1"/>
      <c r="R120" s="1"/>
      <c r="S120" s="1"/>
      <c r="T120" s="1"/>
      <c r="U120" s="1"/>
      <c r="Z120" t="e">
        <f>LN(표1[[#This Row],[열6]])</f>
        <v>#NUM!</v>
      </c>
      <c r="AA120">
        <v>0.72799999999999998</v>
      </c>
      <c r="AB120">
        <v>0.72899999999999998</v>
      </c>
    </row>
    <row r="121" spans="2:28" ht="16.5" hidden="1" customHeight="1" x14ac:dyDescent="0.3">
      <c r="B121" s="1"/>
      <c r="I121" s="1"/>
      <c r="J121" s="1"/>
      <c r="K121" s="50"/>
      <c r="L121" s="51"/>
      <c r="M121" s="1"/>
      <c r="N121" s="1"/>
      <c r="O121" s="1"/>
      <c r="P121" s="1"/>
      <c r="Q121" s="1"/>
      <c r="R121" s="1"/>
      <c r="S121" s="1"/>
      <c r="T121" s="1"/>
      <c r="U121" s="1"/>
      <c r="Z121" t="e">
        <f>LN(표1[[#This Row],[열6]])</f>
        <v>#NUM!</v>
      </c>
      <c r="AA121">
        <v>0.72899999999999998</v>
      </c>
      <c r="AB121">
        <v>0.73</v>
      </c>
    </row>
    <row r="122" spans="2:28" ht="16.5" hidden="1" customHeight="1" x14ac:dyDescent="0.3">
      <c r="B122" s="1"/>
      <c r="I122" s="1"/>
      <c r="J122" s="1"/>
      <c r="K122" s="1"/>
      <c r="L122" s="51"/>
      <c r="M122" s="1"/>
      <c r="N122" s="1"/>
      <c r="O122" s="1"/>
      <c r="P122" s="1"/>
      <c r="Q122" s="1"/>
      <c r="R122" s="1"/>
      <c r="S122" s="1"/>
      <c r="T122" s="1"/>
      <c r="U122" s="1"/>
      <c r="Z122" t="e">
        <f>LN(표1[[#This Row],[열6]])</f>
        <v>#NUM!</v>
      </c>
      <c r="AA122">
        <v>0.71599999999999997</v>
      </c>
      <c r="AB122">
        <v>0.66600000000000004</v>
      </c>
    </row>
    <row r="123" spans="2:28" ht="16.5" hidden="1" customHeight="1" x14ac:dyDescent="0.3">
      <c r="B123" s="1"/>
      <c r="I123" s="1"/>
      <c r="J123" s="1"/>
      <c r="K123" s="1"/>
      <c r="L123" s="51"/>
      <c r="M123" s="1"/>
      <c r="N123" s="1"/>
      <c r="O123" s="1"/>
      <c r="P123" s="1"/>
      <c r="Q123" s="1"/>
      <c r="R123" s="1"/>
      <c r="S123" s="1"/>
      <c r="T123" s="1"/>
      <c r="U123" s="1"/>
      <c r="Z123" t="e">
        <f>LN(표1[[#This Row],[열6]])</f>
        <v>#NUM!</v>
      </c>
      <c r="AA123">
        <v>0.751</v>
      </c>
      <c r="AB123">
        <v>0.72799999999999998</v>
      </c>
    </row>
    <row r="124" spans="2:28" ht="16.5" hidden="1" customHeight="1" x14ac:dyDescent="0.3">
      <c r="B124" s="1"/>
      <c r="I124" s="1"/>
      <c r="J124" s="1"/>
      <c r="K124" s="1"/>
      <c r="L124" s="51"/>
      <c r="M124" s="1"/>
      <c r="N124" s="1"/>
      <c r="O124" s="1"/>
      <c r="P124" s="1"/>
      <c r="Q124" s="1"/>
      <c r="R124" s="1"/>
      <c r="S124" s="1"/>
      <c r="T124" s="1"/>
      <c r="U124" s="1"/>
      <c r="Z124" t="e">
        <f>LN(표1[[#This Row],[열6]])</f>
        <v>#NUM!</v>
      </c>
      <c r="AA124">
        <v>0.73399999999999999</v>
      </c>
      <c r="AB124">
        <v>0.748</v>
      </c>
    </row>
    <row r="125" spans="2:28" ht="16.5" hidden="1" customHeight="1" x14ac:dyDescent="0.3">
      <c r="B125" s="1"/>
      <c r="I125" s="1"/>
      <c r="J125" s="1"/>
      <c r="K125" s="50"/>
      <c r="L125" s="51"/>
      <c r="M125" s="1"/>
      <c r="N125" s="1"/>
      <c r="O125" s="1"/>
      <c r="P125" s="1"/>
      <c r="Q125" s="1"/>
      <c r="R125" s="1"/>
      <c r="S125" s="1"/>
      <c r="T125" s="1"/>
      <c r="U125" s="1"/>
      <c r="Z125" t="e">
        <f>LN(표1[[#This Row],[열6]])</f>
        <v>#NUM!</v>
      </c>
      <c r="AA125">
        <v>0.60899999999999999</v>
      </c>
      <c r="AB125">
        <v>0.73399999999999999</v>
      </c>
    </row>
    <row r="126" spans="2:28" ht="16.5" hidden="1" customHeight="1" x14ac:dyDescent="0.3">
      <c r="B126" s="1"/>
      <c r="I126" s="1"/>
      <c r="J126" s="1"/>
      <c r="K126" s="1"/>
      <c r="L126" s="51"/>
      <c r="M126" s="1"/>
      <c r="N126" s="1"/>
      <c r="O126" s="1"/>
      <c r="P126" s="1"/>
      <c r="Q126" s="1"/>
      <c r="R126" s="1"/>
      <c r="S126" s="1"/>
      <c r="T126" s="1"/>
      <c r="U126" s="1"/>
      <c r="Z126" t="e">
        <f>LN(표1[[#This Row],[열6]])</f>
        <v>#NUM!</v>
      </c>
      <c r="AA126">
        <v>0.70499999999999996</v>
      </c>
      <c r="AB126">
        <v>0.745</v>
      </c>
    </row>
    <row r="127" spans="2:28" ht="16.5" hidden="1" customHeight="1" x14ac:dyDescent="0.3">
      <c r="B127" s="1"/>
      <c r="I127" s="1"/>
      <c r="J127" s="1"/>
      <c r="K127" s="1"/>
      <c r="L127" s="51"/>
      <c r="M127" s="1"/>
      <c r="N127" s="1"/>
      <c r="O127" s="1"/>
      <c r="P127" s="1"/>
      <c r="Q127" s="1"/>
      <c r="R127" s="1"/>
      <c r="S127" s="1"/>
      <c r="T127" s="1"/>
      <c r="U127" s="1"/>
      <c r="Z127" t="e">
        <f>LN(표1[[#This Row],[열6]])</f>
        <v>#NUM!</v>
      </c>
      <c r="AA127">
        <v>0.69</v>
      </c>
      <c r="AB127">
        <v>0.621</v>
      </c>
    </row>
    <row r="128" spans="2:28" ht="16.5" hidden="1" customHeight="1" x14ac:dyDescent="0.3">
      <c r="B128" s="1"/>
      <c r="I128" s="1"/>
      <c r="J128" s="1"/>
      <c r="K128" s="1"/>
      <c r="L128" s="51"/>
      <c r="M128" s="1"/>
      <c r="N128" s="1"/>
      <c r="O128" s="1"/>
      <c r="P128" s="1"/>
      <c r="Q128" s="1"/>
      <c r="R128" s="1"/>
      <c r="S128" s="1"/>
      <c r="T128" s="1"/>
      <c r="U128" s="1"/>
      <c r="Z128" t="e">
        <f>LN(표1[[#This Row],[열6]])</f>
        <v>#NUM!</v>
      </c>
      <c r="AA128">
        <v>0.71</v>
      </c>
      <c r="AB128">
        <v>0.621</v>
      </c>
    </row>
    <row r="129" spans="2:28" ht="16.5" hidden="1" customHeight="1" x14ac:dyDescent="0.3">
      <c r="B129" s="1"/>
      <c r="I129" s="1"/>
      <c r="J129" s="1"/>
      <c r="K129" s="50"/>
      <c r="L129" s="51"/>
      <c r="M129" s="1"/>
      <c r="N129" s="1"/>
      <c r="O129" s="1"/>
      <c r="P129" s="1"/>
      <c r="Q129" s="1"/>
      <c r="R129" s="1"/>
      <c r="S129" s="1"/>
      <c r="T129" s="1"/>
      <c r="U129" s="1"/>
      <c r="Z129" t="e">
        <f>LN(표1[[#This Row],[열6]])</f>
        <v>#NUM!</v>
      </c>
      <c r="AA129">
        <v>0.755</v>
      </c>
      <c r="AB129">
        <v>0.71899999999999997</v>
      </c>
    </row>
    <row r="130" spans="2:28" ht="16.5" hidden="1" customHeight="1" x14ac:dyDescent="0.3">
      <c r="B130" s="1"/>
      <c r="I130" s="1"/>
      <c r="J130" s="1"/>
      <c r="K130" s="1"/>
      <c r="L130" s="51"/>
      <c r="M130" s="1"/>
      <c r="N130" s="1"/>
      <c r="O130" s="1"/>
      <c r="P130" s="1"/>
      <c r="Q130" s="1"/>
      <c r="R130" s="1"/>
      <c r="S130" s="1"/>
      <c r="T130" s="1"/>
      <c r="U130" s="1"/>
      <c r="Z130" t="e">
        <f>LN(표1[[#This Row],[열6]])</f>
        <v>#NUM!</v>
      </c>
      <c r="AA130">
        <v>0.60599999999999998</v>
      </c>
      <c r="AB130">
        <v>0.71299999999999997</v>
      </c>
    </row>
    <row r="131" spans="2:28" ht="16.5" hidden="1" customHeight="1" x14ac:dyDescent="0.3">
      <c r="B131" s="1"/>
      <c r="I131" s="1"/>
      <c r="J131" s="1"/>
      <c r="K131" s="1"/>
      <c r="L131" s="51"/>
      <c r="M131" s="1"/>
      <c r="N131" s="1"/>
      <c r="O131" s="1"/>
      <c r="P131" s="1"/>
      <c r="Q131" s="1"/>
      <c r="R131" s="1"/>
      <c r="S131" s="1"/>
      <c r="T131" s="1"/>
      <c r="U131" s="1"/>
      <c r="Z131" t="e">
        <f>LN(표1[[#This Row],[열6]])</f>
        <v>#NUM!</v>
      </c>
      <c r="AA131">
        <v>0.70099999999999996</v>
      </c>
      <c r="AB131">
        <v>0.60699999999999998</v>
      </c>
    </row>
    <row r="132" spans="2:28" ht="16.5" hidden="1" customHeight="1" x14ac:dyDescent="0.3">
      <c r="B132" s="1"/>
      <c r="I132" s="1"/>
      <c r="J132" s="1"/>
      <c r="K132" s="1"/>
      <c r="L132" s="51"/>
      <c r="M132" s="1"/>
      <c r="N132" s="1"/>
      <c r="O132" s="1"/>
      <c r="P132" s="1"/>
      <c r="Q132" s="1"/>
      <c r="R132" s="1"/>
      <c r="S132" s="1"/>
      <c r="T132" s="1"/>
      <c r="U132" s="1"/>
      <c r="Z132" t="e">
        <f>LN(표1[[#This Row],[열6]])</f>
        <v>#NUM!</v>
      </c>
      <c r="AA132">
        <v>0.6</v>
      </c>
      <c r="AB132">
        <v>0.66400000000000003</v>
      </c>
    </row>
    <row r="133" spans="2:28" ht="16.5" hidden="1" customHeight="1" x14ac:dyDescent="0.3">
      <c r="B133" s="1"/>
      <c r="I133" s="1"/>
      <c r="J133" s="1"/>
      <c r="K133" s="50"/>
      <c r="L133" s="51"/>
      <c r="M133" s="1"/>
      <c r="N133" s="1"/>
      <c r="O133" s="1"/>
      <c r="P133" s="1"/>
      <c r="Q133" s="1"/>
      <c r="R133" s="1"/>
      <c r="S133" s="1"/>
      <c r="T133" s="1"/>
      <c r="U133" s="1"/>
      <c r="Z133" t="e">
        <f>LN(표1[[#This Row],[열6]])</f>
        <v>#NUM!</v>
      </c>
      <c r="AA133">
        <v>0.71899999999999997</v>
      </c>
      <c r="AB133">
        <v>0.64200000000000002</v>
      </c>
    </row>
    <row r="134" spans="2:28" ht="16.5" hidden="1" customHeight="1" x14ac:dyDescent="0.3">
      <c r="B134" s="1"/>
      <c r="I134" s="1"/>
      <c r="J134" s="1"/>
      <c r="K134" s="1"/>
      <c r="L134" s="51"/>
      <c r="M134" s="1"/>
      <c r="N134" s="1"/>
      <c r="O134" s="1"/>
      <c r="P134" s="1"/>
      <c r="Q134" s="1"/>
      <c r="R134" s="1"/>
      <c r="S134" s="1"/>
      <c r="T134" s="1"/>
      <c r="U134" s="1"/>
      <c r="Z134" t="e">
        <f>LN(표1[[#This Row],[열6]])</f>
        <v>#NUM!</v>
      </c>
      <c r="AA134">
        <v>0.69399999999999995</v>
      </c>
      <c r="AB134">
        <v>0.68300000000000005</v>
      </c>
    </row>
    <row r="135" spans="2:28" ht="16.5" hidden="1" customHeight="1" x14ac:dyDescent="0.3">
      <c r="B135" s="1"/>
      <c r="I135" s="1"/>
      <c r="J135" s="1"/>
      <c r="K135" s="1"/>
      <c r="L135" s="51"/>
      <c r="M135" s="1"/>
      <c r="N135" s="1"/>
      <c r="O135" s="1"/>
      <c r="P135" s="1"/>
      <c r="Q135" s="1"/>
      <c r="R135" s="1"/>
      <c r="S135" s="1"/>
      <c r="T135" s="1"/>
      <c r="U135" s="1"/>
      <c r="Z135" t="e">
        <f>LN(표1[[#This Row],[열6]])</f>
        <v>#NUM!</v>
      </c>
      <c r="AA135">
        <v>0.66100000000000003</v>
      </c>
      <c r="AB135">
        <v>0.64</v>
      </c>
    </row>
    <row r="136" spans="2:28" ht="16.5" hidden="1" customHeight="1" x14ac:dyDescent="0.3">
      <c r="B136" s="1"/>
      <c r="I136" s="1"/>
      <c r="J136" s="1"/>
      <c r="K136" s="1"/>
      <c r="L136" s="51"/>
      <c r="M136" s="1"/>
      <c r="N136" s="1"/>
      <c r="O136" s="1"/>
      <c r="P136" s="1"/>
      <c r="Q136" s="1"/>
      <c r="R136" s="1"/>
      <c r="S136" s="1"/>
      <c r="T136" s="1"/>
      <c r="U136" s="1"/>
      <c r="Z136" t="e">
        <f>LN(표1[[#This Row],[열6]])</f>
        <v>#NUM!</v>
      </c>
      <c r="AA136">
        <v>0.65200000000000002</v>
      </c>
      <c r="AB136">
        <v>0.65200000000000002</v>
      </c>
    </row>
    <row r="137" spans="2:28" ht="16.5" hidden="1" customHeight="1" x14ac:dyDescent="0.3">
      <c r="B137" s="1"/>
      <c r="I137" s="1"/>
      <c r="J137" s="1"/>
      <c r="K137" s="50"/>
      <c r="L137" s="51"/>
      <c r="M137" s="1"/>
      <c r="N137" s="1"/>
      <c r="O137" s="1"/>
      <c r="P137" s="1"/>
      <c r="Q137" s="1"/>
      <c r="R137" s="1"/>
      <c r="S137" s="1"/>
      <c r="T137" s="1"/>
      <c r="U137" s="1"/>
      <c r="Z137" t="e">
        <f>LN(표1[[#This Row],[열6]])</f>
        <v>#NUM!</v>
      </c>
      <c r="AA137">
        <v>0.72199999999999998</v>
      </c>
      <c r="AB137">
        <v>0.627</v>
      </c>
    </row>
    <row r="138" spans="2:28" ht="16.5" hidden="1" customHeight="1" x14ac:dyDescent="0.3">
      <c r="B138" s="1"/>
      <c r="I138" s="1"/>
      <c r="J138" s="1"/>
      <c r="K138" s="1"/>
      <c r="L138" s="51"/>
      <c r="M138" s="1"/>
      <c r="N138" s="1"/>
      <c r="O138" s="1"/>
      <c r="P138" s="1"/>
      <c r="Q138" s="1"/>
      <c r="R138" s="1"/>
      <c r="S138" s="1"/>
      <c r="T138" s="1"/>
      <c r="U138" s="1"/>
      <c r="Z138" t="e">
        <f>LN(표1[[#This Row],[열6]])</f>
        <v>#NUM!</v>
      </c>
      <c r="AA138">
        <v>0.68700000000000006</v>
      </c>
      <c r="AB138">
        <v>0.63300000000000001</v>
      </c>
    </row>
    <row r="139" spans="2:28" ht="16.5" hidden="1" customHeight="1" x14ac:dyDescent="0.3">
      <c r="B139" s="1"/>
      <c r="I139" s="1"/>
      <c r="J139" s="1"/>
      <c r="K139" s="1"/>
      <c r="L139" s="51"/>
      <c r="M139" s="1"/>
      <c r="N139" s="1"/>
      <c r="O139" s="1"/>
      <c r="P139" s="1"/>
      <c r="Q139" s="1"/>
      <c r="R139" s="1"/>
      <c r="S139" s="1"/>
      <c r="T139" s="1"/>
      <c r="U139" s="1"/>
      <c r="Z139" t="e">
        <f>LN(표1[[#This Row],[열6]])</f>
        <v>#NUM!</v>
      </c>
      <c r="AA139">
        <v>0.25800000000000001</v>
      </c>
      <c r="AB139">
        <v>0.76900000000000002</v>
      </c>
    </row>
    <row r="140" spans="2:28" ht="16.5" hidden="1" customHeight="1" x14ac:dyDescent="0.3">
      <c r="B140" s="1"/>
      <c r="I140" s="1"/>
      <c r="J140" s="1"/>
      <c r="K140" s="1"/>
      <c r="L140" s="51"/>
      <c r="M140" s="1"/>
      <c r="N140" s="1"/>
      <c r="O140" s="1"/>
      <c r="P140" s="1"/>
      <c r="Q140" s="1"/>
      <c r="R140" s="1"/>
      <c r="S140" s="1"/>
      <c r="T140" s="1"/>
      <c r="U140" s="1"/>
      <c r="Z140" t="e">
        <f>LN(표1[[#This Row],[열6]])</f>
        <v>#NUM!</v>
      </c>
      <c r="AA140">
        <v>0.80300000000000005</v>
      </c>
      <c r="AB140">
        <v>0.78100000000000003</v>
      </c>
    </row>
    <row r="141" spans="2:28" ht="16.5" hidden="1" customHeight="1" x14ac:dyDescent="0.3">
      <c r="B141" s="1"/>
      <c r="I141" s="1"/>
      <c r="J141" s="1"/>
      <c r="K141" s="50"/>
      <c r="L141" s="51"/>
      <c r="M141" s="1"/>
      <c r="N141" s="1"/>
      <c r="O141" s="1"/>
      <c r="P141" s="1"/>
      <c r="Q141" s="1"/>
      <c r="R141" s="1"/>
      <c r="S141" s="1"/>
      <c r="T141" s="1"/>
      <c r="U141" s="1"/>
      <c r="Z141" t="e">
        <f>LN(표1[[#This Row],[열6]])</f>
        <v>#NUM!</v>
      </c>
      <c r="AA141">
        <v>0.80300000000000005</v>
      </c>
      <c r="AB141">
        <v>0.65800000000000003</v>
      </c>
    </row>
    <row r="142" spans="2:28" ht="16.5" hidden="1" customHeight="1" x14ac:dyDescent="0.3">
      <c r="B142" s="1"/>
      <c r="I142" s="1"/>
      <c r="J142" s="1"/>
      <c r="K142" s="1"/>
      <c r="L142" s="51"/>
      <c r="M142" s="1"/>
      <c r="N142" s="1"/>
      <c r="O142" s="1"/>
      <c r="P142" s="1"/>
      <c r="Q142" s="1"/>
      <c r="R142" s="1"/>
      <c r="S142" s="1"/>
      <c r="T142" s="1"/>
      <c r="U142" s="1"/>
      <c r="Z142" t="e">
        <f>LN(표1[[#This Row],[열6]])</f>
        <v>#NUM!</v>
      </c>
      <c r="AA142">
        <v>0.63700000000000001</v>
      </c>
      <c r="AB142">
        <v>0.52300000000000002</v>
      </c>
    </row>
    <row r="143" spans="2:28" ht="16.5" hidden="1" customHeight="1" x14ac:dyDescent="0.3">
      <c r="B143" s="1"/>
      <c r="I143" s="1"/>
      <c r="J143" s="1"/>
      <c r="K143" s="1"/>
      <c r="L143" s="51"/>
      <c r="M143" s="1"/>
      <c r="N143" s="1"/>
      <c r="O143" s="1"/>
      <c r="P143" s="1"/>
      <c r="Q143" s="1"/>
      <c r="R143" s="1"/>
      <c r="S143" s="1"/>
      <c r="T143" s="1"/>
      <c r="U143" s="1"/>
      <c r="Z143" t="e">
        <f>LN(표1[[#This Row],[열6]])</f>
        <v>#NUM!</v>
      </c>
      <c r="AA143">
        <v>0.63400000000000001</v>
      </c>
      <c r="AB143">
        <v>0.54</v>
      </c>
    </row>
    <row r="144" spans="2:28" ht="16.5" hidden="1" customHeight="1" x14ac:dyDescent="0.3">
      <c r="B144" s="1"/>
      <c r="I144" s="1"/>
      <c r="J144" s="1"/>
      <c r="K144" s="1"/>
      <c r="L144" s="51"/>
      <c r="M144" s="1"/>
      <c r="N144" s="1"/>
      <c r="O144" s="1"/>
      <c r="P144" s="1"/>
      <c r="Q144" s="1"/>
      <c r="R144" s="1"/>
      <c r="S144" s="1"/>
      <c r="T144" s="1"/>
      <c r="U144" s="1"/>
      <c r="Z144" t="e">
        <f>LN(표1[[#This Row],[열6]])</f>
        <v>#NUM!</v>
      </c>
      <c r="AA144">
        <v>0.315</v>
      </c>
      <c r="AB144">
        <v>0.67700000000000005</v>
      </c>
    </row>
    <row r="145" spans="2:28" ht="16.5" hidden="1" customHeight="1" x14ac:dyDescent="0.3">
      <c r="B145" s="1"/>
      <c r="I145" s="1"/>
      <c r="J145" s="1"/>
      <c r="K145" s="50"/>
      <c r="L145" s="51"/>
      <c r="M145" s="1"/>
      <c r="N145" s="1"/>
      <c r="O145" s="1"/>
      <c r="P145" s="1"/>
      <c r="Q145" s="1"/>
      <c r="R145" s="1"/>
      <c r="S145" s="1"/>
      <c r="T145" s="1"/>
      <c r="U145" s="1"/>
      <c r="Z145" t="e">
        <f>LN(표1[[#This Row],[열6]])</f>
        <v>#NUM!</v>
      </c>
      <c r="AA145">
        <v>0.71499999999999997</v>
      </c>
      <c r="AB145">
        <v>0.67600000000000005</v>
      </c>
    </row>
    <row r="146" spans="2:28" ht="16.5" hidden="1" customHeight="1" x14ac:dyDescent="0.3">
      <c r="B146" s="1"/>
      <c r="I146" s="1"/>
      <c r="J146" s="1"/>
      <c r="K146" s="1"/>
      <c r="L146" s="51"/>
      <c r="M146" s="1"/>
      <c r="N146" s="1"/>
      <c r="O146" s="1"/>
      <c r="P146" s="1"/>
      <c r="Q146" s="1"/>
      <c r="R146" s="1"/>
      <c r="S146" s="1"/>
      <c r="T146" s="1"/>
      <c r="U146" s="1"/>
      <c r="Z146" t="e">
        <f>LN(표1[[#This Row],[열6]])</f>
        <v>#NUM!</v>
      </c>
      <c r="AA146">
        <v>0.69199999999999995</v>
      </c>
      <c r="AB146">
        <v>0.67900000000000005</v>
      </c>
    </row>
    <row r="147" spans="2:28" ht="16.5" hidden="1" customHeight="1" x14ac:dyDescent="0.3">
      <c r="B147" s="1"/>
      <c r="I147" s="1"/>
      <c r="J147" s="1"/>
      <c r="K147" s="1"/>
      <c r="L147" s="51"/>
      <c r="M147" s="1"/>
      <c r="N147" s="1"/>
      <c r="O147" s="1"/>
      <c r="P147" s="1"/>
      <c r="Q147" s="1"/>
      <c r="R147" s="1"/>
      <c r="S147" s="1"/>
      <c r="T147" s="1"/>
      <c r="U147" s="1"/>
      <c r="Z147" t="e">
        <f>LN(표1[[#This Row],[열6]])</f>
        <v>#NUM!</v>
      </c>
      <c r="AA147">
        <v>0.71899999999999997</v>
      </c>
      <c r="AB147">
        <v>0.67300000000000004</v>
      </c>
    </row>
    <row r="148" spans="2:28" ht="16.5" hidden="1" customHeight="1" x14ac:dyDescent="0.3">
      <c r="B148" s="1"/>
      <c r="I148" s="1"/>
      <c r="J148" s="1"/>
      <c r="K148" s="1"/>
      <c r="L148" s="51"/>
      <c r="M148" s="1"/>
      <c r="N148" s="1"/>
      <c r="O148" s="1"/>
      <c r="P148" s="1"/>
      <c r="Q148" s="1"/>
      <c r="R148" s="1"/>
      <c r="S148" s="1"/>
      <c r="T148" s="1"/>
      <c r="U148" s="1"/>
      <c r="Z148" t="e">
        <f>LN(표1[[#This Row],[열6]])</f>
        <v>#NUM!</v>
      </c>
      <c r="AA148">
        <v>0.69299999999999995</v>
      </c>
      <c r="AB148">
        <v>0.78400000000000003</v>
      </c>
    </row>
    <row r="149" spans="2:28" ht="16.5" hidden="1" customHeight="1" x14ac:dyDescent="0.3">
      <c r="B149" s="1"/>
      <c r="I149" s="1"/>
      <c r="J149" s="1"/>
      <c r="K149" s="50"/>
      <c r="L149" s="51"/>
      <c r="M149" s="1"/>
      <c r="N149" s="1"/>
      <c r="O149" s="1"/>
      <c r="P149" s="1"/>
      <c r="Q149" s="1"/>
      <c r="R149" s="1"/>
      <c r="S149" s="1"/>
      <c r="T149" s="1"/>
      <c r="U149" s="1"/>
      <c r="Z149" t="e">
        <f>LN(표1[[#This Row],[열6]])</f>
        <v>#NUM!</v>
      </c>
      <c r="AA149">
        <v>0.69899999999999995</v>
      </c>
      <c r="AB149">
        <v>0.78800000000000003</v>
      </c>
    </row>
    <row r="150" spans="2:28" ht="16.5" hidden="1" customHeight="1" x14ac:dyDescent="0.3">
      <c r="B150" s="1"/>
      <c r="I150" s="1"/>
      <c r="J150" s="1"/>
      <c r="K150" s="1"/>
      <c r="L150" s="51"/>
      <c r="M150" s="1"/>
      <c r="N150" s="1"/>
      <c r="O150" s="1"/>
      <c r="P150" s="1"/>
      <c r="Q150" s="1"/>
      <c r="R150" s="1"/>
      <c r="S150" s="1"/>
      <c r="T150" s="1"/>
      <c r="U150" s="1"/>
      <c r="Z150" t="e">
        <f>LN(표1[[#This Row],[열6]])</f>
        <v>#NUM!</v>
      </c>
      <c r="AA150">
        <v>0.64</v>
      </c>
      <c r="AB150">
        <v>0.63800000000000001</v>
      </c>
    </row>
    <row r="151" spans="2:28" ht="16.5" hidden="1" customHeight="1" x14ac:dyDescent="0.3">
      <c r="B151" s="1"/>
      <c r="I151" s="1"/>
      <c r="J151" s="1"/>
      <c r="K151" s="1"/>
      <c r="L151" s="51"/>
      <c r="M151" s="1"/>
      <c r="N151" s="1"/>
      <c r="O151" s="1"/>
      <c r="P151" s="1"/>
      <c r="Q151" s="1"/>
      <c r="R151" s="1"/>
      <c r="S151" s="1"/>
      <c r="T151" s="1"/>
      <c r="U151" s="1"/>
      <c r="Z151" t="e">
        <f>LN(표1[[#This Row],[열6]])</f>
        <v>#NUM!</v>
      </c>
      <c r="AA151">
        <v>0.67700000000000005</v>
      </c>
      <c r="AB151">
        <v>0.63800000000000001</v>
      </c>
    </row>
    <row r="152" spans="2:28" ht="16.5" hidden="1" customHeight="1" x14ac:dyDescent="0.3">
      <c r="B152" s="1"/>
      <c r="I152" s="1"/>
      <c r="J152" s="1"/>
      <c r="K152" s="1"/>
      <c r="L152" s="51"/>
      <c r="M152" s="1"/>
      <c r="N152" s="1"/>
      <c r="O152" s="1"/>
      <c r="P152" s="1"/>
      <c r="Q152" s="1"/>
      <c r="R152" s="1"/>
      <c r="S152" s="1"/>
      <c r="T152" s="1"/>
      <c r="U152" s="1"/>
      <c r="Z152" t="e">
        <f>LN(표1[[#This Row],[열6]])</f>
        <v>#NUM!</v>
      </c>
      <c r="AA152">
        <v>0.63300000000000001</v>
      </c>
      <c r="AB152">
        <v>0.64300000000000002</v>
      </c>
    </row>
    <row r="153" spans="2:28" ht="16.5" hidden="1" customHeight="1" x14ac:dyDescent="0.3">
      <c r="B153" s="1"/>
      <c r="I153" s="1"/>
      <c r="J153" s="1"/>
      <c r="K153" s="50"/>
      <c r="L153" s="51"/>
      <c r="M153" s="1"/>
      <c r="N153" s="1"/>
      <c r="O153" s="1"/>
      <c r="P153" s="1"/>
      <c r="Q153" s="1"/>
      <c r="R153" s="1"/>
      <c r="S153" s="1"/>
      <c r="T153" s="1"/>
      <c r="U153" s="1"/>
      <c r="Z153" t="e">
        <f>LN(표1[[#This Row],[열6]])</f>
        <v>#NUM!</v>
      </c>
      <c r="AA153">
        <v>0.65800000000000003</v>
      </c>
      <c r="AB153">
        <v>0.67800000000000005</v>
      </c>
    </row>
    <row r="154" spans="2:28" ht="16.5" hidden="1" customHeight="1" x14ac:dyDescent="0.3">
      <c r="B154" s="1"/>
      <c r="I154" s="1"/>
      <c r="J154" s="1"/>
      <c r="K154" s="1"/>
      <c r="L154" s="51"/>
      <c r="M154" s="1"/>
      <c r="N154" s="1"/>
      <c r="O154" s="1"/>
      <c r="P154" s="1"/>
      <c r="Q154" s="1"/>
      <c r="R154" s="1"/>
      <c r="S154" s="1"/>
      <c r="T154" s="1"/>
      <c r="U154" s="1"/>
      <c r="Z154" t="e">
        <f>LN(표1[[#This Row],[열6]])</f>
        <v>#NUM!</v>
      </c>
      <c r="AA154">
        <v>0.67800000000000005</v>
      </c>
      <c r="AB154">
        <v>0.51600000000000001</v>
      </c>
    </row>
    <row r="155" spans="2:28" ht="16.5" hidden="1" customHeight="1" x14ac:dyDescent="0.3">
      <c r="B155" s="1"/>
      <c r="I155" s="1"/>
      <c r="J155" s="1"/>
      <c r="K155" s="1"/>
      <c r="L155" s="51"/>
      <c r="M155" s="1"/>
      <c r="N155" s="1"/>
      <c r="O155" s="1"/>
      <c r="P155" s="1"/>
      <c r="Q155" s="1"/>
      <c r="R155" s="1"/>
      <c r="S155" s="1"/>
      <c r="T155" s="1"/>
      <c r="U155" s="1"/>
      <c r="Z155" t="e">
        <f>LN(표1[[#This Row],[열6]])</f>
        <v>#NUM!</v>
      </c>
      <c r="AA155">
        <v>0.56299999999999994</v>
      </c>
      <c r="AB155">
        <v>0.53400000000000003</v>
      </c>
    </row>
    <row r="156" spans="2:28" ht="16.5" hidden="1" customHeight="1" x14ac:dyDescent="0.3">
      <c r="B156" s="1"/>
      <c r="I156" s="1"/>
      <c r="J156" s="1"/>
      <c r="K156" s="1"/>
      <c r="L156" s="51"/>
      <c r="M156" s="1"/>
      <c r="N156" s="1"/>
      <c r="O156" s="1"/>
      <c r="P156" s="1"/>
      <c r="Q156" s="1"/>
      <c r="R156" s="1"/>
      <c r="S156" s="1"/>
      <c r="T156" s="1"/>
      <c r="U156" s="1"/>
      <c r="Z156" t="e">
        <f>LN(표1[[#This Row],[열6]])</f>
        <v>#NUM!</v>
      </c>
      <c r="AA156">
        <v>0.71299999999999997</v>
      </c>
      <c r="AB156">
        <v>0.66400000000000003</v>
      </c>
    </row>
    <row r="157" spans="2:28" ht="16.5" hidden="1" customHeight="1" x14ac:dyDescent="0.3">
      <c r="B157" s="1"/>
      <c r="I157" s="1"/>
      <c r="J157" s="1"/>
      <c r="K157" s="50"/>
      <c r="L157" s="51"/>
      <c r="M157" s="1"/>
      <c r="N157" s="1"/>
      <c r="O157" s="1"/>
      <c r="P157" s="1"/>
      <c r="Q157" s="1"/>
      <c r="R157" s="1"/>
      <c r="S157" s="1"/>
      <c r="T157" s="1"/>
      <c r="U157" s="1"/>
      <c r="Z157" t="e">
        <f>LN(표1[[#This Row],[열6]])</f>
        <v>#NUM!</v>
      </c>
      <c r="AA157">
        <v>0.68500000000000005</v>
      </c>
      <c r="AB157">
        <v>0.71499999999999997</v>
      </c>
    </row>
    <row r="158" spans="2:28" ht="16.5" hidden="1" customHeight="1" x14ac:dyDescent="0.3">
      <c r="B158" s="1"/>
      <c r="I158" s="1"/>
      <c r="J158" s="1"/>
      <c r="K158" s="1"/>
      <c r="L158" s="51"/>
      <c r="M158" s="1"/>
      <c r="N158" s="1"/>
      <c r="O158" s="1"/>
      <c r="P158" s="1"/>
      <c r="Q158" s="1"/>
      <c r="R158" s="1"/>
      <c r="S158" s="1"/>
      <c r="T158" s="1"/>
      <c r="U158" s="1"/>
      <c r="Z158" t="e">
        <f>LN(표1[[#This Row],[열6]])</f>
        <v>#NUM!</v>
      </c>
      <c r="AA158">
        <v>0.45700000000000002</v>
      </c>
      <c r="AB158">
        <v>0.67300000000000004</v>
      </c>
    </row>
    <row r="159" spans="2:28" ht="16.5" hidden="1" customHeight="1" x14ac:dyDescent="0.3">
      <c r="B159" s="1"/>
      <c r="I159" s="1"/>
      <c r="J159" s="1"/>
      <c r="K159" s="1"/>
      <c r="L159" s="51"/>
      <c r="M159" s="1"/>
      <c r="N159" s="1"/>
      <c r="O159" s="1"/>
      <c r="P159" s="1"/>
      <c r="Q159" s="1"/>
      <c r="R159" s="1"/>
      <c r="S159" s="1"/>
      <c r="T159" s="1"/>
      <c r="U159" s="1"/>
      <c r="Z159" t="e">
        <f>LN(표1[[#This Row],[열6]])</f>
        <v>#NUM!</v>
      </c>
      <c r="AA159">
        <v>0.46100000000000002</v>
      </c>
      <c r="AB159">
        <v>0.6</v>
      </c>
    </row>
    <row r="160" spans="2:28" ht="16.5" hidden="1" customHeight="1" x14ac:dyDescent="0.3">
      <c r="B160" s="1"/>
      <c r="I160" s="1"/>
      <c r="J160" s="1"/>
      <c r="K160" s="1"/>
      <c r="L160" s="51"/>
      <c r="M160" s="1"/>
      <c r="N160" s="1"/>
      <c r="O160" s="1"/>
      <c r="P160" s="1"/>
      <c r="Q160" s="1"/>
      <c r="R160" s="1"/>
      <c r="S160" s="1"/>
      <c r="T160" s="1"/>
      <c r="U160" s="1"/>
      <c r="Z160" t="e">
        <f>LN(표1[[#This Row],[열6]])</f>
        <v>#NUM!</v>
      </c>
      <c r="AA160">
        <v>0.66400000000000003</v>
      </c>
      <c r="AB160">
        <v>0.74399999999999999</v>
      </c>
    </row>
    <row r="161" spans="2:28" ht="16.5" hidden="1" customHeight="1" x14ac:dyDescent="0.3">
      <c r="B161" s="1"/>
      <c r="I161" s="1"/>
      <c r="J161" s="1"/>
      <c r="K161" s="50"/>
      <c r="L161" s="51"/>
      <c r="M161" s="1"/>
      <c r="N161" s="1"/>
      <c r="O161" s="1"/>
      <c r="P161" s="1"/>
      <c r="Q161" s="1"/>
      <c r="R161" s="1"/>
      <c r="S161" s="1"/>
      <c r="T161" s="1"/>
      <c r="U161" s="1"/>
      <c r="Z161" t="e">
        <f>LN(표1[[#This Row],[열6]])</f>
        <v>#NUM!</v>
      </c>
      <c r="AA161">
        <v>0.67500000000000004</v>
      </c>
      <c r="AB161">
        <v>0.72199999999999998</v>
      </c>
    </row>
    <row r="162" spans="2:28" ht="16.5" hidden="1" customHeight="1" x14ac:dyDescent="0.3">
      <c r="B162" s="1"/>
      <c r="I162" s="1"/>
      <c r="J162" s="1"/>
      <c r="K162" s="1"/>
      <c r="L162" s="51"/>
      <c r="M162" s="1"/>
      <c r="N162" s="1"/>
      <c r="O162" s="1"/>
      <c r="P162" s="1"/>
      <c r="Q162" s="1"/>
      <c r="R162" s="1"/>
      <c r="S162" s="1"/>
      <c r="T162" s="1"/>
      <c r="U162" s="1"/>
      <c r="Z162" t="e">
        <f>LN(표1[[#This Row],[열6]])</f>
        <v>#NUM!</v>
      </c>
      <c r="AA162">
        <v>0.627</v>
      </c>
      <c r="AB162">
        <v>0.60899999999999999</v>
      </c>
    </row>
    <row r="163" spans="2:28" ht="16.5" hidden="1" customHeight="1" x14ac:dyDescent="0.3">
      <c r="B163" s="1"/>
      <c r="I163" s="1"/>
      <c r="J163" s="1"/>
      <c r="K163" s="1"/>
      <c r="L163" s="51"/>
      <c r="M163" s="1"/>
      <c r="N163" s="1"/>
      <c r="O163" s="1"/>
      <c r="P163" s="1"/>
      <c r="Q163" s="1"/>
      <c r="R163" s="1"/>
      <c r="S163" s="1"/>
      <c r="T163" s="1"/>
      <c r="U163" s="1"/>
      <c r="Z163" t="e">
        <f>LN(표1[[#This Row],[열6]])</f>
        <v>#NUM!</v>
      </c>
      <c r="AA163">
        <v>0.53400000000000003</v>
      </c>
      <c r="AB163">
        <v>0.60599999999999998</v>
      </c>
    </row>
    <row r="164" spans="2:28" ht="16.5" hidden="1" customHeight="1" x14ac:dyDescent="0.3">
      <c r="B164" s="1"/>
      <c r="I164" s="1"/>
      <c r="J164" s="1"/>
      <c r="K164" s="1"/>
      <c r="L164" s="51"/>
      <c r="M164" s="1"/>
      <c r="N164" s="1"/>
      <c r="O164" s="1"/>
      <c r="P164" s="1"/>
      <c r="Q164" s="1"/>
      <c r="R164" s="1"/>
      <c r="S164" s="1"/>
      <c r="T164" s="1"/>
      <c r="U164" s="1"/>
      <c r="Z164" t="e">
        <f>LN(표1[[#This Row],[열6]])</f>
        <v>#NUM!</v>
      </c>
      <c r="AA164">
        <v>0.67700000000000005</v>
      </c>
      <c r="AB164">
        <v>0.749</v>
      </c>
    </row>
    <row r="165" spans="2:28" ht="16.5" hidden="1" customHeight="1" x14ac:dyDescent="0.3">
      <c r="B165" s="1"/>
      <c r="I165" s="1"/>
      <c r="J165" s="1"/>
      <c r="K165" s="50"/>
      <c r="L165" s="51"/>
      <c r="M165" s="1"/>
      <c r="N165" s="1"/>
      <c r="O165" s="1"/>
      <c r="P165" s="1"/>
      <c r="Q165" s="1"/>
      <c r="R165" s="1"/>
      <c r="S165" s="1"/>
      <c r="T165" s="1"/>
      <c r="U165" s="1"/>
      <c r="Z165" t="e">
        <f>LN(표1[[#This Row],[열6]])</f>
        <v>#NUM!</v>
      </c>
      <c r="AA165">
        <v>0.67600000000000005</v>
      </c>
      <c r="AB165">
        <v>0.8</v>
      </c>
    </row>
    <row r="166" spans="2:28" ht="16.5" hidden="1" customHeight="1" x14ac:dyDescent="0.3">
      <c r="B166" s="1"/>
      <c r="I166" s="1"/>
      <c r="J166" s="1"/>
      <c r="K166" s="1"/>
      <c r="L166" s="51"/>
      <c r="M166" s="1"/>
      <c r="N166" s="1"/>
      <c r="O166" s="1"/>
      <c r="P166" s="1"/>
      <c r="Q166" s="1"/>
      <c r="R166" s="1"/>
      <c r="S166" s="1"/>
      <c r="T166" s="1"/>
      <c r="U166" s="1"/>
      <c r="Z166" t="e">
        <f>LN(표1[[#This Row],[열6]])</f>
        <v>#NUM!</v>
      </c>
      <c r="AA166">
        <v>0.68300000000000005</v>
      </c>
      <c r="AB166">
        <v>0.67700000000000005</v>
      </c>
    </row>
    <row r="167" spans="2:28" ht="16.5" hidden="1" customHeight="1" x14ac:dyDescent="0.3">
      <c r="B167" s="1"/>
      <c r="I167" s="1"/>
      <c r="J167" s="1"/>
      <c r="K167" s="1"/>
      <c r="L167" s="51"/>
      <c r="M167" s="1"/>
      <c r="N167" s="1"/>
      <c r="O167" s="1"/>
      <c r="P167" s="1"/>
      <c r="Q167" s="1"/>
      <c r="R167" s="1"/>
      <c r="S167" s="1"/>
      <c r="T167" s="1"/>
      <c r="U167" s="1"/>
      <c r="Z167" t="e">
        <f>LN(표1[[#This Row],[열6]])</f>
        <v>#NUM!</v>
      </c>
      <c r="AA167">
        <v>0.75900000000000001</v>
      </c>
      <c r="AB167">
        <v>0.67400000000000004</v>
      </c>
    </row>
    <row r="168" spans="2:28" ht="16.5" hidden="1" customHeight="1" x14ac:dyDescent="0.3">
      <c r="B168" s="1"/>
      <c r="I168" s="1"/>
      <c r="J168" s="1"/>
      <c r="K168" s="1"/>
      <c r="L168" s="51"/>
      <c r="M168" s="1"/>
      <c r="N168" s="1"/>
      <c r="O168" s="1"/>
      <c r="P168" s="1"/>
      <c r="Q168" s="1"/>
      <c r="R168" s="1"/>
      <c r="S168" s="1"/>
      <c r="T168" s="1"/>
      <c r="U168" s="1"/>
      <c r="Z168" t="e">
        <f>LN(표1[[#This Row],[열6]])</f>
        <v>#NUM!</v>
      </c>
      <c r="AA168">
        <v>0.66600000000000004</v>
      </c>
      <c r="AB168">
        <v>0.47599999999999998</v>
      </c>
    </row>
    <row r="169" spans="2:28" ht="16.5" hidden="1" customHeight="1" x14ac:dyDescent="0.3">
      <c r="B169" s="1"/>
      <c r="I169" s="1"/>
      <c r="J169" s="1"/>
      <c r="K169" s="50"/>
      <c r="L169" s="51"/>
      <c r="M169" s="1"/>
      <c r="N169" s="1"/>
      <c r="O169" s="1"/>
      <c r="P169" s="1"/>
      <c r="Q169" s="1"/>
      <c r="R169" s="1"/>
      <c r="S169" s="1"/>
      <c r="T169" s="1"/>
      <c r="U169" s="1"/>
      <c r="Z169" t="e">
        <f>LN(표1[[#This Row],[열6]])</f>
        <v>#NUM!</v>
      </c>
      <c r="AA169">
        <v>0.71099999999999997</v>
      </c>
      <c r="AB169">
        <v>0.58799999999999997</v>
      </c>
    </row>
    <row r="170" spans="2:28" ht="16.5" hidden="1" customHeight="1" x14ac:dyDescent="0.3">
      <c r="B170" s="1"/>
      <c r="I170" s="1"/>
      <c r="J170" s="1"/>
      <c r="K170" s="50"/>
      <c r="L170" s="51"/>
      <c r="M170" s="1"/>
      <c r="N170" s="1"/>
      <c r="O170" s="1"/>
      <c r="P170" s="1"/>
      <c r="Q170" s="1"/>
      <c r="R170" s="1"/>
      <c r="S170" s="1"/>
      <c r="T170" s="1"/>
      <c r="U170" s="1"/>
      <c r="Z170" t="e">
        <f>LN(표1[[#This Row],[열6]])</f>
        <v>#NUM!</v>
      </c>
      <c r="AA170">
        <v>0.75600000000000001</v>
      </c>
      <c r="AB170">
        <v>0.47499999999999998</v>
      </c>
    </row>
    <row r="171" spans="2:28" ht="16.5" hidden="1" customHeight="1" x14ac:dyDescent="0.3">
      <c r="B171" s="1"/>
      <c r="I171" s="1"/>
      <c r="J171" s="1"/>
      <c r="K171" s="1"/>
      <c r="L171" s="51"/>
      <c r="M171" s="1"/>
      <c r="N171" s="1"/>
      <c r="O171" s="1"/>
      <c r="P171" s="1"/>
      <c r="Q171" s="1"/>
      <c r="R171" s="1"/>
      <c r="S171" s="1"/>
      <c r="T171" s="1"/>
      <c r="U171" s="1"/>
      <c r="Z171" t="e">
        <f>LN(표1[[#This Row],[열6]])</f>
        <v>#NUM!</v>
      </c>
      <c r="AA171">
        <v>0.36699999999999999</v>
      </c>
      <c r="AB171">
        <v>0.52500000000000002</v>
      </c>
    </row>
    <row r="172" spans="2:28" ht="16.5" hidden="1" customHeight="1" x14ac:dyDescent="0.3">
      <c r="B172" s="1"/>
      <c r="I172" s="1"/>
      <c r="J172" s="1"/>
      <c r="K172" s="1"/>
      <c r="L172" s="51"/>
      <c r="M172" s="1"/>
      <c r="N172" s="1"/>
      <c r="O172" s="1"/>
      <c r="P172" s="1"/>
      <c r="Q172" s="1"/>
      <c r="R172" s="1"/>
      <c r="S172" s="1"/>
      <c r="T172" s="1"/>
      <c r="U172" s="1"/>
      <c r="Z172" t="e">
        <f>LN(표1[[#This Row],[열6]])</f>
        <v>#NUM!</v>
      </c>
      <c r="AA172">
        <v>0.68700000000000006</v>
      </c>
      <c r="AB172">
        <v>0.56299999999999994</v>
      </c>
    </row>
    <row r="173" spans="2:28" ht="16.5" hidden="1" customHeight="1" x14ac:dyDescent="0.3">
      <c r="B173" s="1"/>
      <c r="I173" s="1"/>
      <c r="J173" s="1"/>
      <c r="K173" s="1"/>
      <c r="L173" s="51"/>
      <c r="M173" s="1"/>
      <c r="N173" s="1"/>
      <c r="O173" s="1"/>
      <c r="P173" s="1"/>
      <c r="Q173" s="1"/>
      <c r="R173" s="1"/>
      <c r="S173" s="1"/>
      <c r="T173" s="1"/>
      <c r="U173" s="1"/>
      <c r="Z173" t="e">
        <f>LN(표1[[#This Row],[열6]])</f>
        <v>#NUM!</v>
      </c>
      <c r="AA173">
        <v>0.61299999999999999</v>
      </c>
      <c r="AB173">
        <v>0.61299999999999999</v>
      </c>
    </row>
    <row r="174" spans="2:28" ht="16.5" hidden="1" customHeight="1" x14ac:dyDescent="0.3">
      <c r="B174" s="1"/>
      <c r="I174" s="1"/>
      <c r="J174" s="1"/>
      <c r="K174" s="50"/>
      <c r="L174" s="51"/>
      <c r="M174" s="1"/>
      <c r="N174" s="1"/>
      <c r="O174" s="1"/>
      <c r="P174" s="1"/>
      <c r="Q174" s="1"/>
      <c r="R174" s="1"/>
      <c r="S174" s="1"/>
      <c r="T174" s="1"/>
      <c r="U174" s="1"/>
      <c r="Z174" t="e">
        <f>LN(표1[[#This Row],[열6]])</f>
        <v>#NUM!</v>
      </c>
      <c r="AA174">
        <v>0.61199999999999999</v>
      </c>
      <c r="AB174">
        <v>0.56299999999999994</v>
      </c>
    </row>
    <row r="175" spans="2:28" ht="16.5" hidden="1" customHeight="1" x14ac:dyDescent="0.3">
      <c r="B175" s="1"/>
      <c r="I175" s="1"/>
      <c r="J175" s="1"/>
      <c r="K175" s="50"/>
      <c r="L175" s="51"/>
      <c r="M175" s="1"/>
      <c r="N175" s="1"/>
      <c r="O175" s="1"/>
      <c r="P175" s="1"/>
      <c r="Q175" s="1"/>
      <c r="R175" s="1"/>
      <c r="S175" s="1"/>
      <c r="T175" s="1"/>
      <c r="U175" s="1"/>
      <c r="Z175" t="e">
        <f>LN(표1[[#This Row],[열6]])</f>
        <v>#NUM!</v>
      </c>
      <c r="AA175">
        <v>0.70299999999999996</v>
      </c>
      <c r="AB175">
        <v>0.63700000000000001</v>
      </c>
    </row>
    <row r="176" spans="2:28" ht="16.5" hidden="1" customHeight="1" x14ac:dyDescent="0.3">
      <c r="B176" s="1"/>
      <c r="I176" s="1"/>
      <c r="J176" s="1"/>
      <c r="K176" s="1"/>
      <c r="L176" s="51"/>
      <c r="M176" s="1"/>
      <c r="N176" s="1"/>
      <c r="O176" s="1"/>
      <c r="P176" s="1"/>
      <c r="Q176" s="1"/>
      <c r="R176" s="1"/>
      <c r="S176" s="1"/>
      <c r="T176" s="1"/>
      <c r="U176" s="1"/>
      <c r="Z176" t="e">
        <f>LN(표1[[#This Row],[열6]])</f>
        <v>#NUM!</v>
      </c>
      <c r="AA176">
        <v>0.67800000000000005</v>
      </c>
      <c r="AB176">
        <v>0.96599999999999997</v>
      </c>
    </row>
    <row r="177" spans="2:28" ht="16.5" hidden="1" customHeight="1" x14ac:dyDescent="0.3">
      <c r="B177" s="1"/>
      <c r="I177" s="1"/>
      <c r="J177" s="1"/>
      <c r="K177" s="1"/>
      <c r="L177" s="51"/>
      <c r="M177" s="1"/>
      <c r="N177" s="1"/>
      <c r="O177" s="1"/>
      <c r="P177" s="1"/>
      <c r="Q177" s="1"/>
      <c r="R177" s="1"/>
      <c r="S177" s="1"/>
      <c r="T177" s="1"/>
      <c r="U177" s="1"/>
      <c r="Z177" t="e">
        <f>LN(표1[[#This Row],[열6]])</f>
        <v>#NUM!</v>
      </c>
      <c r="AA177">
        <v>0.52600000000000002</v>
      </c>
      <c r="AB177">
        <v>0.87</v>
      </c>
    </row>
    <row r="178" spans="2:28" ht="16.5" hidden="1" customHeight="1" x14ac:dyDescent="0.3">
      <c r="B178" s="1"/>
      <c r="I178" s="1"/>
      <c r="J178" s="1"/>
      <c r="K178" s="50"/>
      <c r="L178" s="51"/>
      <c r="M178" s="1"/>
      <c r="N178" s="1"/>
      <c r="O178" s="1"/>
      <c r="P178" s="1"/>
      <c r="Q178" s="1"/>
      <c r="R178" s="1"/>
      <c r="S178" s="1"/>
      <c r="T178" s="1"/>
      <c r="U178" s="1"/>
      <c r="Z178" t="e">
        <f>LN(표1[[#This Row],[열6]])</f>
        <v>#NUM!</v>
      </c>
      <c r="AA178">
        <v>0.52500000000000002</v>
      </c>
      <c r="AB178">
        <v>0.76</v>
      </c>
    </row>
    <row r="179" spans="2:28" ht="16.5" hidden="1" customHeight="1" x14ac:dyDescent="0.3">
      <c r="B179" s="1"/>
      <c r="I179" s="1"/>
      <c r="J179" s="1"/>
      <c r="K179" s="50"/>
      <c r="L179" s="51"/>
      <c r="M179" s="1"/>
      <c r="N179" s="1"/>
      <c r="O179" s="1"/>
      <c r="P179" s="1"/>
      <c r="Q179" s="1"/>
      <c r="R179" s="1"/>
      <c r="S179" s="1"/>
      <c r="T179" s="1"/>
      <c r="U179" s="1"/>
      <c r="Z179" t="e">
        <f>LN(표1[[#This Row],[열6]])</f>
        <v>#NUM!</v>
      </c>
      <c r="AA179">
        <v>0.65500000000000003</v>
      </c>
      <c r="AB179">
        <v>0.71799999999999997</v>
      </c>
    </row>
    <row r="180" spans="2:28" ht="16.5" hidden="1" customHeight="1" x14ac:dyDescent="0.3">
      <c r="B180" s="1"/>
      <c r="I180" s="1"/>
      <c r="J180" s="1"/>
      <c r="K180" s="1"/>
      <c r="L180" s="51"/>
      <c r="M180" s="1"/>
      <c r="N180" s="1"/>
      <c r="O180" s="1"/>
      <c r="P180" s="1"/>
      <c r="Q180" s="1"/>
      <c r="R180" s="1"/>
      <c r="S180" s="1"/>
      <c r="T180" s="1"/>
      <c r="U180" s="1"/>
      <c r="Z180" t="e">
        <f>LN(표1[[#This Row],[열6]])</f>
        <v>#NUM!</v>
      </c>
      <c r="AA180">
        <v>0.51600000000000001</v>
      </c>
      <c r="AB180">
        <v>0.68500000000000005</v>
      </c>
    </row>
    <row r="181" spans="2:28" ht="16.5" hidden="1" customHeight="1" x14ac:dyDescent="0.3">
      <c r="B181" s="1"/>
      <c r="I181" s="1"/>
      <c r="J181" s="1"/>
      <c r="K181" s="1"/>
      <c r="L181" s="51"/>
      <c r="M181" s="1"/>
      <c r="N181" s="1"/>
      <c r="O181" s="1"/>
      <c r="P181" s="1"/>
      <c r="Q181" s="1"/>
      <c r="R181" s="1"/>
      <c r="S181" s="1"/>
      <c r="T181" s="1"/>
      <c r="U181" s="1"/>
      <c r="Z181" t="e">
        <f>LN(표1[[#This Row],[열6]])</f>
        <v>#NUM!</v>
      </c>
      <c r="AA181">
        <v>0.60799999999999998</v>
      </c>
      <c r="AB181">
        <v>0.66100000000000003</v>
      </c>
    </row>
    <row r="182" spans="2:28" ht="16.5" hidden="1" customHeight="1" x14ac:dyDescent="0.3">
      <c r="B182" s="1"/>
      <c r="I182" s="1"/>
      <c r="J182" s="1"/>
      <c r="K182" s="50"/>
      <c r="L182" s="51"/>
      <c r="M182" s="1"/>
      <c r="N182" s="1"/>
      <c r="O182" s="1"/>
      <c r="P182" s="1"/>
      <c r="Q182" s="1"/>
      <c r="R182" s="1"/>
      <c r="S182" s="1"/>
      <c r="T182" s="1"/>
      <c r="U182" s="1"/>
      <c r="Z182" t="e">
        <f>LN(표1[[#This Row],[열6]])</f>
        <v>#NUM!</v>
      </c>
      <c r="AA182">
        <v>0.64100000000000001</v>
      </c>
      <c r="AB182">
        <v>0.60799999999999998</v>
      </c>
    </row>
    <row r="183" spans="2:28" ht="16.5" hidden="1" customHeight="1" x14ac:dyDescent="0.3">
      <c r="B183" s="1"/>
      <c r="I183" s="1"/>
      <c r="J183" s="1"/>
      <c r="K183" s="50"/>
      <c r="L183" s="51"/>
      <c r="M183" s="1"/>
      <c r="N183" s="1"/>
      <c r="O183" s="1"/>
      <c r="P183" s="1"/>
      <c r="Q183" s="1"/>
      <c r="R183" s="1"/>
      <c r="S183" s="1"/>
      <c r="T183" s="1"/>
      <c r="U183" s="1"/>
      <c r="Z183" t="e">
        <f>LN(표1[[#This Row],[열6]])</f>
        <v>#NUM!</v>
      </c>
      <c r="AA183">
        <v>0.61199999999999999</v>
      </c>
      <c r="AB183">
        <v>0.56299999999999994</v>
      </c>
    </row>
    <row r="184" spans="2:28" ht="16.5" hidden="1" customHeight="1" x14ac:dyDescent="0.3">
      <c r="B184" s="1"/>
      <c r="I184" s="1"/>
      <c r="J184" s="1"/>
      <c r="K184" s="1"/>
      <c r="L184" s="51"/>
      <c r="M184" s="1"/>
      <c r="N184" s="1"/>
      <c r="O184" s="1"/>
      <c r="P184" s="1"/>
      <c r="Q184" s="1"/>
      <c r="R184" s="1"/>
      <c r="S184" s="1"/>
      <c r="T184" s="1"/>
      <c r="U184" s="1"/>
      <c r="Z184" t="e">
        <f>LN(표1[[#This Row],[열6]])</f>
        <v>#NUM!</v>
      </c>
      <c r="AA184">
        <v>0.72299999999999998</v>
      </c>
      <c r="AB184">
        <v>0.64100000000000001</v>
      </c>
    </row>
    <row r="185" spans="2:28" ht="16.5" hidden="1" customHeight="1" x14ac:dyDescent="0.3">
      <c r="B185" s="1"/>
      <c r="I185" s="1"/>
      <c r="J185" s="1"/>
      <c r="K185" s="1"/>
      <c r="L185" s="51"/>
      <c r="M185" s="1"/>
      <c r="N185" s="1"/>
      <c r="O185" s="1"/>
      <c r="P185" s="1"/>
      <c r="Q185" s="1"/>
      <c r="R185" s="1"/>
      <c r="S185" s="1"/>
      <c r="T185" s="1"/>
      <c r="U185" s="1"/>
      <c r="Z185" t="e">
        <f>LN(표1[[#This Row],[열6]])</f>
        <v>#NUM!</v>
      </c>
      <c r="AA185">
        <v>0.63</v>
      </c>
      <c r="AB185">
        <v>0.59699999999999998</v>
      </c>
    </row>
    <row r="186" spans="2:28" ht="16.5" hidden="1" customHeight="1" x14ac:dyDescent="0.3">
      <c r="B186" s="1"/>
      <c r="I186" s="1"/>
      <c r="J186" s="1"/>
      <c r="K186" s="1"/>
      <c r="L186" s="51"/>
      <c r="M186" s="1"/>
      <c r="N186" s="1"/>
      <c r="O186" s="1"/>
      <c r="P186" s="1"/>
      <c r="Q186" s="1"/>
      <c r="R186" s="1"/>
      <c r="S186" s="1"/>
      <c r="T186" s="1"/>
      <c r="U186" s="1"/>
      <c r="Z186" t="e">
        <f>LN(표1[[#This Row],[열6]])</f>
        <v>#NUM!</v>
      </c>
      <c r="AA186">
        <v>0.51500000000000001</v>
      </c>
      <c r="AB186">
        <v>0.65500000000000003</v>
      </c>
    </row>
    <row r="187" spans="2:28" ht="16.5" hidden="1" customHeight="1" x14ac:dyDescent="0.3">
      <c r="B187" s="1"/>
      <c r="I187" s="1"/>
      <c r="J187" s="1"/>
      <c r="K187" s="1"/>
      <c r="L187" s="51"/>
      <c r="M187" s="1"/>
      <c r="N187" s="1"/>
      <c r="O187" s="1"/>
      <c r="P187" s="1"/>
      <c r="Q187" s="1"/>
      <c r="R187" s="1"/>
      <c r="S187" s="1"/>
      <c r="T187" s="1"/>
      <c r="U187" s="1"/>
      <c r="Z187" t="e">
        <f>LN(표1[[#This Row],[열6]])</f>
        <v>#NUM!</v>
      </c>
      <c r="AA187">
        <v>0.70299999999999996</v>
      </c>
      <c r="AB187">
        <v>0.70099999999999996</v>
      </c>
    </row>
    <row r="188" spans="2:28" ht="16.5" hidden="1" customHeight="1" x14ac:dyDescent="0.3">
      <c r="B188" s="1"/>
      <c r="I188" s="1"/>
      <c r="J188" s="1"/>
      <c r="K188" s="1"/>
      <c r="L188" s="51"/>
      <c r="M188" s="1"/>
      <c r="N188" s="1"/>
      <c r="O188" s="1"/>
      <c r="P188" s="1"/>
      <c r="Q188" s="1"/>
      <c r="R188" s="1"/>
      <c r="S188" s="1"/>
      <c r="T188" s="1"/>
      <c r="U188" s="1"/>
      <c r="Z188" t="e">
        <f>LN(표1[[#This Row],[열6]])</f>
        <v>#NUM!</v>
      </c>
      <c r="AA188">
        <v>0.70299999999999996</v>
      </c>
      <c r="AB188">
        <v>0.63600000000000001</v>
      </c>
    </row>
    <row r="189" spans="2:28" ht="16.5" hidden="1" customHeight="1" x14ac:dyDescent="0.3">
      <c r="B189" s="1"/>
      <c r="I189" s="1"/>
      <c r="J189" s="1"/>
      <c r="K189" s="1"/>
      <c r="L189" s="51"/>
      <c r="M189" s="1"/>
      <c r="N189" s="1"/>
      <c r="O189" s="1"/>
      <c r="P189" s="1"/>
      <c r="Q189" s="1"/>
      <c r="R189" s="1"/>
      <c r="S189" s="1"/>
      <c r="T189" s="1"/>
      <c r="U189" s="1"/>
      <c r="Z189" t="e">
        <f>LN(표1[[#This Row],[열6]])</f>
        <v>#NUM!</v>
      </c>
      <c r="AA189">
        <v>0.70299999999999996</v>
      </c>
      <c r="AB189">
        <v>0.69299999999999995</v>
      </c>
    </row>
    <row r="190" spans="2:28" ht="16.5" hidden="1" customHeight="1" x14ac:dyDescent="0.3">
      <c r="B190" s="1"/>
      <c r="I190" s="1"/>
      <c r="J190" s="1"/>
      <c r="K190" s="1"/>
      <c r="L190" s="51"/>
      <c r="M190" s="1"/>
      <c r="N190" s="1"/>
      <c r="O190" s="1"/>
      <c r="P190" s="1"/>
      <c r="Q190" s="1"/>
      <c r="R190" s="1"/>
      <c r="S190" s="1"/>
      <c r="T190" s="1"/>
      <c r="U190" s="1"/>
      <c r="Z190" t="e">
        <f>LN(표1[[#This Row],[열6]])</f>
        <v>#NUM!</v>
      </c>
      <c r="AA190">
        <v>0.70299999999999996</v>
      </c>
      <c r="AB190">
        <v>0.70299999999999996</v>
      </c>
    </row>
    <row r="191" spans="2:28" ht="16.5" hidden="1" customHeight="1" x14ac:dyDescent="0.3">
      <c r="B191" s="1"/>
      <c r="I191" s="1"/>
      <c r="J191" s="1"/>
      <c r="K191" s="1"/>
      <c r="L191" s="51"/>
      <c r="M191" s="1"/>
      <c r="N191" s="1"/>
      <c r="O191" s="1"/>
      <c r="P191" s="1"/>
      <c r="Q191" s="1"/>
      <c r="R191" s="1"/>
      <c r="S191" s="1"/>
      <c r="T191" s="1"/>
      <c r="U191" s="1"/>
      <c r="Z191" t="e">
        <f>LN(표1[[#This Row],[열6]])</f>
        <v>#NUM!</v>
      </c>
      <c r="AA191">
        <v>0.54</v>
      </c>
      <c r="AB191">
        <v>0.70299999999999996</v>
      </c>
    </row>
    <row r="192" spans="2:28" ht="16.5" hidden="1" customHeight="1" x14ac:dyDescent="0.3">
      <c r="B192" s="1"/>
      <c r="I192" s="1"/>
      <c r="J192" s="1"/>
      <c r="K192" s="1"/>
      <c r="L192" s="51"/>
      <c r="M192" s="1"/>
      <c r="N192" s="1"/>
      <c r="O192" s="1"/>
      <c r="P192" s="1"/>
      <c r="Q192" s="1"/>
      <c r="R192" s="1"/>
      <c r="S192" s="1"/>
      <c r="T192" s="1"/>
      <c r="U192" s="1"/>
      <c r="Z192" t="e">
        <f>LN(표1[[#This Row],[열6]])</f>
        <v>#NUM!</v>
      </c>
      <c r="AA192">
        <v>0.47599999999999998</v>
      </c>
      <c r="AB192">
        <v>0.80300000000000005</v>
      </c>
    </row>
    <row r="193" spans="2:28" ht="16.5" hidden="1" customHeight="1" x14ac:dyDescent="0.3">
      <c r="B193" s="1"/>
      <c r="I193" s="1"/>
      <c r="J193" s="1"/>
      <c r="K193" s="1"/>
      <c r="L193" s="51"/>
      <c r="M193" s="1"/>
      <c r="N193" s="1"/>
      <c r="O193" s="1"/>
      <c r="P193" s="1"/>
      <c r="Q193" s="1"/>
      <c r="R193" s="1"/>
      <c r="S193" s="1"/>
      <c r="T193" s="1"/>
      <c r="U193" s="1"/>
      <c r="Z193" t="e">
        <f>LN(표1[[#This Row],[열6]])</f>
        <v>#NUM!</v>
      </c>
      <c r="AA193">
        <v>0.66400000000000003</v>
      </c>
      <c r="AB193">
        <v>0.85699999999999998</v>
      </c>
    </row>
    <row r="194" spans="2:28" ht="16.5" hidden="1" customHeight="1" x14ac:dyDescent="0.3">
      <c r="B194" s="1"/>
      <c r="I194" s="1"/>
      <c r="J194" s="1"/>
      <c r="K194" s="1"/>
      <c r="L194" s="51"/>
      <c r="M194" s="1"/>
      <c r="N194" s="1"/>
      <c r="O194" s="1"/>
      <c r="P194" s="1"/>
      <c r="Q194" s="1"/>
      <c r="R194" s="1"/>
      <c r="S194" s="1"/>
      <c r="T194" s="1"/>
      <c r="U194" s="1"/>
      <c r="Z194" t="e">
        <f>LN(표1[[#This Row],[열6]])</f>
        <v>#NUM!</v>
      </c>
      <c r="AA194">
        <v>0.64300000000000002</v>
      </c>
      <c r="AB194">
        <v>0.7</v>
      </c>
    </row>
    <row r="195" spans="2:28" ht="16.5" hidden="1" customHeight="1" x14ac:dyDescent="0.3">
      <c r="B195" s="1"/>
      <c r="I195" s="1"/>
      <c r="J195" s="1"/>
      <c r="K195" s="1"/>
      <c r="L195" s="51"/>
      <c r="M195" s="1"/>
      <c r="N195" s="1"/>
      <c r="O195" s="1"/>
      <c r="P195" s="1"/>
      <c r="Q195" s="1"/>
      <c r="R195" s="1"/>
      <c r="S195" s="1"/>
      <c r="T195" s="1"/>
      <c r="U195" s="1"/>
      <c r="Z195" t="e">
        <f>LN(표1[[#This Row],[열6]])</f>
        <v>#NUM!</v>
      </c>
      <c r="AA195">
        <v>0.64200000000000002</v>
      </c>
      <c r="AB195">
        <v>0.36699999999999999</v>
      </c>
    </row>
    <row r="196" spans="2:28" ht="16.5" hidden="1" customHeight="1" x14ac:dyDescent="0.3">
      <c r="B196" s="1"/>
      <c r="I196" s="1"/>
      <c r="J196" s="1"/>
      <c r="K196" s="1"/>
      <c r="L196" s="51"/>
      <c r="M196" s="1"/>
      <c r="N196" s="1"/>
      <c r="O196" s="1"/>
      <c r="P196" s="1"/>
      <c r="Q196" s="1"/>
      <c r="R196" s="1"/>
      <c r="S196" s="1"/>
      <c r="T196" s="1"/>
      <c r="U196" s="1"/>
      <c r="Z196" t="e">
        <f>LN(표1[[#This Row],[열6]])</f>
        <v>#NUM!</v>
      </c>
      <c r="AA196">
        <v>0.52300000000000002</v>
      </c>
      <c r="AB196">
        <v>0.63700000000000001</v>
      </c>
    </row>
    <row r="197" spans="2:28" ht="16.5" hidden="1" customHeight="1" x14ac:dyDescent="0.3">
      <c r="B197" s="1"/>
      <c r="I197" s="1"/>
      <c r="J197" s="1"/>
      <c r="K197" s="1"/>
      <c r="L197" s="51"/>
      <c r="M197" s="1"/>
      <c r="N197" s="1"/>
      <c r="O197" s="1"/>
      <c r="P197" s="1"/>
      <c r="Q197" s="1"/>
      <c r="R197" s="1"/>
      <c r="S197" s="1"/>
      <c r="T197" s="1"/>
      <c r="U197" s="1"/>
      <c r="Z197" t="e">
        <f>LN(표1[[#This Row],[열6]])</f>
        <v>#NUM!</v>
      </c>
      <c r="AA197">
        <v>0.63800000000000001</v>
      </c>
      <c r="AB197">
        <v>0.70699999999999996</v>
      </c>
    </row>
    <row r="198" spans="2:28" ht="16.5" hidden="1" customHeight="1" x14ac:dyDescent="0.3">
      <c r="B198" s="1"/>
      <c r="I198" s="1"/>
      <c r="J198" s="1"/>
      <c r="K198" s="1"/>
      <c r="L198" s="51"/>
      <c r="M198" s="1"/>
      <c r="N198" s="1"/>
      <c r="O198" s="1"/>
      <c r="P198" s="1"/>
      <c r="Q198" s="1"/>
      <c r="R198" s="1"/>
      <c r="S198" s="1"/>
      <c r="T198" s="1"/>
      <c r="U198" s="1"/>
      <c r="Z198" t="e">
        <f>LN(표1[[#This Row],[열6]])</f>
        <v>#NUM!</v>
      </c>
      <c r="AA198">
        <v>0.63800000000000001</v>
      </c>
      <c r="AB198">
        <v>0.84</v>
      </c>
    </row>
    <row r="199" spans="2:28" ht="16.5" hidden="1" customHeight="1" x14ac:dyDescent="0.3">
      <c r="B199" s="1"/>
      <c r="I199" s="1"/>
      <c r="J199" s="1"/>
      <c r="K199" s="1"/>
      <c r="L199" s="51"/>
      <c r="M199" s="1"/>
      <c r="N199" s="1"/>
      <c r="O199" s="1"/>
      <c r="P199" s="1"/>
      <c r="Q199" s="1"/>
      <c r="R199" s="1"/>
      <c r="S199" s="1"/>
      <c r="T199" s="1"/>
      <c r="U199" s="1"/>
      <c r="Z199" t="e">
        <f>LN(표1[[#This Row],[열6]])</f>
        <v>#NUM!</v>
      </c>
      <c r="AA199">
        <v>0.64</v>
      </c>
      <c r="AB199">
        <v>0.75600000000000001</v>
      </c>
    </row>
    <row r="200" spans="2:28" ht="16.5" hidden="1" customHeight="1" x14ac:dyDescent="0.3">
      <c r="B200" s="1"/>
      <c r="I200" s="1"/>
      <c r="J200" s="1"/>
      <c r="K200" s="1"/>
      <c r="L200" s="51"/>
      <c r="M200" s="1"/>
      <c r="N200" s="1"/>
      <c r="O200" s="1"/>
      <c r="P200" s="1"/>
      <c r="Q200" s="1"/>
      <c r="R200" s="1"/>
      <c r="S200" s="1"/>
      <c r="T200" s="1"/>
      <c r="U200" s="1"/>
      <c r="Z200" t="e">
        <f>LN(표1[[#This Row],[열6]])</f>
        <v>#NUM!</v>
      </c>
      <c r="AA200">
        <v>0.64300000000000002</v>
      </c>
      <c r="AB200">
        <v>0.80900000000000005</v>
      </c>
    </row>
    <row r="201" spans="2:28" ht="16.5" hidden="1" customHeight="1" x14ac:dyDescent="0.3">
      <c r="B201" s="1"/>
      <c r="I201" s="1"/>
      <c r="J201" s="1"/>
      <c r="K201" s="1"/>
      <c r="L201" s="51"/>
      <c r="M201" s="1"/>
      <c r="N201" s="1"/>
      <c r="O201" s="1"/>
      <c r="P201" s="1"/>
      <c r="Q201" s="1"/>
      <c r="R201" s="1"/>
      <c r="S201" s="1"/>
      <c r="T201" s="1"/>
      <c r="U201" s="1"/>
      <c r="Z201" t="e">
        <f>LN(표1[[#This Row],[열6]])</f>
        <v>#NUM!</v>
      </c>
      <c r="AA201">
        <v>0.63600000000000001</v>
      </c>
      <c r="AB201">
        <v>0.86599999999999999</v>
      </c>
    </row>
    <row r="202" spans="2:28" ht="16.5" hidden="1" customHeight="1" x14ac:dyDescent="0.3">
      <c r="B202" s="1"/>
      <c r="I202" s="1"/>
      <c r="J202" s="1"/>
      <c r="K202" s="1"/>
      <c r="L202" s="51"/>
      <c r="M202" s="1"/>
      <c r="N202" s="1"/>
      <c r="O202" s="1"/>
      <c r="P202" s="1"/>
      <c r="Q202" s="1"/>
      <c r="R202" s="1"/>
      <c r="S202" s="1"/>
      <c r="T202" s="1"/>
      <c r="U202" s="1"/>
      <c r="Z202" t="e">
        <f>LN(표1[[#This Row],[열6]])</f>
        <v>#NUM!</v>
      </c>
      <c r="AA202">
        <v>0.628</v>
      </c>
      <c r="AB202">
        <v>0.70299999999999996</v>
      </c>
    </row>
    <row r="203" spans="2:28" ht="16.5" hidden="1" customHeight="1" x14ac:dyDescent="0.3">
      <c r="B203" s="1"/>
      <c r="I203" s="1"/>
      <c r="J203" s="1"/>
      <c r="K203" s="1"/>
      <c r="L203" s="51"/>
      <c r="M203" s="1"/>
      <c r="N203" s="1"/>
      <c r="O203" s="1"/>
      <c r="P203" s="1"/>
      <c r="Q203" s="1"/>
      <c r="R203" s="1"/>
      <c r="S203" s="1"/>
      <c r="T203" s="1"/>
      <c r="U203" s="1"/>
      <c r="Z203" t="e">
        <f>LN(표1[[#This Row],[열6]])</f>
        <v>#NUM!</v>
      </c>
      <c r="AA203">
        <v>0.621</v>
      </c>
      <c r="AB203">
        <v>0.751</v>
      </c>
    </row>
    <row r="204" spans="2:28" ht="16.5" hidden="1" customHeight="1" x14ac:dyDescent="0.3">
      <c r="B204" s="1"/>
      <c r="I204" s="1"/>
      <c r="J204" s="1"/>
      <c r="K204" s="1"/>
      <c r="L204" s="51"/>
      <c r="M204" s="1"/>
      <c r="N204" s="1"/>
      <c r="O204" s="1"/>
      <c r="P204" s="1"/>
      <c r="Q204" s="1"/>
      <c r="R204" s="1"/>
      <c r="S204" s="1"/>
      <c r="T204" s="1"/>
      <c r="U204" s="1"/>
      <c r="Z204" t="e">
        <f>LN(표1[[#This Row],[열6]])</f>
        <v>#NUM!</v>
      </c>
      <c r="AA204">
        <v>0.621</v>
      </c>
      <c r="AB204">
        <v>0.63400000000000001</v>
      </c>
    </row>
    <row r="205" spans="2:28" ht="16.5" hidden="1" customHeight="1" x14ac:dyDescent="0.3">
      <c r="B205" s="1"/>
      <c r="I205" s="1"/>
      <c r="J205" s="1"/>
      <c r="K205" s="1"/>
      <c r="L205" s="51"/>
      <c r="M205" s="1"/>
      <c r="N205" s="1"/>
      <c r="O205" s="1"/>
      <c r="P205" s="1"/>
      <c r="Q205" s="1"/>
      <c r="R205" s="1"/>
      <c r="S205" s="1"/>
      <c r="T205" s="1"/>
      <c r="U205" s="1"/>
      <c r="Z205" t="e">
        <f>LN(표1[[#This Row],[열6]])</f>
        <v>#NUM!</v>
      </c>
      <c r="AA205">
        <v>0.61</v>
      </c>
      <c r="AB205">
        <v>0.59799999999999998</v>
      </c>
    </row>
    <row r="206" spans="2:28" ht="16.5" hidden="1" customHeight="1" x14ac:dyDescent="0.3">
      <c r="B206" s="1"/>
      <c r="I206" s="1"/>
      <c r="J206" s="1"/>
      <c r="K206" s="1"/>
      <c r="L206" s="51"/>
      <c r="M206" s="1"/>
      <c r="N206" s="1"/>
      <c r="O206" s="1"/>
      <c r="P206" s="1"/>
      <c r="Q206" s="1"/>
      <c r="R206" s="1"/>
      <c r="S206" s="1"/>
      <c r="T206" s="1"/>
      <c r="U206" s="1"/>
      <c r="Z206" t="e">
        <f>LN(표1[[#This Row],[열6]])</f>
        <v>#NUM!</v>
      </c>
      <c r="AA206">
        <v>0.60699999999999998</v>
      </c>
      <c r="AB206">
        <v>0.63</v>
      </c>
    </row>
    <row r="207" spans="2:28" ht="16.5" hidden="1" customHeight="1" x14ac:dyDescent="0.3">
      <c r="B207" s="1"/>
      <c r="I207" s="1"/>
      <c r="J207" s="1"/>
      <c r="K207" s="1"/>
      <c r="L207" s="51"/>
      <c r="M207" s="1"/>
      <c r="N207" s="1"/>
      <c r="O207" s="1"/>
      <c r="P207" s="1"/>
      <c r="Q207" s="1"/>
      <c r="R207" s="1"/>
      <c r="S207" s="1"/>
      <c r="T207" s="1"/>
      <c r="U207" s="1"/>
      <c r="Z207" t="e">
        <f>LN(표1[[#This Row],[열6]])</f>
        <v>#NUM!</v>
      </c>
      <c r="AA207">
        <v>0.59799999999999998</v>
      </c>
      <c r="AB207">
        <v>0.61</v>
      </c>
    </row>
    <row r="208" spans="2:28" ht="16.5" hidden="1" customHeight="1" x14ac:dyDescent="0.3">
      <c r="B208" s="1"/>
      <c r="I208" s="1"/>
      <c r="J208" s="1"/>
      <c r="K208" s="1"/>
      <c r="L208" s="51"/>
      <c r="M208" s="1"/>
      <c r="N208" s="1"/>
      <c r="O208" s="1"/>
      <c r="P208" s="1"/>
      <c r="Q208" s="1"/>
      <c r="R208" s="1"/>
      <c r="S208" s="1"/>
      <c r="T208" s="1"/>
      <c r="U208" s="1"/>
      <c r="Z208" t="e">
        <f>LN(표1[[#This Row],[열6]])</f>
        <v>#NUM!</v>
      </c>
      <c r="AA208">
        <v>0.42099999999999999</v>
      </c>
      <c r="AB208">
        <v>0.68300000000000005</v>
      </c>
    </row>
    <row r="209" spans="2:28" ht="16.5" hidden="1" customHeight="1" x14ac:dyDescent="0.3">
      <c r="B209" s="1"/>
      <c r="I209" s="1"/>
      <c r="J209" s="1"/>
      <c r="K209" s="1"/>
      <c r="L209" s="51"/>
      <c r="M209" s="1"/>
      <c r="N209" s="1"/>
      <c r="O209" s="1"/>
      <c r="P209" s="1"/>
      <c r="Q209" s="1"/>
      <c r="R209" s="1"/>
      <c r="S209" s="1"/>
      <c r="T209" s="1"/>
      <c r="U209" s="1"/>
      <c r="Z209" t="e">
        <f>LN(표1[[#This Row],[열6]])</f>
        <v>#NUM!</v>
      </c>
      <c r="AA209">
        <v>0.56299999999999994</v>
      </c>
      <c r="AB209">
        <v>0.622</v>
      </c>
    </row>
    <row r="210" spans="2:28" ht="16.5" hidden="1" customHeight="1" x14ac:dyDescent="0.3">
      <c r="B210" s="1"/>
      <c r="I210" s="1"/>
      <c r="J210" s="1"/>
      <c r="K210" s="1"/>
      <c r="L210" s="51"/>
      <c r="M210" s="1"/>
      <c r="N210" s="1"/>
      <c r="O210" s="1"/>
      <c r="P210" s="1"/>
      <c r="Q210" s="1"/>
      <c r="R210" s="1"/>
      <c r="S210" s="1"/>
      <c r="T210" s="1"/>
      <c r="U210" s="1"/>
      <c r="Z210" t="e">
        <f>LN(표1[[#This Row],[열6]])</f>
        <v>#NUM!</v>
      </c>
      <c r="AA210">
        <v>0.56299999999999994</v>
      </c>
      <c r="AB210">
        <v>0.72499999999999998</v>
      </c>
    </row>
    <row r="211" spans="2:28" ht="16.5" hidden="1" customHeight="1" x14ac:dyDescent="0.3">
      <c r="B211" s="1"/>
      <c r="I211" s="1"/>
      <c r="J211" s="1"/>
      <c r="K211" s="1"/>
      <c r="L211" s="51"/>
      <c r="M211" s="1"/>
      <c r="N211" s="1"/>
      <c r="O211" s="1"/>
      <c r="P211" s="1"/>
      <c r="Q211" s="1"/>
      <c r="R211" s="1"/>
      <c r="S211" s="1"/>
      <c r="T211" s="1"/>
      <c r="U211" s="1"/>
      <c r="Z211" t="e">
        <f>LN(표1[[#This Row],[열6]])</f>
        <v>#NUM!</v>
      </c>
      <c r="AA211">
        <v>0.55000000000000004</v>
      </c>
      <c r="AB211">
        <v>0.73299999999999998</v>
      </c>
    </row>
    <row r="212" spans="2:28" ht="16.5" hidden="1" customHeight="1" x14ac:dyDescent="0.3">
      <c r="B212" s="1"/>
      <c r="I212" s="1"/>
      <c r="J212" s="1"/>
      <c r="K212" s="1"/>
      <c r="L212" s="51"/>
      <c r="M212" s="1"/>
      <c r="N212" s="1"/>
      <c r="O212" s="1"/>
      <c r="P212" s="1"/>
      <c r="Q212" s="1"/>
      <c r="R212" s="1"/>
      <c r="S212" s="1"/>
      <c r="T212" s="1"/>
      <c r="U212" s="1"/>
      <c r="Z212" t="e">
        <f>LN(표1[[#This Row],[열6]])</f>
        <v>#NUM!</v>
      </c>
      <c r="AA212">
        <v>0.59699999999999998</v>
      </c>
      <c r="AB212">
        <v>0.5</v>
      </c>
    </row>
    <row r="213" spans="2:28" ht="16.5" hidden="1" customHeight="1" x14ac:dyDescent="0.3">
      <c r="B213" s="1"/>
      <c r="I213" s="1"/>
      <c r="J213" s="1"/>
      <c r="K213" s="1"/>
      <c r="L213" s="51"/>
      <c r="M213" s="1"/>
      <c r="N213" s="1"/>
      <c r="O213" s="1"/>
      <c r="P213" s="1"/>
      <c r="Q213" s="1"/>
      <c r="R213" s="1"/>
      <c r="S213" s="1"/>
      <c r="T213" s="1"/>
      <c r="U213" s="1"/>
      <c r="Z213" t="e">
        <f>LN(표1[[#This Row],[열6]])</f>
        <v>#NUM!</v>
      </c>
      <c r="AA213">
        <v>0.47499999999999998</v>
      </c>
      <c r="AB213">
        <v>0.315</v>
      </c>
    </row>
    <row r="214" spans="2:28" ht="16.5" hidden="1" customHeight="1" x14ac:dyDescent="0.3">
      <c r="B214" s="1"/>
      <c r="I214" s="1"/>
      <c r="J214" s="1"/>
      <c r="K214" s="1"/>
      <c r="L214" s="51"/>
      <c r="M214" s="1"/>
      <c r="N214" s="1"/>
      <c r="O214" s="1"/>
      <c r="P214" s="1"/>
      <c r="Q214" s="1"/>
      <c r="R214" s="1"/>
      <c r="S214" s="1"/>
      <c r="T214" s="1"/>
      <c r="U214" s="1"/>
      <c r="Z214" t="e">
        <f>LN(표1[[#This Row],[열6]])</f>
        <v>#NUM!</v>
      </c>
      <c r="AA214">
        <v>0.50600000000000001</v>
      </c>
      <c r="AB214">
        <v>0.25800000000000001</v>
      </c>
    </row>
    <row r="215" spans="2:28" ht="16.5" hidden="1" customHeight="1" x14ac:dyDescent="0.3">
      <c r="B215" s="1"/>
      <c r="I215" s="1"/>
      <c r="J215" s="1"/>
      <c r="K215" s="1"/>
      <c r="L215" s="51"/>
      <c r="M215" s="1"/>
      <c r="N215" s="1"/>
      <c r="O215" s="1"/>
      <c r="P215" s="1"/>
      <c r="Q215" s="1"/>
      <c r="R215" s="1"/>
      <c r="S215" s="1"/>
      <c r="T215" s="1"/>
      <c r="U215" s="1"/>
      <c r="Z215" t="e">
        <f>LN(표1[[#This Row],[열6]])</f>
        <v>#NUM!</v>
      </c>
      <c r="AA215">
        <v>0.47299999999999998</v>
      </c>
      <c r="AB215">
        <v>0.64</v>
      </c>
    </row>
    <row r="216" spans="2:28" ht="16.5" hidden="1" customHeight="1" x14ac:dyDescent="0.3">
      <c r="B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2:28" ht="16.5" hidden="1" customHeight="1" x14ac:dyDescent="0.3">
      <c r="B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2:28" ht="16.5" hidden="1" customHeight="1" x14ac:dyDescent="0.3">
      <c r="B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2:28" ht="16.5" hidden="1" customHeight="1" x14ac:dyDescent="0.3">
      <c r="B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2:28" ht="16.5" hidden="1" customHeight="1" x14ac:dyDescent="0.3">
      <c r="B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2:28" ht="16.5" hidden="1" customHeight="1" x14ac:dyDescent="0.3">
      <c r="B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2:28" ht="16.5" hidden="1" customHeight="1" x14ac:dyDescent="0.3">
      <c r="B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2:28" ht="16.5" hidden="1" customHeight="1" x14ac:dyDescent="0.3">
      <c r="B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2:28" ht="16.5" hidden="1" customHeight="1" x14ac:dyDescent="0.3">
      <c r="B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2:21" ht="16.5" hidden="1" customHeight="1" x14ac:dyDescent="0.3">
      <c r="B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2:21" ht="16.5" hidden="1" customHeight="1" x14ac:dyDescent="0.3">
      <c r="B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2:21" ht="16.5" hidden="1" customHeight="1" x14ac:dyDescent="0.3">
      <c r="B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2:21" ht="16.5" hidden="1" customHeight="1" x14ac:dyDescent="0.3">
      <c r="B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2:21" ht="16.5" hidden="1" customHeight="1" x14ac:dyDescent="0.3">
      <c r="B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2:21" ht="16.5" hidden="1" customHeight="1" x14ac:dyDescent="0.3">
      <c r="B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2:21" ht="16.5" hidden="1" customHeight="1" x14ac:dyDescent="0.3">
      <c r="B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2:21" ht="16.5" hidden="1" customHeight="1" x14ac:dyDescent="0.3">
      <c r="B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2:21" ht="16.5" hidden="1" customHeight="1" x14ac:dyDescent="0.3">
      <c r="B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2:21" ht="16.5" hidden="1" customHeight="1" x14ac:dyDescent="0.3">
      <c r="B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2:21" ht="16.5" hidden="1" customHeight="1" x14ac:dyDescent="0.3">
      <c r="B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2:21" ht="16.5" hidden="1" customHeight="1" x14ac:dyDescent="0.3">
      <c r="B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2:21" ht="16.5" hidden="1" customHeight="1" x14ac:dyDescent="0.3">
      <c r="B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2:21" ht="16.5" hidden="1" customHeight="1" x14ac:dyDescent="0.3">
      <c r="B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2:21" ht="16.5" hidden="1" customHeight="1" x14ac:dyDescent="0.3">
      <c r="B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2:21" ht="16.5" hidden="1" customHeight="1" x14ac:dyDescent="0.3">
      <c r="B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2:21" ht="16.5" hidden="1" customHeight="1" x14ac:dyDescent="0.3">
      <c r="B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2:21" ht="16.5" hidden="1" customHeight="1" x14ac:dyDescent="0.3">
      <c r="B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2:21" ht="16.5" hidden="1" customHeight="1" x14ac:dyDescent="0.3">
      <c r="B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2:21" ht="16.5" hidden="1" customHeight="1" x14ac:dyDescent="0.3">
      <c r="B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2:21" ht="16.5" hidden="1" customHeight="1" x14ac:dyDescent="0.3">
      <c r="B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2:21" ht="16.5" hidden="1" customHeight="1" x14ac:dyDescent="0.3">
      <c r="B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2:21" ht="16.5" hidden="1" customHeight="1" x14ac:dyDescent="0.3">
      <c r="B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>
        <f>표1[[#This Row],[열6]]*표1[[#This Row],[열7]]</f>
        <v>0</v>
      </c>
      <c r="U247" s="1"/>
    </row>
    <row r="248" spans="2:21" ht="16.5" hidden="1" customHeight="1" x14ac:dyDescent="0.3">
      <c r="B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>
        <f>표1[[#This Row],[열6]]*표1[[#This Row],[열7]]</f>
        <v>0</v>
      </c>
      <c r="U248" s="1"/>
    </row>
    <row r="249" spans="2:21" ht="16.5" hidden="1" customHeight="1" x14ac:dyDescent="0.3">
      <c r="B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>
        <f>표1[[#This Row],[열6]]*표1[[#This Row],[열7]]</f>
        <v>0</v>
      </c>
      <c r="U249" s="1"/>
    </row>
    <row r="250" spans="2:21" ht="16.5" hidden="1" customHeight="1" x14ac:dyDescent="0.3">
      <c r="B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>
        <f>표1[[#This Row],[열6]]*표1[[#This Row],[열7]]</f>
        <v>0</v>
      </c>
      <c r="U250" s="1"/>
    </row>
    <row r="251" spans="2:21" ht="16.5" hidden="1" customHeight="1" x14ac:dyDescent="0.3">
      <c r="B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>
        <f>표1[[#This Row],[열6]]*표1[[#This Row],[열7]]</f>
        <v>0</v>
      </c>
      <c r="U251" s="1"/>
    </row>
    <row r="252" spans="2:21" ht="16.5" hidden="1" customHeight="1" x14ac:dyDescent="0.3">
      <c r="B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>
        <f>표1[[#This Row],[열6]]*표1[[#This Row],[열7]]</f>
        <v>0</v>
      </c>
      <c r="U252" s="1"/>
    </row>
    <row r="253" spans="2:21" ht="16.5" hidden="1" customHeight="1" x14ac:dyDescent="0.3">
      <c r="B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>
        <f>표1[[#This Row],[열6]]*표1[[#This Row],[열7]]</f>
        <v>0</v>
      </c>
      <c r="U253" s="1"/>
    </row>
    <row r="254" spans="2:21" ht="16.5" hidden="1" customHeight="1" x14ac:dyDescent="0.3">
      <c r="B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>
        <f>표1[[#This Row],[열6]]*표1[[#This Row],[열7]]</f>
        <v>0</v>
      </c>
      <c r="U254" s="1"/>
    </row>
    <row r="255" spans="2:21" ht="16.5" hidden="1" customHeight="1" x14ac:dyDescent="0.3">
      <c r="B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>
        <f>표1[[#This Row],[열6]]*표1[[#This Row],[열7]]</f>
        <v>0</v>
      </c>
      <c r="U255" s="1"/>
    </row>
    <row r="256" spans="2:21" ht="16.5" hidden="1" customHeight="1" x14ac:dyDescent="0.3">
      <c r="B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>
        <f>표1[[#This Row],[열6]]*표1[[#This Row],[열7]]</f>
        <v>0</v>
      </c>
      <c r="U256" s="1"/>
    </row>
    <row r="257" spans="2:21" ht="16.5" hidden="1" customHeight="1" x14ac:dyDescent="0.3">
      <c r="B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>
        <f>표1[[#This Row],[열6]]*표1[[#This Row],[열7]]</f>
        <v>0</v>
      </c>
      <c r="U257" s="1"/>
    </row>
    <row r="258" spans="2:21" ht="16.5" hidden="1" customHeight="1" x14ac:dyDescent="0.3">
      <c r="B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>
        <f>표1[[#This Row],[열6]]*표1[[#This Row],[열7]]</f>
        <v>0</v>
      </c>
      <c r="U258" s="1"/>
    </row>
    <row r="259" spans="2:21" ht="16.5" hidden="1" customHeight="1" x14ac:dyDescent="0.3">
      <c r="B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>
        <f>표1[[#This Row],[열6]]*표1[[#This Row],[열7]]</f>
        <v>0</v>
      </c>
      <c r="U259" s="1"/>
    </row>
    <row r="260" spans="2:21" ht="16.5" hidden="1" customHeight="1" x14ac:dyDescent="0.3">
      <c r="B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>
        <f>표1[[#This Row],[열6]]*표1[[#This Row],[열7]]</f>
        <v>0</v>
      </c>
      <c r="U260" s="1"/>
    </row>
    <row r="261" spans="2:21" ht="16.5" hidden="1" customHeight="1" x14ac:dyDescent="0.3">
      <c r="B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>
        <f>표1[[#This Row],[열6]]*표1[[#This Row],[열7]]</f>
        <v>0</v>
      </c>
      <c r="U261" s="1"/>
    </row>
    <row r="262" spans="2:21" ht="16.5" hidden="1" customHeight="1" x14ac:dyDescent="0.3">
      <c r="B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>
        <f>표1[[#This Row],[열6]]*표1[[#This Row],[열7]]</f>
        <v>0</v>
      </c>
      <c r="U262" s="1"/>
    </row>
    <row r="263" spans="2:21" ht="16.5" hidden="1" customHeight="1" x14ac:dyDescent="0.3">
      <c r="B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>
        <f>표1[[#This Row],[열6]]*표1[[#This Row],[열7]]</f>
        <v>0</v>
      </c>
      <c r="U263" s="1"/>
    </row>
    <row r="264" spans="2:21" ht="16.5" hidden="1" customHeight="1" x14ac:dyDescent="0.3">
      <c r="B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>
        <f>표1[[#This Row],[열6]]*표1[[#This Row],[열7]]</f>
        <v>0</v>
      </c>
      <c r="U264" s="1"/>
    </row>
    <row r="265" spans="2:21" ht="16.5" hidden="1" customHeight="1" x14ac:dyDescent="0.3">
      <c r="B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>
        <f>표1[[#This Row],[열6]]*표1[[#This Row],[열7]]</f>
        <v>0</v>
      </c>
      <c r="U265" s="1"/>
    </row>
    <row r="266" spans="2:21" ht="16.5" hidden="1" customHeight="1" x14ac:dyDescent="0.3">
      <c r="B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>
        <f>표1[[#This Row],[열6]]*표1[[#This Row],[열7]]</f>
        <v>0</v>
      </c>
      <c r="U266" s="1"/>
    </row>
    <row r="267" spans="2:21" ht="16.5" hidden="1" customHeight="1" x14ac:dyDescent="0.3">
      <c r="B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>
        <f>표1[[#This Row],[열6]]*표1[[#This Row],[열7]]</f>
        <v>0</v>
      </c>
      <c r="U267" s="1"/>
    </row>
    <row r="268" spans="2:21" ht="16.5" hidden="1" customHeight="1" x14ac:dyDescent="0.3">
      <c r="B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>
        <f>표1[[#This Row],[열6]]*표1[[#This Row],[열7]]</f>
        <v>0</v>
      </c>
      <c r="U268" s="1"/>
    </row>
    <row r="269" spans="2:21" ht="16.5" hidden="1" customHeight="1" x14ac:dyDescent="0.3">
      <c r="B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>
        <f>표1[[#This Row],[열6]]*표1[[#This Row],[열7]]</f>
        <v>0</v>
      </c>
      <c r="U269" s="1"/>
    </row>
    <row r="270" spans="2:21" ht="16.5" hidden="1" customHeight="1" x14ac:dyDescent="0.3">
      <c r="B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>
        <f>표1[[#This Row],[열6]]*표1[[#This Row],[열7]]</f>
        <v>0</v>
      </c>
      <c r="U270" s="1"/>
    </row>
    <row r="271" spans="2:21" ht="16.5" hidden="1" customHeight="1" x14ac:dyDescent="0.3">
      <c r="B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>
        <f>표1[[#This Row],[열6]]*표1[[#This Row],[열7]]</f>
        <v>0</v>
      </c>
      <c r="U271" s="1"/>
    </row>
    <row r="272" spans="2:21" ht="16.5" hidden="1" customHeight="1" x14ac:dyDescent="0.3">
      <c r="B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>
        <f>표1[[#This Row],[열6]]*표1[[#This Row],[열7]]</f>
        <v>0</v>
      </c>
      <c r="U272" s="1"/>
    </row>
    <row r="273" spans="2:21" ht="16.5" hidden="1" customHeight="1" x14ac:dyDescent="0.3">
      <c r="B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>
        <f>표1[[#This Row],[열6]]*표1[[#This Row],[열7]]</f>
        <v>0</v>
      </c>
      <c r="U273" s="1"/>
    </row>
    <row r="274" spans="2:21" ht="16.5" hidden="1" customHeight="1" x14ac:dyDescent="0.3">
      <c r="B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>
        <f>표1[[#This Row],[열6]]*표1[[#This Row],[열7]]</f>
        <v>0</v>
      </c>
      <c r="U274" s="1"/>
    </row>
    <row r="275" spans="2:21" ht="16.5" hidden="1" customHeight="1" x14ac:dyDescent="0.3">
      <c r="B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>
        <f>표1[[#This Row],[열6]]*표1[[#This Row],[열7]]</f>
        <v>0</v>
      </c>
      <c r="U275" s="1"/>
    </row>
    <row r="276" spans="2:21" ht="16.5" hidden="1" customHeight="1" x14ac:dyDescent="0.3">
      <c r="B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>
        <f>표1[[#This Row],[열6]]*표1[[#This Row],[열7]]</f>
        <v>0</v>
      </c>
      <c r="U276" s="1"/>
    </row>
    <row r="277" spans="2:21" ht="16.5" hidden="1" customHeight="1" x14ac:dyDescent="0.3">
      <c r="B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>
        <f>표1[[#This Row],[열6]]*표1[[#This Row],[열7]]</f>
        <v>0</v>
      </c>
      <c r="U277" s="1"/>
    </row>
    <row r="278" spans="2:21" ht="16.5" hidden="1" customHeight="1" x14ac:dyDescent="0.3">
      <c r="B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>
        <f>표1[[#This Row],[열6]]*표1[[#This Row],[열7]]</f>
        <v>0</v>
      </c>
      <c r="U278" s="1"/>
    </row>
    <row r="279" spans="2:21" ht="16.5" hidden="1" customHeight="1" x14ac:dyDescent="0.3">
      <c r="B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>
        <f>표1[[#This Row],[열6]]*표1[[#This Row],[열7]]</f>
        <v>0</v>
      </c>
      <c r="U279" s="1"/>
    </row>
    <row r="280" spans="2:21" ht="16.5" hidden="1" customHeight="1" x14ac:dyDescent="0.3">
      <c r="B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>
        <f>표1[[#This Row],[열6]]*표1[[#This Row],[열7]]</f>
        <v>0</v>
      </c>
      <c r="U280" s="1"/>
    </row>
    <row r="281" spans="2:21" ht="16.5" hidden="1" customHeight="1" x14ac:dyDescent="0.3">
      <c r="B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>
        <f>표1[[#This Row],[열6]]*표1[[#This Row],[열7]]</f>
        <v>0</v>
      </c>
      <c r="U281" s="1"/>
    </row>
    <row r="282" spans="2:21" ht="16.5" hidden="1" customHeight="1" x14ac:dyDescent="0.3">
      <c r="B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>
        <f>표1[[#This Row],[열6]]*표1[[#This Row],[열7]]</f>
        <v>0</v>
      </c>
      <c r="U282" s="1"/>
    </row>
    <row r="283" spans="2:21" ht="16.5" hidden="1" customHeight="1" x14ac:dyDescent="0.3">
      <c r="B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>
        <f>표1[[#This Row],[열6]]*표1[[#This Row],[열7]]</f>
        <v>0</v>
      </c>
      <c r="U283" s="1"/>
    </row>
    <row r="284" spans="2:21" ht="16.5" hidden="1" customHeight="1" x14ac:dyDescent="0.3">
      <c r="B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>
        <f>표1[[#This Row],[열6]]*표1[[#This Row],[열7]]</f>
        <v>0</v>
      </c>
      <c r="U284" s="1"/>
    </row>
    <row r="285" spans="2:21" ht="16.5" hidden="1" customHeight="1" x14ac:dyDescent="0.3">
      <c r="B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>
        <f>표1[[#This Row],[열6]]*표1[[#This Row],[열7]]</f>
        <v>0</v>
      </c>
      <c r="U285" s="1"/>
    </row>
    <row r="286" spans="2:21" ht="16.5" hidden="1" customHeight="1" x14ac:dyDescent="0.3">
      <c r="B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>
        <f>표1[[#This Row],[열6]]*표1[[#This Row],[열7]]</f>
        <v>0</v>
      </c>
      <c r="U286" s="1"/>
    </row>
    <row r="287" spans="2:21" ht="16.5" hidden="1" customHeight="1" x14ac:dyDescent="0.3">
      <c r="B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>
        <f>표1[[#This Row],[열6]]*표1[[#This Row],[열7]]</f>
        <v>0</v>
      </c>
      <c r="U287" s="1"/>
    </row>
    <row r="288" spans="2:21" ht="16.5" hidden="1" customHeight="1" x14ac:dyDescent="0.3"/>
    <row r="289" ht="16.5" hidden="1" customHeight="1" x14ac:dyDescent="0.3"/>
    <row r="290" ht="16.5" hidden="1" customHeight="1" x14ac:dyDescent="0.3"/>
    <row r="291" ht="16.5" hidden="1" customHeight="1" x14ac:dyDescent="0.3"/>
    <row r="292" ht="16.5" hidden="1" customHeight="1" x14ac:dyDescent="0.3"/>
    <row r="293" ht="16.5" hidden="1" customHeight="1" x14ac:dyDescent="0.3"/>
    <row r="294" ht="16.5" hidden="1" customHeight="1" x14ac:dyDescent="0.3"/>
    <row r="295" ht="16.5" hidden="1" customHeight="1" x14ac:dyDescent="0.3"/>
    <row r="296" ht="16.5" hidden="1" customHeight="1" x14ac:dyDescent="0.3"/>
    <row r="297" ht="16.5" hidden="1" customHeight="1" x14ac:dyDescent="0.3"/>
    <row r="298" ht="16.5" hidden="1" customHeight="1" x14ac:dyDescent="0.3"/>
    <row r="299" ht="16.5" hidden="1" customHeight="1" x14ac:dyDescent="0.3"/>
    <row r="300" ht="16.5" hidden="1" customHeight="1" x14ac:dyDescent="0.3"/>
    <row r="301" ht="16.5" hidden="1" customHeight="1" x14ac:dyDescent="0.3"/>
    <row r="302" ht="16.5" hidden="1" customHeight="1" x14ac:dyDescent="0.3"/>
    <row r="303" ht="16.5" hidden="1" customHeight="1" x14ac:dyDescent="0.3"/>
    <row r="304" ht="16.5" hidden="1" customHeight="1" x14ac:dyDescent="0.3"/>
    <row r="305" ht="16.5" hidden="1" customHeight="1" x14ac:dyDescent="0.3"/>
    <row r="306" ht="16.5" hidden="1" customHeight="1" x14ac:dyDescent="0.3"/>
    <row r="307" ht="16.5" hidden="1" customHeight="1" x14ac:dyDescent="0.3"/>
    <row r="308" ht="16.5" hidden="1" customHeight="1" x14ac:dyDescent="0.3"/>
    <row r="309" ht="16.5" hidden="1" customHeight="1" x14ac:dyDescent="0.3"/>
    <row r="310" ht="16.5" hidden="1" customHeight="1" x14ac:dyDescent="0.3"/>
    <row r="311" ht="16.5" hidden="1" customHeight="1" x14ac:dyDescent="0.3"/>
    <row r="312" ht="16.5" hidden="1" customHeight="1" x14ac:dyDescent="0.3"/>
    <row r="313" ht="16.5" hidden="1" customHeight="1" x14ac:dyDescent="0.3"/>
    <row r="314" ht="16.5" hidden="1" customHeight="1" x14ac:dyDescent="0.3"/>
    <row r="315" ht="16.5" hidden="1" customHeight="1" x14ac:dyDescent="0.3"/>
    <row r="316" ht="16.5" hidden="1" customHeight="1" x14ac:dyDescent="0.3"/>
    <row r="317" ht="16.5" hidden="1" customHeight="1" x14ac:dyDescent="0.3"/>
    <row r="318" ht="16.5" hidden="1" customHeight="1" x14ac:dyDescent="0.3"/>
    <row r="319" ht="16.5" hidden="1" customHeight="1" x14ac:dyDescent="0.3"/>
    <row r="320" ht="16.5" hidden="1" customHeight="1" x14ac:dyDescent="0.3"/>
    <row r="321" ht="16.5" hidden="1" customHeight="1" x14ac:dyDescent="0.3"/>
    <row r="322" ht="16.5" hidden="1" customHeight="1" x14ac:dyDescent="0.3"/>
    <row r="323" ht="16.5" hidden="1" customHeight="1" x14ac:dyDescent="0.3"/>
    <row r="324" ht="16.5" hidden="1" customHeight="1" x14ac:dyDescent="0.3"/>
    <row r="325" ht="16.5" hidden="1" customHeight="1" x14ac:dyDescent="0.3"/>
    <row r="326" ht="16.5" hidden="1" customHeight="1" x14ac:dyDescent="0.3"/>
    <row r="327" ht="16.5" hidden="1" customHeight="1" x14ac:dyDescent="0.3"/>
    <row r="328" ht="16.5" hidden="1" customHeight="1" x14ac:dyDescent="0.3"/>
    <row r="329" ht="16.5" hidden="1" customHeight="1" x14ac:dyDescent="0.3"/>
    <row r="330" ht="16.5" hidden="1" customHeight="1" x14ac:dyDescent="0.3"/>
    <row r="331" ht="16.5" hidden="1" customHeight="1" x14ac:dyDescent="0.3"/>
    <row r="332" ht="16.5" hidden="1" customHeight="1" x14ac:dyDescent="0.3"/>
    <row r="333" ht="16.5" hidden="1" customHeight="1" x14ac:dyDescent="0.3"/>
    <row r="334" ht="16.5" hidden="1" customHeight="1" x14ac:dyDescent="0.3"/>
    <row r="335" ht="16.5" hidden="1" customHeight="1" x14ac:dyDescent="0.3"/>
    <row r="336" ht="16.5" hidden="1" customHeight="1" x14ac:dyDescent="0.3"/>
    <row r="337" ht="16.5" hidden="1" customHeight="1" x14ac:dyDescent="0.3"/>
    <row r="338" ht="16.5" hidden="1" customHeight="1" x14ac:dyDescent="0.3"/>
    <row r="339" ht="16.5" hidden="1" customHeight="1" x14ac:dyDescent="0.3"/>
    <row r="340" ht="16.5" hidden="1" customHeight="1" x14ac:dyDescent="0.3"/>
    <row r="341" ht="16.5" hidden="1" customHeight="1" x14ac:dyDescent="0.3"/>
    <row r="342" ht="16.5" hidden="1" customHeight="1" x14ac:dyDescent="0.3"/>
    <row r="343" ht="16.5" hidden="1" customHeight="1" x14ac:dyDescent="0.3"/>
    <row r="344" ht="16.5" hidden="1" customHeight="1" x14ac:dyDescent="0.3"/>
    <row r="345" ht="16.5" hidden="1" customHeight="1" x14ac:dyDescent="0.3"/>
    <row r="346" ht="16.5" hidden="1" customHeight="1" x14ac:dyDescent="0.3"/>
    <row r="347" ht="16.5" hidden="1" customHeight="1" x14ac:dyDescent="0.3"/>
    <row r="348" ht="16.5" hidden="1" customHeight="1" x14ac:dyDescent="0.3"/>
    <row r="349" ht="16.5" hidden="1" customHeight="1" x14ac:dyDescent="0.3"/>
    <row r="350" ht="16.5" hidden="1" customHeight="1" x14ac:dyDescent="0.3"/>
    <row r="351" ht="16.5" hidden="1" customHeight="1" x14ac:dyDescent="0.3"/>
    <row r="352" ht="16.5" hidden="1" customHeight="1" x14ac:dyDescent="0.3"/>
    <row r="353" ht="16.5" hidden="1" customHeight="1" x14ac:dyDescent="0.3"/>
    <row r="354" ht="16.5" hidden="1" customHeight="1" x14ac:dyDescent="0.3"/>
    <row r="355" ht="16.5" hidden="1" customHeight="1" x14ac:dyDescent="0.3"/>
    <row r="356" ht="16.5" hidden="1" customHeight="1" x14ac:dyDescent="0.3"/>
    <row r="357" ht="16.5" hidden="1" customHeight="1" x14ac:dyDescent="0.3"/>
    <row r="358" ht="16.5" hidden="1" customHeight="1" x14ac:dyDescent="0.3"/>
    <row r="359" ht="16.5" hidden="1" customHeight="1" x14ac:dyDescent="0.3"/>
    <row r="360" ht="16.5" hidden="1" customHeight="1" x14ac:dyDescent="0.3"/>
    <row r="361" ht="16.5" hidden="1" customHeight="1" x14ac:dyDescent="0.3"/>
    <row r="362" ht="16.5" hidden="1" customHeight="1" x14ac:dyDescent="0.3"/>
    <row r="363" ht="16.5" hidden="1" customHeight="1" x14ac:dyDescent="0.3"/>
    <row r="364" ht="16.5" hidden="1" customHeight="1" x14ac:dyDescent="0.3"/>
    <row r="365" ht="16.5" hidden="1" customHeight="1" x14ac:dyDescent="0.3"/>
    <row r="366" ht="16.5" hidden="1" customHeight="1" x14ac:dyDescent="0.3"/>
    <row r="367" ht="16.5" hidden="1" customHeight="1" x14ac:dyDescent="0.3"/>
    <row r="368" ht="16.5" hidden="1" customHeight="1" x14ac:dyDescent="0.3"/>
    <row r="369" ht="16.5" hidden="1" customHeight="1" x14ac:dyDescent="0.3"/>
    <row r="370" ht="16.5" hidden="1" customHeight="1" x14ac:dyDescent="0.3"/>
    <row r="371" ht="16.5" hidden="1" customHeight="1" x14ac:dyDescent="0.3"/>
    <row r="372" ht="16.5" hidden="1" customHeight="1" x14ac:dyDescent="0.3"/>
    <row r="373" ht="16.5" hidden="1" customHeight="1" x14ac:dyDescent="0.3"/>
    <row r="374" ht="16.5" hidden="1" customHeight="1" x14ac:dyDescent="0.3"/>
    <row r="375" ht="16.5" hidden="1" customHeight="1" x14ac:dyDescent="0.3"/>
    <row r="376" ht="16.5" hidden="1" customHeight="1" x14ac:dyDescent="0.3"/>
    <row r="377" ht="16.5" hidden="1" customHeight="1" x14ac:dyDescent="0.3"/>
    <row r="378" ht="16.5" hidden="1" customHeight="1" x14ac:dyDescent="0.3"/>
    <row r="379" ht="16.5" hidden="1" customHeight="1" x14ac:dyDescent="0.3"/>
    <row r="380" ht="16.5" hidden="1" customHeight="1" x14ac:dyDescent="0.3"/>
    <row r="381" ht="16.5" hidden="1" customHeight="1" x14ac:dyDescent="0.3"/>
    <row r="382" ht="16.5" hidden="1" customHeight="1" x14ac:dyDescent="0.3"/>
    <row r="383" ht="16.5" hidden="1" customHeight="1" x14ac:dyDescent="0.3"/>
    <row r="384" ht="16.5" hidden="1" customHeight="1" x14ac:dyDescent="0.3"/>
    <row r="385" ht="16.5" hidden="1" customHeight="1" x14ac:dyDescent="0.3"/>
    <row r="386" ht="16.5" hidden="1" customHeight="1" x14ac:dyDescent="0.3"/>
    <row r="387" ht="16.5" hidden="1" customHeight="1" x14ac:dyDescent="0.3"/>
    <row r="388" ht="16.5" hidden="1" customHeight="1" x14ac:dyDescent="0.3"/>
    <row r="389" ht="16.5" hidden="1" customHeight="1" x14ac:dyDescent="0.3"/>
    <row r="390" ht="16.5" hidden="1" customHeight="1" x14ac:dyDescent="0.3"/>
    <row r="391" ht="16.5" hidden="1" customHeight="1" x14ac:dyDescent="0.3"/>
    <row r="392" ht="16.5" hidden="1" customHeight="1" x14ac:dyDescent="0.3"/>
    <row r="393" ht="16.5" hidden="1" customHeight="1" x14ac:dyDescent="0.3"/>
    <row r="394" ht="16.5" hidden="1" customHeight="1" x14ac:dyDescent="0.3"/>
    <row r="395" ht="16.5" hidden="1" customHeight="1" x14ac:dyDescent="0.3"/>
    <row r="396" ht="16.5" hidden="1" customHeight="1" x14ac:dyDescent="0.3"/>
    <row r="397" ht="16.5" hidden="1" customHeight="1" x14ac:dyDescent="0.3"/>
    <row r="398" ht="16.5" hidden="1" customHeight="1" x14ac:dyDescent="0.3"/>
    <row r="399" ht="16.5" hidden="1" customHeight="1" x14ac:dyDescent="0.3"/>
    <row r="400" ht="16.5" hidden="1" customHeight="1" x14ac:dyDescent="0.3"/>
    <row r="401" ht="16.5" hidden="1" customHeight="1" x14ac:dyDescent="0.3"/>
    <row r="402" ht="16.5" hidden="1" customHeight="1" x14ac:dyDescent="0.3"/>
    <row r="403" ht="16.5" hidden="1" customHeight="1" x14ac:dyDescent="0.3"/>
    <row r="404" ht="16.5" hidden="1" customHeight="1" x14ac:dyDescent="0.3"/>
    <row r="405" ht="16.5" hidden="1" customHeight="1" x14ac:dyDescent="0.3"/>
    <row r="406" ht="16.5" hidden="1" customHeight="1" x14ac:dyDescent="0.3"/>
    <row r="407" ht="16.5" hidden="1" customHeight="1" x14ac:dyDescent="0.3"/>
    <row r="408" ht="16.5" hidden="1" customHeight="1" x14ac:dyDescent="0.3"/>
    <row r="409" ht="16.5" hidden="1" customHeight="1" x14ac:dyDescent="0.3"/>
    <row r="410" ht="16.5" hidden="1" customHeight="1" x14ac:dyDescent="0.3"/>
    <row r="411" ht="16.5" hidden="1" customHeight="1" x14ac:dyDescent="0.3"/>
    <row r="412" ht="16.5" hidden="1" customHeight="1" x14ac:dyDescent="0.3"/>
    <row r="413" ht="16.5" hidden="1" customHeight="1" x14ac:dyDescent="0.3"/>
    <row r="414" ht="16.5" hidden="1" customHeight="1" x14ac:dyDescent="0.3"/>
    <row r="415" ht="16.5" hidden="1" customHeight="1" x14ac:dyDescent="0.3"/>
    <row r="416" ht="16.5" hidden="1" customHeight="1" x14ac:dyDescent="0.3"/>
    <row r="417" ht="16.5" hidden="1" customHeight="1" x14ac:dyDescent="0.3"/>
    <row r="418" ht="16.5" hidden="1" customHeight="1" x14ac:dyDescent="0.3"/>
    <row r="419" ht="16.5" hidden="1" customHeight="1" x14ac:dyDescent="0.3"/>
    <row r="420" ht="16.5" hidden="1" customHeight="1" x14ac:dyDescent="0.3"/>
    <row r="421" ht="16.5" hidden="1" customHeight="1" x14ac:dyDescent="0.3"/>
    <row r="422" ht="16.5" hidden="1" customHeight="1" x14ac:dyDescent="0.3"/>
    <row r="423" ht="16.5" hidden="1" customHeight="1" x14ac:dyDescent="0.3"/>
    <row r="424" ht="16.5" hidden="1" customHeight="1" x14ac:dyDescent="0.3"/>
    <row r="425" ht="16.5" hidden="1" customHeight="1" x14ac:dyDescent="0.3"/>
    <row r="426" ht="16.5" hidden="1" customHeight="1" x14ac:dyDescent="0.3"/>
    <row r="427" ht="16.5" hidden="1" customHeight="1" x14ac:dyDescent="0.3"/>
    <row r="428" ht="16.5" hidden="1" customHeight="1" x14ac:dyDescent="0.3"/>
    <row r="429" ht="16.5" hidden="1" customHeight="1" x14ac:dyDescent="0.3"/>
    <row r="430" ht="16.5" hidden="1" customHeight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</sheetData>
  <sheetProtection algorithmName="SHA-512" hashValue="Dp3iHh1IQ74qbIucRLmrk1wDi0WkG8MHTAF4XIjlKWkcxUqPvnzm1AQnOFlysdpRgl3ampKxenKnCBzEN8Bq8A==" saltValue="zmYJW5mYKHhUF/6XphZFSg==" spinCount="100000" sheet="1" selectLockedCells="1"/>
  <mergeCells count="10">
    <mergeCell ref="N3:P4"/>
    <mergeCell ref="C12:D13"/>
    <mergeCell ref="E12:F12"/>
    <mergeCell ref="G12:H12"/>
    <mergeCell ref="K12:S19"/>
    <mergeCell ref="C14:D14"/>
    <mergeCell ref="C19:I24"/>
    <mergeCell ref="K21:S28"/>
    <mergeCell ref="C26:C27"/>
    <mergeCell ref="D26:I27"/>
  </mergeCells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2021-01-12T01:00:45Z</dcterms:created>
  <dcterms:modified xsi:type="dcterms:W3CDTF">2021-01-12T01:12:25Z</dcterms:modified>
</cp:coreProperties>
</file>