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koodi\repos\sema4\gallery\actions\excel\devdata\"/>
    </mc:Choice>
  </mc:AlternateContent>
  <xr:revisionPtr revIDLastSave="0" documentId="13_ncr:1_{F33DCFCD-896C-4237-A5F9-C75B3F00B53D}" xr6:coauthVersionLast="47" xr6:coauthVersionMax="47" xr10:uidLastSave="{00000000-0000-0000-0000-000000000000}"/>
  <bookViews>
    <workbookView xWindow="30510" yWindow="1365" windowWidth="26490" windowHeight="12885" firstSheet="1" activeTab="7" xr2:uid="{00000000-000D-0000-FFFF-FFFF00000000}"/>
  </bookViews>
  <sheets>
    <sheet name="Cover" sheetId="1" r:id="rId1"/>
    <sheet name="Outputs &gt;&gt;" sheetId="2" r:id="rId2"/>
    <sheet name="Financial Model" sheetId="3" r:id="rId3"/>
    <sheet name="Chart Outputs" sheetId="4" r:id="rId4"/>
    <sheet name="Inputs &gt;&gt;" sheetId="5" r:id="rId5"/>
    <sheet name="Raw Financials" sheetId="6" r:id="rId6"/>
    <sheet name="Assumptions &gt;&gt;" sheetId="7" r:id="rId7"/>
    <sheet name="Revenue + Expense Projections" sheetId="8" r:id="rId8"/>
    <sheet name="Headcount" sheetId="9" r:id="rId9"/>
    <sheet name="Balance Sheet Projections" sheetId="10" r:id="rId10"/>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47" i="10" l="1"/>
  <c r="AL47" i="10"/>
  <c r="AK47" i="10"/>
  <c r="AJ47" i="10"/>
  <c r="AI47" i="10"/>
  <c r="AH47" i="10"/>
  <c r="AG47" i="10"/>
  <c r="AF47" i="10"/>
  <c r="AE47" i="10"/>
  <c r="AD47" i="10"/>
  <c r="AC47" i="10"/>
  <c r="AB47" i="10"/>
  <c r="AA47" i="10"/>
  <c r="Z47" i="10"/>
  <c r="Y47" i="10"/>
  <c r="X47" i="10"/>
  <c r="W47" i="10"/>
  <c r="V47" i="10"/>
  <c r="U47" i="10"/>
  <c r="T47" i="10"/>
  <c r="S47" i="10"/>
  <c r="R47" i="10"/>
  <c r="Q47" i="10"/>
  <c r="P47" i="10"/>
  <c r="O47" i="10"/>
  <c r="N47" i="10"/>
  <c r="M47" i="10"/>
  <c r="L47" i="10"/>
  <c r="K47" i="10"/>
  <c r="J47" i="10"/>
  <c r="I47" i="10"/>
  <c r="H47" i="10"/>
  <c r="G47" i="10"/>
  <c r="F47" i="10"/>
  <c r="E47" i="10"/>
  <c r="D47" i="10"/>
  <c r="D12" i="10"/>
  <c r="D49" i="10" s="1"/>
  <c r="AM10" i="10"/>
  <c r="AL10" i="10"/>
  <c r="AK10" i="10"/>
  <c r="AJ10" i="10"/>
  <c r="AI10" i="10"/>
  <c r="AH10"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B1" i="10"/>
  <c r="G115" i="9"/>
  <c r="H114" i="9"/>
  <c r="G114" i="9"/>
  <c r="H113" i="9"/>
  <c r="G113" i="9"/>
  <c r="G117" i="9" s="1"/>
  <c r="G29" i="9" s="1"/>
  <c r="H108" i="9"/>
  <c r="G108" i="9"/>
  <c r="G107" i="9"/>
  <c r="H106" i="9"/>
  <c r="G106" i="9"/>
  <c r="G110" i="9" s="1"/>
  <c r="G103" i="9"/>
  <c r="H101" i="9"/>
  <c r="G101" i="9"/>
  <c r="H100" i="9"/>
  <c r="G100" i="9"/>
  <c r="G99" i="9"/>
  <c r="G94" i="9"/>
  <c r="H93" i="9"/>
  <c r="G93" i="9"/>
  <c r="H92" i="9"/>
  <c r="G92" i="9"/>
  <c r="H87" i="9"/>
  <c r="G87" i="9"/>
  <c r="G89" i="9" s="1"/>
  <c r="G25" i="9" s="1"/>
  <c r="H86" i="9"/>
  <c r="G86" i="9"/>
  <c r="H85" i="9"/>
  <c r="G85" i="9"/>
  <c r="H84" i="9"/>
  <c r="G84" i="9"/>
  <c r="H79" i="9"/>
  <c r="G79" i="9"/>
  <c r="H78" i="9"/>
  <c r="G78" i="9"/>
  <c r="H77" i="9"/>
  <c r="G77" i="9"/>
  <c r="H76" i="9"/>
  <c r="G76" i="9"/>
  <c r="G81" i="9" s="1"/>
  <c r="G24" i="9" s="1"/>
  <c r="G75" i="9"/>
  <c r="H69" i="9"/>
  <c r="G69" i="9"/>
  <c r="H68" i="9"/>
  <c r="G68" i="9"/>
  <c r="H67" i="9"/>
  <c r="G67" i="9"/>
  <c r="G66" i="9"/>
  <c r="H65" i="9"/>
  <c r="G65" i="9"/>
  <c r="H64" i="9"/>
  <c r="G64" i="9"/>
  <c r="I63" i="9"/>
  <c r="H63" i="9"/>
  <c r="G63" i="9"/>
  <c r="G58" i="9"/>
  <c r="H57" i="9"/>
  <c r="G57" i="9"/>
  <c r="H56" i="9"/>
  <c r="G56" i="9"/>
  <c r="H55" i="9"/>
  <c r="G55" i="9"/>
  <c r="H54" i="9"/>
  <c r="G54" i="9"/>
  <c r="I51" i="9"/>
  <c r="I101" i="9" s="1"/>
  <c r="H51" i="9"/>
  <c r="K34" i="9"/>
  <c r="L34" i="9" s="1"/>
  <c r="M34" i="9" s="1"/>
  <c r="N34" i="9" s="1"/>
  <c r="O34" i="9" s="1"/>
  <c r="P34" i="9" s="1"/>
  <c r="Q34" i="9" s="1"/>
  <c r="R34" i="9" s="1"/>
  <c r="S34" i="9" s="1"/>
  <c r="T34" i="9" s="1"/>
  <c r="U34" i="9" s="1"/>
  <c r="V34" i="9" s="1"/>
  <c r="W34" i="9" s="1"/>
  <c r="X34" i="9" s="1"/>
  <c r="Y34" i="9" s="1"/>
  <c r="Z34" i="9" s="1"/>
  <c r="AA34" i="9" s="1"/>
  <c r="AB34" i="9" s="1"/>
  <c r="AC34" i="9" s="1"/>
  <c r="AD34" i="9" s="1"/>
  <c r="AE34" i="9" s="1"/>
  <c r="AF34" i="9" s="1"/>
  <c r="AG34" i="9" s="1"/>
  <c r="AH34" i="9" s="1"/>
  <c r="AI34" i="9" s="1"/>
  <c r="AJ34" i="9" s="1"/>
  <c r="AK34" i="9" s="1"/>
  <c r="AL34" i="9" s="1"/>
  <c r="AM34" i="9" s="1"/>
  <c r="AN34" i="9" s="1"/>
  <c r="AO34" i="9" s="1"/>
  <c r="AP34" i="9" s="1"/>
  <c r="H34" i="9"/>
  <c r="I34" i="9" s="1"/>
  <c r="J34" i="9" s="1"/>
  <c r="B29" i="9"/>
  <c r="G28" i="9"/>
  <c r="B28" i="9"/>
  <c r="G27" i="9"/>
  <c r="B27" i="9"/>
  <c r="B26" i="9"/>
  <c r="B25" i="9"/>
  <c r="B24" i="9"/>
  <c r="B23" i="9"/>
  <c r="B22" i="9"/>
  <c r="H20" i="9"/>
  <c r="I20" i="9" s="1"/>
  <c r="J20" i="9" s="1"/>
  <c r="K20" i="9" s="1"/>
  <c r="L20" i="9" s="1"/>
  <c r="M20" i="9" s="1"/>
  <c r="N20" i="9" s="1"/>
  <c r="O20" i="9" s="1"/>
  <c r="P20" i="9" s="1"/>
  <c r="Q20" i="9" s="1"/>
  <c r="R20" i="9" s="1"/>
  <c r="S20" i="9" s="1"/>
  <c r="T20" i="9" s="1"/>
  <c r="U20" i="9" s="1"/>
  <c r="V20" i="9" s="1"/>
  <c r="W20" i="9" s="1"/>
  <c r="X20" i="9" s="1"/>
  <c r="Y20" i="9" s="1"/>
  <c r="Z20" i="9" s="1"/>
  <c r="AA20" i="9" s="1"/>
  <c r="AB20" i="9" s="1"/>
  <c r="AC20" i="9" s="1"/>
  <c r="AD20" i="9" s="1"/>
  <c r="AE20" i="9" s="1"/>
  <c r="AF20" i="9" s="1"/>
  <c r="AG20" i="9" s="1"/>
  <c r="AH20" i="9" s="1"/>
  <c r="AI20" i="9" s="1"/>
  <c r="AJ20" i="9" s="1"/>
  <c r="AK20" i="9" s="1"/>
  <c r="AL20" i="9" s="1"/>
  <c r="AM20" i="9" s="1"/>
  <c r="AN20" i="9" s="1"/>
  <c r="AO20" i="9" s="1"/>
  <c r="AP20" i="9" s="1"/>
  <c r="C17" i="9"/>
  <c r="B1" i="9"/>
  <c r="AA40" i="8"/>
  <c r="Z40" i="8"/>
  <c r="P40" i="8"/>
  <c r="F40" i="8"/>
  <c r="AM39" i="8"/>
  <c r="AM40" i="8" s="1"/>
  <c r="AM19" i="3" s="1"/>
  <c r="AL39" i="8"/>
  <c r="AK39" i="8"/>
  <c r="AJ39" i="8"/>
  <c r="AI39" i="8"/>
  <c r="AH39" i="8"/>
  <c r="AG39" i="8"/>
  <c r="AF39" i="8"/>
  <c r="AE39" i="8"/>
  <c r="AD39" i="8"/>
  <c r="AC39" i="8"/>
  <c r="AB39" i="8"/>
  <c r="AA39" i="8"/>
  <c r="Z39" i="8"/>
  <c r="Y39" i="8"/>
  <c r="X39" i="8"/>
  <c r="W39" i="8"/>
  <c r="V39" i="8"/>
  <c r="U39" i="8"/>
  <c r="T39" i="8"/>
  <c r="S39" i="8"/>
  <c r="S40" i="8" s="1"/>
  <c r="S19" i="3" s="1"/>
  <c r="S15" i="10" s="1"/>
  <c r="R39" i="8"/>
  <c r="Q39" i="8"/>
  <c r="P39" i="8"/>
  <c r="O39" i="8"/>
  <c r="N39" i="8"/>
  <c r="M39" i="8"/>
  <c r="L39" i="8"/>
  <c r="K39" i="8"/>
  <c r="J39" i="8"/>
  <c r="I39" i="8"/>
  <c r="H39" i="8"/>
  <c r="G39" i="8"/>
  <c r="F39" i="8"/>
  <c r="E39" i="8"/>
  <c r="D39" i="8"/>
  <c r="AM38" i="8"/>
  <c r="AL38" i="8"/>
  <c r="AL40" i="8" s="1"/>
  <c r="AL19" i="3" s="1"/>
  <c r="AL15" i="10" s="1"/>
  <c r="AK38" i="8"/>
  <c r="AK40" i="8" s="1"/>
  <c r="AK19" i="3" s="1"/>
  <c r="AK15" i="10" s="1"/>
  <c r="AJ38" i="8"/>
  <c r="AJ40" i="8" s="1"/>
  <c r="AI38" i="8"/>
  <c r="AH38" i="8"/>
  <c r="AG38" i="8"/>
  <c r="AF38" i="8"/>
  <c r="AE38" i="8"/>
  <c r="AD38" i="8"/>
  <c r="AC38" i="8"/>
  <c r="AB38" i="8"/>
  <c r="AA38" i="8"/>
  <c r="Z38" i="8"/>
  <c r="Y38" i="8"/>
  <c r="X38" i="8"/>
  <c r="W38" i="8"/>
  <c r="V38" i="8"/>
  <c r="U38" i="8"/>
  <c r="T38" i="8"/>
  <c r="S38" i="8"/>
  <c r="R38" i="8"/>
  <c r="R40" i="8" s="1"/>
  <c r="R19" i="3" s="1"/>
  <c r="R15" i="10" s="1"/>
  <c r="Q38" i="8"/>
  <c r="Q40" i="8" s="1"/>
  <c r="Q19" i="3" s="1"/>
  <c r="Q15" i="10" s="1"/>
  <c r="P38" i="8"/>
  <c r="O38" i="8"/>
  <c r="O40" i="8" s="1"/>
  <c r="O19" i="3" s="1"/>
  <c r="O15" i="10" s="1"/>
  <c r="N38" i="8"/>
  <c r="M38" i="8"/>
  <c r="L38" i="8"/>
  <c r="K38" i="8"/>
  <c r="J38" i="8"/>
  <c r="I38" i="8"/>
  <c r="H38" i="8"/>
  <c r="G38" i="8"/>
  <c r="F38" i="8"/>
  <c r="E38" i="8"/>
  <c r="E40" i="8" s="1"/>
  <c r="E19" i="3" s="1"/>
  <c r="D38" i="8"/>
  <c r="AM37" i="8"/>
  <c r="AL37" i="8"/>
  <c r="AK37" i="8"/>
  <c r="AJ37" i="8"/>
  <c r="AI37" i="8"/>
  <c r="AH37" i="8"/>
  <c r="AH40" i="8" s="1"/>
  <c r="AG37" i="8"/>
  <c r="AG40" i="8" s="1"/>
  <c r="AF37" i="8"/>
  <c r="AF40" i="8" s="1"/>
  <c r="AE37" i="8"/>
  <c r="AE40" i="8" s="1"/>
  <c r="AD37" i="8"/>
  <c r="AD40" i="8" s="1"/>
  <c r="AC37" i="8"/>
  <c r="AB37" i="8"/>
  <c r="AA37" i="8"/>
  <c r="Z37" i="8"/>
  <c r="Y37" i="8"/>
  <c r="X37" i="8"/>
  <c r="W37" i="8"/>
  <c r="W40" i="8" s="1"/>
  <c r="V37" i="8"/>
  <c r="U37" i="8"/>
  <c r="T37" i="8"/>
  <c r="T40" i="8" s="1"/>
  <c r="S37" i="8"/>
  <c r="R37" i="8"/>
  <c r="Q37" i="8"/>
  <c r="P37" i="8"/>
  <c r="O37" i="8"/>
  <c r="N37" i="8"/>
  <c r="N40" i="8" s="1"/>
  <c r="M37" i="8"/>
  <c r="M40" i="8" s="1"/>
  <c r="L37" i="8"/>
  <c r="L40" i="8" s="1"/>
  <c r="K37" i="8"/>
  <c r="K40" i="8" s="1"/>
  <c r="J37" i="8"/>
  <c r="J40" i="8" s="1"/>
  <c r="I37" i="8"/>
  <c r="H37" i="8"/>
  <c r="G37" i="8"/>
  <c r="G40" i="8" s="1"/>
  <c r="F37" i="8"/>
  <c r="E37" i="8"/>
  <c r="D37" i="8"/>
  <c r="V34" i="8"/>
  <c r="Q34" i="8"/>
  <c r="K34" i="8"/>
  <c r="AM33" i="8"/>
  <c r="AL33" i="8"/>
  <c r="AK33" i="8"/>
  <c r="AJ33" i="8"/>
  <c r="AI33" i="8"/>
  <c r="AH33" i="8"/>
  <c r="AG33" i="8"/>
  <c r="AF33" i="8"/>
  <c r="AE33" i="8"/>
  <c r="AD33" i="8"/>
  <c r="AC33" i="8"/>
  <c r="AB33" i="8"/>
  <c r="AA33" i="8"/>
  <c r="Z33" i="8"/>
  <c r="Y33" i="8"/>
  <c r="X33" i="8"/>
  <c r="X34" i="8" s="1"/>
  <c r="W33" i="8"/>
  <c r="V33" i="8"/>
  <c r="U33" i="8"/>
  <c r="T33" i="8"/>
  <c r="S33" i="8"/>
  <c r="R33" i="8"/>
  <c r="Q33" i="8"/>
  <c r="P33" i="8"/>
  <c r="O33" i="8"/>
  <c r="N33" i="8"/>
  <c r="M33" i="8"/>
  <c r="L33" i="8"/>
  <c r="K33" i="8"/>
  <c r="J33" i="8"/>
  <c r="I33" i="8"/>
  <c r="H33" i="8"/>
  <c r="G33" i="8"/>
  <c r="F33" i="8"/>
  <c r="E33" i="8"/>
  <c r="D33" i="8"/>
  <c r="D34" i="8" s="1"/>
  <c r="AM32" i="8"/>
  <c r="AL32" i="8"/>
  <c r="AK32" i="8"/>
  <c r="AJ32" i="8"/>
  <c r="AI32" i="8"/>
  <c r="AH32" i="8"/>
  <c r="AG32" i="8"/>
  <c r="AF32" i="8"/>
  <c r="AE32" i="8"/>
  <c r="AE34" i="8" s="1"/>
  <c r="AD32" i="8"/>
  <c r="AC32" i="8"/>
  <c r="AB32" i="8"/>
  <c r="AA32" i="8"/>
  <c r="Z32" i="8"/>
  <c r="Y32" i="8"/>
  <c r="X32" i="8"/>
  <c r="W32" i="8"/>
  <c r="W34" i="8" s="1"/>
  <c r="V32" i="8"/>
  <c r="U32" i="8"/>
  <c r="U34" i="8" s="1"/>
  <c r="T32" i="8"/>
  <c r="T34" i="8" s="1"/>
  <c r="T16" i="3" s="1"/>
  <c r="T14" i="10" s="1"/>
  <c r="S32" i="8"/>
  <c r="R32" i="8"/>
  <c r="Q32" i="8"/>
  <c r="P32" i="8"/>
  <c r="O32" i="8"/>
  <c r="N32" i="8"/>
  <c r="M32" i="8"/>
  <c r="L32" i="8"/>
  <c r="K32" i="8"/>
  <c r="J32" i="8"/>
  <c r="I32" i="8"/>
  <c r="H32" i="8"/>
  <c r="G32" i="8"/>
  <c r="F32" i="8"/>
  <c r="E32" i="8"/>
  <c r="D32" i="8"/>
  <c r="AM31" i="8"/>
  <c r="AM34" i="8" s="1"/>
  <c r="AM16" i="3" s="1"/>
  <c r="AM14" i="10" s="1"/>
  <c r="AL31" i="8"/>
  <c r="AK31" i="8"/>
  <c r="AK34" i="8" s="1"/>
  <c r="AJ31" i="8"/>
  <c r="AJ34" i="8" s="1"/>
  <c r="AJ16" i="3" s="1"/>
  <c r="AI31" i="8"/>
  <c r="AH31" i="8"/>
  <c r="AG31" i="8"/>
  <c r="AF31" i="8"/>
  <c r="AE31" i="8"/>
  <c r="AD31" i="8"/>
  <c r="AD34" i="8" s="1"/>
  <c r="AD16" i="3" s="1"/>
  <c r="AC31" i="8"/>
  <c r="AC34" i="8" s="1"/>
  <c r="AB31" i="8"/>
  <c r="AB34" i="8" s="1"/>
  <c r="AA31" i="8"/>
  <c r="Z31" i="8"/>
  <c r="Y31" i="8"/>
  <c r="Y34" i="8" s="1"/>
  <c r="X31" i="8"/>
  <c r="W31" i="8"/>
  <c r="V31" i="8"/>
  <c r="U31" i="8"/>
  <c r="T31" i="8"/>
  <c r="S31" i="8"/>
  <c r="S34" i="8" s="1"/>
  <c r="S16" i="3" s="1"/>
  <c r="S14" i="10" s="1"/>
  <c r="R31" i="8"/>
  <c r="Q31" i="8"/>
  <c r="P31" i="8"/>
  <c r="P34" i="8" s="1"/>
  <c r="P16" i="3" s="1"/>
  <c r="O31" i="8"/>
  <c r="N31" i="8"/>
  <c r="M31" i="8"/>
  <c r="L31" i="8"/>
  <c r="K31" i="8"/>
  <c r="J31" i="8"/>
  <c r="J34" i="8" s="1"/>
  <c r="J16" i="3" s="1"/>
  <c r="I31" i="8"/>
  <c r="I34" i="8" s="1"/>
  <c r="H31" i="8"/>
  <c r="H34" i="8" s="1"/>
  <c r="G31" i="8"/>
  <c r="G34" i="8" s="1"/>
  <c r="F31" i="8"/>
  <c r="E31" i="8"/>
  <c r="D31" i="8"/>
  <c r="AM11" i="8"/>
  <c r="AL11" i="8"/>
  <c r="AK11" i="8"/>
  <c r="AJ11" i="8"/>
  <c r="AI11" i="8"/>
  <c r="AH11"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E11" i="8"/>
  <c r="D11" i="8"/>
  <c r="D9" i="8"/>
  <c r="B1" i="8"/>
  <c r="F183" i="6"/>
  <c r="F176" i="6"/>
  <c r="F171" i="6"/>
  <c r="F162" i="6"/>
  <c r="F160" i="6"/>
  <c r="F153" i="6"/>
  <c r="F147" i="6"/>
  <c r="Q118" i="6"/>
  <c r="P118" i="6"/>
  <c r="O118" i="6"/>
  <c r="N118" i="6"/>
  <c r="M118" i="6"/>
  <c r="L118" i="6"/>
  <c r="K118" i="6"/>
  <c r="J118" i="6"/>
  <c r="I118" i="6"/>
  <c r="H118" i="6"/>
  <c r="G118" i="6"/>
  <c r="F118" i="6"/>
  <c r="F109" i="6"/>
  <c r="F102" i="6"/>
  <c r="F94" i="6"/>
  <c r="F59" i="6"/>
  <c r="F53" i="6"/>
  <c r="F61" i="6" s="1"/>
  <c r="F96" i="6" s="1"/>
  <c r="F104" i="6" s="1"/>
  <c r="F49" i="6"/>
  <c r="F138" i="6" s="1"/>
  <c r="B1" i="6"/>
  <c r="U16" i="4"/>
  <c r="R16" i="4"/>
  <c r="Q16" i="4"/>
  <c r="P16" i="4"/>
  <c r="D16" i="4"/>
  <c r="E16" i="4" s="1"/>
  <c r="C16" i="4"/>
  <c r="B1" i="4"/>
  <c r="D103" i="3"/>
  <c r="E103" i="3" s="1"/>
  <c r="F103" i="3" s="1"/>
  <c r="G103" i="3" s="1"/>
  <c r="H103" i="3" s="1"/>
  <c r="I103" i="3" s="1"/>
  <c r="J103" i="3" s="1"/>
  <c r="K103" i="3" s="1"/>
  <c r="L103" i="3" s="1"/>
  <c r="M103" i="3" s="1"/>
  <c r="N103" i="3" s="1"/>
  <c r="O103" i="3" s="1"/>
  <c r="P103" i="3" s="1"/>
  <c r="Q103" i="3" s="1"/>
  <c r="R103" i="3" s="1"/>
  <c r="S103" i="3" s="1"/>
  <c r="T103" i="3" s="1"/>
  <c r="U103" i="3" s="1"/>
  <c r="V103" i="3" s="1"/>
  <c r="W103" i="3" s="1"/>
  <c r="X103" i="3" s="1"/>
  <c r="Y103" i="3" s="1"/>
  <c r="Z103" i="3" s="1"/>
  <c r="AA103" i="3" s="1"/>
  <c r="AB103" i="3" s="1"/>
  <c r="AC103" i="3" s="1"/>
  <c r="AD103" i="3" s="1"/>
  <c r="AE103" i="3" s="1"/>
  <c r="AF103" i="3" s="1"/>
  <c r="AG103" i="3" s="1"/>
  <c r="AH103" i="3" s="1"/>
  <c r="AI103" i="3" s="1"/>
  <c r="AJ103" i="3" s="1"/>
  <c r="AK103" i="3" s="1"/>
  <c r="AL103" i="3" s="1"/>
  <c r="AM103" i="3" s="1"/>
  <c r="D102" i="3"/>
  <c r="D98" i="3"/>
  <c r="D27" i="10" s="1"/>
  <c r="D40" i="10" s="1"/>
  <c r="E40" i="10" s="1"/>
  <c r="D97" i="3"/>
  <c r="D96" i="3"/>
  <c r="D99" i="3" s="1"/>
  <c r="D91" i="3"/>
  <c r="D90" i="3"/>
  <c r="B86" i="3"/>
  <c r="D86" i="3" s="1"/>
  <c r="D85" i="3"/>
  <c r="D20" i="10" s="1"/>
  <c r="D84" i="3"/>
  <c r="D19" i="10" s="1"/>
  <c r="D83" i="3"/>
  <c r="D73" i="3"/>
  <c r="E71" i="3" s="1"/>
  <c r="AM66" i="3"/>
  <c r="AL66" i="3"/>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H66" i="3"/>
  <c r="G66" i="3"/>
  <c r="F66" i="3"/>
  <c r="E66" i="3"/>
  <c r="D66" i="3"/>
  <c r="D60" i="3"/>
  <c r="D59" i="3"/>
  <c r="D55" i="3"/>
  <c r="D54" i="3"/>
  <c r="D53" i="3"/>
  <c r="D56" i="3" s="1"/>
  <c r="F50" i="3"/>
  <c r="F79" i="3" s="1"/>
  <c r="E50" i="3"/>
  <c r="E79" i="3" s="1"/>
  <c r="D50" i="3"/>
  <c r="D79" i="3" s="1"/>
  <c r="F41" i="3"/>
  <c r="G41" i="3" s="1"/>
  <c r="H41" i="3" s="1"/>
  <c r="I41" i="3" s="1"/>
  <c r="J41" i="3" s="1"/>
  <c r="K41" i="3" s="1"/>
  <c r="L41" i="3" s="1"/>
  <c r="M41" i="3" s="1"/>
  <c r="N41" i="3" s="1"/>
  <c r="O41" i="3" s="1"/>
  <c r="P41" i="3" s="1"/>
  <c r="Q41" i="3" s="1"/>
  <c r="R41" i="3" s="1"/>
  <c r="S41" i="3" s="1"/>
  <c r="T41" i="3" s="1"/>
  <c r="U41" i="3" s="1"/>
  <c r="V41" i="3" s="1"/>
  <c r="W41" i="3" s="1"/>
  <c r="X41" i="3" s="1"/>
  <c r="Y41" i="3" s="1"/>
  <c r="Z41" i="3" s="1"/>
  <c r="AA41" i="3" s="1"/>
  <c r="AB41" i="3" s="1"/>
  <c r="AC41" i="3" s="1"/>
  <c r="AD41" i="3" s="1"/>
  <c r="AE41" i="3" s="1"/>
  <c r="AF41" i="3" s="1"/>
  <c r="AG41" i="3" s="1"/>
  <c r="AH41" i="3" s="1"/>
  <c r="AI41" i="3" s="1"/>
  <c r="AJ41" i="3" s="1"/>
  <c r="AK41" i="3" s="1"/>
  <c r="AL41" i="3" s="1"/>
  <c r="AM41" i="3" s="1"/>
  <c r="D32" i="3"/>
  <c r="D33" i="3" s="1"/>
  <c r="D30" i="3"/>
  <c r="D31" i="3" s="1"/>
  <c r="D28" i="3"/>
  <c r="D29" i="3" s="1"/>
  <c r="D26" i="3"/>
  <c r="AE23" i="3"/>
  <c r="S23" i="3"/>
  <c r="AE22" i="3"/>
  <c r="AD22" i="3"/>
  <c r="S22" i="3"/>
  <c r="AM20" i="3"/>
  <c r="AK20" i="3"/>
  <c r="K20" i="3"/>
  <c r="AJ19" i="3"/>
  <c r="AJ15" i="10" s="1"/>
  <c r="AH19" i="3"/>
  <c r="AH15" i="10" s="1"/>
  <c r="AG19" i="3"/>
  <c r="AG15" i="10" s="1"/>
  <c r="AF19" i="3"/>
  <c r="AF15" i="10" s="1"/>
  <c r="AE19" i="3"/>
  <c r="AD19" i="3"/>
  <c r="AA19" i="3"/>
  <c r="Z19" i="3"/>
  <c r="Z15" i="10" s="1"/>
  <c r="W19" i="3"/>
  <c r="T19" i="3"/>
  <c r="P19" i="3"/>
  <c r="N19" i="3"/>
  <c r="N15" i="10" s="1"/>
  <c r="M19" i="3"/>
  <c r="M15" i="10" s="1"/>
  <c r="L19" i="3"/>
  <c r="L15" i="10" s="1"/>
  <c r="K19" i="3"/>
  <c r="K15" i="10" s="1"/>
  <c r="J19" i="3"/>
  <c r="J15" i="10" s="1"/>
  <c r="G19" i="3"/>
  <c r="F19" i="3"/>
  <c r="F15" i="10" s="1"/>
  <c r="D19" i="3"/>
  <c r="D15" i="10" s="1"/>
  <c r="AK17" i="3"/>
  <c r="K17" i="3"/>
  <c r="AK16" i="3"/>
  <c r="AE16" i="3"/>
  <c r="AC16" i="3"/>
  <c r="AB16" i="3"/>
  <c r="Y16" i="3"/>
  <c r="X16" i="3"/>
  <c r="W16" i="3"/>
  <c r="W14" i="10" s="1"/>
  <c r="V16" i="3"/>
  <c r="U16" i="3"/>
  <c r="Q16" i="3"/>
  <c r="K16" i="3"/>
  <c r="I16" i="3"/>
  <c r="H16" i="3"/>
  <c r="G16" i="3"/>
  <c r="G14" i="10" s="1"/>
  <c r="D16" i="3"/>
  <c r="D14" i="10" s="1"/>
  <c r="AO14" i="3"/>
  <c r="AP14" i="3" s="1"/>
  <c r="F14" i="3"/>
  <c r="E14" i="3"/>
  <c r="B1" i="3"/>
  <c r="AP50" i="3" l="1"/>
  <c r="AP79" i="3" s="1"/>
  <c r="AQ14" i="3"/>
  <c r="X14" i="10"/>
  <c r="X17" i="3"/>
  <c r="V14" i="10"/>
  <c r="W17" i="3"/>
  <c r="V17" i="3"/>
  <c r="P15" i="10"/>
  <c r="P20" i="3"/>
  <c r="AD23" i="3"/>
  <c r="D69" i="3"/>
  <c r="Y14" i="10"/>
  <c r="Y17" i="3"/>
  <c r="J14" i="10"/>
  <c r="J17" i="3"/>
  <c r="J22" i="3"/>
  <c r="W15" i="10"/>
  <c r="W20" i="3"/>
  <c r="W22" i="3"/>
  <c r="AO50" i="3"/>
  <c r="AO79" i="3" s="1"/>
  <c r="D27" i="3"/>
  <c r="D34" i="3"/>
  <c r="Q14" i="10"/>
  <c r="Q22" i="3"/>
  <c r="Q20" i="3"/>
  <c r="Q17" i="3"/>
  <c r="J20" i="3"/>
  <c r="AJ20" i="3"/>
  <c r="T22" i="3"/>
  <c r="S16" i="4"/>
  <c r="AD14" i="10"/>
  <c r="AD17" i="3"/>
  <c r="F40" i="10"/>
  <c r="F12" i="10"/>
  <c r="F49" i="10" s="1"/>
  <c r="G14" i="3"/>
  <c r="H49" i="6"/>
  <c r="F9" i="8"/>
  <c r="U14" i="10"/>
  <c r="U22" i="3"/>
  <c r="U17" i="3"/>
  <c r="T15" i="10"/>
  <c r="T20" i="3"/>
  <c r="V16" i="4"/>
  <c r="E15" i="10"/>
  <c r="T61" i="10"/>
  <c r="T60" i="3" s="1"/>
  <c r="T53" i="10"/>
  <c r="T59" i="3" s="1"/>
  <c r="P14" i="10"/>
  <c r="P22" i="3"/>
  <c r="AJ14" i="10"/>
  <c r="AJ22" i="3"/>
  <c r="AD15" i="10"/>
  <c r="AD20" i="3"/>
  <c r="AE14" i="10"/>
  <c r="AE17" i="3"/>
  <c r="AE15" i="10"/>
  <c r="AE20" i="3"/>
  <c r="D87" i="3"/>
  <c r="R34" i="8"/>
  <c r="R16" i="3" s="1"/>
  <c r="AL34" i="8"/>
  <c r="AL16" i="3" s="1"/>
  <c r="S61" i="10"/>
  <c r="S60" i="3" s="1"/>
  <c r="S53" i="10"/>
  <c r="S59" i="3" s="1"/>
  <c r="S61" i="3" s="1"/>
  <c r="G53" i="10"/>
  <c r="G59" i="3" s="1"/>
  <c r="G61" i="10"/>
  <c r="G60" i="3" s="1"/>
  <c r="D92" i="3"/>
  <c r="AK14" i="10"/>
  <c r="AK22" i="3"/>
  <c r="D71" i="3"/>
  <c r="AO71" i="3" s="1"/>
  <c r="G22" i="3"/>
  <c r="H14" i="10"/>
  <c r="H17" i="3"/>
  <c r="G15" i="10"/>
  <c r="G20" i="3"/>
  <c r="S20" i="3"/>
  <c r="AF20" i="3"/>
  <c r="AG20" i="3"/>
  <c r="F34" i="8"/>
  <c r="F16" i="3" s="1"/>
  <c r="Z34" i="8"/>
  <c r="Z16" i="3" s="1"/>
  <c r="AM15" i="10"/>
  <c r="AM22" i="3"/>
  <c r="I14" i="10"/>
  <c r="I17" i="3"/>
  <c r="T17" i="3"/>
  <c r="K14" i="10"/>
  <c r="K22" i="3"/>
  <c r="D104" i="3"/>
  <c r="D106" i="3" s="1"/>
  <c r="C17" i="4"/>
  <c r="U40" i="8"/>
  <c r="U19" i="3" s="1"/>
  <c r="W61" i="10"/>
  <c r="W60" i="3" s="1"/>
  <c r="W53" i="10"/>
  <c r="W59" i="3" s="1"/>
  <c r="W61" i="3" s="1"/>
  <c r="F185" i="6"/>
  <c r="AM61" i="10"/>
  <c r="AM60" i="3" s="1"/>
  <c r="AM53" i="10"/>
  <c r="AM59" i="3" s="1"/>
  <c r="F16" i="4"/>
  <c r="E17" i="4"/>
  <c r="D35" i="10"/>
  <c r="E35" i="10" s="1"/>
  <c r="AC14" i="10"/>
  <c r="AC17" i="3"/>
  <c r="D61" i="3"/>
  <c r="D68" i="3" s="1"/>
  <c r="D72" i="3" s="1"/>
  <c r="AB14" i="10"/>
  <c r="AB17" i="3"/>
  <c r="AA15" i="10"/>
  <c r="AA20" i="3"/>
  <c r="E12" i="10"/>
  <c r="E49" i="10" s="1"/>
  <c r="G49" i="6"/>
  <c r="E9" i="8"/>
  <c r="D22" i="3"/>
  <c r="AI40" i="8"/>
  <c r="AI19" i="3" s="1"/>
  <c r="E34" i="8"/>
  <c r="E16" i="3" s="1"/>
  <c r="E20" i="3" s="1"/>
  <c r="C19" i="4"/>
  <c r="AA34" i="8"/>
  <c r="AA16" i="3" s="1"/>
  <c r="D65" i="8"/>
  <c r="D67" i="8" s="1"/>
  <c r="E67" i="8" s="1"/>
  <c r="F67" i="8" s="1"/>
  <c r="G67" i="8" s="1"/>
  <c r="H67" i="8" s="1"/>
  <c r="I67" i="8" s="1"/>
  <c r="J67" i="8" s="1"/>
  <c r="K67" i="8" s="1"/>
  <c r="L67" i="8" s="1"/>
  <c r="M67" i="8" s="1"/>
  <c r="N67" i="8" s="1"/>
  <c r="O67" i="8" s="1"/>
  <c r="P67" i="8" s="1"/>
  <c r="Q67" i="8" s="1"/>
  <c r="R67" i="8" s="1"/>
  <c r="D58" i="8"/>
  <c r="D62" i="8" s="1"/>
  <c r="E62" i="8" s="1"/>
  <c r="F62" i="8" s="1"/>
  <c r="G62" i="8" s="1"/>
  <c r="H62" i="8" s="1"/>
  <c r="I62" i="8" s="1"/>
  <c r="J62" i="8" s="1"/>
  <c r="D46" i="8"/>
  <c r="D45" i="8"/>
  <c r="D53" i="8"/>
  <c r="D59" i="8"/>
  <c r="D52" i="8"/>
  <c r="G36" i="9"/>
  <c r="G65" i="8"/>
  <c r="G32" i="3" s="1"/>
  <c r="G33" i="3" s="1"/>
  <c r="V40" i="8"/>
  <c r="V19" i="3" s="1"/>
  <c r="V22" i="3" s="1"/>
  <c r="I58" i="8"/>
  <c r="I65" i="8"/>
  <c r="I32" i="3" s="1"/>
  <c r="I33" i="3" s="1"/>
  <c r="M34" i="8"/>
  <c r="M16" i="3" s="1"/>
  <c r="AG34" i="8"/>
  <c r="AG16" i="3" s="1"/>
  <c r="D40" i="8"/>
  <c r="X40" i="8"/>
  <c r="X19" i="3" s="1"/>
  <c r="X22" i="3" s="1"/>
  <c r="D36" i="10"/>
  <c r="E36" i="10" s="1"/>
  <c r="N34" i="8"/>
  <c r="N16" i="3" s="1"/>
  <c r="N20" i="3" s="1"/>
  <c r="AH34" i="8"/>
  <c r="AH16" i="3" s="1"/>
  <c r="Y40" i="8"/>
  <c r="Y19" i="3" s="1"/>
  <c r="Y22" i="3" s="1"/>
  <c r="C18" i="4"/>
  <c r="O34" i="8"/>
  <c r="O16" i="3" s="1"/>
  <c r="O20" i="3" s="1"/>
  <c r="AI34" i="8"/>
  <c r="AI16" i="3" s="1"/>
  <c r="D60" i="8"/>
  <c r="I94" i="9"/>
  <c r="G71" i="9"/>
  <c r="G23" i="9" s="1"/>
  <c r="G40" i="9" s="1"/>
  <c r="I55" i="9"/>
  <c r="I58" i="9"/>
  <c r="I76" i="9"/>
  <c r="G60" i="9"/>
  <c r="G22" i="9" s="1"/>
  <c r="I65" i="9"/>
  <c r="H60" i="9"/>
  <c r="H22" i="9" s="1"/>
  <c r="H89" i="9"/>
  <c r="H25" i="9" s="1"/>
  <c r="H40" i="8"/>
  <c r="H19" i="3" s="1"/>
  <c r="H22" i="3" s="1"/>
  <c r="AB40" i="8"/>
  <c r="AB19" i="3" s="1"/>
  <c r="AB22" i="3" s="1"/>
  <c r="I54" i="9"/>
  <c r="I60" i="9" s="1"/>
  <c r="I22" i="9" s="1"/>
  <c r="I84" i="9"/>
  <c r="I40" i="8"/>
  <c r="I19" i="3" s="1"/>
  <c r="AC40" i="8"/>
  <c r="AC19" i="3" s="1"/>
  <c r="I57" i="9"/>
  <c r="H27" i="10"/>
  <c r="H98" i="3" s="1"/>
  <c r="G96" i="9"/>
  <c r="G26" i="9" s="1"/>
  <c r="I107" i="9"/>
  <c r="I113" i="9"/>
  <c r="I99" i="9"/>
  <c r="I85" i="9"/>
  <c r="I114" i="9"/>
  <c r="I92" i="9"/>
  <c r="I96" i="9" s="1"/>
  <c r="I26" i="9" s="1"/>
  <c r="I87" i="9"/>
  <c r="I75" i="9"/>
  <c r="I81" i="9" s="1"/>
  <c r="I24" i="9" s="1"/>
  <c r="I115" i="9"/>
  <c r="I100" i="9"/>
  <c r="I86" i="9"/>
  <c r="I93" i="9"/>
  <c r="I77" i="9"/>
  <c r="I68" i="9"/>
  <c r="I64" i="9"/>
  <c r="I56" i="9"/>
  <c r="I108" i="9"/>
  <c r="I67" i="9"/>
  <c r="I66" i="9"/>
  <c r="I78" i="9"/>
  <c r="I69" i="9"/>
  <c r="I79" i="9"/>
  <c r="I106" i="9"/>
  <c r="J51" i="9"/>
  <c r="G27" i="10"/>
  <c r="G98" i="3" s="1"/>
  <c r="G40" i="10"/>
  <c r="H58" i="8"/>
  <c r="H65" i="8"/>
  <c r="H32" i="3" s="1"/>
  <c r="H33" i="3" s="1"/>
  <c r="L34" i="8"/>
  <c r="L16" i="3" s="1"/>
  <c r="AF34" i="8"/>
  <c r="AF16" i="3" s="1"/>
  <c r="H40" i="10"/>
  <c r="I40" i="10"/>
  <c r="I27" i="10"/>
  <c r="I98" i="3" s="1"/>
  <c r="P65" i="8"/>
  <c r="P32" i="3" s="1"/>
  <c r="P33" i="3" s="1"/>
  <c r="D21" i="10"/>
  <c r="D39" i="10" s="1"/>
  <c r="E39" i="10" s="1"/>
  <c r="D26" i="10"/>
  <c r="D38" i="10" s="1"/>
  <c r="E38" i="10" s="1"/>
  <c r="D25" i="10"/>
  <c r="J40" i="10"/>
  <c r="J27" i="10" s="1"/>
  <c r="J98" i="3" s="1"/>
  <c r="D65" i="10"/>
  <c r="E60" i="10" s="1"/>
  <c r="E63" i="10" s="1"/>
  <c r="D57" i="10"/>
  <c r="E52" i="10" s="1"/>
  <c r="H115" i="9"/>
  <c r="H117" i="9" s="1"/>
  <c r="H29" i="9" s="1"/>
  <c r="H107" i="9"/>
  <c r="H110" i="9" s="1"/>
  <c r="H28" i="9" s="1"/>
  <c r="H99" i="9"/>
  <c r="H103" i="9" s="1"/>
  <c r="H27" i="9" s="1"/>
  <c r="H58" i="9"/>
  <c r="H66" i="9"/>
  <c r="H71" i="9" s="1"/>
  <c r="H23" i="9" s="1"/>
  <c r="H75" i="9"/>
  <c r="H81" i="9" s="1"/>
  <c r="H24" i="9" s="1"/>
  <c r="H94" i="9"/>
  <c r="H96" i="9" s="1"/>
  <c r="H26" i="9" s="1"/>
  <c r="V23" i="3" l="1"/>
  <c r="Y23" i="3"/>
  <c r="E26" i="10"/>
  <c r="E97" i="3" s="1"/>
  <c r="F38" i="10"/>
  <c r="X23" i="3"/>
  <c r="AB23" i="3"/>
  <c r="H23" i="3"/>
  <c r="G38" i="9"/>
  <c r="G37" i="9"/>
  <c r="AC61" i="10"/>
  <c r="AC60" i="3" s="1"/>
  <c r="AC53" i="10"/>
  <c r="AC59" i="3" s="1"/>
  <c r="AC61" i="3" s="1"/>
  <c r="AL14" i="10"/>
  <c r="AL22" i="3"/>
  <c r="AL20" i="3"/>
  <c r="AL17" i="3"/>
  <c r="AM17" i="3"/>
  <c r="D22" i="10"/>
  <c r="F65" i="8"/>
  <c r="F32" i="3" s="1"/>
  <c r="F33" i="3" s="1"/>
  <c r="E19" i="10"/>
  <c r="R14" i="10"/>
  <c r="R22" i="3"/>
  <c r="S17" i="3"/>
  <c r="R20" i="3"/>
  <c r="R17" i="3"/>
  <c r="G58" i="8"/>
  <c r="D37" i="3"/>
  <c r="D23" i="3"/>
  <c r="AJ23" i="3"/>
  <c r="AD61" i="10"/>
  <c r="AD60" i="3" s="1"/>
  <c r="AD53" i="10"/>
  <c r="AD59" i="3" s="1"/>
  <c r="F58" i="8"/>
  <c r="X61" i="10"/>
  <c r="X60" i="3" s="1"/>
  <c r="X53" i="10"/>
  <c r="X59" i="3" s="1"/>
  <c r="AJ61" i="10"/>
  <c r="AJ60" i="3" s="1"/>
  <c r="AJ53" i="10"/>
  <c r="AJ59" i="3" s="1"/>
  <c r="AJ61" i="3" s="1"/>
  <c r="W16" i="4"/>
  <c r="J23" i="3"/>
  <c r="H15" i="10"/>
  <c r="H20" i="3"/>
  <c r="G138" i="6"/>
  <c r="G109" i="6"/>
  <c r="P23" i="3"/>
  <c r="AI14" i="10"/>
  <c r="AI22" i="3"/>
  <c r="AI17" i="3"/>
  <c r="F36" i="10"/>
  <c r="E20" i="10"/>
  <c r="E85" i="3" s="1"/>
  <c r="D51" i="8"/>
  <c r="D55" i="8" s="1"/>
  <c r="E55" i="8" s="1"/>
  <c r="F17" i="4"/>
  <c r="G16" i="4"/>
  <c r="F18" i="4"/>
  <c r="U15" i="10"/>
  <c r="U20" i="3"/>
  <c r="P53" i="10"/>
  <c r="P59" i="3" s="1"/>
  <c r="P61" i="10"/>
  <c r="P60" i="3" s="1"/>
  <c r="J61" i="10"/>
  <c r="J60" i="3" s="1"/>
  <c r="J53" i="10"/>
  <c r="J59" i="3" s="1"/>
  <c r="J61" i="3" s="1"/>
  <c r="AQ50" i="3"/>
  <c r="AQ79" i="3" s="1"/>
  <c r="AR14" i="3"/>
  <c r="J65" i="8"/>
  <c r="J32" i="3" s="1"/>
  <c r="J33" i="3" s="1"/>
  <c r="H61" i="10"/>
  <c r="H60" i="3" s="1"/>
  <c r="H53" i="10"/>
  <c r="H59" i="3" s="1"/>
  <c r="AE53" i="10"/>
  <c r="AE59" i="3" s="1"/>
  <c r="AE61" i="3" s="1"/>
  <c r="AE61" i="10"/>
  <c r="AE60" i="3" s="1"/>
  <c r="O14" i="10"/>
  <c r="O22" i="3"/>
  <c r="O17" i="3"/>
  <c r="P17" i="3"/>
  <c r="D44" i="8"/>
  <c r="D48" i="8" s="1"/>
  <c r="E48" i="8" s="1"/>
  <c r="E14" i="10"/>
  <c r="E22" i="3"/>
  <c r="D17" i="4"/>
  <c r="E17" i="3"/>
  <c r="G23" i="3"/>
  <c r="T23" i="3"/>
  <c r="D108" i="3"/>
  <c r="BB71" i="3"/>
  <c r="T61" i="3"/>
  <c r="AH14" i="10"/>
  <c r="AH22" i="3"/>
  <c r="AH17" i="3"/>
  <c r="AB61" i="10"/>
  <c r="AB60" i="3" s="1"/>
  <c r="AB53" i="10"/>
  <c r="AB59" i="3" s="1"/>
  <c r="Y53" i="10"/>
  <c r="Y59" i="3" s="1"/>
  <c r="Y61" i="10"/>
  <c r="Y60" i="3" s="1"/>
  <c r="Y15" i="10"/>
  <c r="Y20" i="3"/>
  <c r="X15" i="10"/>
  <c r="X20" i="3"/>
  <c r="R65" i="8"/>
  <c r="R32" i="3" s="1"/>
  <c r="R33" i="3" s="1"/>
  <c r="S67" i="8"/>
  <c r="E21" i="10"/>
  <c r="E86" i="3" s="1"/>
  <c r="F39" i="10"/>
  <c r="I110" i="9"/>
  <c r="I28" i="9" s="1"/>
  <c r="I103" i="9"/>
  <c r="I27" i="9" s="1"/>
  <c r="I44" i="9" s="1"/>
  <c r="N14" i="10"/>
  <c r="N22" i="3"/>
  <c r="N17" i="3"/>
  <c r="AA14" i="10"/>
  <c r="AA22" i="3"/>
  <c r="AA17" i="3"/>
  <c r="AH20" i="3"/>
  <c r="AK23" i="3"/>
  <c r="AO103" i="3"/>
  <c r="AG14" i="10"/>
  <c r="AG17" i="3"/>
  <c r="AG22" i="3"/>
  <c r="K23" i="3"/>
  <c r="AK61" i="10"/>
  <c r="AK60" i="3" s="1"/>
  <c r="AK53" i="10"/>
  <c r="AK59" i="3" s="1"/>
  <c r="AK61" i="3" s="1"/>
  <c r="U23" i="3"/>
  <c r="M14" i="10"/>
  <c r="M22" i="3"/>
  <c r="M20" i="3"/>
  <c r="M17" i="3"/>
  <c r="U61" i="10"/>
  <c r="U60" i="3" s="1"/>
  <c r="U53" i="10"/>
  <c r="U59" i="3" s="1"/>
  <c r="U61" i="3" s="1"/>
  <c r="I117" i="9"/>
  <c r="I29" i="9" s="1"/>
  <c r="Q23" i="3"/>
  <c r="L65" i="8"/>
  <c r="L32" i="3" s="1"/>
  <c r="L33" i="3" s="1"/>
  <c r="Q61" i="10"/>
  <c r="Q60" i="3" s="1"/>
  <c r="Q53" i="10"/>
  <c r="Q59" i="3" s="1"/>
  <c r="J85" i="9"/>
  <c r="J75" i="9"/>
  <c r="J81" i="9" s="1"/>
  <c r="J24" i="9" s="1"/>
  <c r="J69" i="9"/>
  <c r="J114" i="9"/>
  <c r="J92" i="9"/>
  <c r="J87" i="9"/>
  <c r="J115" i="9"/>
  <c r="J100" i="9"/>
  <c r="J86" i="9"/>
  <c r="J56" i="9"/>
  <c r="J93" i="9"/>
  <c r="J107" i="9"/>
  <c r="J77" i="9"/>
  <c r="J68" i="9"/>
  <c r="J64" i="9"/>
  <c r="J66" i="9"/>
  <c r="J108" i="9"/>
  <c r="J67" i="9"/>
  <c r="J113" i="9"/>
  <c r="J117" i="9" s="1"/>
  <c r="J29" i="9" s="1"/>
  <c r="J78" i="9"/>
  <c r="J79" i="9"/>
  <c r="J106" i="9"/>
  <c r="J110" i="9" s="1"/>
  <c r="J28" i="9" s="1"/>
  <c r="J99" i="9"/>
  <c r="J58" i="9"/>
  <c r="J57" i="9"/>
  <c r="K51" i="9"/>
  <c r="J101" i="9"/>
  <c r="J84" i="9"/>
  <c r="J54" i="9"/>
  <c r="J65" i="9"/>
  <c r="J63" i="9"/>
  <c r="J94" i="9"/>
  <c r="J76" i="9"/>
  <c r="J55" i="9"/>
  <c r="AI15" i="10"/>
  <c r="AI20" i="3"/>
  <c r="O65" i="8"/>
  <c r="O32" i="3" s="1"/>
  <c r="O33" i="3" s="1"/>
  <c r="I61" i="10"/>
  <c r="I60" i="3" s="1"/>
  <c r="I53" i="10"/>
  <c r="I59" i="3" s="1"/>
  <c r="G61" i="3"/>
  <c r="H138" i="6"/>
  <c r="H109" i="6"/>
  <c r="D16" i="10"/>
  <c r="D35" i="3"/>
  <c r="W23" i="3"/>
  <c r="E65" i="8"/>
  <c r="E32" i="3" s="1"/>
  <c r="M65" i="8"/>
  <c r="M32" i="3" s="1"/>
  <c r="M33" i="3" s="1"/>
  <c r="AM23" i="3"/>
  <c r="G12" i="10"/>
  <c r="G49" i="10" s="1"/>
  <c r="I49" i="6"/>
  <c r="G9" i="8"/>
  <c r="G50" i="3"/>
  <c r="G79" i="3" s="1"/>
  <c r="H14" i="3"/>
  <c r="AB15" i="10"/>
  <c r="AB20" i="3"/>
  <c r="H36" i="9"/>
  <c r="F35" i="10"/>
  <c r="AC15" i="10"/>
  <c r="AC20" i="3"/>
  <c r="AC22" i="3"/>
  <c r="G41" i="9"/>
  <c r="G42" i="9"/>
  <c r="E58" i="8"/>
  <c r="N65" i="8"/>
  <c r="N32" i="3" s="1"/>
  <c r="N33" i="3" s="1"/>
  <c r="E55" i="10"/>
  <c r="E54" i="3" s="1"/>
  <c r="K40" i="10"/>
  <c r="H40" i="9"/>
  <c r="AF14" i="10"/>
  <c r="AF17" i="3"/>
  <c r="AF22" i="3"/>
  <c r="I71" i="9"/>
  <c r="I23" i="9" s="1"/>
  <c r="I40" i="9" s="1"/>
  <c r="I15" i="10"/>
  <c r="I20" i="3"/>
  <c r="K65" i="8"/>
  <c r="K32" i="3" s="1"/>
  <c r="K33" i="3" s="1"/>
  <c r="Z14" i="10"/>
  <c r="Z17" i="3"/>
  <c r="Z20" i="3"/>
  <c r="Z22" i="3"/>
  <c r="I22" i="3"/>
  <c r="K62" i="8"/>
  <c r="J58" i="8"/>
  <c r="H44" i="9"/>
  <c r="H31" i="9"/>
  <c r="D28" i="10"/>
  <c r="D37" i="10"/>
  <c r="E37" i="10" s="1"/>
  <c r="G44" i="9"/>
  <c r="G31" i="9"/>
  <c r="V15" i="10"/>
  <c r="V20" i="3"/>
  <c r="K53" i="10"/>
  <c r="K59" i="3" s="1"/>
  <c r="K61" i="10"/>
  <c r="K60" i="3" s="1"/>
  <c r="L14" i="10"/>
  <c r="L22" i="3"/>
  <c r="L20" i="3"/>
  <c r="L17" i="3"/>
  <c r="I89" i="9"/>
  <c r="I25" i="9" s="1"/>
  <c r="Q65" i="8"/>
  <c r="Q32" i="3" s="1"/>
  <c r="Q33" i="3" s="1"/>
  <c r="AM61" i="3"/>
  <c r="F14" i="10"/>
  <c r="F17" i="3"/>
  <c r="F22" i="3"/>
  <c r="F20" i="3"/>
  <c r="G17" i="3"/>
  <c r="AJ17" i="3"/>
  <c r="V53" i="10"/>
  <c r="V59" i="3" s="1"/>
  <c r="V61" i="3" s="1"/>
  <c r="V61" i="10"/>
  <c r="V60" i="3" s="1"/>
  <c r="I46" i="9" l="1"/>
  <c r="I45" i="9"/>
  <c r="F52" i="8"/>
  <c r="F59" i="8"/>
  <c r="O53" i="10"/>
  <c r="O59" i="3" s="1"/>
  <c r="O61" i="10"/>
  <c r="O60" i="3" s="1"/>
  <c r="L23" i="3"/>
  <c r="Z61" i="10"/>
  <c r="Z60" i="3" s="1"/>
  <c r="Z53" i="10"/>
  <c r="Z59" i="3" s="1"/>
  <c r="Z61" i="3" s="1"/>
  <c r="F19" i="10"/>
  <c r="G35" i="10"/>
  <c r="AA23" i="3"/>
  <c r="AH23" i="3"/>
  <c r="I61" i="3"/>
  <c r="Q61" i="3"/>
  <c r="AA53" i="10"/>
  <c r="AA59" i="3" s="1"/>
  <c r="AA61" i="3" s="1"/>
  <c r="AA61" i="10"/>
  <c r="AA60" i="3" s="1"/>
  <c r="AH61" i="10"/>
  <c r="AH60" i="3" s="1"/>
  <c r="AH53" i="10"/>
  <c r="AH59" i="3" s="1"/>
  <c r="H61" i="3"/>
  <c r="D40" i="3"/>
  <c r="D38" i="3"/>
  <c r="AG23" i="3"/>
  <c r="N23" i="3"/>
  <c r="P61" i="3"/>
  <c r="L61" i="10"/>
  <c r="L60" i="3" s="1"/>
  <c r="L53" i="10"/>
  <c r="L59" i="3" s="1"/>
  <c r="L61" i="3" s="1"/>
  <c r="H38" i="9"/>
  <c r="H37" i="9"/>
  <c r="E45" i="8"/>
  <c r="AG61" i="10"/>
  <c r="AG60" i="3" s="1"/>
  <c r="AG53" i="10"/>
  <c r="AG59" i="3" s="1"/>
  <c r="AG61" i="3" s="1"/>
  <c r="N53" i="10"/>
  <c r="N59" i="3" s="1"/>
  <c r="N61" i="10"/>
  <c r="N60" i="3" s="1"/>
  <c r="AR50" i="3"/>
  <c r="AR79" i="3" s="1"/>
  <c r="AS14" i="3"/>
  <c r="BB14" i="3"/>
  <c r="R23" i="3"/>
  <c r="AF23" i="3"/>
  <c r="G46" i="9"/>
  <c r="G45" i="9"/>
  <c r="AF61" i="10"/>
  <c r="AF60" i="3" s="1"/>
  <c r="AF53" i="10"/>
  <c r="AF59" i="3" s="1"/>
  <c r="F21" i="10"/>
  <c r="F86" i="3" s="1"/>
  <c r="AO86" i="3" s="1"/>
  <c r="G39" i="10"/>
  <c r="H16" i="4"/>
  <c r="G17" i="4"/>
  <c r="G18" i="4"/>
  <c r="R61" i="10"/>
  <c r="R60" i="3" s="1"/>
  <c r="R53" i="10"/>
  <c r="R59" i="3" s="1"/>
  <c r="R61" i="3" s="1"/>
  <c r="E22" i="10"/>
  <c r="E84" i="3"/>
  <c r="L40" i="10"/>
  <c r="K27" i="10"/>
  <c r="K98" i="3" s="1"/>
  <c r="I31" i="9"/>
  <c r="J71" i="9"/>
  <c r="J23" i="9" s="1"/>
  <c r="J40" i="9" s="1"/>
  <c r="T67" i="8"/>
  <c r="S65" i="8"/>
  <c r="S32" i="3" s="1"/>
  <c r="S33" i="3" s="1"/>
  <c r="F55" i="8"/>
  <c r="E51" i="8"/>
  <c r="F26" i="10"/>
  <c r="F97" i="3" s="1"/>
  <c r="AO97" i="3" s="1"/>
  <c r="G38" i="10"/>
  <c r="H46" i="9"/>
  <c r="H45" i="9"/>
  <c r="E52" i="8"/>
  <c r="E59" i="8"/>
  <c r="E60" i="8" s="1"/>
  <c r="E30" i="3" s="1"/>
  <c r="I41" i="9"/>
  <c r="I42" i="9"/>
  <c r="F37" i="10"/>
  <c r="H41" i="9"/>
  <c r="H42" i="9"/>
  <c r="M23" i="3"/>
  <c r="E23" i="3"/>
  <c r="D18" i="4"/>
  <c r="M53" i="10"/>
  <c r="M59" i="3" s="1"/>
  <c r="M61" i="10"/>
  <c r="M60" i="3" s="1"/>
  <c r="E53" i="10"/>
  <c r="E61" i="10"/>
  <c r="E27" i="10"/>
  <c r="E98" i="3" s="1"/>
  <c r="X61" i="3"/>
  <c r="K61" i="3"/>
  <c r="F23" i="3"/>
  <c r="E18" i="4"/>
  <c r="F20" i="10"/>
  <c r="F85" i="3" s="1"/>
  <c r="AO85" i="3" s="1"/>
  <c r="G36" i="10"/>
  <c r="L62" i="8"/>
  <c r="K58" i="8"/>
  <c r="K101" i="9"/>
  <c r="K85" i="9"/>
  <c r="K75" i="9"/>
  <c r="K114" i="9"/>
  <c r="K92" i="9"/>
  <c r="K87" i="9"/>
  <c r="K57" i="9"/>
  <c r="K94" i="9"/>
  <c r="K67" i="9"/>
  <c r="K100" i="9"/>
  <c r="K86" i="9"/>
  <c r="K56" i="9"/>
  <c r="K93" i="9"/>
  <c r="K107" i="9"/>
  <c r="K77" i="9"/>
  <c r="K68" i="9"/>
  <c r="K66" i="9"/>
  <c r="K113" i="9"/>
  <c r="K117" i="9" s="1"/>
  <c r="K29" i="9" s="1"/>
  <c r="L51" i="9"/>
  <c r="K79" i="9"/>
  <c r="K69" i="9"/>
  <c r="K106" i="9"/>
  <c r="K110" i="9" s="1"/>
  <c r="K28" i="9" s="1"/>
  <c r="K99" i="9"/>
  <c r="K58" i="9"/>
  <c r="K63" i="9"/>
  <c r="K55" i="9"/>
  <c r="K64" i="9"/>
  <c r="K108" i="9"/>
  <c r="K84" i="9"/>
  <c r="K54" i="9"/>
  <c r="K65" i="9"/>
  <c r="K76" i="9"/>
  <c r="K78" i="9"/>
  <c r="K115" i="9"/>
  <c r="F48" i="8"/>
  <c r="E44" i="8"/>
  <c r="AI23" i="3"/>
  <c r="I138" i="6"/>
  <c r="I109" i="6"/>
  <c r="J60" i="9"/>
  <c r="J22" i="9" s="1"/>
  <c r="D30" i="10"/>
  <c r="I23" i="3"/>
  <c r="AI61" i="10"/>
  <c r="AI60" i="3" s="1"/>
  <c r="AI53" i="10"/>
  <c r="AI59" i="3" s="1"/>
  <c r="AI61" i="3" s="1"/>
  <c r="F60" i="8"/>
  <c r="F30" i="3" s="1"/>
  <c r="F31" i="3" s="1"/>
  <c r="E33" i="3"/>
  <c r="F61" i="10"/>
  <c r="F60" i="3" s="1"/>
  <c r="F53" i="10"/>
  <c r="F59" i="3" s="1"/>
  <c r="F27" i="10"/>
  <c r="F98" i="3" s="1"/>
  <c r="AO98" i="3" s="1"/>
  <c r="J96" i="9"/>
  <c r="J26" i="9" s="1"/>
  <c r="Y61" i="3"/>
  <c r="AD61" i="3"/>
  <c r="AL23" i="3"/>
  <c r="H12" i="10"/>
  <c r="H49" i="10" s="1"/>
  <c r="H9" i="8"/>
  <c r="J49" i="6"/>
  <c r="I14" i="3"/>
  <c r="H50" i="3"/>
  <c r="H79" i="3" s="1"/>
  <c r="J89" i="9"/>
  <c r="J25" i="9" s="1"/>
  <c r="J36" i="9" s="1"/>
  <c r="I36" i="9"/>
  <c r="Z23" i="3"/>
  <c r="AC23" i="3"/>
  <c r="J103" i="9"/>
  <c r="J27" i="9" s="1"/>
  <c r="AB61" i="3"/>
  <c r="O23" i="3"/>
  <c r="AL61" i="10"/>
  <c r="AL60" i="3" s="1"/>
  <c r="AL53" i="10"/>
  <c r="AL59" i="3" s="1"/>
  <c r="AL61" i="3" s="1"/>
  <c r="E31" i="3" l="1"/>
  <c r="I38" i="9"/>
  <c r="I37" i="9"/>
  <c r="F45" i="8"/>
  <c r="J44" i="9"/>
  <c r="J31" i="9"/>
  <c r="K103" i="9"/>
  <c r="K27" i="9" s="1"/>
  <c r="K81" i="9"/>
  <c r="K24" i="9" s="1"/>
  <c r="BC14" i="3"/>
  <c r="BB50" i="3"/>
  <c r="BB79" i="3" s="1"/>
  <c r="J41" i="9"/>
  <c r="J42" i="9"/>
  <c r="U67" i="8"/>
  <c r="T65" i="8"/>
  <c r="T32" i="3" s="1"/>
  <c r="T33" i="3" s="1"/>
  <c r="AF61" i="3"/>
  <c r="AS50" i="3"/>
  <c r="AS79" i="3" s="1"/>
  <c r="AT14" i="3"/>
  <c r="F61" i="3"/>
  <c r="G37" i="10"/>
  <c r="L27" i="10"/>
  <c r="L98" i="3" s="1"/>
  <c r="M40" i="10"/>
  <c r="J38" i="9"/>
  <c r="J37" i="9"/>
  <c r="G45" i="8" s="1"/>
  <c r="M62" i="8"/>
  <c r="L58" i="8"/>
  <c r="E46" i="8"/>
  <c r="E26" i="3" s="1"/>
  <c r="G48" i="8"/>
  <c r="F44" i="8"/>
  <c r="H35" i="10"/>
  <c r="G19" i="10"/>
  <c r="L108" i="9"/>
  <c r="L100" i="9"/>
  <c r="L92" i="9"/>
  <c r="L114" i="9"/>
  <c r="L84" i="9"/>
  <c r="L76" i="9"/>
  <c r="L67" i="9"/>
  <c r="L54" i="9"/>
  <c r="L68" i="9"/>
  <c r="L85" i="9"/>
  <c r="L94" i="9"/>
  <c r="L64" i="9"/>
  <c r="L93" i="9"/>
  <c r="L107" i="9"/>
  <c r="L77" i="9"/>
  <c r="L66" i="9"/>
  <c r="L106" i="9"/>
  <c r="L110" i="9" s="1"/>
  <c r="L28" i="9" s="1"/>
  <c r="L99" i="9"/>
  <c r="L113" i="9"/>
  <c r="M51" i="9"/>
  <c r="L65" i="9"/>
  <c r="L58" i="9"/>
  <c r="L115" i="9"/>
  <c r="L79" i="9"/>
  <c r="L69" i="9"/>
  <c r="L86" i="9"/>
  <c r="L57" i="9"/>
  <c r="L56" i="9"/>
  <c r="L101" i="9"/>
  <c r="L75" i="9"/>
  <c r="L63" i="9"/>
  <c r="L87" i="9"/>
  <c r="L55" i="9"/>
  <c r="L78" i="9"/>
  <c r="O61" i="3"/>
  <c r="H39" i="10"/>
  <c r="G21" i="10"/>
  <c r="G86" i="3" s="1"/>
  <c r="H38" i="10"/>
  <c r="G26" i="10"/>
  <c r="G97" i="3" s="1"/>
  <c r="F22" i="10"/>
  <c r="F84" i="3"/>
  <c r="AO84" i="3" s="1"/>
  <c r="K60" i="9"/>
  <c r="K22" i="9" s="1"/>
  <c r="K89" i="9"/>
  <c r="K25" i="9" s="1"/>
  <c r="K36" i="9" s="1"/>
  <c r="E59" i="3"/>
  <c r="E57" i="10"/>
  <c r="D42" i="3"/>
  <c r="D43" i="3" s="1"/>
  <c r="H36" i="10"/>
  <c r="G20" i="10"/>
  <c r="G85" i="3" s="1"/>
  <c r="I12" i="10"/>
  <c r="I49" i="10" s="1"/>
  <c r="J14" i="3"/>
  <c r="K49" i="6"/>
  <c r="I9" i="8"/>
  <c r="I50" i="3"/>
  <c r="I79" i="3" s="1"/>
  <c r="J138" i="6"/>
  <c r="J109" i="6"/>
  <c r="E60" i="3"/>
  <c r="E65" i="10"/>
  <c r="E53" i="8"/>
  <c r="E28" i="3" s="1"/>
  <c r="K71" i="9"/>
  <c r="K23" i="9" s="1"/>
  <c r="K96" i="9"/>
  <c r="K26" i="9" s="1"/>
  <c r="M61" i="3"/>
  <c r="G55" i="8"/>
  <c r="F51" i="8"/>
  <c r="F53" i="8" s="1"/>
  <c r="F28" i="3" s="1"/>
  <c r="F29" i="3" s="1"/>
  <c r="I16" i="4"/>
  <c r="H17" i="4"/>
  <c r="H18" i="4"/>
  <c r="N61" i="3"/>
  <c r="AH61" i="3"/>
  <c r="AT50" i="3" l="1"/>
  <c r="AT79" i="3" s="1"/>
  <c r="AU14" i="3"/>
  <c r="F60" i="10"/>
  <c r="F63" i="10" s="1"/>
  <c r="F65" i="10" s="1"/>
  <c r="E91" i="3"/>
  <c r="E29" i="3"/>
  <c r="L89" i="9"/>
  <c r="L25" i="9" s="1"/>
  <c r="L36" i="9" s="1"/>
  <c r="F46" i="8"/>
  <c r="F26" i="3" s="1"/>
  <c r="F52" i="10"/>
  <c r="E90" i="3"/>
  <c r="H48" i="8"/>
  <c r="G44" i="8"/>
  <c r="G46" i="8" s="1"/>
  <c r="G26" i="3" s="1"/>
  <c r="L96" i="9"/>
  <c r="L26" i="9" s="1"/>
  <c r="E61" i="3"/>
  <c r="K44" i="9"/>
  <c r="K31" i="9"/>
  <c r="M68" i="9"/>
  <c r="M108" i="9"/>
  <c r="M94" i="9"/>
  <c r="M79" i="9"/>
  <c r="M114" i="9"/>
  <c r="M99" i="9"/>
  <c r="M78" i="9"/>
  <c r="M107" i="9"/>
  <c r="M77" i="9"/>
  <c r="M66" i="9"/>
  <c r="M64" i="9"/>
  <c r="M106" i="9"/>
  <c r="M110" i="9" s="1"/>
  <c r="M28" i="9" s="1"/>
  <c r="M54" i="9"/>
  <c r="M113" i="9"/>
  <c r="M117" i="9" s="1"/>
  <c r="M29" i="9" s="1"/>
  <c r="N51" i="9"/>
  <c r="M65" i="9"/>
  <c r="M58" i="9"/>
  <c r="M92" i="9"/>
  <c r="M69" i="9"/>
  <c r="M86" i="9"/>
  <c r="M57" i="9"/>
  <c r="M101" i="9"/>
  <c r="M56" i="9"/>
  <c r="M93" i="9"/>
  <c r="M75" i="9"/>
  <c r="M84" i="9"/>
  <c r="M100" i="9"/>
  <c r="M67" i="9"/>
  <c r="M63" i="9"/>
  <c r="M87" i="9"/>
  <c r="M76" i="9"/>
  <c r="M55" i="9"/>
  <c r="M115" i="9"/>
  <c r="M85" i="9"/>
  <c r="K138" i="6"/>
  <c r="K109" i="6"/>
  <c r="L117" i="9"/>
  <c r="L29" i="9" s="1"/>
  <c r="N62" i="8"/>
  <c r="M58" i="8"/>
  <c r="J46" i="9"/>
  <c r="J45" i="9"/>
  <c r="G59" i="8"/>
  <c r="G60" i="8" s="1"/>
  <c r="G30" i="3" s="1"/>
  <c r="G52" i="8"/>
  <c r="E27" i="3"/>
  <c r="E34" i="3"/>
  <c r="L103" i="9"/>
  <c r="L27" i="9" s="1"/>
  <c r="H55" i="8"/>
  <c r="G51" i="8"/>
  <c r="M27" i="10"/>
  <c r="M98" i="3" s="1"/>
  <c r="N40" i="10"/>
  <c r="J12" i="10"/>
  <c r="J49" i="10" s="1"/>
  <c r="K14" i="3"/>
  <c r="J9" i="8"/>
  <c r="L49" i="6"/>
  <c r="J50" i="3"/>
  <c r="J79" i="3" s="1"/>
  <c r="AP98" i="3"/>
  <c r="G22" i="10"/>
  <c r="G84" i="3"/>
  <c r="H21" i="10"/>
  <c r="H86" i="3" s="1"/>
  <c r="I39" i="10"/>
  <c r="AP103" i="3"/>
  <c r="K40" i="9"/>
  <c r="H19" i="10"/>
  <c r="I35" i="10"/>
  <c r="H37" i="10"/>
  <c r="L71" i="9"/>
  <c r="L23" i="9" s="1"/>
  <c r="L40" i="9" s="1"/>
  <c r="L81" i="9"/>
  <c r="L24" i="9" s="1"/>
  <c r="I38" i="10"/>
  <c r="H26" i="10"/>
  <c r="H97" i="3" s="1"/>
  <c r="V67" i="8"/>
  <c r="U65" i="8"/>
  <c r="U32" i="3" s="1"/>
  <c r="U33" i="3" s="1"/>
  <c r="BD14" i="3"/>
  <c r="BC50" i="3"/>
  <c r="BC79" i="3" s="1"/>
  <c r="K38" i="9"/>
  <c r="K37" i="9"/>
  <c r="H45" i="8"/>
  <c r="J16" i="4"/>
  <c r="I17" i="4"/>
  <c r="I18" i="4"/>
  <c r="H20" i="10"/>
  <c r="H85" i="3" s="1"/>
  <c r="I36" i="10"/>
  <c r="L60" i="9"/>
  <c r="L22" i="9" s="1"/>
  <c r="N108" i="9" l="1"/>
  <c r="N94" i="9"/>
  <c r="N79" i="9"/>
  <c r="N67" i="9"/>
  <c r="N64" i="9"/>
  <c r="N54" i="9"/>
  <c r="N99" i="9"/>
  <c r="N78" i="9"/>
  <c r="N101" i="9"/>
  <c r="N66" i="9"/>
  <c r="N114" i="9"/>
  <c r="N68" i="9"/>
  <c r="N106" i="9"/>
  <c r="N113" i="9"/>
  <c r="N117" i="9" s="1"/>
  <c r="N29" i="9" s="1"/>
  <c r="N92" i="9"/>
  <c r="N96" i="9" s="1"/>
  <c r="N26" i="9" s="1"/>
  <c r="N107" i="9"/>
  <c r="O51" i="9"/>
  <c r="N65" i="9"/>
  <c r="N58" i="9"/>
  <c r="N115" i="9"/>
  <c r="N55" i="9"/>
  <c r="N69" i="9"/>
  <c r="N86" i="9"/>
  <c r="N57" i="9"/>
  <c r="N63" i="9"/>
  <c r="N87" i="9"/>
  <c r="N76" i="9"/>
  <c r="N75" i="9"/>
  <c r="N56" i="9"/>
  <c r="N93" i="9"/>
  <c r="N84" i="9"/>
  <c r="N77" i="9"/>
  <c r="N100" i="9"/>
  <c r="N85" i="9"/>
  <c r="G60" i="10"/>
  <c r="G63" i="10" s="1"/>
  <c r="G65" i="10" s="1"/>
  <c r="F91" i="3"/>
  <c r="F55" i="10"/>
  <c r="F54" i="3" s="1"/>
  <c r="AV14" i="3"/>
  <c r="AU50" i="3"/>
  <c r="AU79" i="3" s="1"/>
  <c r="I48" i="8"/>
  <c r="H44" i="8"/>
  <c r="H46" i="8" s="1"/>
  <c r="H26" i="3" s="1"/>
  <c r="M89" i="9"/>
  <c r="M25" i="9" s="1"/>
  <c r="K42" i="9"/>
  <c r="K41" i="9"/>
  <c r="J36" i="10"/>
  <c r="I20" i="10"/>
  <c r="I85" i="3" s="1"/>
  <c r="AP85" i="3" s="1"/>
  <c r="E16" i="10"/>
  <c r="E25" i="10" s="1"/>
  <c r="E35" i="3"/>
  <c r="E37" i="3"/>
  <c r="G53" i="8"/>
  <c r="G28" i="3" s="1"/>
  <c r="G34" i="3" s="1"/>
  <c r="M71" i="9"/>
  <c r="M23" i="9" s="1"/>
  <c r="L42" i="9"/>
  <c r="L41" i="9"/>
  <c r="G31" i="3"/>
  <c r="K16" i="4"/>
  <c r="J17" i="4"/>
  <c r="J18" i="4"/>
  <c r="M60" i="9"/>
  <c r="M22" i="9" s="1"/>
  <c r="G27" i="3"/>
  <c r="F34" i="3"/>
  <c r="F27" i="3"/>
  <c r="I55" i="8"/>
  <c r="H51" i="8"/>
  <c r="K45" i="9"/>
  <c r="K46" i="9"/>
  <c r="H52" i="8"/>
  <c r="H59" i="8"/>
  <c r="H60" i="8" s="1"/>
  <c r="H30" i="3" s="1"/>
  <c r="H31" i="3" s="1"/>
  <c r="I26" i="10"/>
  <c r="I97" i="3" s="1"/>
  <c r="AP97" i="3" s="1"/>
  <c r="J38" i="10"/>
  <c r="M103" i="9"/>
  <c r="M27" i="9" s="1"/>
  <c r="L38" i="9"/>
  <c r="L37" i="9"/>
  <c r="I45" i="8"/>
  <c r="L109" i="6"/>
  <c r="L138" i="6"/>
  <c r="K12" i="10"/>
  <c r="K49" i="10" s="1"/>
  <c r="M49" i="6"/>
  <c r="K9" i="8"/>
  <c r="K50" i="3"/>
  <c r="K79" i="3" s="1"/>
  <c r="L14" i="3"/>
  <c r="W67" i="8"/>
  <c r="V65" i="8"/>
  <c r="V32" i="3" s="1"/>
  <c r="V33" i="3" s="1"/>
  <c r="H22" i="10"/>
  <c r="H84" i="3"/>
  <c r="O62" i="8"/>
  <c r="N58" i="8"/>
  <c r="M96" i="9"/>
  <c r="M26" i="9" s="1"/>
  <c r="I37" i="10"/>
  <c r="I19" i="10"/>
  <c r="J35" i="10"/>
  <c r="J39" i="10"/>
  <c r="I21" i="10"/>
  <c r="I86" i="3" s="1"/>
  <c r="N27" i="10"/>
  <c r="N98" i="3" s="1"/>
  <c r="O40" i="10"/>
  <c r="BD50" i="3"/>
  <c r="BD79" i="3" s="1"/>
  <c r="M81" i="9"/>
  <c r="M24" i="9" s="1"/>
  <c r="L44" i="9"/>
  <c r="L31" i="9"/>
  <c r="G16" i="10" l="1"/>
  <c r="G25" i="10" s="1"/>
  <c r="G35" i="3"/>
  <c r="G37" i="3"/>
  <c r="I22" i="10"/>
  <c r="I84" i="3"/>
  <c r="M36" i="9"/>
  <c r="F57" i="10"/>
  <c r="O108" i="9"/>
  <c r="O99" i="9"/>
  <c r="O94" i="9"/>
  <c r="O78" i="9"/>
  <c r="O101" i="9"/>
  <c r="O106" i="9"/>
  <c r="O58" i="9"/>
  <c r="O114" i="9"/>
  <c r="O68" i="9"/>
  <c r="O64" i="9"/>
  <c r="O113" i="9"/>
  <c r="O92" i="9"/>
  <c r="O79" i="9"/>
  <c r="P51" i="9"/>
  <c r="O65" i="9"/>
  <c r="O66" i="9"/>
  <c r="O115" i="9"/>
  <c r="O55" i="9"/>
  <c r="O86" i="9"/>
  <c r="O57" i="9"/>
  <c r="O63" i="9"/>
  <c r="O71" i="9" s="1"/>
  <c r="O23" i="9" s="1"/>
  <c r="O40" i="9" s="1"/>
  <c r="O93" i="9"/>
  <c r="O56" i="9"/>
  <c r="O100" i="9"/>
  <c r="O54" i="9"/>
  <c r="O84" i="9"/>
  <c r="O89" i="9" s="1"/>
  <c r="O25" i="9" s="1"/>
  <c r="O75" i="9"/>
  <c r="O81" i="9" s="1"/>
  <c r="O24" i="9" s="1"/>
  <c r="O77" i="9"/>
  <c r="O69" i="9"/>
  <c r="O67" i="9"/>
  <c r="O87" i="9"/>
  <c r="O76" i="9"/>
  <c r="O107" i="9"/>
  <c r="O85" i="9"/>
  <c r="J37" i="10"/>
  <c r="H53" i="8"/>
  <c r="H28" i="3" s="1"/>
  <c r="H29" i="3" s="1"/>
  <c r="H27" i="3"/>
  <c r="AO91" i="3"/>
  <c r="J48" i="8"/>
  <c r="I44" i="8"/>
  <c r="I46" i="8" s="1"/>
  <c r="I26" i="3" s="1"/>
  <c r="H60" i="10"/>
  <c r="H63" i="10" s="1"/>
  <c r="H65" i="10" s="1"/>
  <c r="G91" i="3"/>
  <c r="J19" i="10"/>
  <c r="K35" i="10"/>
  <c r="N110" i="9"/>
  <c r="N28" i="9" s="1"/>
  <c r="L16" i="4"/>
  <c r="K17" i="4"/>
  <c r="K18" i="4"/>
  <c r="L12" i="10"/>
  <c r="L49" i="10" s="1"/>
  <c r="L9" i="8"/>
  <c r="N49" i="6"/>
  <c r="L50" i="3"/>
  <c r="L79" i="3" s="1"/>
  <c r="M14" i="3"/>
  <c r="N89" i="9"/>
  <c r="N25" i="9" s="1"/>
  <c r="F16" i="10"/>
  <c r="F25" i="10" s="1"/>
  <c r="F35" i="3"/>
  <c r="F37" i="3"/>
  <c r="L45" i="9"/>
  <c r="I59" i="8" s="1"/>
  <c r="I60" i="8" s="1"/>
  <c r="I30" i="3" s="1"/>
  <c r="L46" i="9"/>
  <c r="J55" i="8"/>
  <c r="I51" i="8"/>
  <c r="M138" i="6"/>
  <c r="M109" i="6"/>
  <c r="M44" i="9"/>
  <c r="M31" i="9"/>
  <c r="N81" i="9"/>
  <c r="N24" i="9" s="1"/>
  <c r="J26" i="10"/>
  <c r="J97" i="3" s="1"/>
  <c r="K38" i="10"/>
  <c r="N103" i="9"/>
  <c r="N27" i="9" s="1"/>
  <c r="M40" i="9"/>
  <c r="N60" i="9"/>
  <c r="N22" i="9" s="1"/>
  <c r="G29" i="3"/>
  <c r="N71" i="9"/>
  <c r="N23" i="9" s="1"/>
  <c r="E40" i="3"/>
  <c r="E38" i="3"/>
  <c r="AW14" i="3"/>
  <c r="AV50" i="3"/>
  <c r="AV79" i="3" s="1"/>
  <c r="O27" i="10"/>
  <c r="O98" i="3" s="1"/>
  <c r="P40" i="10"/>
  <c r="E28" i="10"/>
  <c r="E30" i="10" s="1"/>
  <c r="E96" i="3"/>
  <c r="E99" i="3" s="1"/>
  <c r="X67" i="8"/>
  <c r="W65" i="8"/>
  <c r="W32" i="3" s="1"/>
  <c r="W33" i="3" s="1"/>
  <c r="J20" i="10"/>
  <c r="J85" i="3" s="1"/>
  <c r="K36" i="10"/>
  <c r="P62" i="8"/>
  <c r="O58" i="8"/>
  <c r="K39" i="10"/>
  <c r="J21" i="10"/>
  <c r="J86" i="3" s="1"/>
  <c r="I31" i="3" l="1"/>
  <c r="M16" i="4"/>
  <c r="L18" i="4"/>
  <c r="L17" i="4"/>
  <c r="I27" i="3"/>
  <c r="K55" i="8"/>
  <c r="J51" i="8"/>
  <c r="O110" i="9"/>
  <c r="O28" i="9" s="1"/>
  <c r="P27" i="10"/>
  <c r="P98" i="3" s="1"/>
  <c r="Q40" i="10"/>
  <c r="F40" i="3"/>
  <c r="F42" i="3" s="1"/>
  <c r="F38" i="3"/>
  <c r="O60" i="9"/>
  <c r="O22" i="9" s="1"/>
  <c r="N36" i="9"/>
  <c r="O103" i="9"/>
  <c r="O27" i="9" s="1"/>
  <c r="F28" i="10"/>
  <c r="F30" i="10" s="1"/>
  <c r="F96" i="3"/>
  <c r="K48" i="8"/>
  <c r="J44" i="8"/>
  <c r="J46" i="8" s="1"/>
  <c r="J26" i="3" s="1"/>
  <c r="E42" i="3"/>
  <c r="G52" i="10"/>
  <c r="F90" i="3"/>
  <c r="Q62" i="8"/>
  <c r="P58" i="8"/>
  <c r="K26" i="10"/>
  <c r="K97" i="3" s="1"/>
  <c r="L38" i="10"/>
  <c r="M38" i="9"/>
  <c r="M37" i="9"/>
  <c r="J45" i="8"/>
  <c r="K20" i="10"/>
  <c r="K85" i="3" s="1"/>
  <c r="L36" i="10"/>
  <c r="M12" i="10"/>
  <c r="M49" i="10" s="1"/>
  <c r="M9" i="8"/>
  <c r="O49" i="6"/>
  <c r="M50" i="3"/>
  <c r="M79" i="3" s="1"/>
  <c r="N14" i="3"/>
  <c r="K37" i="10"/>
  <c r="AQ103" i="3"/>
  <c r="AQ98" i="3"/>
  <c r="O42" i="9"/>
  <c r="O41" i="9"/>
  <c r="Y67" i="8"/>
  <c r="X65" i="8"/>
  <c r="X32" i="3" s="1"/>
  <c r="X33" i="3" s="1"/>
  <c r="N138" i="6"/>
  <c r="N109" i="6"/>
  <c r="P101" i="9"/>
  <c r="P93" i="9"/>
  <c r="P85" i="9"/>
  <c r="P77" i="9"/>
  <c r="P68" i="9"/>
  <c r="P63" i="9"/>
  <c r="P55" i="9"/>
  <c r="P114" i="9"/>
  <c r="P100" i="9"/>
  <c r="P86" i="9"/>
  <c r="P76" i="9"/>
  <c r="P106" i="9"/>
  <c r="P110" i="9" s="1"/>
  <c r="P28" i="9" s="1"/>
  <c r="P113" i="9"/>
  <c r="P117" i="9" s="1"/>
  <c r="P29" i="9" s="1"/>
  <c r="P54" i="9"/>
  <c r="P60" i="9" s="1"/>
  <c r="P22" i="9" s="1"/>
  <c r="P92" i="9"/>
  <c r="P96" i="9" s="1"/>
  <c r="P26" i="9" s="1"/>
  <c r="P99" i="9"/>
  <c r="P103" i="9" s="1"/>
  <c r="P27" i="9" s="1"/>
  <c r="P79" i="9"/>
  <c r="P57" i="9"/>
  <c r="P65" i="9"/>
  <c r="P66" i="9"/>
  <c r="P58" i="9"/>
  <c r="P115" i="9"/>
  <c r="P56" i="9"/>
  <c r="P107" i="9"/>
  <c r="Q51" i="9"/>
  <c r="P84" i="9"/>
  <c r="P75" i="9"/>
  <c r="P69" i="9"/>
  <c r="P108" i="9"/>
  <c r="P67" i="9"/>
  <c r="P87" i="9"/>
  <c r="P78" i="9"/>
  <c r="P94" i="9"/>
  <c r="P64" i="9"/>
  <c r="AX14" i="3"/>
  <c r="AW50" i="3"/>
  <c r="AW79" i="3" s="1"/>
  <c r="L35" i="10"/>
  <c r="K19" i="10"/>
  <c r="O96" i="9"/>
  <c r="O26" i="9" s="1"/>
  <c r="O36" i="9" s="1"/>
  <c r="G40" i="3"/>
  <c r="G38" i="3"/>
  <c r="H34" i="3"/>
  <c r="F31" i="10"/>
  <c r="F55" i="3" s="1"/>
  <c r="E31" i="10"/>
  <c r="E55" i="3" s="1"/>
  <c r="L39" i="10"/>
  <c r="K21" i="10"/>
  <c r="K86" i="3" s="1"/>
  <c r="N44" i="9"/>
  <c r="N31" i="9"/>
  <c r="J22" i="10"/>
  <c r="J84" i="3"/>
  <c r="O117" i="9"/>
  <c r="O29" i="9" s="1"/>
  <c r="I52" i="8"/>
  <c r="G28" i="10"/>
  <c r="G30" i="10" s="1"/>
  <c r="G96" i="3"/>
  <c r="G99" i="3" s="1"/>
  <c r="N40" i="9"/>
  <c r="M45" i="9"/>
  <c r="M46" i="9"/>
  <c r="J59" i="8"/>
  <c r="J60" i="8" s="1"/>
  <c r="J30" i="3" s="1"/>
  <c r="J52" i="8"/>
  <c r="M42" i="9"/>
  <c r="M41" i="9"/>
  <c r="I53" i="8"/>
  <c r="I28" i="3" s="1"/>
  <c r="I29" i="3" s="1"/>
  <c r="I60" i="10"/>
  <c r="I63" i="10" s="1"/>
  <c r="I65" i="10" s="1"/>
  <c r="H91" i="3"/>
  <c r="O37" i="9" l="1"/>
  <c r="O38" i="9"/>
  <c r="L45" i="8"/>
  <c r="G42" i="3"/>
  <c r="M38" i="10"/>
  <c r="L26" i="10"/>
  <c r="L97" i="3" s="1"/>
  <c r="F43" i="3"/>
  <c r="F53" i="3"/>
  <c r="F56" i="3" s="1"/>
  <c r="R40" i="10"/>
  <c r="Q27" i="10"/>
  <c r="Q98" i="3" s="1"/>
  <c r="AO90" i="3"/>
  <c r="L21" i="10"/>
  <c r="L86" i="3" s="1"/>
  <c r="AQ86" i="3" s="1"/>
  <c r="M39" i="10"/>
  <c r="K22" i="10"/>
  <c r="K84" i="3"/>
  <c r="L37" i="10"/>
  <c r="G55" i="10"/>
  <c r="G54" i="3" s="1"/>
  <c r="G57" i="10"/>
  <c r="AY14" i="3"/>
  <c r="AX50" i="3"/>
  <c r="AX79" i="3" s="1"/>
  <c r="L19" i="10"/>
  <c r="M35" i="10"/>
  <c r="Q58" i="8"/>
  <c r="R62" i="8"/>
  <c r="J53" i="8"/>
  <c r="J28" i="3" s="1"/>
  <c r="N12" i="10"/>
  <c r="N49" i="10" s="1"/>
  <c r="N9" i="8"/>
  <c r="P49" i="6"/>
  <c r="N50" i="3"/>
  <c r="N79" i="3" s="1"/>
  <c r="O14" i="3"/>
  <c r="N42" i="9"/>
  <c r="N41" i="9"/>
  <c r="F99" i="3"/>
  <c r="AO96" i="3"/>
  <c r="AO99" i="3" s="1"/>
  <c r="L55" i="8"/>
  <c r="K51" i="8"/>
  <c r="L20" i="10"/>
  <c r="L85" i="3" s="1"/>
  <c r="AQ85" i="3" s="1"/>
  <c r="M36" i="10"/>
  <c r="N16" i="4"/>
  <c r="M17" i="4"/>
  <c r="M18" i="4"/>
  <c r="P71" i="9"/>
  <c r="P23" i="9" s="1"/>
  <c r="P40" i="9" s="1"/>
  <c r="N38" i="9"/>
  <c r="N37" i="9"/>
  <c r="K45" i="8" s="1"/>
  <c r="Z67" i="8"/>
  <c r="Y65" i="8"/>
  <c r="Y32" i="3" s="1"/>
  <c r="Y33" i="3" s="1"/>
  <c r="O138" i="6"/>
  <c r="O109" i="6"/>
  <c r="P81" i="9"/>
  <c r="P24" i="9" s="1"/>
  <c r="N45" i="9"/>
  <c r="N46" i="9"/>
  <c r="K52" i="8"/>
  <c r="K59" i="8"/>
  <c r="K60" i="8" s="1"/>
  <c r="K30" i="3" s="1"/>
  <c r="K31" i="3" s="1"/>
  <c r="J60" i="10"/>
  <c r="J63" i="10" s="1"/>
  <c r="J65" i="10" s="1"/>
  <c r="I91" i="3"/>
  <c r="P44" i="9"/>
  <c r="I34" i="3"/>
  <c r="J27" i="3"/>
  <c r="J34" i="3"/>
  <c r="L48" i="8"/>
  <c r="K44" i="8"/>
  <c r="P89" i="9"/>
  <c r="P25" i="9" s="1"/>
  <c r="P36" i="9" s="1"/>
  <c r="G31" i="10"/>
  <c r="G55" i="3" s="1"/>
  <c r="Q92" i="9"/>
  <c r="Q114" i="9"/>
  <c r="Q100" i="9"/>
  <c r="Q86" i="9"/>
  <c r="Q76" i="9"/>
  <c r="Q106" i="9"/>
  <c r="Q101" i="9"/>
  <c r="Q58" i="9"/>
  <c r="Q113" i="9"/>
  <c r="Q54" i="9"/>
  <c r="Q99" i="9"/>
  <c r="Q103" i="9" s="1"/>
  <c r="Q27" i="9" s="1"/>
  <c r="Q79" i="9"/>
  <c r="Q85" i="9"/>
  <c r="Q66" i="9"/>
  <c r="Q115" i="9"/>
  <c r="Q55" i="9"/>
  <c r="Q57" i="9"/>
  <c r="Q63" i="9"/>
  <c r="Q71" i="9" s="1"/>
  <c r="Q23" i="9" s="1"/>
  <c r="Q40" i="9" s="1"/>
  <c r="Q56" i="9"/>
  <c r="Q93" i="9"/>
  <c r="Q87" i="9"/>
  <c r="Q75" i="9"/>
  <c r="Q81" i="9" s="1"/>
  <c r="Q24" i="9" s="1"/>
  <c r="Q64" i="9"/>
  <c r="Q107" i="9"/>
  <c r="Q65" i="9"/>
  <c r="Q68" i="9"/>
  <c r="Q84" i="9"/>
  <c r="Q69" i="9"/>
  <c r="Q108" i="9"/>
  <c r="Q77" i="9"/>
  <c r="Q67" i="9"/>
  <c r="Q78" i="9"/>
  <c r="Q94" i="9"/>
  <c r="R51" i="9"/>
  <c r="H16" i="10"/>
  <c r="H25" i="10" s="1"/>
  <c r="H35" i="3"/>
  <c r="H37" i="3"/>
  <c r="O44" i="9"/>
  <c r="O31" i="9"/>
  <c r="J31" i="3"/>
  <c r="E53" i="3"/>
  <c r="E43" i="3"/>
  <c r="E102" i="3"/>
  <c r="P42" i="9" l="1"/>
  <c r="P41" i="9"/>
  <c r="P37" i="9"/>
  <c r="P38" i="9"/>
  <c r="M45" i="8"/>
  <c r="H38" i="3"/>
  <c r="H40" i="3"/>
  <c r="O12" i="10"/>
  <c r="O49" i="10" s="1"/>
  <c r="O9" i="8"/>
  <c r="Q49" i="6"/>
  <c r="O50" i="3"/>
  <c r="O79" i="3" s="1"/>
  <c r="P14" i="3"/>
  <c r="Q42" i="9"/>
  <c r="Q41" i="9"/>
  <c r="K46" i="8"/>
  <c r="K26" i="3" s="1"/>
  <c r="N17" i="4"/>
  <c r="N18" i="4"/>
  <c r="P138" i="6"/>
  <c r="P109" i="6"/>
  <c r="F69" i="3"/>
  <c r="E19" i="4" s="1"/>
  <c r="F68" i="3"/>
  <c r="F72" i="3" s="1"/>
  <c r="M21" i="10"/>
  <c r="M86" i="3" s="1"/>
  <c r="N39" i="10"/>
  <c r="Q96" i="9"/>
  <c r="Q26" i="9" s="1"/>
  <c r="AZ14" i="3"/>
  <c r="AY50" i="3"/>
  <c r="AY79" i="3" s="1"/>
  <c r="M48" i="8"/>
  <c r="L44" i="8"/>
  <c r="L46" i="8" s="1"/>
  <c r="L26" i="3" s="1"/>
  <c r="J16" i="10"/>
  <c r="J25" i="10" s="1"/>
  <c r="J35" i="3"/>
  <c r="J37" i="3"/>
  <c r="E104" i="3"/>
  <c r="E106" i="3" s="1"/>
  <c r="F102" i="3"/>
  <c r="P31" i="9"/>
  <c r="J29" i="3"/>
  <c r="G53" i="3"/>
  <c r="G43" i="3"/>
  <c r="N38" i="10"/>
  <c r="M26" i="10"/>
  <c r="M97" i="3" s="1"/>
  <c r="S62" i="8"/>
  <c r="R58" i="8"/>
  <c r="H52" i="10"/>
  <c r="G90" i="3"/>
  <c r="K53" i="8"/>
  <c r="K28" i="3" s="1"/>
  <c r="K29" i="3" s="1"/>
  <c r="H28" i="10"/>
  <c r="H30" i="10" s="1"/>
  <c r="H96" i="3"/>
  <c r="H99" i="3" s="1"/>
  <c r="E56" i="3"/>
  <c r="Q89" i="9"/>
  <c r="Q25" i="9" s="1"/>
  <c r="Q36" i="9" s="1"/>
  <c r="N35" i="10"/>
  <c r="M19" i="10"/>
  <c r="S40" i="10"/>
  <c r="R27" i="10"/>
  <c r="R98" i="3" s="1"/>
  <c r="Q117" i="9"/>
  <c r="Q29" i="9" s="1"/>
  <c r="M55" i="8"/>
  <c r="L51" i="8"/>
  <c r="O45" i="9"/>
  <c r="L52" i="8" s="1"/>
  <c r="O46" i="9"/>
  <c r="L59" i="8"/>
  <c r="L60" i="8" s="1"/>
  <c r="L30" i="3" s="1"/>
  <c r="L31" i="3" s="1"/>
  <c r="L22" i="10"/>
  <c r="L84" i="3"/>
  <c r="AQ84" i="3" s="1"/>
  <c r="R115" i="9"/>
  <c r="R106" i="9"/>
  <c r="R69" i="9"/>
  <c r="R76" i="9"/>
  <c r="R65" i="9"/>
  <c r="R99" i="9"/>
  <c r="R92" i="9"/>
  <c r="R79" i="9"/>
  <c r="R57" i="9"/>
  <c r="R85" i="9"/>
  <c r="R113" i="9"/>
  <c r="R58" i="9"/>
  <c r="R55" i="9"/>
  <c r="R114" i="9"/>
  <c r="R86" i="9"/>
  <c r="R63" i="9"/>
  <c r="R56" i="9"/>
  <c r="R93" i="9"/>
  <c r="R87" i="9"/>
  <c r="R75" i="9"/>
  <c r="R81" i="9" s="1"/>
  <c r="R24" i="9" s="1"/>
  <c r="R64" i="9"/>
  <c r="S51" i="9"/>
  <c r="R101" i="9"/>
  <c r="R66" i="9"/>
  <c r="R84" i="9"/>
  <c r="R108" i="9"/>
  <c r="R77" i="9"/>
  <c r="R54" i="9"/>
  <c r="R67" i="9"/>
  <c r="R100" i="9"/>
  <c r="R78" i="9"/>
  <c r="R107" i="9"/>
  <c r="R68" i="9"/>
  <c r="R94" i="9"/>
  <c r="I16" i="10"/>
  <c r="I25" i="10" s="1"/>
  <c r="I35" i="3"/>
  <c r="I37" i="3"/>
  <c r="Q60" i="9"/>
  <c r="Q22" i="9" s="1"/>
  <c r="Q110" i="9"/>
  <c r="Q28" i="9" s="1"/>
  <c r="AA67" i="8"/>
  <c r="Z65" i="8"/>
  <c r="Z32" i="3" s="1"/>
  <c r="Z33" i="3" s="1"/>
  <c r="AP91" i="3"/>
  <c r="M37" i="10"/>
  <c r="N36" i="10"/>
  <c r="M20" i="10"/>
  <c r="M85" i="3" s="1"/>
  <c r="P45" i="9"/>
  <c r="P46" i="9"/>
  <c r="M59" i="8"/>
  <c r="M60" i="8" s="1"/>
  <c r="M30" i="3" s="1"/>
  <c r="M52" i="8"/>
  <c r="K60" i="10"/>
  <c r="K63" i="10" s="1"/>
  <c r="K65" i="10" s="1"/>
  <c r="J91" i="3"/>
  <c r="S106" i="9" l="1"/>
  <c r="S69" i="9"/>
  <c r="S92" i="9"/>
  <c r="S113" i="9"/>
  <c r="S108" i="9"/>
  <c r="S99" i="9"/>
  <c r="S79" i="9"/>
  <c r="S57" i="9"/>
  <c r="S85" i="9"/>
  <c r="S115" i="9"/>
  <c r="S55" i="9"/>
  <c r="S114" i="9"/>
  <c r="S87" i="9"/>
  <c r="S86" i="9"/>
  <c r="S84" i="9"/>
  <c r="S89" i="9" s="1"/>
  <c r="S25" i="9" s="1"/>
  <c r="S78" i="9"/>
  <c r="S64" i="9"/>
  <c r="S63" i="9"/>
  <c r="S56" i="9"/>
  <c r="S93" i="9"/>
  <c r="S75" i="9"/>
  <c r="S58" i="9"/>
  <c r="S77" i="9"/>
  <c r="S54" i="9"/>
  <c r="S67" i="9"/>
  <c r="S100" i="9"/>
  <c r="S65" i="9"/>
  <c r="S76" i="9"/>
  <c r="S107" i="9"/>
  <c r="S94" i="9"/>
  <c r="S68" i="9"/>
  <c r="T51" i="9"/>
  <c r="S101" i="9"/>
  <c r="S66" i="9"/>
  <c r="R110" i="9"/>
  <c r="R28" i="9" s="1"/>
  <c r="T40" i="10"/>
  <c r="S27" i="10"/>
  <c r="S98" i="3" s="1"/>
  <c r="G56" i="3"/>
  <c r="Q31" i="9"/>
  <c r="Q44" i="9"/>
  <c r="P12" i="10"/>
  <c r="P49" i="10" s="1"/>
  <c r="P9" i="8"/>
  <c r="P50" i="3"/>
  <c r="P79" i="3" s="1"/>
  <c r="Q14" i="3"/>
  <c r="M22" i="10"/>
  <c r="M84" i="3"/>
  <c r="BB98" i="3"/>
  <c r="AR98" i="3"/>
  <c r="N19" i="10"/>
  <c r="O35" i="10"/>
  <c r="Q138" i="6"/>
  <c r="Q109" i="6"/>
  <c r="L60" i="10"/>
  <c r="L63" i="10" s="1"/>
  <c r="L65" i="10" s="1"/>
  <c r="K91" i="3"/>
  <c r="K27" i="3"/>
  <c r="K34" i="3"/>
  <c r="R71" i="9"/>
  <c r="R23" i="9" s="1"/>
  <c r="R40" i="9" s="1"/>
  <c r="Q37" i="9"/>
  <c r="Q38" i="9"/>
  <c r="N45" i="8"/>
  <c r="H55" i="10"/>
  <c r="H54" i="3" s="1"/>
  <c r="H57" i="10"/>
  <c r="N37" i="10"/>
  <c r="I40" i="3"/>
  <c r="I42" i="3" s="1"/>
  <c r="I38" i="3"/>
  <c r="L53" i="8"/>
  <c r="L28" i="3" s="1"/>
  <c r="L29" i="3" s="1"/>
  <c r="H42" i="3"/>
  <c r="R117" i="9"/>
  <c r="R29" i="9" s="1"/>
  <c r="E69" i="3"/>
  <c r="D19" i="4" s="1"/>
  <c r="E68" i="3"/>
  <c r="E72" i="3" s="1"/>
  <c r="E73" i="3" s="1"/>
  <c r="F104" i="3"/>
  <c r="F106" i="3" s="1"/>
  <c r="G102" i="3"/>
  <c r="AO102" i="3"/>
  <c r="AO104" i="3" s="1"/>
  <c r="AO106" i="3" s="1"/>
  <c r="N55" i="8"/>
  <c r="M51" i="8"/>
  <c r="M53" i="8" s="1"/>
  <c r="M28" i="3" s="1"/>
  <c r="AZ50" i="3"/>
  <c r="AZ79" i="3" s="1"/>
  <c r="T62" i="8"/>
  <c r="S58" i="8"/>
  <c r="R60" i="9"/>
  <c r="R22" i="9" s="1"/>
  <c r="M31" i="3"/>
  <c r="R96" i="9"/>
  <c r="R26" i="9" s="1"/>
  <c r="J38" i="3"/>
  <c r="J40" i="3"/>
  <c r="H31" i="10"/>
  <c r="H55" i="3" s="1"/>
  <c r="N26" i="10"/>
  <c r="N97" i="3" s="1"/>
  <c r="O38" i="10"/>
  <c r="I28" i="10"/>
  <c r="I30" i="10" s="1"/>
  <c r="I96" i="3"/>
  <c r="O36" i="10"/>
  <c r="N20" i="10"/>
  <c r="N85" i="3" s="1"/>
  <c r="J28" i="10"/>
  <c r="J30" i="10" s="1"/>
  <c r="J96" i="3"/>
  <c r="J99" i="3" s="1"/>
  <c r="AB67" i="8"/>
  <c r="AA65" i="8"/>
  <c r="AA32" i="3" s="1"/>
  <c r="AA33" i="3" s="1"/>
  <c r="R103" i="9"/>
  <c r="R27" i="9" s="1"/>
  <c r="BB103" i="3"/>
  <c r="L27" i="3"/>
  <c r="N21" i="10"/>
  <c r="N86" i="3" s="1"/>
  <c r="O39" i="10"/>
  <c r="R89" i="9"/>
  <c r="R25" i="9" s="1"/>
  <c r="R36" i="9" s="1"/>
  <c r="N48" i="8"/>
  <c r="M44" i="8"/>
  <c r="M46" i="8" s="1"/>
  <c r="M26" i="3" s="1"/>
  <c r="R37" i="9" l="1"/>
  <c r="R38" i="9"/>
  <c r="O45" i="8"/>
  <c r="E83" i="3"/>
  <c r="E87" i="3" s="1"/>
  <c r="E92" i="3" s="1"/>
  <c r="E108" i="3" s="1"/>
  <c r="F71" i="3"/>
  <c r="F73" i="3" s="1"/>
  <c r="J42" i="3"/>
  <c r="G104" i="3"/>
  <c r="G106" i="3" s="1"/>
  <c r="H102" i="3"/>
  <c r="I53" i="3"/>
  <c r="I43" i="3"/>
  <c r="M60" i="10"/>
  <c r="M63" i="10" s="1"/>
  <c r="M65" i="10" s="1"/>
  <c r="L91" i="3"/>
  <c r="G69" i="3"/>
  <c r="F19" i="4" s="1"/>
  <c r="G68" i="3"/>
  <c r="G72" i="3" s="1"/>
  <c r="S71" i="9"/>
  <c r="S23" i="9" s="1"/>
  <c r="S40" i="9" s="1"/>
  <c r="I99" i="3"/>
  <c r="AP96" i="3"/>
  <c r="AP99" i="3" s="1"/>
  <c r="N22" i="10"/>
  <c r="N84" i="3"/>
  <c r="T113" i="9"/>
  <c r="T94" i="9"/>
  <c r="T99" i="9"/>
  <c r="T86" i="9"/>
  <c r="T78" i="9"/>
  <c r="T69" i="9"/>
  <c r="T64" i="9"/>
  <c r="T56" i="9"/>
  <c r="T92" i="9"/>
  <c r="T96" i="9" s="1"/>
  <c r="T26" i="9" s="1"/>
  <c r="T76" i="9"/>
  <c r="T65" i="9"/>
  <c r="T55" i="9"/>
  <c r="T108" i="9"/>
  <c r="T106" i="9"/>
  <c r="T110" i="9" s="1"/>
  <c r="T28" i="9" s="1"/>
  <c r="T85" i="9"/>
  <c r="T114" i="9"/>
  <c r="T87" i="9"/>
  <c r="T84" i="9"/>
  <c r="T57" i="9"/>
  <c r="T79" i="9"/>
  <c r="T63" i="9"/>
  <c r="T93" i="9"/>
  <c r="T75" i="9"/>
  <c r="T58" i="9"/>
  <c r="T107" i="9"/>
  <c r="T100" i="9"/>
  <c r="T54" i="9"/>
  <c r="T77" i="9"/>
  <c r="T67" i="9"/>
  <c r="T68" i="9"/>
  <c r="U51" i="9"/>
  <c r="T101" i="9"/>
  <c r="T66" i="9"/>
  <c r="T115" i="9"/>
  <c r="J31" i="10"/>
  <c r="J55" i="3" s="1"/>
  <c r="P35" i="10"/>
  <c r="O19" i="10"/>
  <c r="S103" i="9"/>
  <c r="S27" i="9" s="1"/>
  <c r="O37" i="10"/>
  <c r="H53" i="3"/>
  <c r="H43" i="3"/>
  <c r="Q12" i="10"/>
  <c r="Q49" i="10" s="1"/>
  <c r="Q9" i="8"/>
  <c r="Q50" i="3"/>
  <c r="Q79" i="3" s="1"/>
  <c r="R14" i="3"/>
  <c r="T27" i="10"/>
  <c r="T98" i="3" s="1"/>
  <c r="U40" i="10"/>
  <c r="S60" i="9"/>
  <c r="S22" i="9" s="1"/>
  <c r="S117" i="9"/>
  <c r="S29" i="9" s="1"/>
  <c r="P39" i="10"/>
  <c r="O21" i="10"/>
  <c r="O86" i="3" s="1"/>
  <c r="L34" i="3"/>
  <c r="R31" i="9"/>
  <c r="R44" i="9"/>
  <c r="O48" i="8"/>
  <c r="N44" i="8"/>
  <c r="N46" i="8" s="1"/>
  <c r="N26" i="3" s="1"/>
  <c r="M29" i="3"/>
  <c r="AC67" i="8"/>
  <c r="AB65" i="8"/>
  <c r="AB32" i="3" s="1"/>
  <c r="AB33" i="3" s="1"/>
  <c r="S96" i="9"/>
  <c r="S26" i="9" s="1"/>
  <c r="S36" i="9" s="1"/>
  <c r="O20" i="10"/>
  <c r="O85" i="3" s="1"/>
  <c r="P36" i="10"/>
  <c r="P38" i="10"/>
  <c r="O26" i="10"/>
  <c r="O97" i="3" s="1"/>
  <c r="M27" i="3"/>
  <c r="M34" i="3"/>
  <c r="I31" i="10"/>
  <c r="I55" i="3" s="1"/>
  <c r="O55" i="8"/>
  <c r="N51" i="8"/>
  <c r="R42" i="9"/>
  <c r="R41" i="9"/>
  <c r="I52" i="10"/>
  <c r="H90" i="3"/>
  <c r="U62" i="8"/>
  <c r="T58" i="8"/>
  <c r="K16" i="10"/>
  <c r="K25" i="10" s="1"/>
  <c r="K35" i="3"/>
  <c r="K37" i="3"/>
  <c r="Q45" i="9"/>
  <c r="Q46" i="9"/>
  <c r="N52" i="8"/>
  <c r="N59" i="8"/>
  <c r="N60" i="8" s="1"/>
  <c r="N30" i="3" s="1"/>
  <c r="S81" i="9"/>
  <c r="S24" i="9" s="1"/>
  <c r="S110" i="9"/>
  <c r="S28" i="9" s="1"/>
  <c r="S38" i="9" l="1"/>
  <c r="S37" i="9"/>
  <c r="P45" i="8"/>
  <c r="R12" i="10"/>
  <c r="R49" i="10" s="1"/>
  <c r="R9" i="8"/>
  <c r="R50" i="3"/>
  <c r="R79" i="3" s="1"/>
  <c r="S14" i="3"/>
  <c r="N31" i="3"/>
  <c r="I55" i="10"/>
  <c r="I54" i="3" s="1"/>
  <c r="I57" i="10"/>
  <c r="AD67" i="8"/>
  <c r="AC65" i="8"/>
  <c r="AC32" i="3" s="1"/>
  <c r="AC33" i="3" s="1"/>
  <c r="H56" i="3"/>
  <c r="K38" i="3"/>
  <c r="K40" i="3"/>
  <c r="S41" i="9"/>
  <c r="S42" i="9"/>
  <c r="U115" i="9"/>
  <c r="U108" i="9"/>
  <c r="U113" i="9"/>
  <c r="U86" i="9"/>
  <c r="U84" i="9"/>
  <c r="U68" i="9"/>
  <c r="U106" i="9"/>
  <c r="U110" i="9" s="1"/>
  <c r="U28" i="9" s="1"/>
  <c r="U92" i="9"/>
  <c r="U96" i="9" s="1"/>
  <c r="U26" i="9" s="1"/>
  <c r="U85" i="9"/>
  <c r="U76" i="9"/>
  <c r="U67" i="9"/>
  <c r="U65" i="9"/>
  <c r="U114" i="9"/>
  <c r="U87" i="9"/>
  <c r="U78" i="9"/>
  <c r="U64" i="9"/>
  <c r="U57" i="9"/>
  <c r="U79" i="9"/>
  <c r="U63" i="9"/>
  <c r="U93" i="9"/>
  <c r="U56" i="9"/>
  <c r="U75" i="9"/>
  <c r="U58" i="9"/>
  <c r="U99" i="9"/>
  <c r="U107" i="9"/>
  <c r="U100" i="9"/>
  <c r="U54" i="9"/>
  <c r="U60" i="9" s="1"/>
  <c r="U22" i="9" s="1"/>
  <c r="U55" i="9"/>
  <c r="V51" i="9"/>
  <c r="U94" i="9"/>
  <c r="U77" i="9"/>
  <c r="U69" i="9"/>
  <c r="U101" i="9"/>
  <c r="U66" i="9"/>
  <c r="H104" i="3"/>
  <c r="H106" i="3" s="1"/>
  <c r="I102" i="3"/>
  <c r="K28" i="10"/>
  <c r="K30" i="10" s="1"/>
  <c r="K96" i="3"/>
  <c r="K99" i="3" s="1"/>
  <c r="V40" i="10"/>
  <c r="U27" i="10"/>
  <c r="U98" i="3" s="1"/>
  <c r="P37" i="10"/>
  <c r="T81" i="9"/>
  <c r="T24" i="9" s="1"/>
  <c r="T103" i="9"/>
  <c r="T27" i="9" s="1"/>
  <c r="J53" i="3"/>
  <c r="J43" i="3"/>
  <c r="Q36" i="10"/>
  <c r="P20" i="10"/>
  <c r="P85" i="3" s="1"/>
  <c r="O22" i="10"/>
  <c r="O84" i="3"/>
  <c r="BB84" i="3" s="1"/>
  <c r="T71" i="9"/>
  <c r="T23" i="9" s="1"/>
  <c r="T117" i="9"/>
  <c r="T29" i="9" s="1"/>
  <c r="N60" i="10"/>
  <c r="N63" i="10" s="1"/>
  <c r="N65" i="10" s="1"/>
  <c r="M91" i="3"/>
  <c r="T60" i="9"/>
  <c r="T22" i="9" s="1"/>
  <c r="Q35" i="10"/>
  <c r="P19" i="10"/>
  <c r="F83" i="3"/>
  <c r="G71" i="3"/>
  <c r="G73" i="3" s="1"/>
  <c r="V62" i="8"/>
  <c r="U58" i="8"/>
  <c r="AQ91" i="3"/>
  <c r="P48" i="8"/>
  <c r="O44" i="8"/>
  <c r="O46" i="8" s="1"/>
  <c r="O26" i="3" s="1"/>
  <c r="P55" i="8"/>
  <c r="O51" i="8"/>
  <c r="M16" i="10"/>
  <c r="M25" i="10" s="1"/>
  <c r="M35" i="3"/>
  <c r="M37" i="3"/>
  <c r="T89" i="9"/>
  <c r="T25" i="9" s="1"/>
  <c r="T36" i="9" s="1"/>
  <c r="R45" i="9"/>
  <c r="O59" i="8" s="1"/>
  <c r="O60" i="8" s="1"/>
  <c r="O30" i="3" s="1"/>
  <c r="O31" i="3" s="1"/>
  <c r="R46" i="9"/>
  <c r="N53" i="8"/>
  <c r="N28" i="3" s="1"/>
  <c r="S31" i="9"/>
  <c r="S44" i="9"/>
  <c r="Q38" i="10"/>
  <c r="P26" i="10"/>
  <c r="P97" i="3" s="1"/>
  <c r="N34" i="3"/>
  <c r="N27" i="3"/>
  <c r="L16" i="10"/>
  <c r="L25" i="10" s="1"/>
  <c r="L35" i="3"/>
  <c r="L37" i="3"/>
  <c r="Q39" i="10"/>
  <c r="P21" i="10"/>
  <c r="P86" i="3" s="1"/>
  <c r="L38" i="3" l="1"/>
  <c r="L40" i="3"/>
  <c r="L42" i="3" s="1"/>
  <c r="Q20" i="10"/>
  <c r="Q85" i="3" s="1"/>
  <c r="R36" i="10"/>
  <c r="L28" i="10"/>
  <c r="L30" i="10" s="1"/>
  <c r="L96" i="3"/>
  <c r="W62" i="8"/>
  <c r="V58" i="8"/>
  <c r="T37" i="9"/>
  <c r="T38" i="9"/>
  <c r="Q45" i="8"/>
  <c r="G83" i="3"/>
  <c r="G87" i="3" s="1"/>
  <c r="G92" i="3" s="1"/>
  <c r="G108" i="3" s="1"/>
  <c r="H71" i="3"/>
  <c r="H73" i="3" s="1"/>
  <c r="H69" i="3"/>
  <c r="G19" i="4" s="1"/>
  <c r="H68" i="3"/>
  <c r="H72" i="3" s="1"/>
  <c r="P22" i="10"/>
  <c r="P84" i="3"/>
  <c r="R35" i="10"/>
  <c r="Q19" i="10"/>
  <c r="W40" i="10"/>
  <c r="V27" i="10"/>
  <c r="V98" i="3" s="1"/>
  <c r="S12" i="10"/>
  <c r="S49" i="10" s="1"/>
  <c r="S50" i="3"/>
  <c r="S79" i="3" s="1"/>
  <c r="S9" i="8"/>
  <c r="T14" i="3"/>
  <c r="F87" i="3"/>
  <c r="F92" i="3" s="1"/>
  <c r="F108" i="3" s="1"/>
  <c r="AO83" i="3"/>
  <c r="AO87" i="3" s="1"/>
  <c r="AO92" i="3" s="1"/>
  <c r="AO108" i="3" s="1"/>
  <c r="T40" i="9"/>
  <c r="K31" i="10"/>
  <c r="K55" i="3" s="1"/>
  <c r="U71" i="9"/>
  <c r="U23" i="9" s="1"/>
  <c r="V66" i="9"/>
  <c r="V77" i="9"/>
  <c r="V113" i="9"/>
  <c r="V86" i="9"/>
  <c r="V84" i="9"/>
  <c r="V93" i="9"/>
  <c r="V76" i="9"/>
  <c r="V67" i="9"/>
  <c r="V65" i="9"/>
  <c r="V55" i="9"/>
  <c r="V63" i="9"/>
  <c r="V87" i="9"/>
  <c r="V78" i="9"/>
  <c r="V64" i="9"/>
  <c r="V57" i="9"/>
  <c r="V79" i="9"/>
  <c r="V56" i="9"/>
  <c r="V75" i="9"/>
  <c r="V58" i="9"/>
  <c r="V99" i="9"/>
  <c r="V103" i="9" s="1"/>
  <c r="V27" i="9" s="1"/>
  <c r="V106" i="9"/>
  <c r="V110" i="9" s="1"/>
  <c r="V28" i="9" s="1"/>
  <c r="V107" i="9"/>
  <c r="V100" i="9"/>
  <c r="V54" i="9"/>
  <c r="W51" i="9"/>
  <c r="V101" i="9"/>
  <c r="V114" i="9"/>
  <c r="V69" i="9"/>
  <c r="V108" i="9"/>
  <c r="V94" i="9"/>
  <c r="V85" i="9"/>
  <c r="V115" i="9"/>
  <c r="V92" i="9"/>
  <c r="V96" i="9" s="1"/>
  <c r="V26" i="9" s="1"/>
  <c r="V68" i="9"/>
  <c r="U89" i="9"/>
  <c r="U25" i="9" s="1"/>
  <c r="U36" i="9" s="1"/>
  <c r="J52" i="10"/>
  <c r="I90" i="3"/>
  <c r="T44" i="9"/>
  <c r="T31" i="9"/>
  <c r="U117" i="9"/>
  <c r="U29" i="9" s="1"/>
  <c r="I56" i="3"/>
  <c r="S45" i="9"/>
  <c r="P59" i="8" s="1"/>
  <c r="P60" i="8" s="1"/>
  <c r="P30" i="3" s="1"/>
  <c r="P31" i="3" s="1"/>
  <c r="S46" i="9"/>
  <c r="P52" i="8"/>
  <c r="M28" i="10"/>
  <c r="M30" i="10" s="1"/>
  <c r="M96" i="3"/>
  <c r="M99" i="3" s="1"/>
  <c r="N29" i="3"/>
  <c r="K42" i="3"/>
  <c r="N16" i="10"/>
  <c r="N25" i="10" s="1"/>
  <c r="N35" i="3"/>
  <c r="N37" i="3"/>
  <c r="R38" i="10"/>
  <c r="Q26" i="10"/>
  <c r="Q97" i="3" s="1"/>
  <c r="U103" i="9"/>
  <c r="U27" i="9" s="1"/>
  <c r="U44" i="9" s="1"/>
  <c r="O60" i="10"/>
  <c r="O63" i="10" s="1"/>
  <c r="O65" i="10" s="1"/>
  <c r="N91" i="3"/>
  <c r="Q55" i="8"/>
  <c r="P51" i="8"/>
  <c r="I104" i="3"/>
  <c r="I106" i="3" s="1"/>
  <c r="J102" i="3"/>
  <c r="AP102" i="3"/>
  <c r="AP104" i="3" s="1"/>
  <c r="AP106" i="3" s="1"/>
  <c r="Q21" i="10"/>
  <c r="Q86" i="3" s="1"/>
  <c r="R39" i="10"/>
  <c r="O52" i="8"/>
  <c r="O53" i="8" s="1"/>
  <c r="O28" i="3" s="1"/>
  <c r="M38" i="3"/>
  <c r="M40" i="3"/>
  <c r="M42" i="3" s="1"/>
  <c r="AE67" i="8"/>
  <c r="AD65" i="8"/>
  <c r="AD32" i="3" s="1"/>
  <c r="AD33" i="3" s="1"/>
  <c r="Q37" i="10"/>
  <c r="U81" i="9"/>
  <c r="U24" i="9" s="1"/>
  <c r="U31" i="9" s="1"/>
  <c r="O27" i="3"/>
  <c r="Q48" i="8"/>
  <c r="P44" i="8"/>
  <c r="P46" i="8" s="1"/>
  <c r="P26" i="3" s="1"/>
  <c r="O29" i="3" l="1"/>
  <c r="O34" i="3"/>
  <c r="U46" i="9"/>
  <c r="U45" i="9"/>
  <c r="R59" i="8" s="1"/>
  <c r="R60" i="8" s="1"/>
  <c r="R30" i="3" s="1"/>
  <c r="R31" i="3" s="1"/>
  <c r="R52" i="8"/>
  <c r="P60" i="10"/>
  <c r="P63" i="10" s="1"/>
  <c r="P65" i="10" s="1"/>
  <c r="O91" i="3"/>
  <c r="V81" i="9"/>
  <c r="V24" i="9" s="1"/>
  <c r="T12" i="10"/>
  <c r="T49" i="10" s="1"/>
  <c r="T9" i="8"/>
  <c r="T50" i="3"/>
  <c r="T79" i="3" s="1"/>
  <c r="U14" i="3"/>
  <c r="R37" i="10"/>
  <c r="AP90" i="3"/>
  <c r="V71" i="9"/>
  <c r="V23" i="9" s="1"/>
  <c r="V40" i="9" s="1"/>
  <c r="R55" i="8"/>
  <c r="Q51" i="8"/>
  <c r="T45" i="9"/>
  <c r="Q59" i="8" s="1"/>
  <c r="Q60" i="8" s="1"/>
  <c r="Q30" i="3" s="1"/>
  <c r="Q31" i="3" s="1"/>
  <c r="Q52" i="8"/>
  <c r="T46" i="9"/>
  <c r="I71" i="3"/>
  <c r="I73" i="3" s="1"/>
  <c r="H83" i="3"/>
  <c r="H87" i="3" s="1"/>
  <c r="H92" i="3" s="1"/>
  <c r="H108" i="3" s="1"/>
  <c r="N38" i="3"/>
  <c r="N40" i="3"/>
  <c r="N42" i="3" s="1"/>
  <c r="J55" i="10"/>
  <c r="J54" i="3" s="1"/>
  <c r="J57" i="10"/>
  <c r="W27" i="10"/>
  <c r="W98" i="3" s="1"/>
  <c r="X40" i="10"/>
  <c r="L99" i="3"/>
  <c r="AQ96" i="3"/>
  <c r="M31" i="10"/>
  <c r="M55" i="3" s="1"/>
  <c r="S38" i="10"/>
  <c r="R26" i="10"/>
  <c r="R97" i="3" s="1"/>
  <c r="M43" i="3"/>
  <c r="M53" i="3"/>
  <c r="Q22" i="10"/>
  <c r="Q84" i="3"/>
  <c r="S36" i="10"/>
  <c r="R20" i="10"/>
  <c r="R85" i="3" s="1"/>
  <c r="AF67" i="8"/>
  <c r="AE65" i="8"/>
  <c r="AE32" i="3" s="1"/>
  <c r="AE33" i="3" s="1"/>
  <c r="X62" i="8"/>
  <c r="W58" i="8"/>
  <c r="R21" i="10"/>
  <c r="R86" i="3" s="1"/>
  <c r="S39" i="10"/>
  <c r="S35" i="10"/>
  <c r="R19" i="10"/>
  <c r="U40" i="9"/>
  <c r="L43" i="3"/>
  <c r="L53" i="3"/>
  <c r="P27" i="3"/>
  <c r="V60" i="9"/>
  <c r="V22" i="9" s="1"/>
  <c r="U37" i="9"/>
  <c r="U38" i="9"/>
  <c r="R45" i="8"/>
  <c r="K53" i="3"/>
  <c r="K43" i="3"/>
  <c r="J104" i="3"/>
  <c r="J106" i="3" s="1"/>
  <c r="K102" i="3"/>
  <c r="V89" i="9"/>
  <c r="V25" i="9" s="1"/>
  <c r="V36" i="9" s="1"/>
  <c r="R48" i="8"/>
  <c r="Q44" i="8"/>
  <c r="Q46" i="8" s="1"/>
  <c r="Q26" i="3" s="1"/>
  <c r="V117" i="9"/>
  <c r="V29" i="9" s="1"/>
  <c r="L31" i="10"/>
  <c r="L55" i="3" s="1"/>
  <c r="I69" i="3"/>
  <c r="H19" i="4" s="1"/>
  <c r="I68" i="3"/>
  <c r="I72" i="3" s="1"/>
  <c r="N28" i="10"/>
  <c r="N30" i="10" s="1"/>
  <c r="N96" i="3"/>
  <c r="N99" i="3" s="1"/>
  <c r="N31" i="10"/>
  <c r="N55" i="3" s="1"/>
  <c r="W106" i="9"/>
  <c r="W93" i="9"/>
  <c r="W77" i="9"/>
  <c r="W87" i="9"/>
  <c r="W86" i="9"/>
  <c r="W84" i="9"/>
  <c r="W68" i="9"/>
  <c r="W79" i="9"/>
  <c r="W76" i="9"/>
  <c r="W67" i="9"/>
  <c r="W65" i="9"/>
  <c r="W63" i="9"/>
  <c r="W78" i="9"/>
  <c r="W64" i="9"/>
  <c r="W57" i="9"/>
  <c r="W75" i="9"/>
  <c r="W58" i="9"/>
  <c r="W99" i="9"/>
  <c r="W107" i="9"/>
  <c r="W100" i="9"/>
  <c r="W54" i="9"/>
  <c r="X51" i="9"/>
  <c r="W55" i="9"/>
  <c r="W113" i="9"/>
  <c r="W66" i="9"/>
  <c r="W114" i="9"/>
  <c r="W108" i="9"/>
  <c r="W56" i="9"/>
  <c r="W69" i="9"/>
  <c r="W94" i="9"/>
  <c r="W85" i="9"/>
  <c r="W115" i="9"/>
  <c r="W101" i="9"/>
  <c r="W92" i="9"/>
  <c r="W96" i="9" s="1"/>
  <c r="W26" i="9" s="1"/>
  <c r="P53" i="8"/>
  <c r="P28" i="3" s="1"/>
  <c r="P29" i="3" s="1"/>
  <c r="T42" i="9"/>
  <c r="T41" i="9"/>
  <c r="P34" i="3" l="1"/>
  <c r="U12" i="10"/>
  <c r="U49" i="10" s="1"/>
  <c r="U50" i="3"/>
  <c r="U79" i="3" s="1"/>
  <c r="U9" i="8"/>
  <c r="V14" i="3"/>
  <c r="Q53" i="8"/>
  <c r="Q28" i="3" s="1"/>
  <c r="Q29" i="3" s="1"/>
  <c r="S55" i="8"/>
  <c r="R51" i="8"/>
  <c r="R53" i="8" s="1"/>
  <c r="R28" i="3" s="1"/>
  <c r="R29" i="3" s="1"/>
  <c r="W71" i="9"/>
  <c r="W23" i="9" s="1"/>
  <c r="U42" i="9"/>
  <c r="U41" i="9"/>
  <c r="T35" i="10"/>
  <c r="S19" i="10"/>
  <c r="W89" i="9"/>
  <c r="W25" i="9" s="1"/>
  <c r="W36" i="9" s="1"/>
  <c r="V37" i="9"/>
  <c r="S45" i="8" s="1"/>
  <c r="V38" i="9"/>
  <c r="S21" i="10"/>
  <c r="S86" i="3" s="1"/>
  <c r="T39" i="10"/>
  <c r="Y40" i="10"/>
  <c r="X27" i="10"/>
  <c r="X98" i="3" s="1"/>
  <c r="S37" i="10"/>
  <c r="V42" i="9"/>
  <c r="V41" i="9"/>
  <c r="Q60" i="10"/>
  <c r="Q63" i="10" s="1"/>
  <c r="Q65" i="10" s="1"/>
  <c r="P91" i="3"/>
  <c r="Q34" i="3"/>
  <c r="Q27" i="3"/>
  <c r="S48" i="8"/>
  <c r="R44" i="8"/>
  <c r="R46" i="8" s="1"/>
  <c r="R26" i="3" s="1"/>
  <c r="X114" i="9"/>
  <c r="X106" i="9"/>
  <c r="X87" i="9"/>
  <c r="X79" i="9"/>
  <c r="X65" i="9"/>
  <c r="X57" i="9"/>
  <c r="X115" i="9"/>
  <c r="X101" i="9"/>
  <c r="X93" i="9"/>
  <c r="X76" i="9"/>
  <c r="X67" i="9"/>
  <c r="X55" i="9"/>
  <c r="X78" i="9"/>
  <c r="X64" i="9"/>
  <c r="X84" i="9"/>
  <c r="X86" i="9"/>
  <c r="X85" i="9"/>
  <c r="X77" i="9"/>
  <c r="X75" i="9"/>
  <c r="X63" i="9"/>
  <c r="X99" i="9"/>
  <c r="X107" i="9"/>
  <c r="X100" i="9"/>
  <c r="X54" i="9"/>
  <c r="Y51" i="9"/>
  <c r="X113" i="9"/>
  <c r="X117" i="9" s="1"/>
  <c r="X29" i="9" s="1"/>
  <c r="X94" i="9"/>
  <c r="X108" i="9"/>
  <c r="X69" i="9"/>
  <c r="X92" i="9"/>
  <c r="X96" i="9" s="1"/>
  <c r="X26" i="9" s="1"/>
  <c r="X66" i="9"/>
  <c r="X56" i="9"/>
  <c r="X58" i="9"/>
  <c r="X68" i="9"/>
  <c r="Y62" i="8"/>
  <c r="X58" i="8"/>
  <c r="J56" i="3"/>
  <c r="W60" i="9"/>
  <c r="W22" i="9" s="1"/>
  <c r="W110" i="9"/>
  <c r="W28" i="9" s="1"/>
  <c r="L102" i="3"/>
  <c r="K104" i="3"/>
  <c r="K106" i="3" s="1"/>
  <c r="R22" i="10"/>
  <c r="R84" i="3"/>
  <c r="W117" i="9"/>
  <c r="W29" i="9" s="1"/>
  <c r="N43" i="3"/>
  <c r="N53" i="3"/>
  <c r="AG67" i="8"/>
  <c r="AF65" i="8"/>
  <c r="AF32" i="3" s="1"/>
  <c r="AF33" i="3" s="1"/>
  <c r="S26" i="10"/>
  <c r="S97" i="3" s="1"/>
  <c r="T38" i="10"/>
  <c r="K52" i="10"/>
  <c r="J90" i="3"/>
  <c r="O16" i="10"/>
  <c r="O25" i="10" s="1"/>
  <c r="O35" i="3"/>
  <c r="O37" i="3"/>
  <c r="W103" i="9"/>
  <c r="W27" i="9" s="1"/>
  <c r="T36" i="10"/>
  <c r="S20" i="10"/>
  <c r="S85" i="3" s="1"/>
  <c r="J71" i="3"/>
  <c r="I83" i="3"/>
  <c r="W81" i="9"/>
  <c r="W24" i="9" s="1"/>
  <c r="V31" i="9"/>
  <c r="V44" i="9"/>
  <c r="R60" i="10" l="1"/>
  <c r="R63" i="10" s="1"/>
  <c r="R65" i="10" s="1"/>
  <c r="Q91" i="3"/>
  <c r="Z62" i="8"/>
  <c r="Y58" i="8"/>
  <c r="W37" i="9"/>
  <c r="W38" i="9"/>
  <c r="T45" i="8"/>
  <c r="U35" i="10"/>
  <c r="T19" i="10"/>
  <c r="X89" i="9"/>
  <c r="X25" i="9" s="1"/>
  <c r="X36" i="9" s="1"/>
  <c r="K55" i="10"/>
  <c r="K54" i="3" s="1"/>
  <c r="K56" i="3" s="1"/>
  <c r="Q16" i="10"/>
  <c r="Q25" i="10" s="1"/>
  <c r="Q35" i="3"/>
  <c r="Q37" i="3"/>
  <c r="V12" i="10"/>
  <c r="V49" i="10" s="1"/>
  <c r="V9" i="8"/>
  <c r="V50" i="3"/>
  <c r="V79" i="3" s="1"/>
  <c r="W14" i="3"/>
  <c r="O38" i="3"/>
  <c r="O40" i="3"/>
  <c r="O42" i="3" s="1"/>
  <c r="T26" i="10"/>
  <c r="T97" i="3" s="1"/>
  <c r="U38" i="10"/>
  <c r="X60" i="9"/>
  <c r="X22" i="9" s="1"/>
  <c r="T37" i="10"/>
  <c r="O28" i="10"/>
  <c r="O30" i="10" s="1"/>
  <c r="O96" i="3"/>
  <c r="I87" i="3"/>
  <c r="I92" i="3" s="1"/>
  <c r="I108" i="3" s="1"/>
  <c r="AP83" i="3"/>
  <c r="X110" i="9"/>
  <c r="X28" i="9" s="1"/>
  <c r="M102" i="3"/>
  <c r="L104" i="3"/>
  <c r="L106" i="3" s="1"/>
  <c r="AQ102" i="3"/>
  <c r="AQ104" i="3" s="1"/>
  <c r="X103" i="9"/>
  <c r="X27" i="9" s="1"/>
  <c r="Y27" i="10"/>
  <c r="Y98" i="3" s="1"/>
  <c r="Z40" i="10"/>
  <c r="V46" i="9"/>
  <c r="V45" i="9"/>
  <c r="S59" i="8"/>
  <c r="S60" i="8" s="1"/>
  <c r="S30" i="3" s="1"/>
  <c r="S31" i="3" s="1"/>
  <c r="S52" i="8"/>
  <c r="R34" i="3"/>
  <c r="R27" i="3"/>
  <c r="T21" i="10"/>
  <c r="T86" i="3" s="1"/>
  <c r="U39" i="10"/>
  <c r="W40" i="9"/>
  <c r="P16" i="10"/>
  <c r="P25" i="10" s="1"/>
  <c r="P35" i="3"/>
  <c r="P37" i="3"/>
  <c r="S22" i="10"/>
  <c r="S84" i="3"/>
  <c r="W31" i="9"/>
  <c r="W44" i="9"/>
  <c r="AH67" i="8"/>
  <c r="AG65" i="8"/>
  <c r="AG32" i="3" s="1"/>
  <c r="AG33" i="3" s="1"/>
  <c r="U36" i="10"/>
  <c r="T20" i="10"/>
  <c r="T85" i="3" s="1"/>
  <c r="J69" i="3"/>
  <c r="I19" i="4" s="1"/>
  <c r="J68" i="3"/>
  <c r="J72" i="3" s="1"/>
  <c r="J73" i="3" s="1"/>
  <c r="X71" i="9"/>
  <c r="X23" i="9" s="1"/>
  <c r="X81" i="9"/>
  <c r="X24" i="9" s="1"/>
  <c r="T48" i="8"/>
  <c r="S44" i="8"/>
  <c r="S46" i="8" s="1"/>
  <c r="S26" i="3" s="1"/>
  <c r="Y115" i="9"/>
  <c r="Y101" i="9"/>
  <c r="Y87" i="9"/>
  <c r="Y84" i="9"/>
  <c r="Y93" i="9"/>
  <c r="Y79" i="9"/>
  <c r="Y100" i="9"/>
  <c r="Y76" i="9"/>
  <c r="Y67" i="9"/>
  <c r="Y55" i="9"/>
  <c r="Y65" i="9"/>
  <c r="Y63" i="9"/>
  <c r="Y78" i="9"/>
  <c r="Z51" i="9"/>
  <c r="Y69" i="9"/>
  <c r="Y57" i="9"/>
  <c r="Y86" i="9"/>
  <c r="Y85" i="9"/>
  <c r="Y77" i="9"/>
  <c r="Y75" i="9"/>
  <c r="Y54" i="9"/>
  <c r="Y107" i="9"/>
  <c r="Y106" i="9"/>
  <c r="Y113" i="9"/>
  <c r="Y64" i="9"/>
  <c r="Y94" i="9"/>
  <c r="Y114" i="9"/>
  <c r="Y108" i="9"/>
  <c r="Y92" i="9"/>
  <c r="Y96" i="9" s="1"/>
  <c r="Y26" i="9" s="1"/>
  <c r="Y68" i="9"/>
  <c r="Y58" i="9"/>
  <c r="Y99" i="9"/>
  <c r="Y103" i="9" s="1"/>
  <c r="Y27" i="9" s="1"/>
  <c r="Y56" i="9"/>
  <c r="Y66" i="9"/>
  <c r="T55" i="8"/>
  <c r="S51" i="8"/>
  <c r="K71" i="3" l="1"/>
  <c r="J83" i="3"/>
  <c r="J87" i="3" s="1"/>
  <c r="J92" i="3" s="1"/>
  <c r="J108" i="3" s="1"/>
  <c r="T44" i="8"/>
  <c r="T46" i="8" s="1"/>
  <c r="T26" i="3" s="1"/>
  <c r="U48" i="8"/>
  <c r="S53" i="8"/>
  <c r="S28" i="3" s="1"/>
  <c r="S29" i="3" s="1"/>
  <c r="S34" i="3"/>
  <c r="S27" i="3"/>
  <c r="X40" i="9"/>
  <c r="Q28" i="10"/>
  <c r="Q30" i="10" s="1"/>
  <c r="Q96" i="3"/>
  <c r="Q99" i="3" s="1"/>
  <c r="W42" i="9"/>
  <c r="W41" i="9"/>
  <c r="Q38" i="3"/>
  <c r="Q40" i="3"/>
  <c r="Q42" i="3" s="1"/>
  <c r="K69" i="3"/>
  <c r="J19" i="4" s="1"/>
  <c r="K68" i="3"/>
  <c r="K72" i="3" s="1"/>
  <c r="O99" i="3"/>
  <c r="BB96" i="3"/>
  <c r="O31" i="10"/>
  <c r="O55" i="3" s="1"/>
  <c r="X37" i="9"/>
  <c r="U45" i="8" s="1"/>
  <c r="X38" i="9"/>
  <c r="R16" i="10"/>
  <c r="R25" i="10" s="1"/>
  <c r="R35" i="3"/>
  <c r="R37" i="3"/>
  <c r="U37" i="10"/>
  <c r="T22" i="10"/>
  <c r="T84" i="3"/>
  <c r="P40" i="3"/>
  <c r="P38" i="3"/>
  <c r="V35" i="10"/>
  <c r="U19" i="10"/>
  <c r="AI67" i="8"/>
  <c r="AH65" i="8"/>
  <c r="AH32" i="3" s="1"/>
  <c r="AH33" i="3" s="1"/>
  <c r="U21" i="10"/>
  <c r="U86" i="3" s="1"/>
  <c r="V39" i="10"/>
  <c r="Y71" i="9"/>
  <c r="Y23" i="9" s="1"/>
  <c r="Y40" i="9" s="1"/>
  <c r="V36" i="10"/>
  <c r="U20" i="10"/>
  <c r="U85" i="3" s="1"/>
  <c r="P28" i="10"/>
  <c r="P30" i="10" s="1"/>
  <c r="Q31" i="10" s="1"/>
  <c r="Q55" i="3" s="1"/>
  <c r="P96" i="3"/>
  <c r="P99" i="3" s="1"/>
  <c r="AA62" i="8"/>
  <c r="Z58" i="8"/>
  <c r="U55" i="8"/>
  <c r="T51" i="8"/>
  <c r="Z27" i="10"/>
  <c r="Z98" i="3" s="1"/>
  <c r="AA40" i="10"/>
  <c r="X31" i="9"/>
  <c r="X44" i="9"/>
  <c r="W46" i="9"/>
  <c r="W45" i="9"/>
  <c r="T59" i="8"/>
  <c r="T60" i="8" s="1"/>
  <c r="T30" i="3" s="1"/>
  <c r="T31" i="3" s="1"/>
  <c r="T52" i="8"/>
  <c r="O43" i="3"/>
  <c r="O53" i="3"/>
  <c r="Z100" i="9"/>
  <c r="Z87" i="9"/>
  <c r="Z84" i="9"/>
  <c r="Z107" i="9"/>
  <c r="Z113" i="9"/>
  <c r="Z117" i="9" s="1"/>
  <c r="Z29" i="9" s="1"/>
  <c r="Z79" i="9"/>
  <c r="Z56" i="9"/>
  <c r="Z66" i="9"/>
  <c r="Z115" i="9"/>
  <c r="Z65" i="9"/>
  <c r="Z63" i="9"/>
  <c r="Z78" i="9"/>
  <c r="Z69" i="9"/>
  <c r="Z58" i="9"/>
  <c r="Z57" i="9"/>
  <c r="Z86" i="9"/>
  <c r="Z85" i="9"/>
  <c r="Z77" i="9"/>
  <c r="Z75" i="9"/>
  <c r="Z81" i="9" s="1"/>
  <c r="Z24" i="9" s="1"/>
  <c r="Z54" i="9"/>
  <c r="Z94" i="9"/>
  <c r="Z93" i="9"/>
  <c r="Z106" i="9"/>
  <c r="Z110" i="9" s="1"/>
  <c r="Z28" i="9" s="1"/>
  <c r="AA51" i="9"/>
  <c r="Z64" i="9"/>
  <c r="Z55" i="9"/>
  <c r="Z76" i="9"/>
  <c r="Z67" i="9"/>
  <c r="Z114" i="9"/>
  <c r="Z108" i="9"/>
  <c r="Z92" i="9"/>
  <c r="Z68" i="9"/>
  <c r="Z99" i="9"/>
  <c r="Z101" i="9"/>
  <c r="V38" i="10"/>
  <c r="U26" i="10"/>
  <c r="U97" i="3" s="1"/>
  <c r="Y89" i="9"/>
  <c r="Y25" i="9" s="1"/>
  <c r="Y36" i="9" s="1"/>
  <c r="M104" i="3"/>
  <c r="M106" i="3" s="1"/>
  <c r="N102" i="3"/>
  <c r="S60" i="10"/>
  <c r="S63" i="10" s="1"/>
  <c r="S65" i="10" s="1"/>
  <c r="R91" i="3"/>
  <c r="K57" i="10"/>
  <c r="Y117" i="9"/>
  <c r="Y29" i="9" s="1"/>
  <c r="Y110" i="9"/>
  <c r="Y28" i="9" s="1"/>
  <c r="Y60" i="9"/>
  <c r="Y22" i="9" s="1"/>
  <c r="Y81" i="9"/>
  <c r="Y24" i="9" s="1"/>
  <c r="W12" i="10"/>
  <c r="W49" i="10" s="1"/>
  <c r="W9" i="8"/>
  <c r="X14" i="3"/>
  <c r="W50" i="3"/>
  <c r="W79" i="3" s="1"/>
  <c r="L52" i="10" l="1"/>
  <c r="K90" i="3"/>
  <c r="AA113" i="9"/>
  <c r="AB51" i="9"/>
  <c r="AA107" i="9"/>
  <c r="AA93" i="9"/>
  <c r="AA100" i="9"/>
  <c r="AA115" i="9"/>
  <c r="AA63" i="9"/>
  <c r="AA71" i="9" s="1"/>
  <c r="AA23" i="9" s="1"/>
  <c r="AA78" i="9"/>
  <c r="AA69" i="9"/>
  <c r="AA108" i="9"/>
  <c r="AA94" i="9"/>
  <c r="AA84" i="9"/>
  <c r="AA75" i="9"/>
  <c r="AA87" i="9"/>
  <c r="AA86" i="9"/>
  <c r="AA85" i="9"/>
  <c r="AA77" i="9"/>
  <c r="AA54" i="9"/>
  <c r="AA79" i="9"/>
  <c r="AA92" i="9"/>
  <c r="AA106" i="9"/>
  <c r="AA64" i="9"/>
  <c r="AA55" i="9"/>
  <c r="AA76" i="9"/>
  <c r="AA101" i="9"/>
  <c r="AA66" i="9"/>
  <c r="AA67" i="9"/>
  <c r="AA65" i="9"/>
  <c r="AA57" i="9"/>
  <c r="AA68" i="9"/>
  <c r="AA58" i="9"/>
  <c r="AA99" i="9"/>
  <c r="AA103" i="9" s="1"/>
  <c r="AA27" i="9" s="1"/>
  <c r="AA56" i="9"/>
  <c r="AA114" i="9"/>
  <c r="Z89" i="9"/>
  <c r="Z25" i="9" s="1"/>
  <c r="Z36" i="9" s="1"/>
  <c r="V37" i="10"/>
  <c r="T60" i="10"/>
  <c r="T63" i="10" s="1"/>
  <c r="T65" i="10" s="1"/>
  <c r="S91" i="3"/>
  <c r="Z60" i="9"/>
  <c r="Z22" i="9" s="1"/>
  <c r="R38" i="3"/>
  <c r="R40" i="3"/>
  <c r="R42" i="3" s="1"/>
  <c r="X41" i="9"/>
  <c r="X42" i="9"/>
  <c r="R28" i="10"/>
  <c r="R30" i="10" s="1"/>
  <c r="R31" i="10" s="1"/>
  <c r="R55" i="3" s="1"/>
  <c r="R96" i="3"/>
  <c r="R99" i="3" s="1"/>
  <c r="S16" i="10"/>
  <c r="S25" i="10" s="1"/>
  <c r="S35" i="3"/>
  <c r="S37" i="3"/>
  <c r="AB62" i="8"/>
  <c r="AA58" i="8"/>
  <c r="N104" i="3"/>
  <c r="N106" i="3" s="1"/>
  <c r="O102" i="3"/>
  <c r="T27" i="3"/>
  <c r="Y37" i="9"/>
  <c r="Y38" i="9"/>
  <c r="V45" i="8"/>
  <c r="W38" i="10"/>
  <c r="V26" i="10"/>
  <c r="V97" i="3" s="1"/>
  <c r="V21" i="10"/>
  <c r="V86" i="3" s="1"/>
  <c r="W39" i="10"/>
  <c r="Z103" i="9"/>
  <c r="Z27" i="9" s="1"/>
  <c r="W36" i="10"/>
  <c r="V20" i="10"/>
  <c r="V85" i="3" s="1"/>
  <c r="Y42" i="9"/>
  <c r="Y41" i="9"/>
  <c r="X12" i="10"/>
  <c r="X49" i="10" s="1"/>
  <c r="X9" i="8"/>
  <c r="Y14" i="3"/>
  <c r="X50" i="3"/>
  <c r="X79" i="3" s="1"/>
  <c r="AA27" i="10"/>
  <c r="AA98" i="3" s="1"/>
  <c r="AB40" i="10"/>
  <c r="P31" i="10"/>
  <c r="P55" i="3" s="1"/>
  <c r="X45" i="9"/>
  <c r="X46" i="9"/>
  <c r="U52" i="8"/>
  <c r="U59" i="8"/>
  <c r="U60" i="8" s="1"/>
  <c r="U30" i="3" s="1"/>
  <c r="U31" i="3" s="1"/>
  <c r="U22" i="10"/>
  <c r="U84" i="3"/>
  <c r="V48" i="8"/>
  <c r="U44" i="8"/>
  <c r="U46" i="8" s="1"/>
  <c r="U26" i="3" s="1"/>
  <c r="Z71" i="9"/>
  <c r="Z23" i="9" s="1"/>
  <c r="Z40" i="9" s="1"/>
  <c r="Y44" i="9"/>
  <c r="Y31" i="9"/>
  <c r="T53" i="8"/>
  <c r="T28" i="3" s="1"/>
  <c r="T29" i="3" s="1"/>
  <c r="V55" i="8"/>
  <c r="U51" i="8"/>
  <c r="U53" i="8" s="1"/>
  <c r="U28" i="3" s="1"/>
  <c r="U29" i="3" s="1"/>
  <c r="Q53" i="3"/>
  <c r="Q43" i="3"/>
  <c r="Z96" i="9"/>
  <c r="Z26" i="9" s="1"/>
  <c r="AJ67" i="8"/>
  <c r="AI65" i="8"/>
  <c r="AI32" i="3" s="1"/>
  <c r="AI33" i="3" s="1"/>
  <c r="V19" i="10"/>
  <c r="W35" i="10"/>
  <c r="P42" i="3"/>
  <c r="K73" i="3"/>
  <c r="Z37" i="9" l="1"/>
  <c r="Z38" i="9"/>
  <c r="W45" i="8"/>
  <c r="P102" i="3"/>
  <c r="O104" i="3"/>
  <c r="O106" i="3" s="1"/>
  <c r="S38" i="3"/>
  <c r="S40" i="3"/>
  <c r="S42" i="3" s="1"/>
  <c r="AC62" i="8"/>
  <c r="AB58" i="8"/>
  <c r="AA81" i="9"/>
  <c r="AA24" i="9" s="1"/>
  <c r="AA40" i="9" s="1"/>
  <c r="W20" i="10"/>
  <c r="W85" i="3" s="1"/>
  <c r="X36" i="10"/>
  <c r="W55" i="8"/>
  <c r="V51" i="8"/>
  <c r="AA89" i="9"/>
  <c r="AA25" i="9" s="1"/>
  <c r="AA36" i="9" s="1"/>
  <c r="W48" i="8"/>
  <c r="V44" i="8"/>
  <c r="V46" i="8" s="1"/>
  <c r="V26" i="3" s="1"/>
  <c r="Y12" i="10"/>
  <c r="Y49" i="10" s="1"/>
  <c r="Z14" i="3"/>
  <c r="Y50" i="3"/>
  <c r="Y79" i="3" s="1"/>
  <c r="Y9" i="8"/>
  <c r="S28" i="10"/>
  <c r="S30" i="10" s="1"/>
  <c r="S96" i="3"/>
  <c r="S99" i="3" s="1"/>
  <c r="K83" i="3"/>
  <c r="K87" i="3" s="1"/>
  <c r="K92" i="3" s="1"/>
  <c r="K108" i="3" s="1"/>
  <c r="L71" i="3"/>
  <c r="AB115" i="9"/>
  <c r="AB107" i="9"/>
  <c r="AB99" i="9"/>
  <c r="AB75" i="9"/>
  <c r="AB66" i="9"/>
  <c r="AB58" i="9"/>
  <c r="AB93" i="9"/>
  <c r="AB67" i="9"/>
  <c r="AB78" i="9"/>
  <c r="AB100" i="9"/>
  <c r="AC51" i="9"/>
  <c r="AB77" i="9"/>
  <c r="AB69" i="9"/>
  <c r="AB108" i="9"/>
  <c r="AB94" i="9"/>
  <c r="AB84" i="9"/>
  <c r="AB101" i="9"/>
  <c r="AB87" i="9"/>
  <c r="AB85" i="9"/>
  <c r="AB54" i="9"/>
  <c r="AB79" i="9"/>
  <c r="AB92" i="9"/>
  <c r="AB63" i="9"/>
  <c r="AB76" i="9"/>
  <c r="AB64" i="9"/>
  <c r="AB55" i="9"/>
  <c r="AB113" i="9"/>
  <c r="AB117" i="9" s="1"/>
  <c r="AB29" i="9" s="1"/>
  <c r="AB114" i="9"/>
  <c r="AB65" i="9"/>
  <c r="AB106" i="9"/>
  <c r="AB110" i="9" s="1"/>
  <c r="AB28" i="9" s="1"/>
  <c r="AB86" i="9"/>
  <c r="AB57" i="9"/>
  <c r="AB68" i="9"/>
  <c r="AB56" i="9"/>
  <c r="X35" i="10"/>
  <c r="W19" i="10"/>
  <c r="AA110" i="9"/>
  <c r="AA28" i="9" s="1"/>
  <c r="AA117" i="9"/>
  <c r="AA29" i="9" s="1"/>
  <c r="W37" i="10"/>
  <c r="U27" i="3"/>
  <c r="U34" i="3"/>
  <c r="W21" i="10"/>
  <c r="W86" i="3" s="1"/>
  <c r="X39" i="10"/>
  <c r="P43" i="3"/>
  <c r="P53" i="3"/>
  <c r="Z31" i="9"/>
  <c r="Z44" i="9"/>
  <c r="U60" i="10"/>
  <c r="U63" i="10" s="1"/>
  <c r="U65" i="10" s="1"/>
  <c r="T91" i="3"/>
  <c r="AA96" i="9"/>
  <c r="AA26" i="9" s="1"/>
  <c r="R53" i="3"/>
  <c r="R43" i="3"/>
  <c r="V22" i="10"/>
  <c r="V84" i="3"/>
  <c r="AK67" i="8"/>
  <c r="AJ65" i="8"/>
  <c r="AJ32" i="3" s="1"/>
  <c r="AJ33" i="3" s="1"/>
  <c r="L55" i="10"/>
  <c r="L54" i="3" s="1"/>
  <c r="L56" i="3" s="1"/>
  <c r="L57" i="10"/>
  <c r="Y45" i="9"/>
  <c r="Y46" i="9"/>
  <c r="V59" i="8"/>
  <c r="V60" i="8" s="1"/>
  <c r="V30" i="3" s="1"/>
  <c r="V31" i="3" s="1"/>
  <c r="V52" i="8"/>
  <c r="Z41" i="9"/>
  <c r="Z42" i="9"/>
  <c r="S31" i="10"/>
  <c r="S55" i="3" s="1"/>
  <c r="X38" i="10"/>
  <c r="W26" i="10"/>
  <c r="W97" i="3" s="1"/>
  <c r="AC40" i="10"/>
  <c r="AB27" i="10"/>
  <c r="AB98" i="3" s="1"/>
  <c r="T34" i="3"/>
  <c r="AA60" i="9"/>
  <c r="AA22" i="9" s="1"/>
  <c r="AA41" i="9" l="1"/>
  <c r="AA42" i="9"/>
  <c r="V27" i="3"/>
  <c r="V53" i="8"/>
  <c r="V28" i="3" s="1"/>
  <c r="V29" i="3" s="1"/>
  <c r="X26" i="10"/>
  <c r="X97" i="3" s="1"/>
  <c r="Y38" i="10"/>
  <c r="AC94" i="9"/>
  <c r="AC78" i="9"/>
  <c r="AC66" i="9"/>
  <c r="AC63" i="9"/>
  <c r="AC115" i="9"/>
  <c r="AC75" i="9"/>
  <c r="AC81" i="9" s="1"/>
  <c r="AC24" i="9" s="1"/>
  <c r="AC69" i="9"/>
  <c r="AC58" i="9"/>
  <c r="AD51" i="9"/>
  <c r="AC108" i="9"/>
  <c r="AC84" i="9"/>
  <c r="AC101" i="9"/>
  <c r="AC87" i="9"/>
  <c r="AC77" i="9"/>
  <c r="AC54" i="9"/>
  <c r="AC79" i="9"/>
  <c r="AC92" i="9"/>
  <c r="AC76" i="9"/>
  <c r="AC93" i="9"/>
  <c r="AC56" i="9"/>
  <c r="AC107" i="9"/>
  <c r="AC64" i="9"/>
  <c r="AC100" i="9"/>
  <c r="AC55" i="9"/>
  <c r="AC113" i="9"/>
  <c r="AC114" i="9"/>
  <c r="AC65" i="9"/>
  <c r="AC68" i="9"/>
  <c r="AC106" i="9"/>
  <c r="AC110" i="9" s="1"/>
  <c r="AC28" i="9" s="1"/>
  <c r="AC86" i="9"/>
  <c r="AC67" i="9"/>
  <c r="AC57" i="9"/>
  <c r="AC85" i="9"/>
  <c r="AC99" i="9"/>
  <c r="M52" i="10"/>
  <c r="L90" i="3"/>
  <c r="AB81" i="9"/>
  <c r="AB24" i="9" s="1"/>
  <c r="U16" i="10"/>
  <c r="U25" i="10" s="1"/>
  <c r="U35" i="3"/>
  <c r="U37" i="3"/>
  <c r="AB103" i="9"/>
  <c r="AB27" i="9" s="1"/>
  <c r="Y36" i="10"/>
  <c r="X20" i="10"/>
  <c r="X85" i="3" s="1"/>
  <c r="S53" i="3"/>
  <c r="S43" i="3"/>
  <c r="AL67" i="8"/>
  <c r="AK65" i="8"/>
  <c r="AK32" i="3" s="1"/>
  <c r="AK33" i="3" s="1"/>
  <c r="X21" i="10"/>
  <c r="X86" i="3" s="1"/>
  <c r="Y39" i="10"/>
  <c r="P104" i="3"/>
  <c r="P106" i="3" s="1"/>
  <c r="Q102" i="3"/>
  <c r="X55" i="8"/>
  <c r="W51" i="8"/>
  <c r="L69" i="3"/>
  <c r="K19" i="4" s="1"/>
  <c r="L68" i="3"/>
  <c r="L72" i="3" s="1"/>
  <c r="L73" i="3" s="1"/>
  <c r="AB96" i="9"/>
  <c r="AB26" i="9" s="1"/>
  <c r="AB60" i="9"/>
  <c r="AB22" i="9" s="1"/>
  <c r="W22" i="10"/>
  <c r="W84" i="3"/>
  <c r="V60" i="10"/>
  <c r="V63" i="10" s="1"/>
  <c r="V65" i="10" s="1"/>
  <c r="U91" i="3"/>
  <c r="Z46" i="9"/>
  <c r="W59" i="8" s="1"/>
  <c r="W60" i="8" s="1"/>
  <c r="W30" i="3" s="1"/>
  <c r="W31" i="3" s="1"/>
  <c r="Z45" i="9"/>
  <c r="W52" i="8"/>
  <c r="AA44" i="9"/>
  <c r="AA31" i="9"/>
  <c r="T16" i="10"/>
  <c r="T25" i="10" s="1"/>
  <c r="T35" i="3"/>
  <c r="T37" i="3"/>
  <c r="Y35" i="10"/>
  <c r="X19" i="10"/>
  <c r="AB89" i="9"/>
  <c r="AB25" i="9" s="1"/>
  <c r="AD40" i="10"/>
  <c r="AC27" i="10"/>
  <c r="AC98" i="3" s="1"/>
  <c r="X48" i="8"/>
  <c r="W44" i="8"/>
  <c r="W46" i="8" s="1"/>
  <c r="W26" i="3" s="1"/>
  <c r="AA38" i="9"/>
  <c r="AA37" i="9"/>
  <c r="X45" i="8"/>
  <c r="AB71" i="9"/>
  <c r="AB23" i="9" s="1"/>
  <c r="AB40" i="9" s="1"/>
  <c r="AD62" i="8"/>
  <c r="AC58" i="8"/>
  <c r="X37" i="10"/>
  <c r="Z12" i="10"/>
  <c r="Z49" i="10" s="1"/>
  <c r="AA14" i="3"/>
  <c r="Z9" i="8"/>
  <c r="Z50" i="3"/>
  <c r="Z79" i="3" s="1"/>
  <c r="M71" i="3" l="1"/>
  <c r="L83" i="3"/>
  <c r="AA46" i="9"/>
  <c r="AA45" i="9"/>
  <c r="X52" i="8"/>
  <c r="X59" i="8"/>
  <c r="X60" i="8" s="1"/>
  <c r="X30" i="3" s="1"/>
  <c r="X31" i="3" s="1"/>
  <c r="T28" i="10"/>
  <c r="T30" i="10" s="1"/>
  <c r="T96" i="3"/>
  <c r="T99" i="3" s="1"/>
  <c r="W27" i="3"/>
  <c r="W34" i="3"/>
  <c r="Y37" i="10"/>
  <c r="AE62" i="8"/>
  <c r="AD58" i="8"/>
  <c r="Z39" i="10"/>
  <c r="Y21" i="10"/>
  <c r="Y86" i="3" s="1"/>
  <c r="AC89" i="9"/>
  <c r="AC25" i="9" s="1"/>
  <c r="AC36" i="9" s="1"/>
  <c r="AD107" i="9"/>
  <c r="AD113" i="9"/>
  <c r="AD99" i="9"/>
  <c r="AD115" i="9"/>
  <c r="AD77" i="9"/>
  <c r="AD57" i="9"/>
  <c r="AD58" i="9"/>
  <c r="AD108" i="9"/>
  <c r="AD84" i="9"/>
  <c r="AD101" i="9"/>
  <c r="AD94" i="9"/>
  <c r="AD87" i="9"/>
  <c r="AD75" i="9"/>
  <c r="AD56" i="9"/>
  <c r="AD79" i="9"/>
  <c r="AD92" i="9"/>
  <c r="AD96" i="9" s="1"/>
  <c r="AD26" i="9" s="1"/>
  <c r="AD78" i="9"/>
  <c r="AD76" i="9"/>
  <c r="AD63" i="9"/>
  <c r="AD93" i="9"/>
  <c r="AD100" i="9"/>
  <c r="AD55" i="9"/>
  <c r="AD54" i="9"/>
  <c r="AE51" i="9"/>
  <c r="AD114" i="9"/>
  <c r="AD65" i="9"/>
  <c r="AD66" i="9"/>
  <c r="AD67" i="9"/>
  <c r="AD106" i="9"/>
  <c r="AD86" i="9"/>
  <c r="AD85" i="9"/>
  <c r="AD68" i="9"/>
  <c r="AD64" i="9"/>
  <c r="AD69" i="9"/>
  <c r="Y20" i="10"/>
  <c r="Y85" i="3" s="1"/>
  <c r="Z36" i="10"/>
  <c r="U40" i="3"/>
  <c r="U42" i="3" s="1"/>
  <c r="U38" i="3"/>
  <c r="AB44" i="9"/>
  <c r="AB31" i="9"/>
  <c r="AE40" i="10"/>
  <c r="AD27" i="10"/>
  <c r="AD98" i="3" s="1"/>
  <c r="X22" i="10"/>
  <c r="X84" i="3"/>
  <c r="V34" i="3"/>
  <c r="AB41" i="9"/>
  <c r="AB42" i="9"/>
  <c r="AC71" i="9"/>
  <c r="AC23" i="9" s="1"/>
  <c r="AC40" i="9" s="1"/>
  <c r="AC96" i="9"/>
  <c r="AC26" i="9" s="1"/>
  <c r="Z35" i="10"/>
  <c r="Y19" i="10"/>
  <c r="Y55" i="8"/>
  <c r="X51" i="8"/>
  <c r="X53" i="8" s="1"/>
  <c r="X28" i="3" s="1"/>
  <c r="X29" i="3" s="1"/>
  <c r="M55" i="10"/>
  <c r="M54" i="3" s="1"/>
  <c r="M57" i="10"/>
  <c r="AC60" i="9"/>
  <c r="AC22" i="9" s="1"/>
  <c r="AM67" i="8"/>
  <c r="AM65" i="8" s="1"/>
  <c r="AM32" i="3" s="1"/>
  <c r="AM33" i="3" s="1"/>
  <c r="AL65" i="8"/>
  <c r="AL32" i="3" s="1"/>
  <c r="AL33" i="3" s="1"/>
  <c r="AC117" i="9"/>
  <c r="AC29" i="9" s="1"/>
  <c r="Y48" i="8"/>
  <c r="X44" i="8"/>
  <c r="X46" i="8" s="1"/>
  <c r="X26" i="3" s="1"/>
  <c r="U28" i="10"/>
  <c r="U30" i="10" s="1"/>
  <c r="U96" i="3"/>
  <c r="U99" i="3" s="1"/>
  <c r="AB36" i="9"/>
  <c r="W53" i="8"/>
  <c r="W28" i="3" s="1"/>
  <c r="W29" i="3" s="1"/>
  <c r="T40" i="3"/>
  <c r="T42" i="3" s="1"/>
  <c r="T38" i="3"/>
  <c r="AC103" i="9"/>
  <c r="AC27" i="9" s="1"/>
  <c r="W60" i="10"/>
  <c r="W63" i="10" s="1"/>
  <c r="W65" i="10" s="1"/>
  <c r="V91" i="3"/>
  <c r="Y26" i="10"/>
  <c r="Y97" i="3" s="1"/>
  <c r="Z38" i="10"/>
  <c r="AA12" i="10"/>
  <c r="AA49" i="10" s="1"/>
  <c r="AA9" i="8"/>
  <c r="AB14" i="3"/>
  <c r="AA50" i="3"/>
  <c r="AA79" i="3" s="1"/>
  <c r="Q104" i="3"/>
  <c r="Q106" i="3" s="1"/>
  <c r="R102" i="3"/>
  <c r="AF40" i="10" l="1"/>
  <c r="AE27" i="10"/>
  <c r="AE98" i="3" s="1"/>
  <c r="AC38" i="9"/>
  <c r="AC37" i="9"/>
  <c r="Z45" i="8"/>
  <c r="Z21" i="10"/>
  <c r="Z86" i="3" s="1"/>
  <c r="AA39" i="10"/>
  <c r="Z26" i="10"/>
  <c r="Z97" i="3" s="1"/>
  <c r="AA38" i="10"/>
  <c r="AF62" i="8"/>
  <c r="AE58" i="8"/>
  <c r="Z37" i="10"/>
  <c r="AD71" i="9"/>
  <c r="AD23" i="9" s="1"/>
  <c r="AD40" i="9" s="1"/>
  <c r="N52" i="10"/>
  <c r="M90" i="3"/>
  <c r="M56" i="3"/>
  <c r="Z20" i="10"/>
  <c r="Z85" i="3" s="1"/>
  <c r="AA36" i="10"/>
  <c r="AD81" i="9"/>
  <c r="AD24" i="9" s="1"/>
  <c r="W16" i="10"/>
  <c r="W25" i="10" s="1"/>
  <c r="W35" i="3"/>
  <c r="W37" i="3"/>
  <c r="U43" i="3"/>
  <c r="U53" i="3"/>
  <c r="AD89" i="9"/>
  <c r="AD25" i="9" s="1"/>
  <c r="AD36" i="9" s="1"/>
  <c r="Z19" i="10"/>
  <c r="AA35" i="10"/>
  <c r="AC44" i="9"/>
  <c r="AC31" i="9"/>
  <c r="AB46" i="9"/>
  <c r="AB45" i="9"/>
  <c r="Y52" i="8"/>
  <c r="Y59" i="8"/>
  <c r="Y60" i="8" s="1"/>
  <c r="Y30" i="3" s="1"/>
  <c r="Y31" i="3" s="1"/>
  <c r="Z55" i="8"/>
  <c r="Y51" i="8"/>
  <c r="Y22" i="10"/>
  <c r="Y84" i="3"/>
  <c r="AC41" i="9"/>
  <c r="AC42" i="9"/>
  <c r="X60" i="10"/>
  <c r="X63" i="10" s="1"/>
  <c r="X65" i="10" s="1"/>
  <c r="W91" i="3"/>
  <c r="AD110" i="9"/>
  <c r="AD28" i="9" s="1"/>
  <c r="T53" i="3"/>
  <c r="T43" i="3"/>
  <c r="X27" i="3"/>
  <c r="X34" i="3"/>
  <c r="AE113" i="9"/>
  <c r="AE117" i="9" s="1"/>
  <c r="AE29" i="9" s="1"/>
  <c r="AE99" i="9"/>
  <c r="AE103" i="9" s="1"/>
  <c r="AE27" i="9" s="1"/>
  <c r="AE85" i="9"/>
  <c r="AE75" i="9"/>
  <c r="AE107" i="9"/>
  <c r="AE69" i="9"/>
  <c r="AE108" i="9"/>
  <c r="AE84" i="9"/>
  <c r="AE89" i="9" s="1"/>
  <c r="AE25" i="9" s="1"/>
  <c r="AE101" i="9"/>
  <c r="AE94" i="9"/>
  <c r="AE87" i="9"/>
  <c r="AE92" i="9"/>
  <c r="AE78" i="9"/>
  <c r="AE76" i="9"/>
  <c r="AE63" i="9"/>
  <c r="AE93" i="9"/>
  <c r="AE56" i="9"/>
  <c r="AE100" i="9"/>
  <c r="AE54" i="9"/>
  <c r="AF51" i="9"/>
  <c r="AE114" i="9"/>
  <c r="AE65" i="9"/>
  <c r="AE66" i="9"/>
  <c r="AE67" i="9"/>
  <c r="AE77" i="9"/>
  <c r="AE79" i="9"/>
  <c r="AE57" i="9"/>
  <c r="AE68" i="9"/>
  <c r="AE115" i="9"/>
  <c r="AE58" i="9"/>
  <c r="AE55" i="9"/>
  <c r="AE64" i="9"/>
  <c r="AE106" i="9"/>
  <c r="AE86" i="9"/>
  <c r="AD60" i="9"/>
  <c r="AD22" i="9" s="1"/>
  <c r="AD103" i="9"/>
  <c r="AD27" i="9" s="1"/>
  <c r="L87" i="3"/>
  <c r="L92" i="3" s="1"/>
  <c r="L108" i="3" s="1"/>
  <c r="AQ83" i="3"/>
  <c r="AQ87" i="3" s="1"/>
  <c r="AB12" i="10"/>
  <c r="AB49" i="10" s="1"/>
  <c r="AC14" i="3"/>
  <c r="AB9" i="8"/>
  <c r="AB50" i="3"/>
  <c r="AB79" i="3" s="1"/>
  <c r="U31" i="10"/>
  <c r="U55" i="3" s="1"/>
  <c r="T31" i="10"/>
  <c r="T55" i="3" s="1"/>
  <c r="AB38" i="9"/>
  <c r="AB37" i="9"/>
  <c r="Y45" i="8"/>
  <c r="V16" i="10"/>
  <c r="V25" i="10" s="1"/>
  <c r="V35" i="3"/>
  <c r="V37" i="3"/>
  <c r="Z48" i="8"/>
  <c r="Y44" i="8"/>
  <c r="R104" i="3"/>
  <c r="R106" i="3" s="1"/>
  <c r="S102" i="3"/>
  <c r="AD117" i="9"/>
  <c r="AD29" i="9" s="1"/>
  <c r="Y53" i="8" l="1"/>
  <c r="Y28" i="3" s="1"/>
  <c r="Y29" i="3" s="1"/>
  <c r="AA55" i="8"/>
  <c r="Z51" i="8"/>
  <c r="M69" i="3"/>
  <c r="L19" i="4" s="1"/>
  <c r="M68" i="3"/>
  <c r="M72" i="3" s="1"/>
  <c r="M73" i="3" s="1"/>
  <c r="AE81" i="9"/>
  <c r="AE24" i="9" s="1"/>
  <c r="N55" i="10"/>
  <c r="N54" i="3" s="1"/>
  <c r="N56" i="3" s="1"/>
  <c r="N57" i="10"/>
  <c r="AD41" i="9"/>
  <c r="AD42" i="9"/>
  <c r="AA37" i="10"/>
  <c r="AC46" i="9"/>
  <c r="AC45" i="9"/>
  <c r="Z52" i="8"/>
  <c r="Z59" i="8"/>
  <c r="Z60" i="8" s="1"/>
  <c r="Z30" i="3" s="1"/>
  <c r="Z31" i="3" s="1"/>
  <c r="AG62" i="8"/>
  <c r="AF58" i="8"/>
  <c r="AB35" i="10"/>
  <c r="AA19" i="10"/>
  <c r="Z22" i="10"/>
  <c r="Z84" i="3"/>
  <c r="AA26" i="10"/>
  <c r="AA97" i="3" s="1"/>
  <c r="AB38" i="10"/>
  <c r="AF108" i="9"/>
  <c r="AF100" i="9"/>
  <c r="AF92" i="9"/>
  <c r="AF101" i="9"/>
  <c r="AF84" i="9"/>
  <c r="AF76" i="9"/>
  <c r="AF67" i="9"/>
  <c r="AF54" i="9"/>
  <c r="AF85" i="9"/>
  <c r="AF75" i="9"/>
  <c r="AF81" i="9" s="1"/>
  <c r="AF24" i="9" s="1"/>
  <c r="AF57" i="9"/>
  <c r="AF107" i="9"/>
  <c r="AF94" i="9"/>
  <c r="AF87" i="9"/>
  <c r="AF56" i="9"/>
  <c r="AF64" i="9"/>
  <c r="AF63" i="9"/>
  <c r="AF93" i="9"/>
  <c r="AF68" i="9"/>
  <c r="AF113" i="9"/>
  <c r="AF114" i="9"/>
  <c r="AF65" i="9"/>
  <c r="AF66" i="9"/>
  <c r="AF77" i="9"/>
  <c r="AF79" i="9"/>
  <c r="AF115" i="9"/>
  <c r="AF78" i="9"/>
  <c r="AF58" i="9"/>
  <c r="AF55" i="9"/>
  <c r="AF99" i="9"/>
  <c r="AF103" i="9" s="1"/>
  <c r="AF27" i="9" s="1"/>
  <c r="AG51" i="9"/>
  <c r="AF106" i="9"/>
  <c r="AF110" i="9" s="1"/>
  <c r="AF28" i="9" s="1"/>
  <c r="AF86" i="9"/>
  <c r="AF69" i="9"/>
  <c r="X16" i="10"/>
  <c r="X25" i="10" s="1"/>
  <c r="X35" i="3"/>
  <c r="X37" i="3"/>
  <c r="AD38" i="9"/>
  <c r="AD37" i="9"/>
  <c r="AA45" i="8"/>
  <c r="AE71" i="9"/>
  <c r="AE23" i="9" s="1"/>
  <c r="AB39" i="10"/>
  <c r="AA21" i="10"/>
  <c r="AA86" i="3" s="1"/>
  <c r="AE60" i="9"/>
  <c r="AE22" i="9" s="1"/>
  <c r="AD44" i="9"/>
  <c r="AD31" i="9"/>
  <c r="Y60" i="10"/>
  <c r="Y63" i="10" s="1"/>
  <c r="Y65" i="10" s="1"/>
  <c r="X91" i="3"/>
  <c r="AA48" i="8"/>
  <c r="Z44" i="8"/>
  <c r="Z46" i="8" s="1"/>
  <c r="Z26" i="3" s="1"/>
  <c r="W28" i="10"/>
  <c r="W30" i="10" s="1"/>
  <c r="W96" i="3"/>
  <c r="W99" i="3" s="1"/>
  <c r="S104" i="3"/>
  <c r="S106" i="3" s="1"/>
  <c r="T102" i="3"/>
  <c r="AE110" i="9"/>
  <c r="AE28" i="9" s="1"/>
  <c r="V40" i="3"/>
  <c r="V42" i="3" s="1"/>
  <c r="V38" i="3"/>
  <c r="AC12" i="10"/>
  <c r="AC49" i="10" s="1"/>
  <c r="AD14" i="3"/>
  <c r="AC9" i="8"/>
  <c r="AC50" i="3"/>
  <c r="AC79" i="3" s="1"/>
  <c r="Y46" i="8"/>
  <c r="Y26" i="3" s="1"/>
  <c r="W40" i="3"/>
  <c r="W42" i="3" s="1"/>
  <c r="W38" i="3"/>
  <c r="AE96" i="9"/>
  <c r="AE26" i="9" s="1"/>
  <c r="AE36" i="9" s="1"/>
  <c r="V28" i="10"/>
  <c r="V30" i="10" s="1"/>
  <c r="V96" i="3"/>
  <c r="V99" i="3" s="1"/>
  <c r="AB36" i="10"/>
  <c r="AA20" i="10"/>
  <c r="AA85" i="3" s="1"/>
  <c r="AF27" i="10"/>
  <c r="AF98" i="3" s="1"/>
  <c r="AG40" i="10"/>
  <c r="AE38" i="9" l="1"/>
  <c r="AE37" i="9"/>
  <c r="AB45" i="8"/>
  <c r="AB48" i="8"/>
  <c r="AA44" i="8"/>
  <c r="AA46" i="8" s="1"/>
  <c r="AA26" i="3" s="1"/>
  <c r="AH62" i="8"/>
  <c r="AG58" i="8"/>
  <c r="AB20" i="10"/>
  <c r="AB85" i="3" s="1"/>
  <c r="AC36" i="10"/>
  <c r="AG114" i="9"/>
  <c r="AG68" i="9"/>
  <c r="AG107" i="9"/>
  <c r="AG75" i="9"/>
  <c r="AG69" i="9"/>
  <c r="AG87" i="9"/>
  <c r="AG85" i="9"/>
  <c r="AG64" i="9"/>
  <c r="AG101" i="9"/>
  <c r="AG56" i="9"/>
  <c r="AG86" i="9"/>
  <c r="AG93" i="9"/>
  <c r="AG76" i="9"/>
  <c r="AG84" i="9"/>
  <c r="AG100" i="9"/>
  <c r="AG94" i="9"/>
  <c r="AG99" i="9"/>
  <c r="AG113" i="9"/>
  <c r="AG65" i="9"/>
  <c r="AG66" i="9"/>
  <c r="AG67" i="9"/>
  <c r="AG108" i="9"/>
  <c r="AG79" i="9"/>
  <c r="AG57" i="9"/>
  <c r="AG54" i="9"/>
  <c r="AG115" i="9"/>
  <c r="AG78" i="9"/>
  <c r="AG58" i="9"/>
  <c r="AG55" i="9"/>
  <c r="AG92" i="9"/>
  <c r="AG96" i="9" s="1"/>
  <c r="AG26" i="9" s="1"/>
  <c r="AG63" i="9"/>
  <c r="AG71" i="9" s="1"/>
  <c r="AG23" i="9" s="1"/>
  <c r="AG106" i="9"/>
  <c r="AG77" i="9"/>
  <c r="AH51" i="9"/>
  <c r="AB37" i="10"/>
  <c r="Z60" i="10"/>
  <c r="Z63" i="10" s="1"/>
  <c r="Z65" i="10" s="1"/>
  <c r="Y91" i="3"/>
  <c r="AF60" i="9"/>
  <c r="AF22" i="9" s="1"/>
  <c r="AD46" i="9"/>
  <c r="AD45" i="9"/>
  <c r="AA59" i="8"/>
  <c r="AA60" i="8" s="1"/>
  <c r="AA30" i="3" s="1"/>
  <c r="AA31" i="3" s="1"/>
  <c r="AA52" i="8"/>
  <c r="AF89" i="9"/>
  <c r="AF25" i="9" s="1"/>
  <c r="AE44" i="9"/>
  <c r="AE31" i="9"/>
  <c r="AF96" i="9"/>
  <c r="AF26" i="9" s="1"/>
  <c r="O52" i="10"/>
  <c r="N90" i="3"/>
  <c r="W43" i="3"/>
  <c r="W53" i="3"/>
  <c r="N69" i="3"/>
  <c r="M19" i="4" s="1"/>
  <c r="N68" i="3"/>
  <c r="N72" i="3" s="1"/>
  <c r="AB26" i="10"/>
  <c r="AB97" i="3" s="1"/>
  <c r="AC38" i="10"/>
  <c r="N71" i="3"/>
  <c r="N73" i="3" s="1"/>
  <c r="M83" i="3"/>
  <c r="M87" i="3" s="1"/>
  <c r="M92" i="3" s="1"/>
  <c r="M108" i="3" s="1"/>
  <c r="T104" i="3"/>
  <c r="T106" i="3" s="1"/>
  <c r="U102" i="3"/>
  <c r="AF71" i="9"/>
  <c r="AF23" i="9" s="1"/>
  <c r="AF40" i="9" s="1"/>
  <c r="Z53" i="8"/>
  <c r="Z28" i="3" s="1"/>
  <c r="Z29" i="3" s="1"/>
  <c r="W31" i="10"/>
  <c r="W55" i="3" s="1"/>
  <c r="V31" i="10"/>
  <c r="V55" i="3" s="1"/>
  <c r="AD12" i="10"/>
  <c r="AD49" i="10" s="1"/>
  <c r="AE14" i="3"/>
  <c r="AD9" i="8"/>
  <c r="AD50" i="3"/>
  <c r="AD79" i="3" s="1"/>
  <c r="AF117" i="9"/>
  <c r="AF29" i="9" s="1"/>
  <c r="X40" i="3"/>
  <c r="X42" i="3" s="1"/>
  <c r="X38" i="3"/>
  <c r="AH40" i="10"/>
  <c r="AG27" i="10"/>
  <c r="AG98" i="3" s="1"/>
  <c r="AA22" i="10"/>
  <c r="AA84" i="3"/>
  <c r="AB55" i="8"/>
  <c r="AA51" i="8"/>
  <c r="AE40" i="9"/>
  <c r="V53" i="3"/>
  <c r="V43" i="3"/>
  <c r="X28" i="10"/>
  <c r="X30" i="10" s="1"/>
  <c r="X96" i="3"/>
  <c r="X99" i="3" s="1"/>
  <c r="AB19" i="10"/>
  <c r="AC35" i="10"/>
  <c r="Y27" i="3"/>
  <c r="Y34" i="3"/>
  <c r="AB21" i="10"/>
  <c r="AB86" i="3" s="1"/>
  <c r="AC39" i="10"/>
  <c r="X31" i="10"/>
  <c r="X55" i="3" s="1"/>
  <c r="Z27" i="3"/>
  <c r="O55" i="10" l="1"/>
  <c r="O54" i="3" s="1"/>
  <c r="O56" i="3" s="1"/>
  <c r="O57" i="10"/>
  <c r="AD35" i="10"/>
  <c r="AC19" i="10"/>
  <c r="AE46" i="9"/>
  <c r="AE45" i="9"/>
  <c r="AB52" i="8"/>
  <c r="AB59" i="8"/>
  <c r="AB60" i="8" s="1"/>
  <c r="AB30" i="3" s="1"/>
  <c r="AB31" i="3" s="1"/>
  <c r="AB22" i="10"/>
  <c r="AB84" i="3"/>
  <c r="AF36" i="9"/>
  <c r="AG60" i="9"/>
  <c r="AG22" i="9" s="1"/>
  <c r="AG81" i="9"/>
  <c r="AG24" i="9" s="1"/>
  <c r="AG40" i="9" s="1"/>
  <c r="Y16" i="10"/>
  <c r="Y25" i="10" s="1"/>
  <c r="Y35" i="3"/>
  <c r="Y37" i="3"/>
  <c r="AF41" i="9"/>
  <c r="AF42" i="9"/>
  <c r="AE12" i="10"/>
  <c r="AE49" i="10" s="1"/>
  <c r="AE9" i="8"/>
  <c r="AF14" i="3"/>
  <c r="AE50" i="3"/>
  <c r="AE79" i="3" s="1"/>
  <c r="AD36" i="10"/>
  <c r="AC20" i="10"/>
  <c r="AC85" i="3" s="1"/>
  <c r="V102" i="3"/>
  <c r="U104" i="3"/>
  <c r="U106" i="3" s="1"/>
  <c r="AA53" i="8"/>
  <c r="AA28" i="3" s="1"/>
  <c r="AA29" i="3" s="1"/>
  <c r="AI62" i="8"/>
  <c r="AH58" i="8"/>
  <c r="AA27" i="3"/>
  <c r="AF44" i="9"/>
  <c r="AF31" i="9"/>
  <c r="AC55" i="8"/>
  <c r="AB51" i="8"/>
  <c r="AB53" i="8" s="1"/>
  <c r="AB28" i="3" s="1"/>
  <c r="AB29" i="3" s="1"/>
  <c r="AC37" i="10"/>
  <c r="AC48" i="8"/>
  <c r="AB44" i="8"/>
  <c r="AB46" i="8" s="1"/>
  <c r="AB26" i="3" s="1"/>
  <c r="O71" i="3"/>
  <c r="N83" i="3"/>
  <c r="N87" i="3" s="1"/>
  <c r="N92" i="3" s="1"/>
  <c r="N108" i="3" s="1"/>
  <c r="AG103" i="9"/>
  <c r="AG27" i="9" s="1"/>
  <c r="AH68" i="9"/>
  <c r="AH79" i="9"/>
  <c r="AH87" i="9"/>
  <c r="AH85" i="9"/>
  <c r="AH92" i="9"/>
  <c r="AH67" i="9"/>
  <c r="AH75" i="9"/>
  <c r="AH86" i="9"/>
  <c r="AH64" i="9"/>
  <c r="AH77" i="9"/>
  <c r="AH66" i="9"/>
  <c r="AH115" i="9"/>
  <c r="AH84" i="9"/>
  <c r="AH89" i="9" s="1"/>
  <c r="AH25" i="9" s="1"/>
  <c r="AH100" i="9"/>
  <c r="AH94" i="9"/>
  <c r="AH56" i="9"/>
  <c r="AH99" i="9"/>
  <c r="AH106" i="9"/>
  <c r="AH65" i="9"/>
  <c r="AH114" i="9"/>
  <c r="AH76" i="9"/>
  <c r="AH108" i="9"/>
  <c r="AH101" i="9"/>
  <c r="AH57" i="9"/>
  <c r="AH93" i="9"/>
  <c r="AH54" i="9"/>
  <c r="AH113" i="9"/>
  <c r="AH78" i="9"/>
  <c r="AH58" i="9"/>
  <c r="AH55" i="9"/>
  <c r="AH63" i="9"/>
  <c r="AH107" i="9"/>
  <c r="AI51" i="9"/>
  <c r="AH69" i="9"/>
  <c r="AG89" i="9"/>
  <c r="AG25" i="9" s="1"/>
  <c r="AE42" i="9"/>
  <c r="AE41" i="9"/>
  <c r="AA60" i="10"/>
  <c r="AA63" i="10" s="1"/>
  <c r="AA65" i="10" s="1"/>
  <c r="Z91" i="3"/>
  <c r="AG117" i="9"/>
  <c r="AG29" i="9" s="1"/>
  <c r="AC21" i="10"/>
  <c r="AC86" i="3" s="1"/>
  <c r="AD39" i="10"/>
  <c r="AC26" i="10"/>
  <c r="AC97" i="3" s="1"/>
  <c r="AD38" i="10"/>
  <c r="AH27" i="10"/>
  <c r="AH98" i="3" s="1"/>
  <c r="AI40" i="10"/>
  <c r="Z34" i="3"/>
  <c r="X53" i="3"/>
  <c r="X43" i="3"/>
  <c r="AG110" i="9"/>
  <c r="AG28" i="9" s="1"/>
  <c r="AG41" i="9" l="1"/>
  <c r="AG42" i="9"/>
  <c r="AI79" i="9"/>
  <c r="AI108" i="9"/>
  <c r="AI94" i="9"/>
  <c r="AI114" i="9"/>
  <c r="AI87" i="9"/>
  <c r="AI85" i="9"/>
  <c r="AI64" i="9"/>
  <c r="AI54" i="9"/>
  <c r="AI92" i="9"/>
  <c r="AI75" i="9"/>
  <c r="AI86" i="9"/>
  <c r="AI77" i="9"/>
  <c r="AI66" i="9"/>
  <c r="AI115" i="9"/>
  <c r="AI100" i="9"/>
  <c r="AI93" i="9"/>
  <c r="AI56" i="9"/>
  <c r="AI99" i="9"/>
  <c r="AI103" i="9" s="1"/>
  <c r="AI27" i="9" s="1"/>
  <c r="AI68" i="9"/>
  <c r="AI69" i="9"/>
  <c r="AJ51" i="9"/>
  <c r="AI107" i="9"/>
  <c r="AI76" i="9"/>
  <c r="AI67" i="9"/>
  <c r="AI101" i="9"/>
  <c r="AI84" i="9"/>
  <c r="AI57" i="9"/>
  <c r="AI65" i="9"/>
  <c r="AI113" i="9"/>
  <c r="AI78" i="9"/>
  <c r="AI58" i="9"/>
  <c r="AI55" i="9"/>
  <c r="AI63" i="9"/>
  <c r="AI71" i="9" s="1"/>
  <c r="AI23" i="9" s="1"/>
  <c r="AI106" i="9"/>
  <c r="AI110" i="9" s="1"/>
  <c r="AI28" i="9" s="1"/>
  <c r="AD37" i="10"/>
  <c r="AD55" i="8"/>
  <c r="AC51" i="8"/>
  <c r="Y38" i="3"/>
  <c r="Y40" i="3"/>
  <c r="Y42" i="3" s="1"/>
  <c r="AF46" i="9"/>
  <c r="AF45" i="9"/>
  <c r="AC52" i="8"/>
  <c r="AC59" i="8"/>
  <c r="AC60" i="8" s="1"/>
  <c r="AC30" i="3" s="1"/>
  <c r="AC31" i="3" s="1"/>
  <c r="Z16" i="10"/>
  <c r="Z25" i="10" s="1"/>
  <c r="Z35" i="3"/>
  <c r="Z37" i="3"/>
  <c r="AH71" i="9"/>
  <c r="AH23" i="9" s="1"/>
  <c r="Y28" i="10"/>
  <c r="Y30" i="10" s="1"/>
  <c r="Y96" i="3"/>
  <c r="Y99" i="3" s="1"/>
  <c r="AA34" i="3"/>
  <c r="AG31" i="9"/>
  <c r="AG44" i="9"/>
  <c r="AD26" i="10"/>
  <c r="AD97" i="3" s="1"/>
  <c r="AE38" i="10"/>
  <c r="AJ62" i="8"/>
  <c r="AI58" i="8"/>
  <c r="AF38" i="9"/>
  <c r="AF37" i="9"/>
  <c r="AC45" i="8"/>
  <c r="AH60" i="9"/>
  <c r="AH22" i="9" s="1"/>
  <c r="AI27" i="10"/>
  <c r="AI98" i="3" s="1"/>
  <c r="AJ40" i="10"/>
  <c r="AH117" i="9"/>
  <c r="AH29" i="9" s="1"/>
  <c r="AH96" i="9"/>
  <c r="AH26" i="9" s="1"/>
  <c r="AH36" i="9" s="1"/>
  <c r="W102" i="3"/>
  <c r="V104" i="3"/>
  <c r="V106" i="3" s="1"/>
  <c r="AC22" i="10"/>
  <c r="AC84" i="3"/>
  <c r="AB60" i="10"/>
  <c r="AB63" i="10" s="1"/>
  <c r="AB65" i="10" s="1"/>
  <c r="AA91" i="3"/>
  <c r="AE35" i="10"/>
  <c r="AD19" i="10"/>
  <c r="AB34" i="3"/>
  <c r="AB27" i="3"/>
  <c r="AF12" i="10"/>
  <c r="AF49" i="10" s="1"/>
  <c r="AF9" i="8"/>
  <c r="AG14" i="3"/>
  <c r="AF50" i="3"/>
  <c r="AF79" i="3" s="1"/>
  <c r="P52" i="10"/>
  <c r="O90" i="3"/>
  <c r="AE36" i="10"/>
  <c r="AD20" i="10"/>
  <c r="AD85" i="3" s="1"/>
  <c r="AH103" i="9"/>
  <c r="AH27" i="9" s="1"/>
  <c r="AD48" i="8"/>
  <c r="AC44" i="8"/>
  <c r="AC46" i="8" s="1"/>
  <c r="AC26" i="3" s="1"/>
  <c r="O69" i="3"/>
  <c r="N19" i="4" s="1"/>
  <c r="O68" i="3"/>
  <c r="O72" i="3" s="1"/>
  <c r="O73" i="3" s="1"/>
  <c r="AH81" i="9"/>
  <c r="AH24" i="9" s="1"/>
  <c r="AE39" i="10"/>
  <c r="AD21" i="10"/>
  <c r="AD86" i="3" s="1"/>
  <c r="AH110" i="9"/>
  <c r="AH28" i="9" s="1"/>
  <c r="AG36" i="9"/>
  <c r="P71" i="3" l="1"/>
  <c r="O83" i="3"/>
  <c r="O87" i="3" s="1"/>
  <c r="AH38" i="9"/>
  <c r="AH37" i="9"/>
  <c r="AE45" i="8"/>
  <c r="AE55" i="8"/>
  <c r="AD51" i="8"/>
  <c r="AD53" i="8" s="1"/>
  <c r="AD28" i="3" s="1"/>
  <c r="AD29" i="3" s="1"/>
  <c r="AJ58" i="8"/>
  <c r="AK62" i="8"/>
  <c r="AF39" i="10"/>
  <c r="AE21" i="10"/>
  <c r="AE86" i="3" s="1"/>
  <c r="AF38" i="10"/>
  <c r="AE26" i="10"/>
  <c r="AE97" i="3" s="1"/>
  <c r="AF35" i="10"/>
  <c r="AE19" i="10"/>
  <c r="W104" i="3"/>
  <c r="W106" i="3" s="1"/>
  <c r="X102" i="3"/>
  <c r="Y31" i="10"/>
  <c r="Y55" i="3" s="1"/>
  <c r="AC60" i="10"/>
  <c r="AC63" i="10" s="1"/>
  <c r="AC65" i="10" s="1"/>
  <c r="AB91" i="3"/>
  <c r="AG45" i="9"/>
  <c r="AG46" i="9"/>
  <c r="AD59" i="8"/>
  <c r="AD60" i="8" s="1"/>
  <c r="AD30" i="3" s="1"/>
  <c r="AD31" i="3" s="1"/>
  <c r="AD52" i="8"/>
  <c r="AI81" i="9"/>
  <c r="AI24" i="9" s="1"/>
  <c r="AE48" i="8"/>
  <c r="AD44" i="8"/>
  <c r="AD46" i="8" s="1"/>
  <c r="AD26" i="3" s="1"/>
  <c r="AI60" i="9"/>
  <c r="AI22" i="9" s="1"/>
  <c r="AC27" i="3"/>
  <c r="AH40" i="9"/>
  <c r="BB90" i="3"/>
  <c r="O92" i="3"/>
  <c r="O108" i="3" s="1"/>
  <c r="AI96" i="9"/>
  <c r="AI26" i="9" s="1"/>
  <c r="Z28" i="10"/>
  <c r="Z30" i="10" s="1"/>
  <c r="Z31" i="10" s="1"/>
  <c r="Z55" i="3" s="1"/>
  <c r="Z96" i="3"/>
  <c r="Z99" i="3" s="1"/>
  <c r="P55" i="10"/>
  <c r="P54" i="3" s="1"/>
  <c r="P57" i="10"/>
  <c r="AE37" i="10"/>
  <c r="AA16" i="10"/>
  <c r="AA25" i="10" s="1"/>
  <c r="AA35" i="3"/>
  <c r="AA37" i="3"/>
  <c r="Z38" i="3"/>
  <c r="Z40" i="3"/>
  <c r="Z42" i="3" s="1"/>
  <c r="AK40" i="10"/>
  <c r="AJ27" i="10"/>
  <c r="AJ98" i="3" s="1"/>
  <c r="AG12" i="10"/>
  <c r="AG49" i="10" s="1"/>
  <c r="AG9" i="8"/>
  <c r="AG50" i="3"/>
  <c r="AG79" i="3" s="1"/>
  <c r="AH14" i="3"/>
  <c r="AH31" i="9"/>
  <c r="AH44" i="9"/>
  <c r="Y53" i="3"/>
  <c r="Y43" i="3"/>
  <c r="AJ101" i="9"/>
  <c r="AJ93" i="9"/>
  <c r="AJ108" i="9"/>
  <c r="AJ85" i="9"/>
  <c r="AJ77" i="9"/>
  <c r="AJ68" i="9"/>
  <c r="AJ63" i="9"/>
  <c r="AJ55" i="9"/>
  <c r="AJ94" i="9"/>
  <c r="AJ92" i="9"/>
  <c r="AJ67" i="9"/>
  <c r="AJ114" i="9"/>
  <c r="AJ78" i="9"/>
  <c r="AJ58" i="9"/>
  <c r="AJ75" i="9"/>
  <c r="AJ86" i="9"/>
  <c r="AJ66" i="9"/>
  <c r="AJ64" i="9"/>
  <c r="AJ115" i="9"/>
  <c r="AJ100" i="9"/>
  <c r="AJ54" i="9"/>
  <c r="AJ107" i="9"/>
  <c r="AJ56" i="9"/>
  <c r="AJ99" i="9"/>
  <c r="AJ69" i="9"/>
  <c r="AK51" i="9"/>
  <c r="AJ106" i="9"/>
  <c r="AJ76" i="9"/>
  <c r="AJ87" i="9"/>
  <c r="AJ84" i="9"/>
  <c r="AJ79" i="9"/>
  <c r="AJ57" i="9"/>
  <c r="AJ65" i="9"/>
  <c r="AJ113" i="9"/>
  <c r="AJ117" i="9" s="1"/>
  <c r="AJ29" i="9" s="1"/>
  <c r="AI40" i="9"/>
  <c r="AF36" i="10"/>
  <c r="AE20" i="10"/>
  <c r="AE85" i="3" s="1"/>
  <c r="AI89" i="9"/>
  <c r="AI25" i="9" s="1"/>
  <c r="AI36" i="9" s="1"/>
  <c r="AB16" i="10"/>
  <c r="AB25" i="10" s="1"/>
  <c r="AB35" i="3"/>
  <c r="AB37" i="3"/>
  <c r="AI117" i="9"/>
  <c r="AI29" i="9" s="1"/>
  <c r="AG38" i="9"/>
  <c r="AG37" i="9"/>
  <c r="AD45" i="8"/>
  <c r="AD22" i="10"/>
  <c r="AD84" i="3"/>
  <c r="AC53" i="8"/>
  <c r="AC28" i="3" s="1"/>
  <c r="AC29" i="3" s="1"/>
  <c r="AD60" i="10" l="1"/>
  <c r="AD63" i="10" s="1"/>
  <c r="AD65" i="10" s="1"/>
  <c r="AC91" i="3"/>
  <c r="Y102" i="3"/>
  <c r="X104" i="3"/>
  <c r="X106" i="3" s="1"/>
  <c r="AH46" i="9"/>
  <c r="AH45" i="9"/>
  <c r="AE59" i="8" s="1"/>
  <c r="AE60" i="8" s="1"/>
  <c r="AE30" i="3" s="1"/>
  <c r="AE31" i="3" s="1"/>
  <c r="AE22" i="10"/>
  <c r="AE84" i="3"/>
  <c r="AB28" i="10"/>
  <c r="AB30" i="10" s="1"/>
  <c r="AB96" i="3"/>
  <c r="AB99" i="3" s="1"/>
  <c r="AI37" i="9"/>
  <c r="AI38" i="9"/>
  <c r="AF45" i="8"/>
  <c r="AG36" i="10"/>
  <c r="AF20" i="10"/>
  <c r="AF85" i="3" s="1"/>
  <c r="AG35" i="10"/>
  <c r="AF19" i="10"/>
  <c r="Q52" i="10"/>
  <c r="P90" i="3"/>
  <c r="AB38" i="3"/>
  <c r="AB40" i="3"/>
  <c r="AB42" i="3" s="1"/>
  <c r="AH41" i="9"/>
  <c r="AH42" i="9"/>
  <c r="AG38" i="10"/>
  <c r="AF26" i="10"/>
  <c r="AF97" i="3" s="1"/>
  <c r="AI41" i="9"/>
  <c r="AI42" i="9"/>
  <c r="AF21" i="10"/>
  <c r="AF86" i="3" s="1"/>
  <c r="AG39" i="10"/>
  <c r="AL62" i="8"/>
  <c r="AK58" i="8"/>
  <c r="AC34" i="3"/>
  <c r="AI44" i="9"/>
  <c r="AI31" i="9"/>
  <c r="P56" i="3"/>
  <c r="AF55" i="8"/>
  <c r="AE51" i="8"/>
  <c r="AH12" i="10"/>
  <c r="AH49" i="10" s="1"/>
  <c r="AH9" i="8"/>
  <c r="AI14" i="3"/>
  <c r="AH50" i="3"/>
  <c r="AH79" i="3" s="1"/>
  <c r="AJ81" i="9"/>
  <c r="AJ24" i="9" s="1"/>
  <c r="AJ89" i="9"/>
  <c r="AJ25" i="9" s="1"/>
  <c r="AF48" i="8"/>
  <c r="AE44" i="8"/>
  <c r="AE46" i="8" s="1"/>
  <c r="AE26" i="3" s="1"/>
  <c r="AD34" i="3"/>
  <c r="AD27" i="3"/>
  <c r="AJ96" i="9"/>
  <c r="AJ26" i="9" s="1"/>
  <c r="AJ71" i="9"/>
  <c r="AJ23" i="9" s="1"/>
  <c r="AJ40" i="9" s="1"/>
  <c r="AA38" i="3"/>
  <c r="AA40" i="3"/>
  <c r="AA42" i="3" s="1"/>
  <c r="AK108" i="9"/>
  <c r="AK65" i="9"/>
  <c r="AK86" i="9"/>
  <c r="AK76" i="9"/>
  <c r="AK114" i="9"/>
  <c r="AK78" i="9"/>
  <c r="AK99" i="9"/>
  <c r="AK94" i="9"/>
  <c r="AK66" i="9"/>
  <c r="AK64" i="9"/>
  <c r="AK115" i="9"/>
  <c r="AK100" i="9"/>
  <c r="AK77" i="9"/>
  <c r="AK107" i="9"/>
  <c r="AK93" i="9"/>
  <c r="AK68" i="9"/>
  <c r="AK75" i="9"/>
  <c r="AK81" i="9" s="1"/>
  <c r="AK24" i="9" s="1"/>
  <c r="AK69" i="9"/>
  <c r="AL51" i="9"/>
  <c r="AK106" i="9"/>
  <c r="AK101" i="9"/>
  <c r="AK67" i="9"/>
  <c r="AK87" i="9"/>
  <c r="AK54" i="9"/>
  <c r="AK113" i="9"/>
  <c r="AK58" i="9"/>
  <c r="AK55" i="9"/>
  <c r="AK63" i="9"/>
  <c r="AK85" i="9"/>
  <c r="AK92" i="9"/>
  <c r="AK84" i="9"/>
  <c r="AK79" i="9"/>
  <c r="AK57" i="9"/>
  <c r="AK56" i="9"/>
  <c r="AA28" i="10"/>
  <c r="AA30" i="10" s="1"/>
  <c r="AB31" i="10" s="1"/>
  <c r="AB55" i="3" s="1"/>
  <c r="AA96" i="3"/>
  <c r="AA99" i="3" s="1"/>
  <c r="AJ110" i="9"/>
  <c r="AJ28" i="9" s="1"/>
  <c r="AJ60" i="9"/>
  <c r="AJ22" i="9" s="1"/>
  <c r="AL40" i="10"/>
  <c r="AK27" i="10"/>
  <c r="AK98" i="3" s="1"/>
  <c r="Z53" i="3"/>
  <c r="Z43" i="3"/>
  <c r="AJ103" i="9"/>
  <c r="AJ27" i="9" s="1"/>
  <c r="AF37" i="10"/>
  <c r="AG20" i="10" l="1"/>
  <c r="AG85" i="3" s="1"/>
  <c r="AH36" i="10"/>
  <c r="AI46" i="9"/>
  <c r="AI45" i="9"/>
  <c r="AF59" i="8"/>
  <c r="AF60" i="8" s="1"/>
  <c r="AF30" i="3" s="1"/>
  <c r="AF31" i="3" s="1"/>
  <c r="AF52" i="8"/>
  <c r="AJ42" i="9"/>
  <c r="AJ41" i="9"/>
  <c r="AK110" i="9"/>
  <c r="AK28" i="9" s="1"/>
  <c r="AA53" i="3"/>
  <c r="AA43" i="3"/>
  <c r="AG21" i="10"/>
  <c r="AG86" i="3" s="1"/>
  <c r="AH39" i="10"/>
  <c r="AD16" i="10"/>
  <c r="AD25" i="10" s="1"/>
  <c r="AD35" i="3"/>
  <c r="AD37" i="3"/>
  <c r="AL92" i="9"/>
  <c r="AL96" i="9" s="1"/>
  <c r="AL26" i="9" s="1"/>
  <c r="AL86" i="9"/>
  <c r="AL76" i="9"/>
  <c r="AL114" i="9"/>
  <c r="AL100" i="9"/>
  <c r="AL78" i="9"/>
  <c r="AL58" i="9"/>
  <c r="AL99" i="9"/>
  <c r="AL103" i="9" s="1"/>
  <c r="AL27" i="9" s="1"/>
  <c r="AL94" i="9"/>
  <c r="AL66" i="9"/>
  <c r="AL64" i="9"/>
  <c r="AL115" i="9"/>
  <c r="AL77" i="9"/>
  <c r="AL54" i="9"/>
  <c r="AL107" i="9"/>
  <c r="AL93" i="9"/>
  <c r="AL68" i="9"/>
  <c r="AL75" i="9"/>
  <c r="AL81" i="9" s="1"/>
  <c r="AL24" i="9" s="1"/>
  <c r="AL69" i="9"/>
  <c r="AM51" i="9"/>
  <c r="AL106" i="9"/>
  <c r="AL110" i="9" s="1"/>
  <c r="AL28" i="9" s="1"/>
  <c r="AL101" i="9"/>
  <c r="AL67" i="9"/>
  <c r="AL87" i="9"/>
  <c r="AL108" i="9"/>
  <c r="AL84" i="9"/>
  <c r="AL89" i="9" s="1"/>
  <c r="AL25" i="9" s="1"/>
  <c r="AL65" i="9"/>
  <c r="AL113" i="9"/>
  <c r="AL55" i="9"/>
  <c r="AL63" i="9"/>
  <c r="AL85" i="9"/>
  <c r="AL56" i="9"/>
  <c r="AL79" i="9"/>
  <c r="AL57" i="9"/>
  <c r="AC16" i="10"/>
  <c r="AC25" i="10" s="1"/>
  <c r="AC35" i="3"/>
  <c r="AC37" i="3"/>
  <c r="AM62" i="8"/>
  <c r="AM58" i="8" s="1"/>
  <c r="AL58" i="8"/>
  <c r="AA31" i="10"/>
  <c r="AA55" i="3" s="1"/>
  <c r="AE52" i="8"/>
  <c r="AE53" i="8" s="1"/>
  <c r="AE28" i="3" s="1"/>
  <c r="AM40" i="10"/>
  <c r="AM27" i="10" s="1"/>
  <c r="AM98" i="3" s="1"/>
  <c r="AL27" i="10"/>
  <c r="AL98" i="3" s="1"/>
  <c r="AE27" i="3"/>
  <c r="AG48" i="8"/>
  <c r="AF44" i="8"/>
  <c r="AF46" i="8" s="1"/>
  <c r="AF26" i="3" s="1"/>
  <c r="AJ36" i="9"/>
  <c r="AK89" i="9"/>
  <c r="AK25" i="9" s="1"/>
  <c r="AI12" i="10"/>
  <c r="AI49" i="10" s="1"/>
  <c r="AI9" i="8"/>
  <c r="AI50" i="3"/>
  <c r="AI79" i="3" s="1"/>
  <c r="AJ14" i="3"/>
  <c r="AK103" i="9"/>
  <c r="AK27" i="9" s="1"/>
  <c r="AK96" i="9"/>
  <c r="AK26" i="9" s="1"/>
  <c r="AK71" i="9"/>
  <c r="AK23" i="9" s="1"/>
  <c r="AK40" i="9" s="1"/>
  <c r="AG37" i="10"/>
  <c r="AG55" i="8"/>
  <c r="AF51" i="8"/>
  <c r="Q55" i="10"/>
  <c r="Q54" i="3" s="1"/>
  <c r="Q56" i="3" s="1"/>
  <c r="Q57" i="10"/>
  <c r="Z102" i="3"/>
  <c r="Y104" i="3"/>
  <c r="Y106" i="3" s="1"/>
  <c r="AJ44" i="9"/>
  <c r="AJ31" i="9"/>
  <c r="AG26" i="10"/>
  <c r="AG97" i="3" s="1"/>
  <c r="AH38" i="10"/>
  <c r="AB53" i="3"/>
  <c r="AB43" i="3"/>
  <c r="AK117" i="9"/>
  <c r="AK29" i="9" s="1"/>
  <c r="AK60" i="9"/>
  <c r="AK22" i="9" s="1"/>
  <c r="P69" i="3"/>
  <c r="P68" i="3"/>
  <c r="P72" i="3" s="1"/>
  <c r="P73" i="3" s="1"/>
  <c r="AF22" i="10"/>
  <c r="AF84" i="3"/>
  <c r="AH35" i="10"/>
  <c r="AG19" i="10"/>
  <c r="AE60" i="10"/>
  <c r="AE63" i="10" s="1"/>
  <c r="AE65" i="10" s="1"/>
  <c r="AD91" i="3"/>
  <c r="AE29" i="3" l="1"/>
  <c r="AE34" i="3"/>
  <c r="AM115" i="9"/>
  <c r="AM114" i="9"/>
  <c r="AM100" i="9"/>
  <c r="AM69" i="9"/>
  <c r="AM99" i="9"/>
  <c r="AM94" i="9"/>
  <c r="AM106" i="9"/>
  <c r="AM110" i="9" s="1"/>
  <c r="AM28" i="9" s="1"/>
  <c r="AM101" i="9"/>
  <c r="AM86" i="9"/>
  <c r="AM77" i="9"/>
  <c r="AM54" i="9"/>
  <c r="AM107" i="9"/>
  <c r="AM93" i="9"/>
  <c r="AM68" i="9"/>
  <c r="AM57" i="9"/>
  <c r="AN51" i="9"/>
  <c r="AM67" i="9"/>
  <c r="AM87" i="9"/>
  <c r="AM76" i="9"/>
  <c r="AM66" i="9"/>
  <c r="AM108" i="9"/>
  <c r="AM84" i="9"/>
  <c r="AM75" i="9"/>
  <c r="AM65" i="9"/>
  <c r="AM113" i="9"/>
  <c r="AM117" i="9" s="1"/>
  <c r="AM29" i="9" s="1"/>
  <c r="AM55" i="9"/>
  <c r="AM63" i="9"/>
  <c r="AM58" i="9"/>
  <c r="AM85" i="9"/>
  <c r="AM78" i="9"/>
  <c r="AM92" i="9"/>
  <c r="AM56" i="9"/>
  <c r="AM64" i="9"/>
  <c r="AM79" i="9"/>
  <c r="AD40" i="3"/>
  <c r="AD42" i="3" s="1"/>
  <c r="AD38" i="3"/>
  <c r="P83" i="3"/>
  <c r="P87" i="3" s="1"/>
  <c r="P92" i="3" s="1"/>
  <c r="P108" i="3" s="1"/>
  <c r="Q71" i="3"/>
  <c r="Q73" i="3" s="1"/>
  <c r="AD28" i="10"/>
  <c r="AD30" i="10" s="1"/>
  <c r="AD96" i="3"/>
  <c r="AD99" i="3" s="1"/>
  <c r="AH21" i="10"/>
  <c r="AH86" i="3" s="1"/>
  <c r="AI39" i="10"/>
  <c r="AL60" i="9"/>
  <c r="AL22" i="9" s="1"/>
  <c r="AJ12" i="10"/>
  <c r="AJ49" i="10" s="1"/>
  <c r="AJ9" i="8"/>
  <c r="AJ50" i="3"/>
  <c r="AJ79" i="3" s="1"/>
  <c r="AK14" i="3"/>
  <c r="AK36" i="9"/>
  <c r="AJ38" i="9"/>
  <c r="AJ37" i="9"/>
  <c r="AG45" i="8"/>
  <c r="AJ46" i="9"/>
  <c r="AJ45" i="9"/>
  <c r="AG52" i="8"/>
  <c r="AG59" i="8"/>
  <c r="AG60" i="8" s="1"/>
  <c r="AG30" i="3" s="1"/>
  <c r="AG31" i="3" s="1"/>
  <c r="AF27" i="3"/>
  <c r="AK41" i="9"/>
  <c r="AK42" i="9"/>
  <c r="AC28" i="10"/>
  <c r="AC30" i="10" s="1"/>
  <c r="AC96" i="3"/>
  <c r="AC99" i="3" s="1"/>
  <c r="AL36" i="9"/>
  <c r="AF53" i="8"/>
  <c r="AF28" i="3" s="1"/>
  <c r="AF29" i="3" s="1"/>
  <c r="AH37" i="10"/>
  <c r="AC40" i="3"/>
  <c r="AC42" i="3" s="1"/>
  <c r="AC38" i="3"/>
  <c r="AK31" i="9"/>
  <c r="AK44" i="9"/>
  <c r="AL117" i="9"/>
  <c r="AL29" i="9" s="1"/>
  <c r="AH48" i="8"/>
  <c r="AG44" i="8"/>
  <c r="AG46" i="8" s="1"/>
  <c r="AG26" i="3" s="1"/>
  <c r="Q69" i="3"/>
  <c r="Q68" i="3"/>
  <c r="Q72" i="3" s="1"/>
  <c r="AH55" i="8"/>
  <c r="AG51" i="8"/>
  <c r="AH20" i="10"/>
  <c r="AH85" i="3" s="1"/>
  <c r="AI36" i="10"/>
  <c r="AI38" i="10"/>
  <c r="AH26" i="10"/>
  <c r="AH97" i="3" s="1"/>
  <c r="AL71" i="9"/>
  <c r="AL23" i="9" s="1"/>
  <c r="AL40" i="9" s="1"/>
  <c r="AA102" i="3"/>
  <c r="Z104" i="3"/>
  <c r="Z106" i="3" s="1"/>
  <c r="R52" i="10"/>
  <c r="Q90" i="3"/>
  <c r="AF60" i="10"/>
  <c r="AF63" i="10" s="1"/>
  <c r="AF65" i="10" s="1"/>
  <c r="AE91" i="3"/>
  <c r="AG22" i="10"/>
  <c r="AG84" i="3"/>
  <c r="AH19" i="10"/>
  <c r="AI35" i="10"/>
  <c r="AN113" i="9" l="1"/>
  <c r="AN94" i="9"/>
  <c r="AN86" i="9"/>
  <c r="AN78" i="9"/>
  <c r="AN69" i="9"/>
  <c r="AN64" i="9"/>
  <c r="AN56" i="9"/>
  <c r="AN106" i="9"/>
  <c r="AN114" i="9"/>
  <c r="AN101" i="9"/>
  <c r="AN65" i="9"/>
  <c r="AN115" i="9"/>
  <c r="AN107" i="9"/>
  <c r="AN93" i="9"/>
  <c r="AN100" i="9"/>
  <c r="AN68" i="9"/>
  <c r="AN99" i="9"/>
  <c r="AN103" i="9" s="1"/>
  <c r="AN27" i="9" s="1"/>
  <c r="AN67" i="9"/>
  <c r="AN58" i="9"/>
  <c r="AN55" i="9"/>
  <c r="AN108" i="9"/>
  <c r="AN87" i="9"/>
  <c r="AN76" i="9"/>
  <c r="AN66" i="9"/>
  <c r="AN84" i="9"/>
  <c r="AN77" i="9"/>
  <c r="AN85" i="9"/>
  <c r="AN57" i="9"/>
  <c r="AN75" i="9"/>
  <c r="AN54" i="9"/>
  <c r="AN63" i="9"/>
  <c r="AN92" i="9"/>
  <c r="AO51" i="9"/>
  <c r="AN79" i="9"/>
  <c r="AH22" i="10"/>
  <c r="AH84" i="3"/>
  <c r="AI48" i="8"/>
  <c r="AH44" i="8"/>
  <c r="AH46" i="8" s="1"/>
  <c r="AH26" i="3" s="1"/>
  <c r="AD53" i="3"/>
  <c r="AD43" i="3"/>
  <c r="AC53" i="3"/>
  <c r="AC43" i="3"/>
  <c r="AG60" i="10"/>
  <c r="AG63" i="10" s="1"/>
  <c r="AG65" i="10" s="1"/>
  <c r="AF91" i="3"/>
  <c r="AK38" i="9"/>
  <c r="AK37" i="9"/>
  <c r="AH45" i="8"/>
  <c r="AM96" i="9"/>
  <c r="AM26" i="9" s="1"/>
  <c r="AM60" i="9"/>
  <c r="AM22" i="9" s="1"/>
  <c r="Q83" i="3"/>
  <c r="Q87" i="3" s="1"/>
  <c r="Q92" i="3" s="1"/>
  <c r="Q108" i="3" s="1"/>
  <c r="R71" i="3"/>
  <c r="R55" i="10"/>
  <c r="R54" i="3" s="1"/>
  <c r="R56" i="3" s="1"/>
  <c r="AK45" i="9"/>
  <c r="AK46" i="9"/>
  <c r="AH52" i="8"/>
  <c r="AH59" i="8"/>
  <c r="AH60" i="8" s="1"/>
  <c r="AH30" i="3" s="1"/>
  <c r="AH31" i="3" s="1"/>
  <c r="AK12" i="10"/>
  <c r="AK49" i="10" s="1"/>
  <c r="AK9" i="8"/>
  <c r="AK50" i="3"/>
  <c r="AK79" i="3" s="1"/>
  <c r="AL14" i="3"/>
  <c r="AL38" i="9"/>
  <c r="AL37" i="9"/>
  <c r="AI45" i="8"/>
  <c r="AJ39" i="10"/>
  <c r="AI21" i="10"/>
  <c r="AI86" i="3" s="1"/>
  <c r="AG27" i="3"/>
  <c r="AD31" i="10"/>
  <c r="AD55" i="3" s="1"/>
  <c r="AC31" i="10"/>
  <c r="AC55" i="3" s="1"/>
  <c r="AM103" i="9"/>
  <c r="AM27" i="9" s="1"/>
  <c r="AM89" i="9"/>
  <c r="AM25" i="9" s="1"/>
  <c r="AM36" i="9" s="1"/>
  <c r="AL41" i="9"/>
  <c r="AL42" i="9"/>
  <c r="AI26" i="10"/>
  <c r="AI97" i="3" s="1"/>
  <c r="AJ38" i="10"/>
  <c r="AL31" i="9"/>
  <c r="AL44" i="9"/>
  <c r="AI55" i="8"/>
  <c r="AH51" i="8"/>
  <c r="AI37" i="10"/>
  <c r="AI20" i="10"/>
  <c r="AI85" i="3" s="1"/>
  <c r="AJ36" i="10"/>
  <c r="AM81" i="9"/>
  <c r="AM24" i="9" s="1"/>
  <c r="AG53" i="8"/>
  <c r="AG28" i="3" s="1"/>
  <c r="AG29" i="3" s="1"/>
  <c r="AF34" i="3"/>
  <c r="AE16" i="10"/>
  <c r="AE25" i="10" s="1"/>
  <c r="AE35" i="3"/>
  <c r="AE37" i="3"/>
  <c r="AI19" i="10"/>
  <c r="AJ35" i="10"/>
  <c r="AA104" i="3"/>
  <c r="AA106" i="3" s="1"/>
  <c r="AB102" i="3"/>
  <c r="AM71" i="9"/>
  <c r="AM23" i="9" s="1"/>
  <c r="AM40" i="9" s="1"/>
  <c r="AJ26" i="10" l="1"/>
  <c r="AJ97" i="3" s="1"/>
  <c r="AK38" i="10"/>
  <c r="AH27" i="3"/>
  <c r="AH34" i="3"/>
  <c r="AM42" i="9"/>
  <c r="AM41" i="9"/>
  <c r="AJ48" i="8"/>
  <c r="AI44" i="8"/>
  <c r="AI46" i="8" s="1"/>
  <c r="AI26" i="3" s="1"/>
  <c r="AM38" i="9"/>
  <c r="AM37" i="9"/>
  <c r="AJ45" i="8" s="1"/>
  <c r="AJ19" i="10"/>
  <c r="AK35" i="10"/>
  <c r="AI22" i="10"/>
  <c r="AI84" i="3"/>
  <c r="AO99" i="9"/>
  <c r="AO103" i="9" s="1"/>
  <c r="AO27" i="9" s="1"/>
  <c r="AO86" i="9"/>
  <c r="AO106" i="9"/>
  <c r="AO69" i="9"/>
  <c r="AO92" i="9"/>
  <c r="AO101" i="9"/>
  <c r="AO55" i="9"/>
  <c r="AO76" i="9"/>
  <c r="AO100" i="9"/>
  <c r="AO68" i="9"/>
  <c r="AO57" i="9"/>
  <c r="AO114" i="9"/>
  <c r="AO79" i="9"/>
  <c r="AO94" i="9"/>
  <c r="AO67" i="9"/>
  <c r="AO58" i="9"/>
  <c r="AO113" i="9"/>
  <c r="AO117" i="9" s="1"/>
  <c r="AO29" i="9" s="1"/>
  <c r="AO108" i="9"/>
  <c r="AO84" i="9"/>
  <c r="AO77" i="9"/>
  <c r="AO78" i="9"/>
  <c r="AO75" i="9"/>
  <c r="AO54" i="9"/>
  <c r="AO93" i="9"/>
  <c r="AO65" i="9"/>
  <c r="AO63" i="9"/>
  <c r="AO85" i="9"/>
  <c r="AO115" i="9"/>
  <c r="AO107" i="9"/>
  <c r="AO87" i="9"/>
  <c r="AO56" i="9"/>
  <c r="AP51" i="9"/>
  <c r="AO66" i="9"/>
  <c r="AO64" i="9"/>
  <c r="AG34" i="3"/>
  <c r="AC102" i="3"/>
  <c r="AB104" i="3"/>
  <c r="AB106" i="3" s="1"/>
  <c r="AE38" i="3"/>
  <c r="AE40" i="3"/>
  <c r="AE42" i="3" s="1"/>
  <c r="AE28" i="10"/>
  <c r="AE30" i="10" s="1"/>
  <c r="AE96" i="3"/>
  <c r="AE99" i="3" s="1"/>
  <c r="AN96" i="9"/>
  <c r="AN26" i="9" s="1"/>
  <c r="AN71" i="9"/>
  <c r="AN23" i="9" s="1"/>
  <c r="AN60" i="9"/>
  <c r="AN22" i="9" s="1"/>
  <c r="AH60" i="10"/>
  <c r="AH63" i="10" s="1"/>
  <c r="AH65" i="10" s="1"/>
  <c r="AG91" i="3"/>
  <c r="R69" i="3"/>
  <c r="R68" i="3"/>
  <c r="R72" i="3" s="1"/>
  <c r="AF16" i="10"/>
  <c r="AF25" i="10" s="1"/>
  <c r="AF35" i="3"/>
  <c r="AF37" i="3"/>
  <c r="AM31" i="9"/>
  <c r="AM44" i="9"/>
  <c r="AK39" i="10"/>
  <c r="AJ21" i="10"/>
  <c r="AJ86" i="3" s="1"/>
  <c r="AK36" i="10"/>
  <c r="AJ20" i="10"/>
  <c r="AJ85" i="3" s="1"/>
  <c r="AN110" i="9"/>
  <c r="AN28" i="9" s="1"/>
  <c r="AJ37" i="10"/>
  <c r="AN89" i="9"/>
  <c r="AN25" i="9" s="1"/>
  <c r="AN36" i="9" s="1"/>
  <c r="AH53" i="8"/>
  <c r="AH28" i="3" s="1"/>
  <c r="AH29" i="3" s="1"/>
  <c r="AJ55" i="8"/>
  <c r="AI51" i="8"/>
  <c r="AN81" i="9"/>
  <c r="AN24" i="9" s="1"/>
  <c r="AL12" i="10"/>
  <c r="AL49" i="10" s="1"/>
  <c r="AL50" i="3"/>
  <c r="AL79" i="3" s="1"/>
  <c r="AL9" i="8"/>
  <c r="AM14" i="3"/>
  <c r="R57" i="10"/>
  <c r="R73" i="3"/>
  <c r="AL45" i="9"/>
  <c r="AI59" i="8" s="1"/>
  <c r="AI60" i="8" s="1"/>
  <c r="AI30" i="3" s="1"/>
  <c r="AI31" i="3" s="1"/>
  <c r="AL46" i="9"/>
  <c r="AN117" i="9"/>
  <c r="AN29" i="9" s="1"/>
  <c r="AE31" i="10" l="1"/>
  <c r="AE55" i="3" s="1"/>
  <c r="AO81" i="9"/>
  <c r="AO24" i="9" s="1"/>
  <c r="AN37" i="9"/>
  <c r="AN38" i="9"/>
  <c r="AK45" i="8"/>
  <c r="AK19" i="10"/>
  <c r="AL35" i="10"/>
  <c r="AJ22" i="10"/>
  <c r="AJ84" i="3"/>
  <c r="AE53" i="3"/>
  <c r="AE43" i="3"/>
  <c r="AI27" i="3"/>
  <c r="AJ44" i="8"/>
  <c r="AJ46" i="8" s="1"/>
  <c r="AJ26" i="3" s="1"/>
  <c r="AK48" i="8"/>
  <c r="AK20" i="10"/>
  <c r="AK85" i="3" s="1"/>
  <c r="AL36" i="10"/>
  <c r="AC104" i="3"/>
  <c r="AC106" i="3" s="1"/>
  <c r="AD102" i="3"/>
  <c r="AK37" i="10"/>
  <c r="AL39" i="10"/>
  <c r="AK21" i="10"/>
  <c r="AK86" i="3" s="1"/>
  <c r="AG16" i="10"/>
  <c r="AG25" i="10" s="1"/>
  <c r="AG35" i="3"/>
  <c r="AG37" i="3"/>
  <c r="AM45" i="9"/>
  <c r="AM46" i="9"/>
  <c r="AJ52" i="8"/>
  <c r="AJ59" i="8"/>
  <c r="AJ60" i="8" s="1"/>
  <c r="AJ30" i="3" s="1"/>
  <c r="AJ31" i="3" s="1"/>
  <c r="AO89" i="9"/>
  <c r="AO25" i="9" s="1"/>
  <c r="AI52" i="8"/>
  <c r="AF28" i="10"/>
  <c r="AF30" i="10" s="1"/>
  <c r="AF96" i="3"/>
  <c r="AF99" i="3" s="1"/>
  <c r="AH16" i="10"/>
  <c r="AH25" i="10" s="1"/>
  <c r="AH35" i="3"/>
  <c r="AH37" i="3"/>
  <c r="AP92" i="9"/>
  <c r="AP65" i="9"/>
  <c r="AP106" i="9"/>
  <c r="AP57" i="9"/>
  <c r="AP114" i="9"/>
  <c r="AP79" i="9"/>
  <c r="AP113" i="9"/>
  <c r="AP117" i="9" s="1"/>
  <c r="AP29" i="9" s="1"/>
  <c r="AP94" i="9"/>
  <c r="AP69" i="9"/>
  <c r="AP67" i="9"/>
  <c r="AP100" i="9"/>
  <c r="AP101" i="9"/>
  <c r="AP68" i="9"/>
  <c r="AP58" i="9"/>
  <c r="AP55" i="9"/>
  <c r="AP108" i="9"/>
  <c r="AP107" i="9"/>
  <c r="AP66" i="9"/>
  <c r="AP84" i="9"/>
  <c r="AP89" i="9" s="1"/>
  <c r="AP25" i="9" s="1"/>
  <c r="AP77" i="9"/>
  <c r="AP115" i="9"/>
  <c r="AP93" i="9"/>
  <c r="AP63" i="9"/>
  <c r="AP85" i="9"/>
  <c r="AP78" i="9"/>
  <c r="AP87" i="9"/>
  <c r="AP76" i="9"/>
  <c r="AP56" i="9"/>
  <c r="AP99" i="9"/>
  <c r="AP103" i="9" s="1"/>
  <c r="AP27" i="9" s="1"/>
  <c r="AP64" i="9"/>
  <c r="AP86" i="9"/>
  <c r="AP75" i="9"/>
  <c r="AP54" i="9"/>
  <c r="AI53" i="8"/>
  <c r="AI28" i="3" s="1"/>
  <c r="AI29" i="3" s="1"/>
  <c r="AN31" i="9"/>
  <c r="AN44" i="9"/>
  <c r="AO96" i="9"/>
  <c r="AO26" i="9" s="1"/>
  <c r="S52" i="10"/>
  <c r="R90" i="3"/>
  <c r="R92" i="3" s="1"/>
  <c r="R108" i="3" s="1"/>
  <c r="AI60" i="10"/>
  <c r="AI63" i="10" s="1"/>
  <c r="AI65" i="10" s="1"/>
  <c r="AH91" i="3"/>
  <c r="AK55" i="8"/>
  <c r="AJ51" i="8"/>
  <c r="AN40" i="9"/>
  <c r="AL38" i="10"/>
  <c r="AK26" i="10"/>
  <c r="AK97" i="3" s="1"/>
  <c r="R83" i="3"/>
  <c r="R87" i="3" s="1"/>
  <c r="S71" i="3"/>
  <c r="AF38" i="3"/>
  <c r="AF40" i="3"/>
  <c r="AF42" i="3" s="1"/>
  <c r="AM12" i="10"/>
  <c r="AM49" i="10" s="1"/>
  <c r="AM50" i="3"/>
  <c r="AM79" i="3" s="1"/>
  <c r="AM9" i="8"/>
  <c r="AP60" i="3"/>
  <c r="AP32" i="3"/>
  <c r="AP33" i="3" s="1"/>
  <c r="AR40" i="3"/>
  <c r="AO16" i="3"/>
  <c r="AS40" i="3"/>
  <c r="AP65" i="3"/>
  <c r="AP64" i="3"/>
  <c r="AO64" i="3"/>
  <c r="AO60" i="3"/>
  <c r="AO30" i="3"/>
  <c r="AQ60" i="3"/>
  <c r="AR64" i="3"/>
  <c r="AO32" i="3"/>
  <c r="AO54" i="3"/>
  <c r="AP30" i="3"/>
  <c r="AS53" i="3"/>
  <c r="AQ64" i="3"/>
  <c r="AP19" i="3"/>
  <c r="BB16" i="3"/>
  <c r="AO19" i="3"/>
  <c r="AO20" i="3" s="1"/>
  <c r="BB60" i="3"/>
  <c r="AQ32" i="3"/>
  <c r="AQ33" i="3" s="1"/>
  <c r="AP59" i="3"/>
  <c r="AR59" i="3"/>
  <c r="AR61" i="3" s="1"/>
  <c r="AP28" i="3"/>
  <c r="AP29" i="3" s="1"/>
  <c r="AU16" i="3"/>
  <c r="AQ59" i="3"/>
  <c r="AO65" i="3"/>
  <c r="AS26" i="3"/>
  <c r="AS19" i="3"/>
  <c r="BD32" i="3"/>
  <c r="AR32" i="3"/>
  <c r="AR33" i="3" s="1"/>
  <c r="AQ16" i="3"/>
  <c r="BB64" i="3"/>
  <c r="AQ19" i="3"/>
  <c r="AP16" i="3"/>
  <c r="AO59" i="3"/>
  <c r="AO61" i="3" s="1"/>
  <c r="AT59" i="3"/>
  <c r="AQ65" i="3"/>
  <c r="AS16" i="3"/>
  <c r="AS65" i="3"/>
  <c r="AO28" i="3"/>
  <c r="AO29" i="3" s="1"/>
  <c r="AT55" i="3"/>
  <c r="BB65" i="3"/>
  <c r="AS60" i="3"/>
  <c r="AP26" i="3"/>
  <c r="AS59" i="3"/>
  <c r="AT65" i="3"/>
  <c r="AS28" i="3"/>
  <c r="BB19" i="3"/>
  <c r="AR16" i="3"/>
  <c r="AR60" i="3"/>
  <c r="AU32" i="3"/>
  <c r="AT40" i="3"/>
  <c r="AT32" i="3"/>
  <c r="AS64" i="3"/>
  <c r="AT30" i="3"/>
  <c r="BC60" i="3"/>
  <c r="AT19" i="3"/>
  <c r="AT20" i="3" s="1"/>
  <c r="AO26" i="3"/>
  <c r="AS32" i="3"/>
  <c r="AQ28" i="3"/>
  <c r="AQ29" i="3" s="1"/>
  <c r="AR65" i="3"/>
  <c r="BB59" i="3"/>
  <c r="BB61" i="3" s="1"/>
  <c r="BB32" i="3"/>
  <c r="AR19" i="3"/>
  <c r="BD19" i="3"/>
  <c r="BC65" i="3"/>
  <c r="AO40" i="3"/>
  <c r="BD60" i="3"/>
  <c r="AU64" i="3"/>
  <c r="BD65" i="3"/>
  <c r="BD59" i="3"/>
  <c r="BD61" i="3" s="1"/>
  <c r="AU30" i="3"/>
  <c r="AP40" i="3"/>
  <c r="BC59" i="3"/>
  <c r="BC61" i="3" s="1"/>
  <c r="BC32" i="3"/>
  <c r="BC33" i="3" s="1"/>
  <c r="AU55" i="3"/>
  <c r="AV64" i="3"/>
  <c r="AT64" i="3"/>
  <c r="AT66" i="3" s="1"/>
  <c r="AU65" i="3"/>
  <c r="AW40" i="3"/>
  <c r="AW28" i="3"/>
  <c r="AP55" i="3"/>
  <c r="AW19" i="3"/>
  <c r="BC19" i="3"/>
  <c r="AU53" i="3"/>
  <c r="AV19" i="3"/>
  <c r="BD64" i="3"/>
  <c r="AT26" i="3"/>
  <c r="AT16" i="3"/>
  <c r="AV53" i="3"/>
  <c r="BC16" i="3"/>
  <c r="AW59" i="3"/>
  <c r="AW61" i="3" s="1"/>
  <c r="BD16" i="3"/>
  <c r="AT60" i="3"/>
  <c r="AU19" i="3"/>
  <c r="AV30" i="3"/>
  <c r="AV31" i="3" s="1"/>
  <c r="AW26" i="3"/>
  <c r="AU60" i="3"/>
  <c r="BC64" i="3"/>
  <c r="AU40" i="3"/>
  <c r="AU26" i="3"/>
  <c r="AU28" i="3"/>
  <c r="AV59" i="3"/>
  <c r="AV60" i="3"/>
  <c r="AV55" i="3"/>
  <c r="AU59" i="3"/>
  <c r="AU61" i="3" s="1"/>
  <c r="AV26" i="3"/>
  <c r="AW55" i="3"/>
  <c r="AW53" i="3"/>
  <c r="AW60" i="3"/>
  <c r="AP54" i="3"/>
  <c r="AV28" i="3"/>
  <c r="AV29" i="3" s="1"/>
  <c r="AW30" i="3"/>
  <c r="AW31" i="3" s="1"/>
  <c r="AV32" i="3"/>
  <c r="AX65" i="3"/>
  <c r="AW32" i="3"/>
  <c r="AO53" i="3"/>
  <c r="AP53" i="3"/>
  <c r="AO55" i="3"/>
  <c r="AX59" i="3"/>
  <c r="AX32" i="3"/>
  <c r="AV16" i="3"/>
  <c r="AV65" i="3"/>
  <c r="AX60" i="3"/>
  <c r="AV40" i="3"/>
  <c r="AW65" i="3"/>
  <c r="AW16" i="3"/>
  <c r="AX64" i="3"/>
  <c r="AX66" i="3" s="1"/>
  <c r="AX19" i="3"/>
  <c r="AW64" i="3"/>
  <c r="AW66" i="3" s="1"/>
  <c r="AQ40" i="3"/>
  <c r="AY65" i="3"/>
  <c r="AY19" i="3"/>
  <c r="AY59" i="3"/>
  <c r="AX28" i="3"/>
  <c r="AY30" i="3"/>
  <c r="AY32" i="3"/>
  <c r="AY16" i="3"/>
  <c r="AY60" i="3"/>
  <c r="AY64" i="3"/>
  <c r="AY66" i="3" s="1"/>
  <c r="AX30" i="3"/>
  <c r="AX16" i="3"/>
  <c r="AX26" i="3"/>
  <c r="AY26" i="3"/>
  <c r="AZ65" i="3"/>
  <c r="AZ60" i="3"/>
  <c r="AZ16" i="3"/>
  <c r="AZ32" i="3"/>
  <c r="AZ33" i="3" s="1"/>
  <c r="AZ64" i="3"/>
  <c r="AZ66" i="3" s="1"/>
  <c r="AZ19" i="3"/>
  <c r="AZ20" i="3" s="1"/>
  <c r="AZ59" i="3"/>
  <c r="AZ61" i="3" s="1"/>
  <c r="AR53" i="3"/>
  <c r="AO71" i="9"/>
  <c r="AO23" i="9" s="1"/>
  <c r="AO40" i="9" s="1"/>
  <c r="AO60" i="9"/>
  <c r="AO22" i="9" s="1"/>
  <c r="AO110" i="9"/>
  <c r="AO28" i="9" s="1"/>
  <c r="S55" i="10" l="1"/>
  <c r="S54" i="3" s="1"/>
  <c r="S57" i="10"/>
  <c r="AL20" i="10"/>
  <c r="AL85" i="3" s="1"/>
  <c r="AM36" i="10"/>
  <c r="AM20" i="10" s="1"/>
  <c r="AM85" i="3" s="1"/>
  <c r="AY27" i="3"/>
  <c r="AU20" i="3"/>
  <c r="AO22" i="3"/>
  <c r="AO17" i="3"/>
  <c r="AH28" i="10"/>
  <c r="AH30" i="10" s="1"/>
  <c r="AH96" i="3"/>
  <c r="AH99" i="3" s="1"/>
  <c r="AP27" i="3"/>
  <c r="AP34" i="3"/>
  <c r="AP35" i="3" s="1"/>
  <c r="AV66" i="3"/>
  <c r="AS33" i="3"/>
  <c r="AP61" i="3"/>
  <c r="AN45" i="9"/>
  <c r="AN46" i="9"/>
  <c r="AK52" i="8"/>
  <c r="AK59" i="8"/>
  <c r="AK60" i="8" s="1"/>
  <c r="AK30" i="3" s="1"/>
  <c r="AK44" i="8"/>
  <c r="AK46" i="8" s="1"/>
  <c r="AK26" i="3" s="1"/>
  <c r="AL48" i="8"/>
  <c r="AW17" i="3"/>
  <c r="AW22" i="3"/>
  <c r="AO27" i="3"/>
  <c r="AO34" i="3"/>
  <c r="AO35" i="3" s="1"/>
  <c r="AG31" i="10"/>
  <c r="AG55" i="3" s="1"/>
  <c r="AJ27" i="3"/>
  <c r="AX20" i="3"/>
  <c r="AS22" i="3"/>
  <c r="AS17" i="3"/>
  <c r="S17" i="4"/>
  <c r="AO36" i="9"/>
  <c r="AI34" i="3"/>
  <c r="AH38" i="3"/>
  <c r="AH40" i="3"/>
  <c r="AV34" i="3"/>
  <c r="AV35" i="3" s="1"/>
  <c r="AV27" i="3"/>
  <c r="BC17" i="3"/>
  <c r="BC22" i="3"/>
  <c r="V17" i="4"/>
  <c r="BB22" i="3"/>
  <c r="BB17" i="3"/>
  <c r="U17" i="4"/>
  <c r="AP60" i="9"/>
  <c r="AP22" i="9" s="1"/>
  <c r="AX34" i="3"/>
  <c r="AX35" i="3" s="1"/>
  <c r="AX27" i="3"/>
  <c r="AO42" i="9"/>
  <c r="AO41" i="9"/>
  <c r="AT31" i="3"/>
  <c r="AT61" i="3"/>
  <c r="AP20" i="3"/>
  <c r="AP81" i="9"/>
  <c r="AP24" i="9" s="1"/>
  <c r="AY33" i="3"/>
  <c r="AV22" i="3"/>
  <c r="AV17" i="3"/>
  <c r="AT22" i="3"/>
  <c r="AT17" i="3"/>
  <c r="AU31" i="3"/>
  <c r="AS66" i="3"/>
  <c r="AQ66" i="3"/>
  <c r="AF43" i="3"/>
  <c r="AF53" i="3"/>
  <c r="AU17" i="3"/>
  <c r="AU22" i="3"/>
  <c r="AO31" i="9"/>
  <c r="AO44" i="9"/>
  <c r="AT27" i="3"/>
  <c r="AT33" i="3"/>
  <c r="AP22" i="3"/>
  <c r="AP17" i="3"/>
  <c r="P17" i="4"/>
  <c r="AW34" i="3"/>
  <c r="AW35" i="3" s="1"/>
  <c r="AW27" i="3"/>
  <c r="AY17" i="3"/>
  <c r="AY22" i="3"/>
  <c r="BD66" i="3"/>
  <c r="AQ20" i="3"/>
  <c r="AP31" i="3"/>
  <c r="AG38" i="3"/>
  <c r="AG40" i="3"/>
  <c r="AL19" i="10"/>
  <c r="AM35" i="10"/>
  <c r="AM19" i="10" s="1"/>
  <c r="AY31" i="3"/>
  <c r="AV20" i="3"/>
  <c r="AU33" i="3"/>
  <c r="BB66" i="3"/>
  <c r="AK22" i="10"/>
  <c r="AK84" i="3"/>
  <c r="AX31" i="3"/>
  <c r="AY20" i="3"/>
  <c r="AQ22" i="3"/>
  <c r="AQ17" i="3"/>
  <c r="Q17" i="4"/>
  <c r="AO33" i="3"/>
  <c r="AG28" i="10"/>
  <c r="AG30" i="10" s="1"/>
  <c r="AG96" i="3"/>
  <c r="AG99" i="3" s="1"/>
  <c r="AZ22" i="3"/>
  <c r="AZ17" i="3"/>
  <c r="AR66" i="3"/>
  <c r="AM38" i="10"/>
  <c r="AM26" i="10" s="1"/>
  <c r="AM97" i="3" s="1"/>
  <c r="AL26" i="10"/>
  <c r="AL97" i="3" s="1"/>
  <c r="AX33" i="3"/>
  <c r="AR22" i="3"/>
  <c r="AR17" i="3"/>
  <c r="R17" i="4"/>
  <c r="BD33" i="3"/>
  <c r="AN41" i="9"/>
  <c r="AN42" i="9"/>
  <c r="AM39" i="10"/>
  <c r="AM21" i="10" s="1"/>
  <c r="AM86" i="3" s="1"/>
  <c r="AL21" i="10"/>
  <c r="AL86" i="3" s="1"/>
  <c r="AX17" i="3"/>
  <c r="AX22" i="3"/>
  <c r="AY61" i="3"/>
  <c r="AP56" i="3"/>
  <c r="AP69" i="3" s="1"/>
  <c r="P19" i="4" s="1"/>
  <c r="AU29" i="3"/>
  <c r="AS20" i="3"/>
  <c r="AO31" i="3"/>
  <c r="AJ53" i="8"/>
  <c r="AJ28" i="3" s="1"/>
  <c r="AJ34" i="3" s="1"/>
  <c r="AX61" i="3"/>
  <c r="AU34" i="3"/>
  <c r="AU35" i="3" s="1"/>
  <c r="AU27" i="3"/>
  <c r="BD20" i="3"/>
  <c r="AS29" i="3"/>
  <c r="AS27" i="3"/>
  <c r="AL55" i="8"/>
  <c r="AK51" i="8"/>
  <c r="AP71" i="9"/>
  <c r="AP23" i="9" s="1"/>
  <c r="AP110" i="9"/>
  <c r="AP28" i="9" s="1"/>
  <c r="AL37" i="10"/>
  <c r="BD22" i="3"/>
  <c r="BD17" i="3"/>
  <c r="W17" i="4"/>
  <c r="AX29" i="3"/>
  <c r="AU66" i="3"/>
  <c r="BC20" i="3"/>
  <c r="AO56" i="3"/>
  <c r="AO69" i="3" s="1"/>
  <c r="AW33" i="3"/>
  <c r="BB20" i="3"/>
  <c r="AV33" i="3"/>
  <c r="BC66" i="3"/>
  <c r="AR20" i="3"/>
  <c r="AO66" i="3"/>
  <c r="AO68" i="3" s="1"/>
  <c r="AO72" i="3" s="1"/>
  <c r="AO73" i="3" s="1"/>
  <c r="AP71" i="3" s="1"/>
  <c r="AD104" i="3"/>
  <c r="AD106" i="3" s="1"/>
  <c r="AE102" i="3"/>
  <c r="AV61" i="3"/>
  <c r="AW20" i="3"/>
  <c r="AW29" i="3"/>
  <c r="BB33" i="3"/>
  <c r="AS61" i="3"/>
  <c r="AQ61" i="3"/>
  <c r="AP66" i="3"/>
  <c r="AJ60" i="10"/>
  <c r="AJ63" i="10" s="1"/>
  <c r="AJ65" i="10" s="1"/>
  <c r="AI91" i="3"/>
  <c r="AP96" i="9"/>
  <c r="AP26" i="9" s="1"/>
  <c r="AP36" i="9" s="1"/>
  <c r="AF31" i="10"/>
  <c r="AF55" i="3" s="1"/>
  <c r="AP37" i="9" l="1"/>
  <c r="AP38" i="9"/>
  <c r="AM45" i="8"/>
  <c r="AJ16" i="10"/>
  <c r="AJ25" i="10" s="1"/>
  <c r="AJ35" i="3"/>
  <c r="AJ37" i="3"/>
  <c r="AS23" i="3"/>
  <c r="S18" i="4"/>
  <c r="AY23" i="3"/>
  <c r="AP31" i="9"/>
  <c r="AP44" i="9"/>
  <c r="AQ23" i="3"/>
  <c r="Q18" i="4"/>
  <c r="AT23" i="3"/>
  <c r="BB23" i="3"/>
  <c r="U18" i="4"/>
  <c r="AO23" i="3"/>
  <c r="AO37" i="3"/>
  <c r="AM55" i="8"/>
  <c r="AM51" i="8" s="1"/>
  <c r="AL51" i="8"/>
  <c r="AL53" i="8" s="1"/>
  <c r="AL28" i="3" s="1"/>
  <c r="AL29" i="3" s="1"/>
  <c r="AU37" i="3"/>
  <c r="AU23" i="3"/>
  <c r="AW37" i="3"/>
  <c r="AW23" i="3"/>
  <c r="AV23" i="3"/>
  <c r="AV37" i="3"/>
  <c r="BC23" i="3"/>
  <c r="V18" i="4"/>
  <c r="AM48" i="8"/>
  <c r="AM44" i="8" s="1"/>
  <c r="AM46" i="8" s="1"/>
  <c r="AM26" i="3" s="1"/>
  <c r="AL44" i="8"/>
  <c r="AK34" i="3"/>
  <c r="AK27" i="3"/>
  <c r="AR23" i="3"/>
  <c r="R18" i="4"/>
  <c r="AP37" i="3"/>
  <c r="AP23" i="3"/>
  <c r="P18" i="4"/>
  <c r="AL22" i="10"/>
  <c r="AL84" i="3"/>
  <c r="AJ29" i="3"/>
  <c r="AY28" i="3"/>
  <c r="AG42" i="3"/>
  <c r="AX40" i="3"/>
  <c r="T52" i="10"/>
  <c r="S90" i="3"/>
  <c r="AK31" i="3"/>
  <c r="BD23" i="3"/>
  <c r="W18" i="4"/>
  <c r="AM37" i="10"/>
  <c r="AZ23" i="3"/>
  <c r="S56" i="3"/>
  <c r="AK60" i="10"/>
  <c r="AK63" i="10" s="1"/>
  <c r="AK65" i="10" s="1"/>
  <c r="AJ91" i="3"/>
  <c r="AP68" i="3"/>
  <c r="AP72" i="3" s="1"/>
  <c r="AP73" i="3" s="1"/>
  <c r="AQ71" i="3" s="1"/>
  <c r="AX23" i="3"/>
  <c r="AX37" i="3"/>
  <c r="AX38" i="3" s="1"/>
  <c r="AP40" i="9"/>
  <c r="AO46" i="9"/>
  <c r="AO45" i="9"/>
  <c r="AL59" i="8"/>
  <c r="AL60" i="8" s="1"/>
  <c r="AL30" i="3" s="1"/>
  <c r="AL31" i="3" s="1"/>
  <c r="AL52" i="8"/>
  <c r="AI16" i="10"/>
  <c r="AI25" i="10" s="1"/>
  <c r="AI35" i="3"/>
  <c r="AI37" i="3"/>
  <c r="AX55" i="3"/>
  <c r="AM22" i="10"/>
  <c r="AM84" i="3"/>
  <c r="AH42" i="3"/>
  <c r="AF102" i="3"/>
  <c r="AE104" i="3"/>
  <c r="AE106" i="3" s="1"/>
  <c r="AK53" i="8"/>
  <c r="AK28" i="3" s="1"/>
  <c r="AH31" i="10"/>
  <c r="AH55" i="3" s="1"/>
  <c r="AO37" i="9"/>
  <c r="AO38" i="9"/>
  <c r="AL45" i="8"/>
  <c r="AP45" i="9" l="1"/>
  <c r="AP46" i="9"/>
  <c r="AM59" i="8"/>
  <c r="AM60" i="8" s="1"/>
  <c r="AM30" i="3" s="1"/>
  <c r="AM52" i="8"/>
  <c r="BD30" i="3"/>
  <c r="BD31" i="3" s="1"/>
  <c r="AM53" i="8"/>
  <c r="AM28" i="3" s="1"/>
  <c r="T55" i="10"/>
  <c r="T54" i="3" s="1"/>
  <c r="T57" i="10"/>
  <c r="AP42" i="9"/>
  <c r="AP41" i="9"/>
  <c r="AI38" i="3"/>
  <c r="AI40" i="3"/>
  <c r="AL46" i="8"/>
  <c r="AL26" i="3" s="1"/>
  <c r="AJ40" i="3"/>
  <c r="AJ42" i="3" s="1"/>
  <c r="AJ38" i="3"/>
  <c r="AF104" i="3"/>
  <c r="AF106" i="3" s="1"/>
  <c r="AG102" i="3"/>
  <c r="AW38" i="3"/>
  <c r="AW42" i="3"/>
  <c r="AI28" i="10"/>
  <c r="AI30" i="10" s="1"/>
  <c r="AI96" i="3"/>
  <c r="AI99" i="3" s="1"/>
  <c r="AZ30" i="3"/>
  <c r="AZ31" i="3" s="1"/>
  <c r="AK16" i="10"/>
  <c r="AK25" i="10" s="1"/>
  <c r="AK35" i="3"/>
  <c r="AK37" i="3"/>
  <c r="AM27" i="3"/>
  <c r="BB26" i="3"/>
  <c r="AQ26" i="3"/>
  <c r="BC26" i="3"/>
  <c r="AR26" i="3"/>
  <c r="AV38" i="3"/>
  <c r="AV42" i="3"/>
  <c r="AJ28" i="10"/>
  <c r="AJ30" i="10" s="1"/>
  <c r="AJ96" i="3"/>
  <c r="AJ99" i="3" s="1"/>
  <c r="AK29" i="3"/>
  <c r="AY29" i="3"/>
  <c r="AY34" i="3"/>
  <c r="AH43" i="3"/>
  <c r="AH53" i="3"/>
  <c r="AU38" i="3"/>
  <c r="AU42" i="3"/>
  <c r="AP38" i="3"/>
  <c r="AP42" i="3"/>
  <c r="AO38" i="3"/>
  <c r="AO42" i="3"/>
  <c r="AX42" i="3"/>
  <c r="AX43" i="3" s="1"/>
  <c r="AX41" i="3"/>
  <c r="AG43" i="3"/>
  <c r="AG53" i="3"/>
  <c r="AL60" i="10"/>
  <c r="AL63" i="10" s="1"/>
  <c r="AL65" i="10" s="1"/>
  <c r="AK91" i="3"/>
  <c r="S69" i="3"/>
  <c r="S68" i="3"/>
  <c r="S72" i="3" s="1"/>
  <c r="S73" i="3" s="1"/>
  <c r="AL34" i="3" l="1"/>
  <c r="AL27" i="3"/>
  <c r="BD26" i="3"/>
  <c r="AZ26" i="3"/>
  <c r="AR27" i="3"/>
  <c r="AG104" i="3"/>
  <c r="AG106" i="3" s="1"/>
  <c r="AH102" i="3"/>
  <c r="AM29" i="3"/>
  <c r="BB28" i="3"/>
  <c r="BB29" i="3" s="1"/>
  <c r="BC28" i="3"/>
  <c r="BC29" i="3" s="1"/>
  <c r="AT28" i="3"/>
  <c r="AR28" i="3"/>
  <c r="AR29" i="3" s="1"/>
  <c r="AV43" i="3"/>
  <c r="AV41" i="3"/>
  <c r="AQ34" i="3"/>
  <c r="AQ27" i="3"/>
  <c r="U52" i="10"/>
  <c r="T90" i="3"/>
  <c r="AM31" i="3"/>
  <c r="AQ30" i="3"/>
  <c r="AQ31" i="3" s="1"/>
  <c r="BB30" i="3"/>
  <c r="BB31" i="3" s="1"/>
  <c r="AS30" i="3"/>
  <c r="BC30" i="3"/>
  <c r="BC31" i="3" s="1"/>
  <c r="AR30" i="3"/>
  <c r="AR31" i="3" s="1"/>
  <c r="AO43" i="3"/>
  <c r="AO41" i="3"/>
  <c r="AP43" i="3"/>
  <c r="AP41" i="3"/>
  <c r="AY35" i="3"/>
  <c r="AY37" i="3"/>
  <c r="AY38" i="3" s="1"/>
  <c r="AX53" i="3"/>
  <c r="T56" i="3"/>
  <c r="AK40" i="3"/>
  <c r="AK38" i="3"/>
  <c r="S83" i="3"/>
  <c r="S87" i="3" s="1"/>
  <c r="S92" i="3" s="1"/>
  <c r="S108" i="3" s="1"/>
  <c r="T71" i="3"/>
  <c r="AJ31" i="10"/>
  <c r="AJ55" i="3" s="1"/>
  <c r="AI31" i="10"/>
  <c r="AI55" i="3" s="1"/>
  <c r="AJ43" i="3"/>
  <c r="AJ53" i="3"/>
  <c r="AI42" i="3"/>
  <c r="AY40" i="3"/>
  <c r="BB27" i="3"/>
  <c r="BB34" i="3"/>
  <c r="AU43" i="3"/>
  <c r="AU41" i="3"/>
  <c r="AM34" i="3"/>
  <c r="AK28" i="10"/>
  <c r="AK30" i="10" s="1"/>
  <c r="AK96" i="3"/>
  <c r="AK99" i="3" s="1"/>
  <c r="BD28" i="3"/>
  <c r="BD29" i="3" s="1"/>
  <c r="BC27" i="3"/>
  <c r="AZ28" i="3"/>
  <c r="AZ29" i="3" s="1"/>
  <c r="AW43" i="3"/>
  <c r="AW41" i="3"/>
  <c r="AM60" i="10"/>
  <c r="AM63" i="10" s="1"/>
  <c r="AM65" i="10" s="1"/>
  <c r="AM91" i="3" s="1"/>
  <c r="AL91" i="3"/>
  <c r="T69" i="3" l="1"/>
  <c r="T68" i="3"/>
  <c r="T72" i="3" s="1"/>
  <c r="AI102" i="3"/>
  <c r="AH104" i="3"/>
  <c r="AH106" i="3" s="1"/>
  <c r="BB35" i="3"/>
  <c r="BB37" i="3"/>
  <c r="BB38" i="3" s="1"/>
  <c r="AR34" i="3"/>
  <c r="AM16" i="10"/>
  <c r="AM25" i="10" s="1"/>
  <c r="AM35" i="3"/>
  <c r="AM37" i="3"/>
  <c r="AI43" i="3"/>
  <c r="AI53" i="3"/>
  <c r="AK42" i="3"/>
  <c r="AT29" i="3"/>
  <c r="AT34" i="3"/>
  <c r="AZ34" i="3"/>
  <c r="AZ27" i="3"/>
  <c r="U55" i="10"/>
  <c r="U54" i="3" s="1"/>
  <c r="U57" i="10"/>
  <c r="AS31" i="3"/>
  <c r="AS34" i="3"/>
  <c r="BD27" i="3"/>
  <c r="BD34" i="3"/>
  <c r="AQ35" i="3"/>
  <c r="AQ37" i="3"/>
  <c r="AK31" i="10"/>
  <c r="AK55" i="3" s="1"/>
  <c r="T73" i="3"/>
  <c r="AY42" i="3"/>
  <c r="AY43" i="3" s="1"/>
  <c r="AY55" i="3"/>
  <c r="BC34" i="3"/>
  <c r="AL16" i="10"/>
  <c r="AL25" i="10" s="1"/>
  <c r="AL35" i="3"/>
  <c r="AL37" i="3"/>
  <c r="AM28" i="10" l="1"/>
  <c r="AM30" i="10" s="1"/>
  <c r="AM96" i="3"/>
  <c r="AM99" i="3" s="1"/>
  <c r="AR35" i="3"/>
  <c r="AR37" i="3"/>
  <c r="AI104" i="3"/>
  <c r="AI106" i="3" s="1"/>
  <c r="AJ102" i="3"/>
  <c r="AT35" i="3"/>
  <c r="AT37" i="3"/>
  <c r="AY41" i="3"/>
  <c r="AK43" i="3"/>
  <c r="AK53" i="3"/>
  <c r="T83" i="3"/>
  <c r="T87" i="3" s="1"/>
  <c r="T92" i="3" s="1"/>
  <c r="T108" i="3" s="1"/>
  <c r="U71" i="3"/>
  <c r="AM40" i="3"/>
  <c r="AM38" i="3"/>
  <c r="AY53" i="3"/>
  <c r="AQ38" i="3"/>
  <c r="AQ42" i="3"/>
  <c r="BD35" i="3"/>
  <c r="BD37" i="3"/>
  <c r="BD38" i="3" s="1"/>
  <c r="AS35" i="3"/>
  <c r="AS37" i="3"/>
  <c r="U56" i="3"/>
  <c r="AT54" i="3"/>
  <c r="AL38" i="3"/>
  <c r="AL40" i="3"/>
  <c r="V52" i="10"/>
  <c r="U90" i="3"/>
  <c r="AL28" i="10"/>
  <c r="AL30" i="10" s="1"/>
  <c r="AL96" i="3"/>
  <c r="AL99" i="3" s="1"/>
  <c r="BC35" i="3"/>
  <c r="BC37" i="3"/>
  <c r="BC38" i="3" s="1"/>
  <c r="AZ35" i="3"/>
  <c r="AZ37" i="3"/>
  <c r="AZ38" i="3" s="1"/>
  <c r="AR38" i="3" l="1"/>
  <c r="AR42" i="3"/>
  <c r="AT38" i="3"/>
  <c r="AT42" i="3"/>
  <c r="AJ104" i="3"/>
  <c r="AJ106" i="3" s="1"/>
  <c r="AK102" i="3"/>
  <c r="U69" i="3"/>
  <c r="U68" i="3"/>
  <c r="U72" i="3" s="1"/>
  <c r="U73" i="3" s="1"/>
  <c r="AM42" i="3"/>
  <c r="BB40" i="3"/>
  <c r="BC40" i="3"/>
  <c r="AQ43" i="3"/>
  <c r="AQ41" i="3"/>
  <c r="AM31" i="10"/>
  <c r="AM55" i="3" s="1"/>
  <c r="AL31" i="10"/>
  <c r="AL55" i="3" s="1"/>
  <c r="V55" i="10"/>
  <c r="V54" i="3" s="1"/>
  <c r="V57" i="10"/>
  <c r="AL42" i="3"/>
  <c r="BD40" i="3"/>
  <c r="AZ40" i="3"/>
  <c r="AS38" i="3"/>
  <c r="AS42" i="3"/>
  <c r="V71" i="3" l="1"/>
  <c r="U83" i="3"/>
  <c r="U87" i="3" s="1"/>
  <c r="U92" i="3" s="1"/>
  <c r="U108" i="3" s="1"/>
  <c r="BB42" i="3"/>
  <c r="BB43" i="3" s="1"/>
  <c r="AM43" i="3"/>
  <c r="AM53" i="3"/>
  <c r="AS43" i="3"/>
  <c r="AS41" i="3"/>
  <c r="BD55" i="3"/>
  <c r="AZ55" i="3"/>
  <c r="AR43" i="3"/>
  <c r="AR41" i="3"/>
  <c r="AZ42" i="3"/>
  <c r="AZ43" i="3" s="1"/>
  <c r="AL43" i="3"/>
  <c r="AL53" i="3"/>
  <c r="BC41" i="3"/>
  <c r="BC42" i="3"/>
  <c r="BC43" i="3" s="1"/>
  <c r="AK104" i="3"/>
  <c r="AK106" i="3" s="1"/>
  <c r="AL102" i="3"/>
  <c r="AT43" i="3"/>
  <c r="AT41" i="3"/>
  <c r="AR55" i="3"/>
  <c r="AS55" i="3"/>
  <c r="BB55" i="3"/>
  <c r="AQ55" i="3"/>
  <c r="BC55" i="3"/>
  <c r="BD42" i="3"/>
  <c r="BD43" i="3" s="1"/>
  <c r="W52" i="10"/>
  <c r="V90" i="3"/>
  <c r="V56" i="3"/>
  <c r="BD53" i="3" l="1"/>
  <c r="AZ53" i="3"/>
  <c r="AZ41" i="3"/>
  <c r="W55" i="10"/>
  <c r="W54" i="3" s="1"/>
  <c r="W57" i="10"/>
  <c r="BC53" i="3"/>
  <c r="AT53" i="3"/>
  <c r="AT56" i="3" s="1"/>
  <c r="BB53" i="3"/>
  <c r="AQ53" i="3"/>
  <c r="BB41" i="3"/>
  <c r="BD41" i="3"/>
  <c r="V69" i="3"/>
  <c r="V68" i="3"/>
  <c r="V72" i="3" s="1"/>
  <c r="V73" i="3" s="1"/>
  <c r="AL104" i="3"/>
  <c r="AL106" i="3" s="1"/>
  <c r="AM102" i="3"/>
  <c r="AM104" i="3" s="1"/>
  <c r="AM106" i="3" s="1"/>
  <c r="W71" i="3" l="1"/>
  <c r="V83" i="3"/>
  <c r="V87" i="3" s="1"/>
  <c r="V92" i="3" s="1"/>
  <c r="V108" i="3" s="1"/>
  <c r="AT69" i="3"/>
  <c r="AT68" i="3"/>
  <c r="AT72" i="3" s="1"/>
  <c r="X52" i="10"/>
  <c r="W90" i="3"/>
  <c r="W56" i="3"/>
  <c r="AP86" i="3"/>
  <c r="AP84" i="3"/>
  <c r="AP87" i="3" s="1"/>
  <c r="AP92" i="3" s="1"/>
  <c r="AP108" i="3" s="1"/>
  <c r="AR102" i="3"/>
  <c r="AR104" i="3" s="1"/>
  <c r="AR106" i="3" s="1"/>
  <c r="AQ90" i="3"/>
  <c r="AQ92" i="3" s="1"/>
  <c r="AQ97" i="3"/>
  <c r="AQ99" i="3" s="1"/>
  <c r="AQ106" i="3" s="1"/>
  <c r="AQ108" i="3" s="1"/>
  <c r="AR90" i="3"/>
  <c r="AR83" i="3"/>
  <c r="AS103" i="3"/>
  <c r="AR103" i="3"/>
  <c r="AU86" i="3"/>
  <c r="AS83" i="3"/>
  <c r="AR97" i="3"/>
  <c r="BB97" i="3"/>
  <c r="BB99" i="3" s="1"/>
  <c r="AR91" i="3"/>
  <c r="AR96" i="3"/>
  <c r="AR99" i="3" s="1"/>
  <c r="AS85" i="3"/>
  <c r="AR85" i="3"/>
  <c r="BB102" i="3"/>
  <c r="BB104" i="3" s="1"/>
  <c r="BB106" i="3" s="1"/>
  <c r="AS91" i="3"/>
  <c r="BC96" i="3"/>
  <c r="AR86" i="3"/>
  <c r="AT98" i="3"/>
  <c r="BB85" i="3"/>
  <c r="AR84" i="3"/>
  <c r="BB83" i="3"/>
  <c r="BB87" i="3" s="1"/>
  <c r="AS90" i="3"/>
  <c r="AU103" i="3"/>
  <c r="BC91" i="3"/>
  <c r="AT91" i="3"/>
  <c r="AT90" i="3"/>
  <c r="AT102" i="3"/>
  <c r="BB91" i="3"/>
  <c r="AT97" i="3"/>
  <c r="AT86" i="3"/>
  <c r="BC98" i="3"/>
  <c r="BB86" i="3"/>
  <c r="AS102" i="3"/>
  <c r="AS104" i="3" s="1"/>
  <c r="AS86" i="3"/>
  <c r="BC85" i="3"/>
  <c r="BC84" i="3"/>
  <c r="BC97" i="3"/>
  <c r="BC102" i="3"/>
  <c r="BC104" i="3" s="1"/>
  <c r="AT103" i="3"/>
  <c r="BC103" i="3"/>
  <c r="AT83" i="3"/>
  <c r="AS98" i="3"/>
  <c r="BD103" i="3"/>
  <c r="AU91" i="3"/>
  <c r="AT85" i="3"/>
  <c r="AU85" i="3"/>
  <c r="BD96" i="3"/>
  <c r="BD99" i="3" s="1"/>
  <c r="AS97" i="3"/>
  <c r="AV84" i="3"/>
  <c r="AV97" i="3"/>
  <c r="BD84" i="3"/>
  <c r="AV96" i="3"/>
  <c r="AV99" i="3" s="1"/>
  <c r="AT96" i="3"/>
  <c r="AT99" i="3" s="1"/>
  <c r="AS96" i="3"/>
  <c r="AS99" i="3" s="1"/>
  <c r="AU96" i="3"/>
  <c r="AU99" i="3" s="1"/>
  <c r="AV98" i="3"/>
  <c r="BD85" i="3"/>
  <c r="AT84" i="3"/>
  <c r="AU84" i="3"/>
  <c r="BD97" i="3"/>
  <c r="BD91" i="3"/>
  <c r="AU97" i="3"/>
  <c r="AS84" i="3"/>
  <c r="BD102" i="3"/>
  <c r="BD104" i="3" s="1"/>
  <c r="BC86" i="3"/>
  <c r="BD98" i="3"/>
  <c r="AU98" i="3"/>
  <c r="AU102" i="3"/>
  <c r="AU104" i="3" s="1"/>
  <c r="BD86" i="3"/>
  <c r="AW102" i="3"/>
  <c r="AW104" i="3" s="1"/>
  <c r="AW97" i="3"/>
  <c r="AV103" i="3"/>
  <c r="AW86" i="3"/>
  <c r="AV102" i="3"/>
  <c r="AV91" i="3"/>
  <c r="AV86" i="3"/>
  <c r="AY97" i="3"/>
  <c r="AX97" i="3"/>
  <c r="AX96" i="3"/>
  <c r="AX99" i="3" s="1"/>
  <c r="AV85" i="3"/>
  <c r="AX103" i="3"/>
  <c r="AW85" i="3"/>
  <c r="AW103" i="3"/>
  <c r="AY84" i="3"/>
  <c r="AZ86" i="3"/>
  <c r="AX98" i="3"/>
  <c r="AX84" i="3"/>
  <c r="AX102" i="3"/>
  <c r="AX104" i="3" s="1"/>
  <c r="AX106" i="3" s="1"/>
  <c r="AX85" i="3"/>
  <c r="AW98" i="3"/>
  <c r="AY98" i="3"/>
  <c r="AY85" i="3"/>
  <c r="AW96" i="3"/>
  <c r="AW91" i="3"/>
  <c r="AX91" i="3"/>
  <c r="AZ85" i="3"/>
  <c r="AX86" i="3"/>
  <c r="AW84" i="3"/>
  <c r="AY91" i="3"/>
  <c r="AY96" i="3"/>
  <c r="AY99" i="3" s="1"/>
  <c r="AZ96" i="3"/>
  <c r="AY102" i="3"/>
  <c r="AY104" i="3" s="1"/>
  <c r="AY106" i="3" s="1"/>
  <c r="AZ103" i="3"/>
  <c r="AZ97" i="3"/>
  <c r="AZ91" i="3"/>
  <c r="AY86" i="3"/>
  <c r="AZ98" i="3"/>
  <c r="AY103" i="3"/>
  <c r="AZ84" i="3"/>
  <c r="AZ102" i="3"/>
  <c r="BC99" i="3" l="1"/>
  <c r="AZ99" i="3"/>
  <c r="BD106" i="3"/>
  <c r="AU106" i="3"/>
  <c r="W69" i="3"/>
  <c r="W68" i="3"/>
  <c r="W72" i="3" s="1"/>
  <c r="W73" i="3" s="1"/>
  <c r="AT104" i="3"/>
  <c r="AT106" i="3" s="1"/>
  <c r="AZ104" i="3"/>
  <c r="AZ106" i="3" s="1"/>
  <c r="AT92" i="3"/>
  <c r="BC106" i="3"/>
  <c r="AS106" i="3"/>
  <c r="X55" i="10"/>
  <c r="X54" i="3" s="1"/>
  <c r="AW99" i="3"/>
  <c r="AS87" i="3"/>
  <c r="AS92" i="3" s="1"/>
  <c r="AT87" i="3"/>
  <c r="AR87" i="3"/>
  <c r="AR92" i="3" s="1"/>
  <c r="AR108" i="3" s="1"/>
  <c r="AW106" i="3"/>
  <c r="BB92" i="3"/>
  <c r="BB108" i="3" s="1"/>
  <c r="AV104" i="3"/>
  <c r="AV106" i="3" s="1"/>
  <c r="W83" i="3" l="1"/>
  <c r="W87" i="3" s="1"/>
  <c r="W92" i="3" s="1"/>
  <c r="W108" i="3" s="1"/>
  <c r="X71" i="3"/>
  <c r="AT108" i="3"/>
  <c r="X56" i="3"/>
  <c r="AU54" i="3"/>
  <c r="AU56" i="3" s="1"/>
  <c r="X57" i="10"/>
  <c r="AS108" i="3"/>
  <c r="AU69" i="3" l="1"/>
  <c r="AU68" i="3"/>
  <c r="AU72" i="3" s="1"/>
  <c r="Y52" i="10"/>
  <c r="X90" i="3"/>
  <c r="X69" i="3"/>
  <c r="X68" i="3"/>
  <c r="X72" i="3" s="1"/>
  <c r="X73" i="3" s="1"/>
  <c r="X83" i="3" l="1"/>
  <c r="Y71" i="3"/>
  <c r="AU90" i="3"/>
  <c r="Y55" i="10"/>
  <c r="Y54" i="3" s="1"/>
  <c r="Y57" i="10"/>
  <c r="Y56" i="3" l="1"/>
  <c r="Z52" i="10"/>
  <c r="Y90" i="3"/>
  <c r="X87" i="3"/>
  <c r="X92" i="3" s="1"/>
  <c r="X108" i="3" s="1"/>
  <c r="AU83" i="3"/>
  <c r="AU87" i="3" s="1"/>
  <c r="AU92" i="3" s="1"/>
  <c r="AU108" i="3" s="1"/>
  <c r="Z55" i="10" l="1"/>
  <c r="Z54" i="3" s="1"/>
  <c r="Y69" i="3"/>
  <c r="Y68" i="3"/>
  <c r="Y72" i="3" s="1"/>
  <c r="Y73" i="3" s="1"/>
  <c r="Y83" i="3" l="1"/>
  <c r="Y87" i="3" s="1"/>
  <c r="Y92" i="3" s="1"/>
  <c r="Y108" i="3" s="1"/>
  <c r="Z71" i="3"/>
  <c r="Z56" i="3"/>
  <c r="Z57" i="10"/>
  <c r="Z69" i="3" l="1"/>
  <c r="Z68" i="3"/>
  <c r="Z72" i="3" s="1"/>
  <c r="AA52" i="10"/>
  <c r="Z90" i="3"/>
  <c r="Z73" i="3"/>
  <c r="Z83" i="3" l="1"/>
  <c r="Z87" i="3" s="1"/>
  <c r="AA71" i="3"/>
  <c r="AA55" i="10"/>
  <c r="AA54" i="3" s="1"/>
  <c r="AA57" i="10"/>
  <c r="Z92" i="3"/>
  <c r="Z108" i="3" s="1"/>
  <c r="AB52" i="10" l="1"/>
  <c r="AA90" i="3"/>
  <c r="AA56" i="3"/>
  <c r="AV54" i="3"/>
  <c r="AV56" i="3" s="1"/>
  <c r="AA69" i="3" l="1"/>
  <c r="AA68" i="3"/>
  <c r="AA72" i="3" s="1"/>
  <c r="AA73" i="3" s="1"/>
  <c r="AV90" i="3"/>
  <c r="BC90" i="3"/>
  <c r="AV69" i="3"/>
  <c r="AV68" i="3"/>
  <c r="AV72" i="3" s="1"/>
  <c r="AB55" i="10"/>
  <c r="AB54" i="3" s="1"/>
  <c r="AB57" i="10"/>
  <c r="AC52" i="10" l="1"/>
  <c r="AB90" i="3"/>
  <c r="AA83" i="3"/>
  <c r="AB71" i="3"/>
  <c r="AB56" i="3"/>
  <c r="AB69" i="3" l="1"/>
  <c r="AB68" i="3"/>
  <c r="AB72" i="3" s="1"/>
  <c r="AB73" i="3" s="1"/>
  <c r="AA87" i="3"/>
  <c r="AA92" i="3" s="1"/>
  <c r="AA108" i="3" s="1"/>
  <c r="AV83" i="3"/>
  <c r="AV87" i="3" s="1"/>
  <c r="AV92" i="3" s="1"/>
  <c r="AV108" i="3" s="1"/>
  <c r="BC83" i="3"/>
  <c r="BC87" i="3" s="1"/>
  <c r="BC92" i="3" s="1"/>
  <c r="BC108" i="3" s="1"/>
  <c r="AC55" i="10"/>
  <c r="AC54" i="3" s="1"/>
  <c r="AC57" i="10"/>
  <c r="AC71" i="3" l="1"/>
  <c r="AB83" i="3"/>
  <c r="AB87" i="3" s="1"/>
  <c r="AB92" i="3" s="1"/>
  <c r="AB108" i="3" s="1"/>
  <c r="AD52" i="10"/>
  <c r="AC90" i="3"/>
  <c r="AC56" i="3"/>
  <c r="AC69" i="3" l="1"/>
  <c r="AC68" i="3"/>
  <c r="AC72" i="3" s="1"/>
  <c r="AD55" i="10"/>
  <c r="AD54" i="3" s="1"/>
  <c r="AD57" i="10"/>
  <c r="AC73" i="3"/>
  <c r="AD71" i="3" l="1"/>
  <c r="AC83" i="3"/>
  <c r="AC87" i="3" s="1"/>
  <c r="AC92" i="3" s="1"/>
  <c r="AC108" i="3" s="1"/>
  <c r="AE52" i="10"/>
  <c r="AD90" i="3"/>
  <c r="AD56" i="3"/>
  <c r="AW54" i="3"/>
  <c r="AW56" i="3" s="1"/>
  <c r="AD69" i="3" l="1"/>
  <c r="AD68" i="3"/>
  <c r="AD72" i="3" s="1"/>
  <c r="AW69" i="3"/>
  <c r="AW68" i="3"/>
  <c r="AW72" i="3" s="1"/>
  <c r="AW90" i="3"/>
  <c r="AE55" i="10"/>
  <c r="AE54" i="3" s="1"/>
  <c r="AD73" i="3"/>
  <c r="AE56" i="3" l="1"/>
  <c r="AE57" i="10"/>
  <c r="AE71" i="3"/>
  <c r="AD83" i="3"/>
  <c r="AD87" i="3" l="1"/>
  <c r="AD92" i="3" s="1"/>
  <c r="AD108" i="3" s="1"/>
  <c r="AW83" i="3"/>
  <c r="AW87" i="3" s="1"/>
  <c r="AW92" i="3" s="1"/>
  <c r="AW108" i="3" s="1"/>
  <c r="AF52" i="10"/>
  <c r="AE90" i="3"/>
  <c r="AE69" i="3"/>
  <c r="AE68" i="3"/>
  <c r="AE72" i="3" s="1"/>
  <c r="AE73" i="3" s="1"/>
  <c r="AE83" i="3" l="1"/>
  <c r="AE87" i="3" s="1"/>
  <c r="AF71" i="3"/>
  <c r="AE92" i="3"/>
  <c r="AE108" i="3" s="1"/>
  <c r="AF55" i="10"/>
  <c r="AF54" i="3" s="1"/>
  <c r="AF57" i="10"/>
  <c r="AF56" i="3" l="1"/>
  <c r="AG52" i="10"/>
  <c r="AF90" i="3"/>
  <c r="AG57" i="10" l="1"/>
  <c r="AG55" i="10"/>
  <c r="AG54" i="3" s="1"/>
  <c r="AF69" i="3"/>
  <c r="AF68" i="3"/>
  <c r="AF72" i="3" s="1"/>
  <c r="AF73" i="3" s="1"/>
  <c r="AH52" i="10" l="1"/>
  <c r="AG90" i="3"/>
  <c r="AF83" i="3"/>
  <c r="AF87" i="3" s="1"/>
  <c r="AF92" i="3" s="1"/>
  <c r="AF108" i="3" s="1"/>
  <c r="AG71" i="3"/>
  <c r="AG56" i="3"/>
  <c r="AX54" i="3"/>
  <c r="AX56" i="3" s="1"/>
  <c r="AG69" i="3" l="1"/>
  <c r="AG68" i="3"/>
  <c r="AG72" i="3" s="1"/>
  <c r="AG73" i="3" s="1"/>
  <c r="AX90" i="3"/>
  <c r="AX69" i="3"/>
  <c r="AX68" i="3"/>
  <c r="AX72" i="3" s="1"/>
  <c r="AH55" i="10"/>
  <c r="AH54" i="3" s="1"/>
  <c r="AH57" i="10"/>
  <c r="AG83" i="3" l="1"/>
  <c r="AH71" i="3"/>
  <c r="AH56" i="3"/>
  <c r="AI52" i="10"/>
  <c r="AH90" i="3"/>
  <c r="AI55" i="10" l="1"/>
  <c r="AI54" i="3" s="1"/>
  <c r="AI57" i="10"/>
  <c r="AH69" i="3"/>
  <c r="AH68" i="3"/>
  <c r="AH72" i="3" s="1"/>
  <c r="AH73" i="3"/>
  <c r="AG87" i="3"/>
  <c r="AG92" i="3" s="1"/>
  <c r="AG108" i="3" s="1"/>
  <c r="AX83" i="3"/>
  <c r="AX87" i="3" s="1"/>
  <c r="AX92" i="3" s="1"/>
  <c r="AX108" i="3" s="1"/>
  <c r="AI71" i="3" l="1"/>
  <c r="AH83" i="3"/>
  <c r="AH87" i="3" s="1"/>
  <c r="AH92" i="3" s="1"/>
  <c r="AH108" i="3" s="1"/>
  <c r="AJ52" i="10"/>
  <c r="AI90" i="3"/>
  <c r="AI56" i="3"/>
  <c r="AI69" i="3" l="1"/>
  <c r="AI68" i="3"/>
  <c r="AI72" i="3" s="1"/>
  <c r="AJ55" i="10"/>
  <c r="AJ54" i="3" s="1"/>
  <c r="AJ57" i="10"/>
  <c r="AI73" i="3"/>
  <c r="AI83" i="3" l="1"/>
  <c r="AI87" i="3" s="1"/>
  <c r="AI92" i="3" s="1"/>
  <c r="AI108" i="3" s="1"/>
  <c r="AJ71" i="3"/>
  <c r="AK52" i="10"/>
  <c r="AJ90" i="3"/>
  <c r="AJ56" i="3"/>
  <c r="AY54" i="3"/>
  <c r="AY56" i="3" s="1"/>
  <c r="AK55" i="10" l="1"/>
  <c r="AK54" i="3" s="1"/>
  <c r="AK57" i="10"/>
  <c r="AJ69" i="3"/>
  <c r="AJ68" i="3"/>
  <c r="AJ72" i="3" s="1"/>
  <c r="AJ73" i="3"/>
  <c r="AY69" i="3"/>
  <c r="AY68" i="3"/>
  <c r="AY72" i="3" s="1"/>
  <c r="AY90" i="3"/>
  <c r="AJ83" i="3" l="1"/>
  <c r="AK71" i="3"/>
  <c r="AL52" i="10"/>
  <c r="AK90" i="3"/>
  <c r="AK56" i="3"/>
  <c r="AK69" i="3" l="1"/>
  <c r="AK68" i="3"/>
  <c r="AK72" i="3" s="1"/>
  <c r="AK73" i="3" s="1"/>
  <c r="AL55" i="10"/>
  <c r="AL54" i="3" s="1"/>
  <c r="AJ87" i="3"/>
  <c r="AJ92" i="3" s="1"/>
  <c r="AJ108" i="3" s="1"/>
  <c r="AY83" i="3"/>
  <c r="AY87" i="3" s="1"/>
  <c r="AY92" i="3" s="1"/>
  <c r="AY108" i="3" s="1"/>
  <c r="AK83" i="3" l="1"/>
  <c r="AK87" i="3" s="1"/>
  <c r="AK92" i="3" s="1"/>
  <c r="AK108" i="3" s="1"/>
  <c r="AL71" i="3"/>
  <c r="AL56" i="3"/>
  <c r="AL57" i="10"/>
  <c r="AM52" i="10" l="1"/>
  <c r="AL90" i="3"/>
  <c r="AL69" i="3"/>
  <c r="AL68" i="3"/>
  <c r="AL72" i="3" s="1"/>
  <c r="AL73" i="3"/>
  <c r="AL83" i="3" l="1"/>
  <c r="AL87" i="3" s="1"/>
  <c r="AL92" i="3" s="1"/>
  <c r="AL108" i="3" s="1"/>
  <c r="AM71" i="3"/>
  <c r="AM55" i="10"/>
  <c r="AM54" i="3" s="1"/>
  <c r="AS54" i="3" l="1"/>
  <c r="AS56" i="3" s="1"/>
  <c r="BB54" i="3"/>
  <c r="BB56" i="3" s="1"/>
  <c r="AQ54" i="3"/>
  <c r="AQ56" i="3" s="1"/>
  <c r="AR54" i="3"/>
  <c r="AR56" i="3" s="1"/>
  <c r="BC54" i="3"/>
  <c r="BC56" i="3" s="1"/>
  <c r="AM56" i="3"/>
  <c r="BD54" i="3"/>
  <c r="BD56" i="3" s="1"/>
  <c r="AZ54" i="3"/>
  <c r="AZ56" i="3" s="1"/>
  <c r="AM57" i="10"/>
  <c r="AM90" i="3" s="1"/>
  <c r="AZ90" i="3" l="1"/>
  <c r="BD90" i="3"/>
  <c r="AR69" i="3"/>
  <c r="R19" i="4" s="1"/>
  <c r="AR68" i="3"/>
  <c r="AR72" i="3" s="1"/>
  <c r="AZ69" i="3"/>
  <c r="AZ68" i="3"/>
  <c r="AZ72" i="3" s="1"/>
  <c r="AQ69" i="3"/>
  <c r="Q19" i="4" s="1"/>
  <c r="AQ68" i="3"/>
  <c r="AQ72" i="3" s="1"/>
  <c r="AQ73" i="3" s="1"/>
  <c r="AR71" i="3" s="1"/>
  <c r="AR73" i="3" s="1"/>
  <c r="AS71" i="3" s="1"/>
  <c r="BB69" i="3"/>
  <c r="U19" i="4" s="1"/>
  <c r="BB68" i="3"/>
  <c r="BB72" i="3" s="1"/>
  <c r="BB73" i="3" s="1"/>
  <c r="BC71" i="3" s="1"/>
  <c r="BD69" i="3"/>
  <c r="W19" i="4" s="1"/>
  <c r="BD68" i="3"/>
  <c r="BD72" i="3" s="1"/>
  <c r="AM69" i="3"/>
  <c r="AM68" i="3"/>
  <c r="AM72" i="3" s="1"/>
  <c r="AM73" i="3" s="1"/>
  <c r="AM83" i="3" s="1"/>
  <c r="BC69" i="3"/>
  <c r="V19" i="4" s="1"/>
  <c r="BC68" i="3"/>
  <c r="BC72" i="3" s="1"/>
  <c r="AS69" i="3"/>
  <c r="S19" i="4" s="1"/>
  <c r="AS68" i="3"/>
  <c r="AS72" i="3" s="1"/>
  <c r="BC73" i="3" l="1"/>
  <c r="BD71" i="3" s="1"/>
  <c r="BD73" i="3" s="1"/>
  <c r="AM87" i="3"/>
  <c r="AM92" i="3" s="1"/>
  <c r="AM108" i="3" s="1"/>
  <c r="BD83" i="3"/>
  <c r="BD87" i="3" s="1"/>
  <c r="BD92" i="3" s="1"/>
  <c r="BD108" i="3" s="1"/>
  <c r="AZ83" i="3"/>
  <c r="AZ87" i="3" s="1"/>
  <c r="AZ92" i="3" s="1"/>
  <c r="AZ108" i="3" s="1"/>
  <c r="AS73" i="3"/>
  <c r="AT71" i="3" s="1"/>
  <c r="AT73" i="3" s="1"/>
  <c r="AU71" i="3" s="1"/>
  <c r="AU73" i="3" s="1"/>
  <c r="AV71" i="3" s="1"/>
  <c r="AV73" i="3" s="1"/>
  <c r="AW71" i="3" s="1"/>
  <c r="AW73" i="3" s="1"/>
  <c r="AX71" i="3" s="1"/>
  <c r="AX73" i="3" s="1"/>
  <c r="AY71" i="3" s="1"/>
  <c r="AY73" i="3" s="1"/>
  <c r="AZ71" i="3" s="1"/>
  <c r="AZ7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Adam Kang</author>
    <author>Alexander Li</author>
  </authors>
  <commentList>
    <comment ref="AN14" authorId="0" shapeId="0" xr:uid="{00000000-0006-0000-0200-000001000000}">
      <text>
        <r>
          <rPr>
            <sz val="11"/>
            <color theme="1"/>
            <rFont val="Calibri"/>
            <family val="2"/>
            <scheme val="minor"/>
          </rPr>
          <t>Adam Kang:
Don't delete this cell
Keep as 0</t>
        </r>
      </text>
    </comment>
    <comment ref="BA14" authorId="0" shapeId="0" xr:uid="{00000000-0006-0000-0200-000002000000}">
      <text>
        <r>
          <rPr>
            <sz val="11"/>
            <color theme="1"/>
            <rFont val="Calibri"/>
            <family val="2"/>
            <scheme val="minor"/>
          </rPr>
          <t>Adam Kang:
Don't delete this cell
Keep as 0</t>
        </r>
      </text>
    </comment>
    <comment ref="B19" authorId="1" shapeId="0" xr:uid="{00000000-0006-0000-0200-000003000000}">
      <text>
        <r>
          <rPr>
            <sz val="11"/>
            <color theme="1"/>
            <rFont val="Calibri"/>
            <family val="2"/>
            <scheme val="minor"/>
          </rPr>
          <t>Note:
Any direct inputs that are used for your product. These could be server costs, etc.</t>
        </r>
      </text>
    </comment>
    <comment ref="B52" authorId="1" shapeId="0" xr:uid="{00000000-0006-0000-0200-000004000000}">
      <text>
        <r>
          <rPr>
            <sz val="11"/>
            <color theme="1"/>
            <rFont val="Calibri"/>
            <family val="2"/>
            <scheme val="minor"/>
          </rPr>
          <t>Note:
This is the cash flow you get from the operations of your busines</t>
        </r>
      </text>
    </comment>
    <comment ref="B53" authorId="1" shapeId="0" xr:uid="{00000000-0006-0000-0200-000005000000}">
      <text>
        <r>
          <rPr>
            <sz val="11"/>
            <color theme="1"/>
            <rFont val="Calibri"/>
            <family val="2"/>
            <scheme val="minor"/>
          </rPr>
          <t>Note:
From the income statement row 30</t>
        </r>
      </text>
    </comment>
    <comment ref="B58" authorId="1" shapeId="0" xr:uid="{00000000-0006-0000-0200-000006000000}">
      <text>
        <r>
          <rPr>
            <sz val="11"/>
            <color theme="1"/>
            <rFont val="Calibri"/>
            <family val="2"/>
            <scheme val="minor"/>
          </rPr>
          <t>Note:
This is the cash you use to buy equipment, property, and other capital expenditure items</t>
        </r>
      </text>
    </comment>
    <comment ref="B63" authorId="1" shapeId="0" xr:uid="{00000000-0006-0000-0200-000007000000}">
      <text>
        <r>
          <rPr>
            <sz val="11"/>
            <color theme="1"/>
            <rFont val="Calibri"/>
            <family val="2"/>
            <scheme val="minor"/>
          </rPr>
          <t xml:space="preserve">Note:
This is the cash you get from fundraising
</t>
        </r>
      </text>
    </comment>
    <comment ref="B90" authorId="1" shapeId="0" xr:uid="{00000000-0006-0000-0200-000008000000}">
      <text>
        <r>
          <rPr>
            <sz val="11"/>
            <color theme="1"/>
            <rFont val="Calibri"/>
            <family val="2"/>
            <scheme val="minor"/>
          </rPr>
          <t>Note:
Desks and chairs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 Kang</author>
  </authors>
  <commentList>
    <comment ref="B15" authorId="0" shapeId="0" xr:uid="{00000000-0006-0000-0800-000001000000}">
      <text>
        <r>
          <rPr>
            <sz val="11"/>
            <color theme="1"/>
            <rFont val="Calibri"/>
            <family val="2"/>
            <scheme val="minor"/>
          </rPr>
          <t>Adam Kang:
https://beebole.com/blog/how-to-calculate-the-real-cost-of-an-employee/</t>
        </r>
      </text>
    </comment>
    <comment ref="B16" authorId="0" shapeId="0" xr:uid="{00000000-0006-0000-0800-000002000000}">
      <text>
        <r>
          <rPr>
            <sz val="11"/>
            <color theme="1"/>
            <rFont val="Calibri"/>
            <family val="2"/>
            <scheme val="minor"/>
          </rPr>
          <t>Adam Kang:
https://gusto.com/tools/employer-tax-calculator</t>
        </r>
      </text>
    </comment>
    <comment ref="B17" authorId="0" shapeId="0" xr:uid="{00000000-0006-0000-0800-000003000000}">
      <text>
        <r>
          <rPr>
            <sz val="11"/>
            <color theme="1"/>
            <rFont val="Calibri"/>
            <family val="2"/>
            <scheme val="minor"/>
          </rPr>
          <t>Adam Kang:
Last month of actual financials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Alexander Li</author>
  </authors>
  <commentList>
    <comment ref="B35" authorId="0" shapeId="0" xr:uid="{00000000-0006-0000-0900-000001000000}">
      <text>
        <r>
          <rPr>
            <sz val="11"/>
            <color theme="1"/>
            <rFont val="Calibri"/>
            <family val="2"/>
            <scheme val="minor"/>
          </rPr>
          <t>Note:
Think of it as the proportion of your sales that ends up in receivables, measured in days</t>
        </r>
      </text>
    </comment>
    <comment ref="B36" authorId="0" shapeId="0" xr:uid="{00000000-0006-0000-0900-000002000000}">
      <text>
        <r>
          <rPr>
            <sz val="11"/>
            <color theme="1"/>
            <rFont val="Calibri"/>
            <family val="2"/>
            <scheme val="minor"/>
          </rPr>
          <t xml:space="preserve">Note:
Think of it as "how many days of inventory do I have"
</t>
        </r>
      </text>
    </comment>
    <comment ref="B57" authorId="0" shapeId="0" xr:uid="{00000000-0006-0000-0900-000003000000}">
      <text>
        <r>
          <rPr>
            <sz val="11"/>
            <color theme="1"/>
            <rFont val="Calibri"/>
            <family val="2"/>
            <scheme val="minor"/>
          </rPr>
          <t xml:space="preserve">Note:
If the period is a historical, it'll pull in automatically from the "Raw Financials" tab. If it's a forecast, the inputs will be used to calculate purchases and depreciation
</t>
        </r>
      </text>
    </comment>
    <comment ref="B65" authorId="0" shapeId="0" xr:uid="{00000000-0006-0000-0900-000004000000}">
      <text>
        <r>
          <rPr>
            <sz val="11"/>
            <color theme="1"/>
            <rFont val="Calibri"/>
            <family val="2"/>
            <scheme val="minor"/>
          </rPr>
          <t>Note:
Same concept as "Ending property and equipment value"</t>
        </r>
      </text>
    </comment>
  </commentList>
</comments>
</file>

<file path=xl/sharedStrings.xml><?xml version="1.0" encoding="utf-8"?>
<sst xmlns="http://schemas.openxmlformats.org/spreadsheetml/2006/main" count="636" uniqueCount="394">
  <si>
    <t>BetterFi -- A Better Financial Model Template For Startups 🚀</t>
  </si>
  <si>
    <t>Notes:</t>
  </si>
  <si>
    <t>This is an operating model for a hypothetical early-stage company.</t>
  </si>
  <si>
    <t>Ping the creators if you have any questions, or need help integrating your projections or financials.</t>
  </si>
  <si>
    <t>An input cell. Generally, you don't want to change anything that's not an input cell</t>
  </si>
  <si>
    <t>Creators:</t>
  </si>
  <si>
    <t>A cell that sums the rows above, make sure to drag across the spreadsheet for future periods</t>
  </si>
  <si>
    <t>Adam Kang (Twitter: @adamkang18, Email: adamkang95@gmail.com)</t>
  </si>
  <si>
    <t>Alex Li (Twitter: @alexli00, Email: alexandertyli604@gmail.com)</t>
  </si>
  <si>
    <t>Quick start guide</t>
  </si>
  <si>
    <t>Step 1: Input historical financials into the "Raw Financials" tab</t>
  </si>
  <si>
    <t>The Raw Financials tab is where you should input the actual, historical financials. You should pull this from your accounting software (Quickbooks, Xero, Bill.com etc.) or ask your accountant. We've included an EXAMPLE for Jan '20's financial statements. Please delete this and fill in with your own financial statements.</t>
  </si>
  <si>
    <t>Step 2: Classify expenses in the "Raw Financials" tab</t>
  </si>
  <si>
    <t>In the same Raw Financials tab, categorize expense line item. For example, "Office rent" would fall under "G&amp;A" (general and administrative) while "Salesperson salaries" would fall under "S&amp;M" (sales and marketing).</t>
  </si>
  <si>
    <t>Step 3: Enter your employees into the "Headcount" tab</t>
  </si>
  <si>
    <t>In the Headcount tab, enter in each employee along with corresponding salaries and bonuses (if applicable). Check that the payroll tax and benefit percentages are accurate. Feel free to tweak these based on your assumptions.</t>
  </si>
  <si>
    <t>Step 4: Enter your P&amp;L assumptions in the "P&amp;L" tab</t>
  </si>
  <si>
    <t>In the Revenue + Expense Projections tab, enter in your assumptions for S&amp;M, R&amp;D, G&amp;A, and Other expenses as a percentage of revenue. Feel free to use a historical ratio as guidance e.g. 4% of revenue. Bear in mind, at this stage in your company lifecycle, the majority of these expense items will come from salaries, which is already accounted for in the Headcount tab. So these P&amp;L assumptions are only for forecasting the residual amounts.</t>
  </si>
  <si>
    <t>Step 5: Enter your balance sheet assumptions in the "Balance sheet" tab</t>
  </si>
  <si>
    <t>In the Balance Sheet Projections tab, enter in your assumptions for your balance sheet items. Feel free to use historical ratios as guidance.</t>
  </si>
  <si>
    <t>Step 6: Flip the switch in the "Financial Model" tab in row 4</t>
  </si>
  <si>
    <t>In the Financial Model tab, go to row 4 and flip the "Actual or forecasted value toggle" to Actual for all dates for which you have entered actual historical values. This will pull in all actual values, while retaining projections for months that are still designated as Forecast.</t>
  </si>
  <si>
    <t>Step 7: You're done!!!!</t>
  </si>
  <si>
    <t>Feel free to inspect your numbers, assumptions and projections in the Financial Model tab, or see the visualizations in the Chart Outputs tab. You can use these outputs for investor presentations, company all-hands updates, or anything else fun.</t>
  </si>
  <si>
    <t>Tabs explained</t>
  </si>
  <si>
    <t>Chart outputs</t>
  </si>
  <si>
    <t>View visualizations for your revenue, gross profit, and cash flow/burn historicals and projections. We've included the top 3 line items you'll likely need to show at any investor presentation, on a monthly, quarterly and annual basis. Feel free to customize this for your unique business model or KPIs.</t>
  </si>
  <si>
    <t>Financial Model</t>
  </si>
  <si>
    <t>This is the consolidated income statement, balance sheet, and cash flow statement for your business. Here, you'll see your revenue, gross profit, operating expenses, cash flow, and other key P&amp;L items. You'll also see how your balance sheet evolves over time, and the implications it has on your cash balance and runway.</t>
  </si>
  <si>
    <t>Raw Financials</t>
  </si>
  <si>
    <t>Enter in your financial statements here. You can grab these from Quickbooks, Xero, Bill.com, or any other accounting software you use. From there, you can categorize each line item according to its expense bucket. For example, "Office rent" would fall under "G&amp;A" (general and administrative) while "Salesperson salaries" would fall under "S&amp;M" (sales and marketing).</t>
  </si>
  <si>
    <t>P&amp;L (Assumptions)</t>
  </si>
  <si>
    <t>Enter in your P&amp;L (profit and loss) assumptions here. We've included a generic revenue build, since every business has a different revenue model. Feel free to customize this. For the expense items, the vast majority of operating expenses will come from your employees' salaries (Headcount tab). However, you can forecast the other pieces of your expenses as a percentage of your revenue.</t>
  </si>
  <si>
    <t>Balance sheet (Assumptions)</t>
  </si>
  <si>
    <t>Enter in your balance sheet assumptions here. This includes any accounts receivable, inventory, payables, and other working capital items, as well as long term assets (furniture, equipment) and liabilities.</t>
  </si>
  <si>
    <t>Headcount (Assumptions)</t>
  </si>
  <si>
    <t>Enter in your headcount assumptions here. Add a line for each employee, hire date, and corresponding cash bonus, if applicable.</t>
  </si>
  <si>
    <t>HOW TO USE THIS TAB:</t>
  </si>
  <si>
    <t>1. This is the consolidated financial statements. View your historical monthly, quarterly (hidden) and annual numbers</t>
  </si>
  <si>
    <t>2. Flip the Actual or forecasted value toggle for each month which you have entered in historical actual numbers</t>
  </si>
  <si>
    <t>Income statement</t>
  </si>
  <si>
    <t>Monthly build</t>
  </si>
  <si>
    <t>Quarterly build</t>
  </si>
  <si>
    <t>Annual build</t>
  </si>
  <si>
    <t>Actual or forecasted value toggle</t>
  </si>
  <si>
    <t>Actual</t>
  </si>
  <si>
    <t>Forecast</t>
  </si>
  <si>
    <t>FYE 12/31</t>
  </si>
  <si>
    <t>Revenue</t>
  </si>
  <si>
    <t>% growth</t>
  </si>
  <si>
    <t>Cost of goods sold</t>
  </si>
  <si>
    <t>% of sales</t>
  </si>
  <si>
    <t>Gross profit</t>
  </si>
  <si>
    <t>% margin</t>
  </si>
  <si>
    <t>Operating expenses</t>
  </si>
  <si>
    <t>Sales &amp; Marketing</t>
  </si>
  <si>
    <t>% of revenue</t>
  </si>
  <si>
    <t>Research &amp; development</t>
  </si>
  <si>
    <t>General &amp; Administrative</t>
  </si>
  <si>
    <t>Other</t>
  </si>
  <si>
    <t>Total Operating Expenses</t>
  </si>
  <si>
    <t>Operating profit</t>
  </si>
  <si>
    <t>Taxes</t>
  </si>
  <si>
    <t>% rate</t>
  </si>
  <si>
    <t>Net income</t>
  </si>
  <si>
    <t>Cash flow statement</t>
  </si>
  <si>
    <t>Cash flow from operations</t>
  </si>
  <si>
    <t>Plus: Depreciation</t>
  </si>
  <si>
    <t>Plus: Change in working capital</t>
  </si>
  <si>
    <t>Total cash flow from operations</t>
  </si>
  <si>
    <t>Cash flow from investing activities</t>
  </si>
  <si>
    <t>Equipment, property, etc.</t>
  </si>
  <si>
    <t>Purchase of intangible assets</t>
  </si>
  <si>
    <t>Total cash flow from investing activities</t>
  </si>
  <si>
    <t>Cash flow from financing / fundraising</t>
  </si>
  <si>
    <t>Fundraising</t>
  </si>
  <si>
    <t>Debt payment</t>
  </si>
  <si>
    <t>Total cash flow from Financing</t>
  </si>
  <si>
    <t>Net cash flow</t>
  </si>
  <si>
    <t>Monthly burn</t>
  </si>
  <si>
    <t>Beginning cash balance</t>
  </si>
  <si>
    <t>Cash added or burned in the month</t>
  </si>
  <si>
    <t>Ending cash balance</t>
  </si>
  <si>
    <t>Balance sheet</t>
  </si>
  <si>
    <t>Assets</t>
  </si>
  <si>
    <t>Current assets</t>
  </si>
  <si>
    <t>Cash</t>
  </si>
  <si>
    <t>Accounts Receivables</t>
  </si>
  <si>
    <t>Inventory</t>
  </si>
  <si>
    <t>Total current assets</t>
  </si>
  <si>
    <t>Long-term assets</t>
  </si>
  <si>
    <t>PP&amp;E</t>
  </si>
  <si>
    <t>Intangible Assets</t>
  </si>
  <si>
    <t>Total assets</t>
  </si>
  <si>
    <t>Liabilities</t>
  </si>
  <si>
    <t>Current liabilities</t>
  </si>
  <si>
    <t>Accounts Payable</t>
  </si>
  <si>
    <t>Deferred Revenue</t>
  </si>
  <si>
    <t>Other Current Liabilities</t>
  </si>
  <si>
    <t>Total liabilities</t>
  </si>
  <si>
    <t>Shareholders equity</t>
  </si>
  <si>
    <t>Retained earnings</t>
  </si>
  <si>
    <t>Equity</t>
  </si>
  <si>
    <t>Total shareholders equity</t>
  </si>
  <si>
    <t>Total shareholders equity + liabilities</t>
  </si>
  <si>
    <t>Balance check</t>
  </si>
  <si>
    <t>Chart Outputs</t>
  </si>
  <si>
    <t>1. View your key financial outputs here. The current charts show revenue, gross profit and cash flow/burn on a monthly, quarterly and annual basis. Feel free to add different data or line items</t>
  </si>
  <si>
    <t>2. Change the inputs below to select the starting date for your charts</t>
  </si>
  <si>
    <t>Inputs</t>
  </si>
  <si>
    <t>First month</t>
  </si>
  <si>
    <t>&lt;---- Corresponds to which month your monthly chart starts on. Enter the LAST day of the month (e.g. May 31)</t>
  </si>
  <si>
    <t>First quarter</t>
  </si>
  <si>
    <t>&lt;---- corresponds to which quarter your quarterly chart starts on. Enter the LAST day of the month (e.g. May 31)</t>
  </si>
  <si>
    <t>First Year</t>
  </si>
  <si>
    <t>&lt;---- corresponds to which year your annual chart starts on. Enter the LAST day of the month (e.g. May 31)</t>
  </si>
  <si>
    <t>Monthly outputs</t>
  </si>
  <si>
    <t>Quarterly outputs</t>
  </si>
  <si>
    <t>Annual outputs</t>
  </si>
  <si>
    <t>Free cash flow / cash burn</t>
  </si>
  <si>
    <t>Month-over-month revenue</t>
  </si>
  <si>
    <t>Quarter-over-quarter revenue</t>
  </si>
  <si>
    <t>Year-over-year revenue</t>
  </si>
  <si>
    <t>Month-over-month gross profit</t>
  </si>
  <si>
    <t>Quarter-over-quarter gross profit</t>
  </si>
  <si>
    <t>Year-over-year gross profit</t>
  </si>
  <si>
    <t>Month-over-month free cash flow / cash burn</t>
  </si>
  <si>
    <t>Quarter-over-quarter free cash flow / cash burn</t>
  </si>
  <si>
    <t>Year-over-year free cash flow / cash burn</t>
  </si>
  <si>
    <t>1. Use the line item legend to bucket each line item in your income statement, cash flow statement and balance sheet. Feel free to add categories (custom items) based on your own financials</t>
  </si>
  <si>
    <t>2. Paste in your financial statements. Get these from your accountant, or whatever accounting software you use (Quickbooks, Xero, bill.com etc.)</t>
  </si>
  <si>
    <t>3. Overwrite the example line items - each business will look different. We've included example line items (column B) and values for Jan'20 (column F) to guide you</t>
  </si>
  <si>
    <t>4. Categorize each line item using the toggle in column D. These will correspond to your line item legend below</t>
  </si>
  <si>
    <t>Line item legend</t>
  </si>
  <si>
    <t>Expense items</t>
  </si>
  <si>
    <t>Label</t>
  </si>
  <si>
    <t>Example items</t>
  </si>
  <si>
    <t>Sales and marketing</t>
  </si>
  <si>
    <t>S&amp;M</t>
  </si>
  <si>
    <t>Sales and marketing salaries, advertising costs, other expenses related to driving sales</t>
  </si>
  <si>
    <t>General and administrative</t>
  </si>
  <si>
    <t>G&amp;A</t>
  </si>
  <si>
    <t>Finance and bizops salaries, rent, utilities, legal costs</t>
  </si>
  <si>
    <t>Research and development</t>
  </si>
  <si>
    <t>R&amp;D</t>
  </si>
  <si>
    <t>Engineering and product salaries, developer tools, GCloud monthly bill</t>
  </si>
  <si>
    <t>Other expenses</t>
  </si>
  <si>
    <t>USPS postage costs</t>
  </si>
  <si>
    <t>&lt;ADD CUSTOM ITEM&gt;</t>
  </si>
  <si>
    <t>Cash flow items</t>
  </si>
  <si>
    <t>Other current assets</t>
  </si>
  <si>
    <t>Anything that is owed to you within a year that isn't covered in the model</t>
  </si>
  <si>
    <t>Other current liabilities</t>
  </si>
  <si>
    <t>Anything that you owe within a year that isn't covered in the model</t>
  </si>
  <si>
    <t>Purchase of intangibles</t>
  </si>
  <si>
    <t>Patents, trademarks, etc</t>
  </si>
  <si>
    <t>Capital expenditures</t>
  </si>
  <si>
    <t>CapEx</t>
  </si>
  <si>
    <t>Equipment (computers, desks, chairs), and property (office space that you own)</t>
  </si>
  <si>
    <t>Balance sheet items</t>
  </si>
  <si>
    <t>Outstanding invoices your customer has not yet paid you for</t>
  </si>
  <si>
    <t>Cans of shampoo in your warehouse, not yet sold to customers</t>
  </si>
  <si>
    <t>Other Current Assets</t>
  </si>
  <si>
    <t>Marketable securities (Stonks)</t>
  </si>
  <si>
    <t>Furniture, computers, trucks, land, buildings</t>
  </si>
  <si>
    <t>Patents, trademarks</t>
  </si>
  <si>
    <t>Invoices from your suppliers that you still owe money</t>
  </si>
  <si>
    <t>Dividends you owe to your shareholders, short term debt, taxes you haven't paid</t>
  </si>
  <si>
    <t>Annual prepayments from your customers for your software</t>
  </si>
  <si>
    <t>Other Liabilities</t>
  </si>
  <si>
    <t>Long term leases</t>
  </si>
  <si>
    <t>Equity investment</t>
  </si>
  <si>
    <t>VC dollars, your friends and family round</t>
  </si>
  <si>
    <t>Cumulative net income (or loss)</t>
  </si>
  <si>
    <t>Expense category</t>
  </si>
  <si>
    <t>REVENUES</t>
  </si>
  <si>
    <t>Product/Service 1 …</t>
  </si>
  <si>
    <t>Product/Service 2 …</t>
  </si>
  <si>
    <t>Product/Service 3 …</t>
  </si>
  <si>
    <t>TOTAL REVENUES</t>
  </si>
  <si>
    <t>MAKE SURE TOTAL REVENUES LINKS HERE &gt;&gt;</t>
  </si>
  <si>
    <t>COST OF GOODS SOLD</t>
  </si>
  <si>
    <t>TOTAL COST OF GOODS SOLD (COGS)</t>
  </si>
  <si>
    <t>MAKE SURE TOTAL COGS LINKS HERE &gt;&gt;</t>
  </si>
  <si>
    <t>GROSS PROFIT (LOSS)</t>
  </si>
  <si>
    <t>OPERATING EXPENSES</t>
  </si>
  <si>
    <t>Advertising and Promotion</t>
  </si>
  <si>
    <t>Automobile/Transportation</t>
  </si>
  <si>
    <t>Bad Debts/Losses and Thefts</t>
  </si>
  <si>
    <t>Bank Service Charges</t>
  </si>
  <si>
    <t>Business Licenses and Permits</t>
  </si>
  <si>
    <t>Internet</t>
  </si>
  <si>
    <t>Continuing Education</t>
  </si>
  <si>
    <t>Depreciation-Indirect</t>
  </si>
  <si>
    <t>Cloudflare</t>
  </si>
  <si>
    <t>Google Cloud</t>
  </si>
  <si>
    <t>Insurance</t>
  </si>
  <si>
    <t>Meals and Entertainment</t>
  </si>
  <si>
    <t>Miscellaneous Expense</t>
  </si>
  <si>
    <t>Office Supplies</t>
  </si>
  <si>
    <t>Payroll Processing</t>
  </si>
  <si>
    <t>Postage and Delivery</t>
  </si>
  <si>
    <t>Printing and Reproduction</t>
  </si>
  <si>
    <t>Professional Services - Legal, Accounting</t>
  </si>
  <si>
    <t>Rental Payments</t>
  </si>
  <si>
    <t>Salaries-S&amp;M</t>
  </si>
  <si>
    <t>Salaries-R&amp;D</t>
  </si>
  <si>
    <t>Salaries-G&amp;A</t>
  </si>
  <si>
    <t>Payroll Taxes and Benefits-S&amp;M</t>
  </si>
  <si>
    <t>Payroll Taxes and Benefits-R&amp;D</t>
  </si>
  <si>
    <t>Payroll Taxes and Benefits-G&amp;A</t>
  </si>
  <si>
    <t>Freelance programmer</t>
  </si>
  <si>
    <t>Telephone</t>
  </si>
  <si>
    <t>Travel</t>
  </si>
  <si>
    <t>Utilities</t>
  </si>
  <si>
    <t>Website Development</t>
  </si>
  <si>
    <t>TOTAL OPERATING EXPENSES</t>
  </si>
  <si>
    <t>OPERATING PROFIT (LOSS)</t>
  </si>
  <si>
    <t>INTEREST (INCOME), EXPENSE &amp; TAXES</t>
  </si>
  <si>
    <t>Interest (Income)</t>
  </si>
  <si>
    <t>Interest Expense</t>
  </si>
  <si>
    <t>Income Tax Expense</t>
  </si>
  <si>
    <t>TOTAL INTEREST (INCOME), EXPENSE &amp; TAXES</t>
  </si>
  <si>
    <t>NET INCOME (LOSS)</t>
  </si>
  <si>
    <t>Cash flow category</t>
  </si>
  <si>
    <t>CASH FLOW FROM OPERATIONS</t>
  </si>
  <si>
    <t>Change in accounts receivable</t>
  </si>
  <si>
    <t>Change in inventory</t>
  </si>
  <si>
    <t>Change in other current assets</t>
  </si>
  <si>
    <t>Change in deferred revenue</t>
  </si>
  <si>
    <t>Change in accounts payable</t>
  </si>
  <si>
    <t>Change in other current liabilities</t>
  </si>
  <si>
    <t>SUMS UP ALL YOUR WORKING CAPITAL CHANGES &gt;&gt;</t>
  </si>
  <si>
    <t>CASH FLOW FROM INVESTING ACTIVITIES</t>
  </si>
  <si>
    <t>CASH FLOW FROM FINANCING ACTIVITIES</t>
  </si>
  <si>
    <t>Preferred stock</t>
  </si>
  <si>
    <t>Category</t>
  </si>
  <si>
    <t>ASSETS</t>
  </si>
  <si>
    <t>Current Assets:</t>
  </si>
  <si>
    <t>Prepaid Expenses</t>
  </si>
  <si>
    <t>Employee Advances</t>
  </si>
  <si>
    <t>Temporary Investments</t>
  </si>
  <si>
    <t>Total Current Assets</t>
  </si>
  <si>
    <t>Fixed Assets:</t>
  </si>
  <si>
    <t>Furniture and Equipment</t>
  </si>
  <si>
    <t>Computer Equipment</t>
  </si>
  <si>
    <t>Vehicles</t>
  </si>
  <si>
    <t>Total Fixed Assets</t>
  </si>
  <si>
    <t>Other Assets:</t>
  </si>
  <si>
    <t>Trademarks</t>
  </si>
  <si>
    <t>Patents</t>
  </si>
  <si>
    <t>Security Deposits</t>
  </si>
  <si>
    <t>Other Assets</t>
  </si>
  <si>
    <t>Total Other Assets</t>
  </si>
  <si>
    <t>TOTAL ASSETS</t>
  </si>
  <si>
    <t>LIABILITIES</t>
  </si>
  <si>
    <t>Current Liabilities:</t>
  </si>
  <si>
    <t>Business Credit Cards</t>
  </si>
  <si>
    <t>Deferred revenue</t>
  </si>
  <si>
    <t>Sales Tax Payable</t>
  </si>
  <si>
    <t>Payroll Liabilities</t>
  </si>
  <si>
    <t>Total Current Liabilities</t>
  </si>
  <si>
    <t>Long-Term Liabilities:</t>
  </si>
  <si>
    <t>Notes Payable</t>
  </si>
  <si>
    <t>Mortgage Payable</t>
  </si>
  <si>
    <t>Total Long-Term Liabilities</t>
  </si>
  <si>
    <t>EQUITY</t>
  </si>
  <si>
    <t>Capital Stock/Partner's Equity</t>
  </si>
  <si>
    <t>Opening Retained Earnings</t>
  </si>
  <si>
    <t>Dividends Paid/Owner's Draw</t>
  </si>
  <si>
    <t>Net Income (Loss)</t>
  </si>
  <si>
    <t>Total Equity</t>
  </si>
  <si>
    <t>TOTAL LIABILITIES &amp; EQUITY</t>
  </si>
  <si>
    <t>Balance Sheet Check</t>
  </si>
  <si>
    <t>Revenue + Expense Projections</t>
  </si>
  <si>
    <t>1. Customize your revenue build! Each business makes money differently. We've left you a placeholder as an example</t>
  </si>
  <si>
    <t>2. Salaries and employee benefits should account for &gt;70% of your startup's expenses. More for pre-Series A companies. These are forecasted in the Headcount tab. Forecast your non-salary expenses as a percentage of your company's revenue. Feel free to tweak these assumptions!</t>
  </si>
  <si>
    <t>Actual or forecasted value (from Financial Model tab)</t>
  </si>
  <si>
    <t>Revenue build</t>
  </si>
  <si>
    <t>Units sold</t>
  </si>
  <si>
    <t>Selling price per unit</t>
  </si>
  <si>
    <t>Cost per unit</t>
  </si>
  <si>
    <t>Total revenue</t>
  </si>
  <si>
    <t>Cost of sales</t>
  </si>
  <si>
    <t>Total COGS</t>
  </si>
  <si>
    <t>Expense build</t>
  </si>
  <si>
    <t>S&amp;M - ex. Salaries, benefits &amp; payroll</t>
  </si>
  <si>
    <t>S&amp;M salaries, benefits &amp; payroll</t>
  </si>
  <si>
    <t>Total S&amp;M</t>
  </si>
  <si>
    <t>S&amp;M - ex. Salaries, benefits &amp; payroll (% of revenue)</t>
  </si>
  <si>
    <t>R&amp;D - ex. Salaries, benefits &amp; payroll</t>
  </si>
  <si>
    <t>R&amp;D salaries, benefits &amp; payroll</t>
  </si>
  <si>
    <t>Total R&amp;D</t>
  </si>
  <si>
    <t>R&amp;D - ex. Salaries, benefits &amp; payroll (% of revenue)</t>
  </si>
  <si>
    <t>G&amp;A - ex. Salaries, benefits &amp; payroll</t>
  </si>
  <si>
    <t>G&amp;A salaries, benefits &amp; payroll</t>
  </si>
  <si>
    <t>Total G&amp;A</t>
  </si>
  <si>
    <t>G&amp;A - ex. Salaries, benefits &amp; payroll (% of revenue)</t>
  </si>
  <si>
    <t>Total Other expenses</t>
  </si>
  <si>
    <t>Other expenses (% of revenue)</t>
  </si>
  <si>
    <t>Headcount Assumptions</t>
  </si>
  <si>
    <t>1. Enter in your general assumptions. Make sure that benefits and payroll taxes line up with your State. We've included general assumptions here</t>
  </si>
  <si>
    <t>3. Enter in each employee currently at your company, and hires you expect to make over the next few months or years</t>
  </si>
  <si>
    <t>4. For each employee line, enter in their expected hire date, base salary and any bonus amount if applicable</t>
  </si>
  <si>
    <t>5. The cells will automatically shade to reflect historical estimates that are no longer being used in the model's projections</t>
  </si>
  <si>
    <t>General assumptions</t>
  </si>
  <si>
    <t>Assumption</t>
  </si>
  <si>
    <t>Annual bonus payout (month)</t>
  </si>
  <si>
    <t>March</t>
  </si>
  <si>
    <t>Benefits (% of Base Sal.)</t>
  </si>
  <si>
    <t>Payroll Taxes (% of Base Sal.)</t>
  </si>
  <si>
    <t>Last reported actuals</t>
  </si>
  <si>
    <t>&lt;---- don't change this manually</t>
  </si>
  <si>
    <t>Summary compensation table</t>
  </si>
  <si>
    <t>Total cash compensation</t>
  </si>
  <si>
    <t>Compensation by expense bucket</t>
  </si>
  <si>
    <t>Sales &amp; Marketing cash compensation</t>
  </si>
  <si>
    <t>Sales &amp; Marketing benefits</t>
  </si>
  <si>
    <t>Sales &amp; Marketing payroll taxes</t>
  </si>
  <si>
    <t>Research &amp; Development cash compensation</t>
  </si>
  <si>
    <t>Research &amp; Development benefits</t>
  </si>
  <si>
    <t>Research &amp; Development payroll taxes</t>
  </si>
  <si>
    <t>General &amp; Administrative cash compensation</t>
  </si>
  <si>
    <t>General &amp; Administrative benefits</t>
  </si>
  <si>
    <t>General &amp; Administrative payroll taxes</t>
  </si>
  <si>
    <t>January</t>
  </si>
  <si>
    <t>February</t>
  </si>
  <si>
    <t>April</t>
  </si>
  <si>
    <t>May</t>
  </si>
  <si>
    <t>June</t>
  </si>
  <si>
    <t>July</t>
  </si>
  <si>
    <t>August</t>
  </si>
  <si>
    <t>September</t>
  </si>
  <si>
    <t>October</t>
  </si>
  <si>
    <t>November</t>
  </si>
  <si>
    <t>December</t>
  </si>
  <si>
    <t>Hire Date</t>
  </si>
  <si>
    <t>Base salary
(Annual)</t>
  </si>
  <si>
    <t>Annual Bonus (% of Base Sal.)</t>
  </si>
  <si>
    <t>Executives</t>
  </si>
  <si>
    <t>CEO</t>
  </si>
  <si>
    <t>CTO</t>
  </si>
  <si>
    <t>&lt;Employee&gt;</t>
  </si>
  <si>
    <t>Total executive cash compensation</t>
  </si>
  <si>
    <t>Engineering</t>
  </si>
  <si>
    <t>Sophie Z. (Senior Software Engineer)</t>
  </si>
  <si>
    <t>Adam K. (Software Engineer)</t>
  </si>
  <si>
    <t>Alex L. (Software Engineer)</t>
  </si>
  <si>
    <t>Total engineering cash compensation</t>
  </si>
  <si>
    <t>Product</t>
  </si>
  <si>
    <t>Cindy C. (Senior Product Manager)</t>
  </si>
  <si>
    <t>Total product cash compensation</t>
  </si>
  <si>
    <t>Sales</t>
  </si>
  <si>
    <t>George Y. (SDR)</t>
  </si>
  <si>
    <t>Total sales cash compensation</t>
  </si>
  <si>
    <t>Marketing</t>
  </si>
  <si>
    <t>Total marketing cash compensation</t>
  </si>
  <si>
    <t>Finance &amp; Operations</t>
  </si>
  <si>
    <t>Matt S. (Finance &amp; Strategy Manager)</t>
  </si>
  <si>
    <t>Total finance &amp; operations cash compensation</t>
  </si>
  <si>
    <t>Customer Support</t>
  </si>
  <si>
    <t>Total customer support cash compensation</t>
  </si>
  <si>
    <t>Administrative</t>
  </si>
  <si>
    <t>Total administrative cash compensation</t>
  </si>
  <si>
    <t>Balance Sheet Projections</t>
  </si>
  <si>
    <t>1. This assumes your working capital metrics don't really change. We pull in your historical Accounts receivable / Accounts payable / etc. and calculate your ratios for you. Unless you think there is going to be a huge change in how your credit terms work with your suppliers and customers, we suggest you leave the "Working Capital Projections" as-is</t>
  </si>
  <si>
    <t>2. Enter in your capital expenditure projections. Again, feel free to use historical ratios (e.g. as a percentage of revenue) to guide your projections</t>
  </si>
  <si>
    <t>Working capital projections</t>
  </si>
  <si>
    <t/>
  </si>
  <si>
    <t>Operating expenses (OpEx)</t>
  </si>
  <si>
    <t>Current Assets</t>
  </si>
  <si>
    <t>Accounts receivable</t>
  </si>
  <si>
    <t>Current Liabilities</t>
  </si>
  <si>
    <t>Accounts payable</t>
  </si>
  <si>
    <t>Total Current liabilities</t>
  </si>
  <si>
    <t>NWC</t>
  </si>
  <si>
    <t>Change in NWC</t>
  </si>
  <si>
    <t>Working capital ratios</t>
  </si>
  <si>
    <t>Days sales outstanding</t>
  </si>
  <si>
    <t>Days inventory outstanding</t>
  </si>
  <si>
    <t>Accounts payable as % of OpEx</t>
  </si>
  <si>
    <t>Deferred revenue as % of revenue</t>
  </si>
  <si>
    <t>Other current assets as % of revenue</t>
  </si>
  <si>
    <t>Other current liabilities as % of revenue</t>
  </si>
  <si>
    <t>Capital expenditure projections</t>
  </si>
  <si>
    <t>Beginning Property, plant, and equipment</t>
  </si>
  <si>
    <t>Plus: Purchases</t>
  </si>
  <si>
    <t>Less: Depreciation</t>
  </si>
  <si>
    <t>% of PP&amp;E</t>
  </si>
  <si>
    <t>Ending property and equipment value</t>
  </si>
  <si>
    <t>Beginning intangibles</t>
  </si>
  <si>
    <t>Less: Amortization</t>
  </si>
  <si>
    <t>% of Intangibles</t>
  </si>
  <si>
    <t>Ending intangibles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</si>
</sst>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quot;£&quot;* #,##0.00_-;_-&quot;£&quot;* &quot;-&quot;??_-;_-@_-"/>
    <numFmt numFmtId="43" formatCode="_-* #,##0.00_-;\-* #,##0.00_-;_-* &quot;-&quot;??_-;_-@_-"/>
    <numFmt numFmtId="164" formatCode="&quot;$&quot;#,##0;\(&quot;$&quot;#,##0\)"/>
    <numFmt numFmtId="165" formatCode="0."/>
    <numFmt numFmtId="166" formatCode="mmm\'yy"/>
    <numFmt numFmtId="167" formatCode="&quot;$&quot;#,##0"/>
    <numFmt numFmtId="168" formatCode="&quot;$&quot;#,##0_);\(&quot;$&quot;#,##0\)"/>
    <numFmt numFmtId="169" formatCode=";;;"/>
    <numFmt numFmtId="170" formatCode="&quot;$&quot;#,##0;[Red]\-&quot;$&quot;#,##0"/>
    <numFmt numFmtId="171" formatCode="&quot;$&quot;#,##0.00;[Red]\-&quot;$&quot;#,##0.00"/>
  </numFmts>
  <fonts count="39"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0000FF"/>
      <name val="Calibri"/>
      <family val="2"/>
      <scheme val="minor"/>
    </font>
    <font>
      <b/>
      <u val="singleAccounting"/>
      <sz val="11"/>
      <color theme="1"/>
      <name val="Calibri"/>
      <family val="2"/>
      <scheme val="minor"/>
    </font>
    <font>
      <sz val="11"/>
      <color rgb="FF008000"/>
      <name val="Calibri"/>
      <family val="2"/>
      <scheme val="minor"/>
    </font>
    <font>
      <b/>
      <u val="singleAccounting"/>
      <sz val="14"/>
      <color theme="1"/>
      <name val="Calibri"/>
      <family val="2"/>
      <scheme val="minor"/>
    </font>
    <font>
      <sz val="11"/>
      <color theme="0"/>
      <name val="Calibri"/>
      <family val="2"/>
      <scheme val="minor"/>
    </font>
    <font>
      <sz val="11"/>
      <name val="Calibri"/>
      <family val="2"/>
      <scheme val="minor"/>
    </font>
    <font>
      <b/>
      <sz val="32"/>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b/>
      <sz val="10"/>
      <color rgb="FF008200"/>
      <name val="Calibri"/>
      <family val="2"/>
      <scheme val="minor"/>
    </font>
    <font>
      <b/>
      <i/>
      <sz val="10"/>
      <color theme="1"/>
      <name val="Calibri"/>
      <family val="2"/>
      <scheme val="minor"/>
    </font>
    <font>
      <sz val="10"/>
      <color rgb="FF008200"/>
      <name val="Calibri"/>
      <family val="2"/>
      <scheme val="minor"/>
    </font>
    <font>
      <i/>
      <sz val="10"/>
      <color theme="1"/>
      <name val="Calibri"/>
      <family val="2"/>
      <scheme val="minor"/>
    </font>
    <font>
      <b/>
      <sz val="10"/>
      <color theme="0"/>
      <name val="Calibri"/>
      <family val="2"/>
      <scheme val="minor"/>
    </font>
    <font>
      <sz val="10"/>
      <color rgb="FF0000FF"/>
      <name val="Calibri"/>
      <family val="2"/>
      <scheme val="minor"/>
    </font>
    <font>
      <b/>
      <sz val="14"/>
      <color theme="0"/>
      <name val="Calibri"/>
      <family val="2"/>
      <scheme val="minor"/>
    </font>
    <font>
      <b/>
      <sz val="12"/>
      <color theme="1"/>
      <name val="Calibri"/>
      <family val="2"/>
      <scheme val="minor"/>
    </font>
    <font>
      <sz val="10"/>
      <name val="Calibri"/>
      <family val="2"/>
      <scheme val="minor"/>
    </font>
    <font>
      <i/>
      <sz val="10"/>
      <name val="Calibri"/>
      <family val="2"/>
      <scheme val="minor"/>
    </font>
    <font>
      <b/>
      <sz val="10"/>
      <color rgb="FF7030A0"/>
      <name val="Calibri"/>
      <family val="2"/>
      <scheme val="minor"/>
    </font>
    <font>
      <sz val="10"/>
      <color rgb="FF7030A0"/>
      <name val="Calibri"/>
      <family val="2"/>
      <scheme val="minor"/>
    </font>
    <font>
      <sz val="12"/>
      <color theme="1"/>
      <name val="Calibri"/>
      <family val="2"/>
      <scheme val="minor"/>
    </font>
    <font>
      <sz val="10"/>
      <color rgb="FFC00000"/>
      <name val="Calibri"/>
      <family val="2"/>
      <scheme val="minor"/>
    </font>
    <font>
      <b/>
      <sz val="12"/>
      <color theme="0"/>
      <name val="Calibri"/>
      <family val="2"/>
      <scheme val="minor"/>
    </font>
    <font>
      <i/>
      <sz val="11"/>
      <color theme="4" tint="-0.249977111117893"/>
      <name val="Calibri"/>
      <family val="2"/>
      <scheme val="minor"/>
    </font>
    <font>
      <b/>
      <sz val="20"/>
      <color theme="0"/>
      <name val="Calibri"/>
      <family val="2"/>
      <scheme val="minor"/>
    </font>
    <font>
      <b/>
      <sz val="14"/>
      <color theme="1"/>
      <name val="Calibri"/>
      <family val="2"/>
      <scheme val="minor"/>
    </font>
    <font>
      <sz val="14"/>
      <color theme="0"/>
      <name val="Calibri"/>
      <family val="2"/>
      <scheme val="minor"/>
    </font>
    <font>
      <i/>
      <sz val="10"/>
      <color theme="4" tint="-0.249977111117893"/>
      <name val="Calibri"/>
      <family val="2"/>
      <scheme val="minor"/>
    </font>
    <font>
      <b/>
      <sz val="10"/>
      <name val="Calibri"/>
      <family val="2"/>
      <scheme val="minor"/>
    </font>
    <font>
      <b/>
      <sz val="12"/>
      <name val="Calibri"/>
      <family val="2"/>
      <scheme val="minor"/>
    </font>
    <font>
      <b/>
      <sz val="11"/>
      <color rgb="FF3F3F3F"/>
      <name val="Calibri"/>
      <family val="2"/>
      <scheme val="minor"/>
    </font>
    <font>
      <b/>
      <sz val="11"/>
      <color rgb="FFFA7D00"/>
      <name val="Calibri"/>
      <family val="2"/>
      <scheme val="minor"/>
    </font>
    <font>
      <b/>
      <sz val="10"/>
      <color rgb="FF0000FF"/>
      <name val="Calibri"/>
      <family val="2"/>
      <scheme val="minor"/>
    </font>
  </fonts>
  <fills count="12">
    <fill>
      <patternFill patternType="none"/>
    </fill>
    <fill>
      <patternFill patternType="gray125"/>
    </fill>
    <fill>
      <patternFill patternType="solid">
        <fgColor rgb="FFFFFFCC"/>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0" tint="-0.14999847407452621"/>
        <bgColor indexed="64"/>
      </patternFill>
    </fill>
    <fill>
      <patternFill patternType="solid">
        <fgColor rgb="FFDDEBF7"/>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1"/>
        <bgColor indexed="64"/>
      </patternFill>
    </fill>
    <fill>
      <patternFill patternType="solid">
        <fgColor rgb="FFF2F2F2"/>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dashed">
        <color auto="1"/>
      </left>
      <right style="dashed">
        <color auto="1"/>
      </right>
      <top style="dashed">
        <color auto="1"/>
      </top>
      <bottom style="dashed">
        <color auto="1"/>
      </bottom>
      <diagonal/>
    </border>
    <border>
      <left/>
      <right/>
      <top style="thin">
        <color theme="0" tint="-0.14993743705557422"/>
      </top>
      <bottom/>
      <diagonal/>
    </border>
    <border>
      <left style="dashed">
        <color rgb="FFB2B2B2"/>
      </left>
      <right style="dashed">
        <color rgb="FFB2B2B2"/>
      </right>
      <top style="dashed">
        <color rgb="FFB2B2B2"/>
      </top>
      <bottom style="dashed">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9" fontId="1" fillId="0" borderId="0"/>
    <xf numFmtId="0" fontId="1" fillId="2" borderId="1"/>
    <xf numFmtId="43" fontId="1" fillId="0" borderId="0"/>
    <xf numFmtId="44" fontId="1" fillId="0" borderId="0"/>
    <xf numFmtId="0" fontId="36" fillId="11" borderId="18"/>
    <xf numFmtId="0" fontId="37" fillId="11" borderId="17"/>
  </cellStyleXfs>
  <cellXfs count="183">
    <xf numFmtId="0" fontId="0" fillId="0" borderId="0" xfId="0"/>
    <xf numFmtId="17" fontId="4" fillId="5" borderId="14" xfId="0" applyNumberFormat="1" applyFont="1" applyFill="1" applyBorder="1" applyAlignment="1">
      <alignment horizontal="center"/>
    </xf>
    <xf numFmtId="0" fontId="5" fillId="6" borderId="0" xfId="0" applyFont="1" applyFill="1" applyAlignment="1">
      <alignment horizontal="centerContinuous"/>
    </xf>
    <xf numFmtId="164" fontId="6" fillId="0" borderId="0" xfId="0" applyNumberFormat="1" applyFont="1" applyAlignment="1">
      <alignment horizontal="right"/>
    </xf>
    <xf numFmtId="0" fontId="7" fillId="6" borderId="0" xfId="0" applyFont="1" applyFill="1" applyAlignment="1">
      <alignment horizontal="centerContinuous"/>
    </xf>
    <xf numFmtId="0" fontId="9" fillId="0" borderId="0" xfId="0" applyFont="1"/>
    <xf numFmtId="0" fontId="10" fillId="0" borderId="0" xfId="0" applyFont="1"/>
    <xf numFmtId="0" fontId="3" fillId="8" borderId="0" xfId="0" applyFont="1" applyFill="1" applyAlignment="1">
      <alignment vertical="center"/>
    </xf>
    <xf numFmtId="0" fontId="0" fillId="0" borderId="15" xfId="0" applyBorder="1"/>
    <xf numFmtId="165" fontId="2" fillId="4" borderId="0" xfId="0" applyNumberFormat="1" applyFont="1" applyFill="1" applyAlignment="1">
      <alignment horizontal="left" vertical="center" wrapText="1"/>
    </xf>
    <xf numFmtId="165" fontId="2" fillId="0" borderId="0" xfId="0" applyNumberFormat="1" applyFont="1" applyAlignment="1">
      <alignment horizontal="left" vertical="center" wrapText="1"/>
    </xf>
    <xf numFmtId="0" fontId="0" fillId="0" borderId="0" xfId="0" applyAlignment="1">
      <alignment horizontal="left" vertical="center" wrapText="1"/>
    </xf>
    <xf numFmtId="165" fontId="2" fillId="0" borderId="15" xfId="0" applyNumberFormat="1" applyFont="1" applyBorder="1" applyAlignment="1">
      <alignment horizontal="left" vertical="center" wrapText="1"/>
    </xf>
    <xf numFmtId="0" fontId="0" fillId="0" borderId="15" xfId="0" applyBorder="1" applyAlignment="1">
      <alignment horizontal="left" vertical="center" wrapText="1"/>
    </xf>
    <xf numFmtId="165" fontId="0" fillId="0" borderId="0" xfId="0" applyNumberFormat="1"/>
    <xf numFmtId="0" fontId="11" fillId="3" borderId="0" xfId="0" applyFont="1" applyFill="1"/>
    <xf numFmtId="0" fontId="12" fillId="0" borderId="0" xfId="0" applyFont="1"/>
    <xf numFmtId="0" fontId="13" fillId="0" borderId="2" xfId="0" applyFont="1" applyBorder="1"/>
    <xf numFmtId="0" fontId="12" fillId="0" borderId="2" xfId="0" applyFont="1" applyBorder="1"/>
    <xf numFmtId="166" fontId="13" fillId="0" borderId="2" xfId="0" applyNumberFormat="1" applyFont="1" applyBorder="1"/>
    <xf numFmtId="0" fontId="13" fillId="0" borderId="0" xfId="0" applyFont="1" applyAlignment="1">
      <alignment horizontal="left" indent="1"/>
    </xf>
    <xf numFmtId="167" fontId="14" fillId="0" borderId="0" xfId="0" applyNumberFormat="1" applyFont="1"/>
    <xf numFmtId="0" fontId="15" fillId="0" borderId="0" xfId="0" applyFont="1" applyAlignment="1">
      <alignment horizontal="left" indent="2"/>
    </xf>
    <xf numFmtId="0" fontId="13" fillId="0" borderId="0" xfId="0" applyFont="1"/>
    <xf numFmtId="9" fontId="15" fillId="0" borderId="0" xfId="1" applyFont="1"/>
    <xf numFmtId="0" fontId="12" fillId="0" borderId="0" xfId="0" applyFont="1" applyAlignment="1">
      <alignment horizontal="left" indent="1"/>
    </xf>
    <xf numFmtId="167" fontId="16" fillId="0" borderId="0" xfId="0" applyNumberFormat="1" applyFont="1"/>
    <xf numFmtId="0" fontId="17" fillId="0" borderId="0" xfId="0" applyFont="1" applyAlignment="1">
      <alignment horizontal="left" indent="2"/>
    </xf>
    <xf numFmtId="167" fontId="12" fillId="0" borderId="0" xfId="0" applyNumberFormat="1" applyFont="1"/>
    <xf numFmtId="9" fontId="17" fillId="0" borderId="0" xfId="1" applyFont="1"/>
    <xf numFmtId="167" fontId="13" fillId="0" borderId="0" xfId="0" applyNumberFormat="1" applyFont="1"/>
    <xf numFmtId="168" fontId="16" fillId="0" borderId="0" xfId="0" applyNumberFormat="1" applyFont="1"/>
    <xf numFmtId="0" fontId="17" fillId="0" borderId="0" xfId="0" applyFont="1"/>
    <xf numFmtId="168" fontId="13" fillId="0" borderId="4" xfId="0" applyNumberFormat="1" applyFont="1" applyBorder="1"/>
    <xf numFmtId="0" fontId="17" fillId="0" borderId="0" xfId="0" applyFont="1" applyAlignment="1">
      <alignment horizontal="left" indent="1"/>
    </xf>
    <xf numFmtId="0" fontId="13" fillId="4" borderId="0" xfId="0" applyFont="1" applyFill="1"/>
    <xf numFmtId="168" fontId="13" fillId="7" borderId="0" xfId="0" applyNumberFormat="1" applyFont="1" applyFill="1"/>
    <xf numFmtId="0" fontId="15" fillId="4" borderId="0" xfId="0" applyFont="1" applyFill="1" applyAlignment="1">
      <alignment horizontal="left" indent="1"/>
    </xf>
    <xf numFmtId="9" fontId="15" fillId="4" borderId="0" xfId="1" applyFont="1" applyFill="1"/>
    <xf numFmtId="168" fontId="13" fillId="0" borderId="0" xfId="0" applyNumberFormat="1" applyFont="1"/>
    <xf numFmtId="9" fontId="17" fillId="2" borderId="1" xfId="2" applyNumberFormat="1" applyFont="1"/>
    <xf numFmtId="0" fontId="17" fillId="0" borderId="2" xfId="0" applyFont="1" applyBorder="1" applyAlignment="1">
      <alignment horizontal="left" indent="1"/>
    </xf>
    <xf numFmtId="1" fontId="17" fillId="0" borderId="2" xfId="0" applyNumberFormat="1" applyFont="1" applyBorder="1"/>
    <xf numFmtId="168" fontId="16" fillId="0" borderId="0" xfId="2" applyNumberFormat="1" applyFont="1" applyFill="1" applyBorder="1"/>
    <xf numFmtId="0" fontId="19" fillId="5" borderId="14" xfId="0" applyFont="1" applyFill="1" applyBorder="1" applyAlignment="1" applyProtection="1">
      <alignment horizontal="center"/>
      <protection locked="0"/>
    </xf>
    <xf numFmtId="168" fontId="12" fillId="0" borderId="0" xfId="0" applyNumberFormat="1" applyFont="1"/>
    <xf numFmtId="0" fontId="12" fillId="0" borderId="0" xfId="0" applyFont="1" applyAlignment="1">
      <alignment horizontal="left" indent="2"/>
    </xf>
    <xf numFmtId="0" fontId="13" fillId="0" borderId="8" xfId="0" applyFont="1" applyBorder="1" applyAlignment="1">
      <alignment horizontal="left" indent="1"/>
    </xf>
    <xf numFmtId="0" fontId="13" fillId="0" borderId="9" xfId="0" applyFont="1" applyBorder="1"/>
    <xf numFmtId="168" fontId="13" fillId="0" borderId="9" xfId="0" applyNumberFormat="1" applyFont="1" applyBorder="1"/>
    <xf numFmtId="168" fontId="13" fillId="0" borderId="10" xfId="0" applyNumberFormat="1" applyFont="1" applyBorder="1"/>
    <xf numFmtId="0" fontId="13" fillId="4" borderId="0" xfId="0" applyFont="1" applyFill="1" applyAlignment="1">
      <alignment horizontal="left" indent="1"/>
    </xf>
    <xf numFmtId="0" fontId="12" fillId="4" borderId="0" xfId="0" applyFont="1" applyFill="1"/>
    <xf numFmtId="0" fontId="13" fillId="0" borderId="3" xfId="0" applyFont="1" applyBorder="1"/>
    <xf numFmtId="0" fontId="13" fillId="0" borderId="4" xfId="0" applyFont="1" applyBorder="1"/>
    <xf numFmtId="168" fontId="13" fillId="0" borderId="5" xfId="0" applyNumberFormat="1" applyFont="1" applyBorder="1"/>
    <xf numFmtId="0" fontId="17" fillId="0" borderId="11" xfId="0" applyFont="1" applyBorder="1" applyAlignment="1">
      <alignment horizontal="left" indent="1"/>
    </xf>
    <xf numFmtId="168" fontId="17" fillId="0" borderId="0" xfId="0" applyNumberFormat="1" applyFont="1"/>
    <xf numFmtId="168" fontId="17" fillId="0" borderId="12" xfId="0" applyNumberFormat="1" applyFont="1" applyBorder="1"/>
    <xf numFmtId="0" fontId="13" fillId="0" borderId="6" xfId="0" applyFont="1" applyBorder="1"/>
    <xf numFmtId="168" fontId="13" fillId="0" borderId="2" xfId="0" applyNumberFormat="1" applyFont="1" applyBorder="1"/>
    <xf numFmtId="168" fontId="13" fillId="0" borderId="7" xfId="0" applyNumberFormat="1" applyFont="1" applyBorder="1"/>
    <xf numFmtId="0" fontId="12" fillId="0" borderId="0" xfId="0" applyFont="1" applyAlignment="1">
      <alignment horizontal="left" indent="3"/>
    </xf>
    <xf numFmtId="0" fontId="20" fillId="3" borderId="0" xfId="0" applyFont="1" applyFill="1" applyAlignment="1">
      <alignment vertical="center"/>
    </xf>
    <xf numFmtId="168" fontId="13" fillId="4" borderId="0" xfId="0" applyNumberFormat="1" applyFont="1" applyFill="1"/>
    <xf numFmtId="0" fontId="17" fillId="9" borderId="0" xfId="0" applyFont="1" applyFill="1" applyAlignment="1">
      <alignment horizontal="left" indent="1"/>
    </xf>
    <xf numFmtId="0" fontId="17" fillId="9" borderId="0" xfId="0" applyFont="1" applyFill="1"/>
    <xf numFmtId="167" fontId="17" fillId="9" borderId="0" xfId="0" applyNumberFormat="1" applyFont="1" applyFill="1" applyAlignment="1">
      <alignment horizontal="right"/>
    </xf>
    <xf numFmtId="0" fontId="21" fillId="9" borderId="0" xfId="0" applyFont="1" applyFill="1"/>
    <xf numFmtId="0" fontId="12" fillId="9" borderId="0" xfId="0" applyFont="1" applyFill="1"/>
    <xf numFmtId="9" fontId="17" fillId="0" borderId="1" xfId="2" applyNumberFormat="1" applyFont="1" applyFill="1"/>
    <xf numFmtId="9" fontId="23" fillId="0" borderId="0" xfId="1" applyFont="1"/>
    <xf numFmtId="167" fontId="24" fillId="0" borderId="0" xfId="0" applyNumberFormat="1" applyFont="1"/>
    <xf numFmtId="167" fontId="25" fillId="0" borderId="0" xfId="0" applyNumberFormat="1" applyFont="1"/>
    <xf numFmtId="168" fontId="25" fillId="0" borderId="0" xfId="0" applyNumberFormat="1" applyFont="1"/>
    <xf numFmtId="168" fontId="24" fillId="0" borderId="0" xfId="0" applyNumberFormat="1" applyFont="1"/>
    <xf numFmtId="169" fontId="12" fillId="0" borderId="0" xfId="0" applyNumberFormat="1" applyFont="1"/>
    <xf numFmtId="168" fontId="13" fillId="0" borderId="8" xfId="0" applyNumberFormat="1" applyFont="1" applyBorder="1"/>
    <xf numFmtId="168" fontId="13" fillId="0" borderId="3" xfId="0" applyNumberFormat="1" applyFont="1" applyBorder="1"/>
    <xf numFmtId="168" fontId="17" fillId="0" borderId="11" xfId="0" applyNumberFormat="1" applyFont="1" applyBorder="1"/>
    <xf numFmtId="168" fontId="13" fillId="0" borderId="6" xfId="0" applyNumberFormat="1" applyFont="1" applyBorder="1"/>
    <xf numFmtId="168" fontId="25" fillId="0" borderId="0" xfId="2" applyNumberFormat="1" applyFont="1" applyFill="1" applyBorder="1"/>
    <xf numFmtId="0" fontId="26" fillId="9" borderId="0" xfId="0" applyFont="1" applyFill="1"/>
    <xf numFmtId="0" fontId="26" fillId="0" borderId="0" xfId="0" applyFont="1"/>
    <xf numFmtId="0" fontId="13" fillId="0" borderId="0" xfId="0" applyFont="1" applyAlignment="1" applyProtection="1">
      <alignment horizontal="center"/>
      <protection hidden="1"/>
    </xf>
    <xf numFmtId="0" fontId="13" fillId="0" borderId="0" xfId="0" applyFont="1" applyAlignment="1">
      <alignment horizontal="center"/>
    </xf>
    <xf numFmtId="0" fontId="13" fillId="0" borderId="2" xfId="0" applyFont="1" applyBorder="1" applyAlignment="1" applyProtection="1">
      <alignment horizontal="center"/>
      <protection locked="0"/>
    </xf>
    <xf numFmtId="0" fontId="13" fillId="0" borderId="0" xfId="0" applyFont="1" applyProtection="1">
      <protection hidden="1"/>
    </xf>
    <xf numFmtId="0" fontId="12" fillId="0" borderId="0" xfId="0" applyFont="1" applyAlignment="1" applyProtection="1">
      <alignment horizontal="left" indent="1"/>
      <protection locked="0"/>
    </xf>
    <xf numFmtId="170" fontId="12" fillId="0" borderId="0" xfId="4" applyNumberFormat="1" applyFont="1" applyProtection="1">
      <protection locked="0"/>
    </xf>
    <xf numFmtId="170" fontId="12" fillId="0" borderId="0" xfId="3" applyNumberFormat="1" applyFont="1" applyProtection="1">
      <protection locked="0"/>
    </xf>
    <xf numFmtId="170" fontId="13" fillId="0" borderId="0" xfId="3" applyNumberFormat="1" applyFont="1"/>
    <xf numFmtId="170" fontId="12" fillId="0" borderId="0" xfId="3" applyNumberFormat="1" applyFont="1"/>
    <xf numFmtId="0" fontId="12" fillId="0" borderId="0" xfId="0" applyFont="1" applyProtection="1">
      <protection hidden="1"/>
    </xf>
    <xf numFmtId="170" fontId="13" fillId="0" borderId="0" xfId="3" applyNumberFormat="1" applyFont="1" applyProtection="1">
      <protection hidden="1"/>
    </xf>
    <xf numFmtId="170" fontId="12" fillId="0" borderId="0" xfId="3" applyNumberFormat="1" applyFont="1" applyProtection="1">
      <protection hidden="1"/>
    </xf>
    <xf numFmtId="170" fontId="12" fillId="0" borderId="2" xfId="3" applyNumberFormat="1" applyFont="1" applyBorder="1" applyProtection="1">
      <protection locked="0"/>
    </xf>
    <xf numFmtId="170" fontId="12" fillId="0" borderId="0" xfId="4" applyNumberFormat="1" applyFont="1" applyProtection="1">
      <protection hidden="1"/>
    </xf>
    <xf numFmtId="170" fontId="13" fillId="0" borderId="13" xfId="4" applyNumberFormat="1" applyFont="1" applyBorder="1" applyProtection="1">
      <protection hidden="1"/>
    </xf>
    <xf numFmtId="43" fontId="12" fillId="0" borderId="0" xfId="3" applyFont="1"/>
    <xf numFmtId="0" fontId="27" fillId="0" borderId="0" xfId="0" applyFont="1"/>
    <xf numFmtId="170" fontId="12" fillId="0" borderId="0" xfId="0" applyNumberFormat="1" applyFont="1"/>
    <xf numFmtId="170" fontId="12" fillId="0" borderId="4" xfId="3" applyNumberFormat="1" applyFont="1" applyBorder="1"/>
    <xf numFmtId="170" fontId="13" fillId="0" borderId="0" xfId="4" applyNumberFormat="1" applyFont="1"/>
    <xf numFmtId="170" fontId="12" fillId="0" borderId="0" xfId="4" applyNumberFormat="1" applyFont="1"/>
    <xf numFmtId="3" fontId="19" fillId="5" borderId="14" xfId="0" applyNumberFormat="1" applyFont="1" applyFill="1" applyBorder="1"/>
    <xf numFmtId="171" fontId="19" fillId="5" borderId="14" xfId="0" applyNumberFormat="1" applyFont="1" applyFill="1" applyBorder="1"/>
    <xf numFmtId="170" fontId="13" fillId="0" borderId="4" xfId="0" applyNumberFormat="1" applyFont="1" applyBorder="1"/>
    <xf numFmtId="9" fontId="19" fillId="5" borderId="14" xfId="0" applyNumberFormat="1" applyFont="1" applyFill="1" applyBorder="1"/>
    <xf numFmtId="0" fontId="17" fillId="0" borderId="14" xfId="0" applyFont="1" applyBorder="1" applyAlignment="1">
      <alignment horizontal="right"/>
    </xf>
    <xf numFmtId="0" fontId="13" fillId="0" borderId="4" xfId="0" applyFont="1" applyBorder="1" applyAlignment="1">
      <alignment horizontal="left" indent="1"/>
    </xf>
    <xf numFmtId="0" fontId="13" fillId="0" borderId="0" xfId="0" applyFont="1" applyAlignment="1">
      <alignment horizontal="left"/>
    </xf>
    <xf numFmtId="168" fontId="24" fillId="0" borderId="2" xfId="0" applyNumberFormat="1" applyFont="1" applyBorder="1"/>
    <xf numFmtId="17" fontId="3" fillId="3" borderId="0" xfId="0" applyNumberFormat="1" applyFont="1" applyFill="1" applyAlignment="1">
      <alignment horizontal="center"/>
    </xf>
    <xf numFmtId="17" fontId="3" fillId="3" borderId="0" xfId="0" applyNumberFormat="1" applyFont="1" applyFill="1" applyAlignment="1">
      <alignment horizontal="right"/>
    </xf>
    <xf numFmtId="0" fontId="8" fillId="0" borderId="0" xfId="0" applyFont="1"/>
    <xf numFmtId="17" fontId="3" fillId="3" borderId="0" xfId="0" applyNumberFormat="1" applyFont="1" applyFill="1" applyAlignment="1">
      <alignment horizontal="left"/>
    </xf>
    <xf numFmtId="0" fontId="29" fillId="0" borderId="0" xfId="0" applyFont="1" applyAlignment="1">
      <alignment horizontal="left" indent="1"/>
    </xf>
    <xf numFmtId="0" fontId="11" fillId="0" borderId="0" xfId="0" applyFont="1"/>
    <xf numFmtId="0" fontId="30" fillId="10" borderId="0" xfId="0" applyFont="1" applyFill="1"/>
    <xf numFmtId="0" fontId="11" fillId="10" borderId="0" xfId="0" applyFont="1" applyFill="1"/>
    <xf numFmtId="0" fontId="20" fillId="3" borderId="0" xfId="0" applyFont="1" applyFill="1"/>
    <xf numFmtId="0" fontId="32" fillId="3" borderId="0" xfId="0" applyFont="1" applyFill="1"/>
    <xf numFmtId="0" fontId="31" fillId="0" borderId="0" xfId="0" applyFont="1"/>
    <xf numFmtId="0" fontId="12" fillId="0" borderId="0" xfId="0" applyFont="1" applyAlignment="1">
      <alignment horizontal="center"/>
    </xf>
    <xf numFmtId="9" fontId="12" fillId="0" borderId="0" xfId="0" applyNumberFormat="1" applyFont="1" applyAlignment="1">
      <alignment horizontal="center"/>
    </xf>
    <xf numFmtId="9" fontId="19" fillId="5" borderId="14" xfId="0" applyNumberFormat="1" applyFont="1" applyFill="1" applyBorder="1" applyAlignment="1">
      <alignment horizontal="center"/>
    </xf>
    <xf numFmtId="17" fontId="19" fillId="5" borderId="14" xfId="0" applyNumberFormat="1" applyFont="1" applyFill="1" applyBorder="1" applyAlignment="1">
      <alignment horizontal="center"/>
    </xf>
    <xf numFmtId="0" fontId="13" fillId="0" borderId="0" xfId="0" applyFont="1" applyAlignment="1">
      <alignment horizontal="center" wrapText="1"/>
    </xf>
    <xf numFmtId="9" fontId="13" fillId="0" borderId="0" xfId="0" applyNumberFormat="1" applyFont="1" applyAlignment="1">
      <alignment horizontal="center" wrapText="1"/>
    </xf>
    <xf numFmtId="17" fontId="13" fillId="0" borderId="0" xfId="0" applyNumberFormat="1" applyFont="1" applyAlignment="1">
      <alignment horizontal="center"/>
    </xf>
    <xf numFmtId="0" fontId="17" fillId="0" borderId="0" xfId="0" applyFont="1" applyAlignment="1">
      <alignment horizontal="center"/>
    </xf>
    <xf numFmtId="170" fontId="19" fillId="5" borderId="14" xfId="0" applyNumberFormat="1" applyFont="1" applyFill="1" applyBorder="1" applyAlignment="1">
      <alignment horizontal="center"/>
    </xf>
    <xf numFmtId="17" fontId="12" fillId="0" borderId="0" xfId="0" applyNumberFormat="1" applyFont="1" applyAlignment="1">
      <alignment horizontal="center"/>
    </xf>
    <xf numFmtId="0" fontId="18" fillId="0" borderId="0" xfId="0" applyFont="1" applyAlignment="1">
      <alignment horizontal="left" indent="1"/>
    </xf>
    <xf numFmtId="17" fontId="18" fillId="0" borderId="0" xfId="0" applyNumberFormat="1" applyFont="1" applyAlignment="1">
      <alignment horizontal="center"/>
    </xf>
    <xf numFmtId="0" fontId="18" fillId="0" borderId="0" xfId="0" applyFont="1" applyAlignment="1">
      <alignment horizontal="center"/>
    </xf>
    <xf numFmtId="9" fontId="18" fillId="0" borderId="0" xfId="0" applyNumberFormat="1" applyFont="1" applyAlignment="1">
      <alignment horizontal="center"/>
    </xf>
    <xf numFmtId="0" fontId="18" fillId="0" borderId="0" xfId="0" applyFont="1"/>
    <xf numFmtId="170" fontId="18" fillId="0" borderId="0" xfId="0" applyNumberFormat="1" applyFont="1"/>
    <xf numFmtId="0" fontId="13" fillId="0" borderId="2" xfId="0" applyFont="1" applyBorder="1" applyAlignment="1">
      <alignment horizontal="center"/>
    </xf>
    <xf numFmtId="0" fontId="11" fillId="10" borderId="0" xfId="0" applyFont="1" applyFill="1" applyAlignment="1">
      <alignment horizontal="center"/>
    </xf>
    <xf numFmtId="0" fontId="11" fillId="3" borderId="0" xfId="0" applyFont="1" applyFill="1" applyAlignment="1">
      <alignment horizontal="center"/>
    </xf>
    <xf numFmtId="0" fontId="12" fillId="0" borderId="0" xfId="0" applyFont="1" applyAlignment="1" applyProtection="1">
      <alignment horizontal="center"/>
      <protection locked="0"/>
    </xf>
    <xf numFmtId="0" fontId="12" fillId="0" borderId="0" xfId="0" applyFont="1" applyAlignment="1" applyProtection="1">
      <alignment horizontal="center"/>
      <protection hidden="1"/>
    </xf>
    <xf numFmtId="0" fontId="13" fillId="0" borderId="2" xfId="0" applyFont="1" applyBorder="1" applyAlignment="1">
      <alignment horizontal="left"/>
    </xf>
    <xf numFmtId="0" fontId="12" fillId="0" borderId="0" xfId="0" applyFont="1" applyAlignment="1">
      <alignment horizontal="left"/>
    </xf>
    <xf numFmtId="0" fontId="12" fillId="5" borderId="0" xfId="0" applyFont="1" applyFill="1" applyAlignment="1">
      <alignment horizontal="center"/>
    </xf>
    <xf numFmtId="0" fontId="12" fillId="5" borderId="0" xfId="0" applyFont="1" applyFill="1"/>
    <xf numFmtId="9" fontId="22" fillId="5" borderId="14" xfId="0" applyNumberFormat="1" applyFont="1" applyFill="1" applyBorder="1"/>
    <xf numFmtId="17" fontId="16" fillId="0" borderId="14" xfId="0" applyNumberFormat="1" applyFont="1" applyBorder="1" applyAlignment="1">
      <alignment horizontal="center"/>
    </xf>
    <xf numFmtId="0" fontId="33" fillId="0" borderId="0" xfId="0" applyFont="1" applyAlignment="1">
      <alignment horizontal="left" indent="1"/>
    </xf>
    <xf numFmtId="1" fontId="12" fillId="2" borderId="16" xfId="1" applyNumberFormat="1" applyFont="1" applyFill="1" applyBorder="1"/>
    <xf numFmtId="1" fontId="12" fillId="0" borderId="16" xfId="1" applyNumberFormat="1" applyFont="1" applyBorder="1"/>
    <xf numFmtId="9" fontId="12" fillId="2" borderId="16" xfId="2" applyNumberFormat="1" applyFont="1" applyBorder="1"/>
    <xf numFmtId="9" fontId="12" fillId="0" borderId="16" xfId="2" applyNumberFormat="1" applyFont="1" applyFill="1" applyBorder="1"/>
    <xf numFmtId="9" fontId="19" fillId="2" borderId="16" xfId="2" applyNumberFormat="1" applyFont="1" applyBorder="1"/>
    <xf numFmtId="0" fontId="13" fillId="9" borderId="0" xfId="0" applyFont="1" applyFill="1" applyAlignment="1">
      <alignment horizontal="left"/>
    </xf>
    <xf numFmtId="0" fontId="13" fillId="9" borderId="0" xfId="0" applyFont="1" applyFill="1"/>
    <xf numFmtId="167" fontId="13" fillId="9" borderId="0" xfId="0" applyNumberFormat="1" applyFont="1" applyFill="1"/>
    <xf numFmtId="168" fontId="13" fillId="9" borderId="0" xfId="0" applyNumberFormat="1" applyFont="1" applyFill="1"/>
    <xf numFmtId="0" fontId="18" fillId="3" borderId="0" xfId="0" applyFont="1" applyFill="1"/>
    <xf numFmtId="0" fontId="18" fillId="3" borderId="0" xfId="0" applyFont="1" applyFill="1" applyAlignment="1">
      <alignment horizontal="center"/>
    </xf>
    <xf numFmtId="0" fontId="18" fillId="3" borderId="0" xfId="0" applyFont="1" applyFill="1" applyAlignment="1">
      <alignment horizontal="center" wrapText="1"/>
    </xf>
    <xf numFmtId="9" fontId="18" fillId="3" borderId="0" xfId="0" applyNumberFormat="1" applyFont="1" applyFill="1" applyAlignment="1">
      <alignment horizontal="center" wrapText="1"/>
    </xf>
    <xf numFmtId="17" fontId="18" fillId="3" borderId="0" xfId="0" applyNumberFormat="1" applyFont="1" applyFill="1" applyAlignment="1">
      <alignment horizontal="center"/>
    </xf>
    <xf numFmtId="0" fontId="34" fillId="9" borderId="0" xfId="0" applyFont="1" applyFill="1" applyAlignment="1">
      <alignment horizontal="left" indent="1"/>
    </xf>
    <xf numFmtId="0" fontId="34" fillId="9" borderId="0" xfId="0" applyFont="1" applyFill="1" applyAlignment="1">
      <alignment horizontal="center"/>
    </xf>
    <xf numFmtId="9" fontId="34" fillId="9" borderId="0" xfId="0" applyNumberFormat="1" applyFont="1" applyFill="1" applyAlignment="1">
      <alignment horizontal="center"/>
    </xf>
    <xf numFmtId="0" fontId="34" fillId="9" borderId="0" xfId="0" applyFont="1" applyFill="1"/>
    <xf numFmtId="170" fontId="34" fillId="9" borderId="0" xfId="0" applyNumberFormat="1" applyFont="1" applyFill="1"/>
    <xf numFmtId="0" fontId="35" fillId="0" borderId="0" xfId="0" applyFont="1"/>
    <xf numFmtId="0" fontId="28" fillId="8" borderId="0" xfId="0" applyFont="1" applyFill="1" applyAlignment="1">
      <alignment vertical="center"/>
    </xf>
    <xf numFmtId="0" fontId="38" fillId="5" borderId="14" xfId="0" applyFont="1" applyFill="1" applyBorder="1" applyAlignment="1" applyProtection="1">
      <alignment horizontal="center"/>
      <protection locked="0"/>
    </xf>
    <xf numFmtId="170" fontId="37" fillId="11" borderId="19" xfId="6" applyNumberFormat="1" applyBorder="1"/>
    <xf numFmtId="170" fontId="12" fillId="0" borderId="20" xfId="0" applyNumberFormat="1" applyFont="1" applyBorder="1"/>
    <xf numFmtId="170" fontId="12" fillId="0" borderId="21" xfId="0" applyNumberFormat="1" applyFont="1" applyBorder="1"/>
    <xf numFmtId="170" fontId="12" fillId="0" borderId="22" xfId="0" applyNumberFormat="1" applyFont="1" applyBorder="1"/>
    <xf numFmtId="0" fontId="2" fillId="0" borderId="0" xfId="0" applyFont="1"/>
    <xf numFmtId="0" fontId="0" fillId="2" borderId="1" xfId="2" applyFont="1"/>
    <xf numFmtId="0" fontId="0" fillId="0" borderId="0" xfId="0" applyAlignment="1">
      <alignment horizontal="left" wrapText="1"/>
    </xf>
    <xf numFmtId="43" fontId="36" fillId="11" borderId="18" xfId="5" applyNumberFormat="1"/>
    <xf numFmtId="0" fontId="12" fillId="2" borderId="1" xfId="2" applyFont="1"/>
  </cellXfs>
  <cellStyles count="7">
    <cellStyle name="Calculation" xfId="6" builtinId="22"/>
    <cellStyle name="Comma" xfId="3" builtinId="3"/>
    <cellStyle name="Currency" xfId="4" builtinId="4"/>
    <cellStyle name="Normal" xfId="0" builtinId="0"/>
    <cellStyle name="Note" xfId="2" builtinId="10"/>
    <cellStyle name="Output" xfId="5" builtinId="21"/>
    <cellStyle name="Percent" xfId="1" builtinId="5"/>
  </cellStyles>
  <dxfs count="1">
    <dxf>
      <fill>
        <patternFill patternType="lightUp"/>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0"/>
        <c:ser>
          <c:idx val="0"/>
          <c:order val="0"/>
          <c:tx>
            <c:strRef>
              <c:f>'Chart Outputs'!$B$17</c:f>
              <c:strCache>
                <c:ptCount val="1"/>
                <c:pt idx="0">
                  <c:v>Revenue</c:v>
                </c:pt>
              </c:strCache>
            </c:strRef>
          </c:tx>
          <c:spPr>
            <a:solidFill>
              <a:srgbClr val="648AF6"/>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Outputs'!$C$16:$N$16</c:f>
              <c:numCache>
                <c:formatCode>mmm\-yy</c:formatCode>
                <c:ptCount val="12"/>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numCache>
            </c:numRef>
          </c:cat>
          <c:val>
            <c:numRef>
              <c:f>'Chart Outputs'!$C$17:$N$17</c:f>
              <c:numCache>
                <c:formatCode>"$"#,##0;\("$"#,##0\)</c:formatCode>
                <c:ptCount val="12"/>
                <c:pt idx="0">
                  <c:v>20000</c:v>
                </c:pt>
                <c:pt idx="1">
                  <c:v>20000</c:v>
                </c:pt>
                <c:pt idx="2">
                  <c:v>20000</c:v>
                </c:pt>
                <c:pt idx="3">
                  <c:v>20000</c:v>
                </c:pt>
                <c:pt idx="4">
                  <c:v>20000</c:v>
                </c:pt>
                <c:pt idx="5">
                  <c:v>20000</c:v>
                </c:pt>
                <c:pt idx="6">
                  <c:v>20000</c:v>
                </c:pt>
                <c:pt idx="7">
                  <c:v>20000</c:v>
                </c:pt>
                <c:pt idx="8">
                  <c:v>20000</c:v>
                </c:pt>
                <c:pt idx="9">
                  <c:v>20000</c:v>
                </c:pt>
                <c:pt idx="10">
                  <c:v>20000</c:v>
                </c:pt>
                <c:pt idx="11">
                  <c:v>20000</c:v>
                </c:pt>
              </c:numCache>
            </c:numRef>
          </c:val>
          <c:extLst>
            <c:ext xmlns:c16="http://schemas.microsoft.com/office/drawing/2014/chart" uri="{C3380CC4-5D6E-409C-BE32-E72D297353CC}">
              <c16:uniqueId val="{00000000-BC6D-4901-88E0-267478D2F4FC}"/>
            </c:ext>
          </c:extLst>
        </c:ser>
        <c:dLbls>
          <c:showLegendKey val="0"/>
          <c:showVal val="0"/>
          <c:showCatName val="0"/>
          <c:showSerName val="0"/>
          <c:showPercent val="0"/>
          <c:showBubbleSize val="0"/>
        </c:dLbls>
        <c:gapWidth val="84"/>
        <c:overlap val="-27"/>
        <c:axId val="458452432"/>
        <c:axId val="458456912"/>
      </c:barChart>
      <c:dateAx>
        <c:axId val="45845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endParaRPr lang="en-FI"/>
          </a:p>
        </c:txPr>
        <c:crossAx val="458456912"/>
        <c:crosses val="autoZero"/>
        <c:auto val="1"/>
        <c:lblOffset val="100"/>
        <c:baseTimeUnit val="months"/>
      </c:dateAx>
      <c:valAx>
        <c:axId val="458456912"/>
        <c:scaling>
          <c:orientation val="minMax"/>
        </c:scaling>
        <c:delete val="0"/>
        <c:axPos val="l"/>
        <c:numFmt formatCode="&quot;$&quot;#,##0;\(&quot;$&quot;#,##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FI"/>
          </a:p>
        </c:txPr>
        <c:crossAx val="458452432"/>
        <c:crosses val="autoZero"/>
        <c:crossBetween val="between"/>
      </c:valAx>
    </c:plotArea>
    <c:plotVisOnly val="1"/>
    <c:dispBlanksAs val="gap"/>
    <c:showDLblsOverMax val="1"/>
  </c:chart>
  <c:spPr>
    <a:noFill/>
    <a:ln w="9525" cap="flat" cmpd="sng" algn="ctr">
      <a:noFill/>
      <a:prstDash val="solid"/>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0"/>
        <c:ser>
          <c:idx val="0"/>
          <c:order val="0"/>
          <c:tx>
            <c:strRef>
              <c:f>'Chart Outputs'!$B$18</c:f>
              <c:strCache>
                <c:ptCount val="1"/>
                <c:pt idx="0">
                  <c:v>Gross profit</c:v>
                </c:pt>
              </c:strCache>
            </c:strRef>
          </c:tx>
          <c:spPr>
            <a:solidFill>
              <a:srgbClr val="648AF6"/>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Outputs'!$C$16:$N$16</c:f>
              <c:numCache>
                <c:formatCode>mmm\-yy</c:formatCode>
                <c:ptCount val="12"/>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numCache>
            </c:numRef>
          </c:cat>
          <c:val>
            <c:numRef>
              <c:f>'Chart Outputs'!$C$18:$N$18</c:f>
              <c:numCache>
                <c:formatCode>"$"#,##0;\("$"#,##0\)</c:formatCode>
                <c:ptCount val="12"/>
                <c:pt idx="0">
                  <c:v>14800</c:v>
                </c:pt>
                <c:pt idx="1">
                  <c:v>14800</c:v>
                </c:pt>
                <c:pt idx="2">
                  <c:v>14800</c:v>
                </c:pt>
                <c:pt idx="3">
                  <c:v>14800</c:v>
                </c:pt>
                <c:pt idx="4">
                  <c:v>14800</c:v>
                </c:pt>
                <c:pt idx="5">
                  <c:v>14800</c:v>
                </c:pt>
                <c:pt idx="6">
                  <c:v>14800</c:v>
                </c:pt>
                <c:pt idx="7">
                  <c:v>14800</c:v>
                </c:pt>
                <c:pt idx="8">
                  <c:v>14800</c:v>
                </c:pt>
                <c:pt idx="9">
                  <c:v>14800</c:v>
                </c:pt>
                <c:pt idx="10">
                  <c:v>14800</c:v>
                </c:pt>
                <c:pt idx="11">
                  <c:v>14800</c:v>
                </c:pt>
              </c:numCache>
            </c:numRef>
          </c:val>
          <c:extLst>
            <c:ext xmlns:c16="http://schemas.microsoft.com/office/drawing/2014/chart" uri="{C3380CC4-5D6E-409C-BE32-E72D297353CC}">
              <c16:uniqueId val="{00000000-4D4C-4FFE-A114-FD596DE2085D}"/>
            </c:ext>
          </c:extLst>
        </c:ser>
        <c:dLbls>
          <c:showLegendKey val="0"/>
          <c:showVal val="0"/>
          <c:showCatName val="0"/>
          <c:showSerName val="0"/>
          <c:showPercent val="0"/>
          <c:showBubbleSize val="0"/>
        </c:dLbls>
        <c:gapWidth val="84"/>
        <c:overlap val="-27"/>
        <c:axId val="458452432"/>
        <c:axId val="458456912"/>
      </c:barChart>
      <c:dateAx>
        <c:axId val="45845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endParaRPr lang="en-FI"/>
          </a:p>
        </c:txPr>
        <c:crossAx val="458456912"/>
        <c:crosses val="autoZero"/>
        <c:auto val="1"/>
        <c:lblOffset val="100"/>
        <c:baseTimeUnit val="months"/>
      </c:dateAx>
      <c:valAx>
        <c:axId val="458456912"/>
        <c:scaling>
          <c:orientation val="minMax"/>
        </c:scaling>
        <c:delete val="0"/>
        <c:axPos val="l"/>
        <c:numFmt formatCode="&quot;$&quot;#,##0;\(&quot;$&quot;#,##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FI"/>
          </a:p>
        </c:txPr>
        <c:crossAx val="458452432"/>
        <c:crosses val="autoZero"/>
        <c:crossBetween val="between"/>
      </c:valAx>
    </c:plotArea>
    <c:plotVisOnly val="1"/>
    <c:dispBlanksAs val="gap"/>
    <c:showDLblsOverMax val="1"/>
  </c:chart>
  <c:spPr>
    <a:noFill/>
    <a:ln w="9525" cap="flat" cmpd="sng" algn="ctr">
      <a:noFill/>
      <a:prstDash val="solid"/>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0"/>
        <c:ser>
          <c:idx val="0"/>
          <c:order val="0"/>
          <c:tx>
            <c:strRef>
              <c:f>'Chart Outputs'!$B$19</c:f>
              <c:strCache>
                <c:ptCount val="1"/>
                <c:pt idx="0">
                  <c:v>Free cash flow / cash burn</c:v>
                </c:pt>
              </c:strCache>
            </c:strRef>
          </c:tx>
          <c:spPr>
            <a:solidFill>
              <a:srgbClr val="648AF6"/>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Outputs'!$C$16:$N$16</c:f>
              <c:numCache>
                <c:formatCode>mmm\-yy</c:formatCode>
                <c:ptCount val="12"/>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numCache>
            </c:numRef>
          </c:cat>
          <c:val>
            <c:numRef>
              <c:f>'Chart Outputs'!$C$19:$N$19</c:f>
              <c:numCache>
                <c:formatCode>"$"#,##0;\("$"#,##0\)</c:formatCode>
                <c:ptCount val="12"/>
                <c:pt idx="0">
                  <c:v>-550892</c:v>
                </c:pt>
                <c:pt idx="1">
                  <c:v>-41006.046901659087</c:v>
                </c:pt>
                <c:pt idx="2">
                  <c:v>-80262.615434830252</c:v>
                </c:pt>
                <c:pt idx="3">
                  <c:v>-32873.32789850307</c:v>
                </c:pt>
                <c:pt idx="4">
                  <c:v>-55450.560521997832</c:v>
                </c:pt>
                <c:pt idx="5">
                  <c:v>-55935.587291666663</c:v>
                </c:pt>
                <c:pt idx="6">
                  <c:v>-55996.675260416661</c:v>
                </c:pt>
                <c:pt idx="7">
                  <c:v>-56054.708830729163</c:v>
                </c:pt>
                <c:pt idx="8">
                  <c:v>-56109.840722526038</c:v>
                </c:pt>
                <c:pt idx="9">
                  <c:v>-56162.216019733074</c:v>
                </c:pt>
                <c:pt idx="10">
                  <c:v>-56211.972552079751</c:v>
                </c:pt>
                <c:pt idx="11">
                  <c:v>-56259.241257809095</c:v>
                </c:pt>
              </c:numCache>
            </c:numRef>
          </c:val>
          <c:extLst>
            <c:ext xmlns:c16="http://schemas.microsoft.com/office/drawing/2014/chart" uri="{C3380CC4-5D6E-409C-BE32-E72D297353CC}">
              <c16:uniqueId val="{00000000-B6F5-4FAA-8BED-7C504B8EF99B}"/>
            </c:ext>
          </c:extLst>
        </c:ser>
        <c:dLbls>
          <c:showLegendKey val="0"/>
          <c:showVal val="0"/>
          <c:showCatName val="0"/>
          <c:showSerName val="0"/>
          <c:showPercent val="0"/>
          <c:showBubbleSize val="0"/>
        </c:dLbls>
        <c:gapWidth val="84"/>
        <c:overlap val="-27"/>
        <c:axId val="458452432"/>
        <c:axId val="458456912"/>
      </c:barChart>
      <c:dateAx>
        <c:axId val="458452432"/>
        <c:scaling>
          <c:orientation val="minMax"/>
        </c:scaling>
        <c:delete val="0"/>
        <c:axPos val="b"/>
        <c:numFmt formatCode="mmm\-yy" sourceLinked="1"/>
        <c:majorTickMark val="out"/>
        <c:minorTickMark val="none"/>
        <c:tickLblPos val="high"/>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endParaRPr lang="en-FI"/>
          </a:p>
        </c:txPr>
        <c:crossAx val="458456912"/>
        <c:crosses val="autoZero"/>
        <c:auto val="1"/>
        <c:lblOffset val="100"/>
        <c:baseTimeUnit val="months"/>
      </c:dateAx>
      <c:valAx>
        <c:axId val="458456912"/>
        <c:scaling>
          <c:orientation val="minMax"/>
        </c:scaling>
        <c:delete val="0"/>
        <c:axPos val="l"/>
        <c:numFmt formatCode="&quot;$&quot;#,##0;\(&quot;$&quot;#,##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FI"/>
          </a:p>
        </c:txPr>
        <c:crossAx val="458452432"/>
        <c:crosses val="autoZero"/>
        <c:crossBetween val="between"/>
      </c:valAx>
    </c:plotArea>
    <c:plotVisOnly val="1"/>
    <c:dispBlanksAs val="gap"/>
    <c:showDLblsOverMax val="1"/>
  </c:chart>
  <c:spPr>
    <a:noFill/>
    <a:ln w="9525" cap="flat" cmpd="sng" algn="ctr">
      <a:no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0"/>
        <c:ser>
          <c:idx val="0"/>
          <c:order val="0"/>
          <c:tx>
            <c:strRef>
              <c:f>'Chart Outputs'!$B$17</c:f>
              <c:strCache>
                <c:ptCount val="1"/>
                <c:pt idx="0">
                  <c:v>Revenue</c:v>
                </c:pt>
              </c:strCache>
            </c:strRef>
          </c:tx>
          <c:spPr>
            <a:solidFill>
              <a:srgbClr val="4D79F5"/>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Outputs'!$P$16:$S$16</c:f>
              <c:numCache>
                <c:formatCode>mmm\-yy</c:formatCode>
                <c:ptCount val="4"/>
                <c:pt idx="0">
                  <c:v>44012</c:v>
                </c:pt>
                <c:pt idx="1">
                  <c:v>44104</c:v>
                </c:pt>
                <c:pt idx="2">
                  <c:v>44196</c:v>
                </c:pt>
                <c:pt idx="3">
                  <c:v>44286</c:v>
                </c:pt>
              </c:numCache>
            </c:numRef>
          </c:cat>
          <c:val>
            <c:numRef>
              <c:f>'Chart Outputs'!$P$17:$S$17</c:f>
              <c:numCache>
                <c:formatCode>"$"#,##0;\("$"#,##0\)</c:formatCode>
                <c:ptCount val="4"/>
                <c:pt idx="0">
                  <c:v>60000</c:v>
                </c:pt>
                <c:pt idx="1">
                  <c:v>60000</c:v>
                </c:pt>
                <c:pt idx="2">
                  <c:v>60000</c:v>
                </c:pt>
                <c:pt idx="3">
                  <c:v>60000</c:v>
                </c:pt>
              </c:numCache>
            </c:numRef>
          </c:val>
          <c:extLst>
            <c:ext xmlns:c16="http://schemas.microsoft.com/office/drawing/2014/chart" uri="{C3380CC4-5D6E-409C-BE32-E72D297353CC}">
              <c16:uniqueId val="{00000000-95B6-487A-A1DA-A66B35D36B38}"/>
            </c:ext>
          </c:extLst>
        </c:ser>
        <c:dLbls>
          <c:showLegendKey val="0"/>
          <c:showVal val="0"/>
          <c:showCatName val="0"/>
          <c:showSerName val="0"/>
          <c:showPercent val="0"/>
          <c:showBubbleSize val="0"/>
        </c:dLbls>
        <c:gapWidth val="84"/>
        <c:overlap val="-27"/>
        <c:axId val="458452432"/>
        <c:axId val="458456912"/>
      </c:barChart>
      <c:catAx>
        <c:axId val="45845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endParaRPr lang="en-FI"/>
          </a:p>
        </c:txPr>
        <c:crossAx val="458456912"/>
        <c:crosses val="autoZero"/>
        <c:auto val="0"/>
        <c:lblAlgn val="ctr"/>
        <c:lblOffset val="100"/>
        <c:noMultiLvlLbl val="1"/>
      </c:catAx>
      <c:valAx>
        <c:axId val="458456912"/>
        <c:scaling>
          <c:orientation val="minMax"/>
        </c:scaling>
        <c:delete val="0"/>
        <c:axPos val="l"/>
        <c:numFmt formatCode="&quot;$&quot;#,##0;\(&quot;$&quot;#,##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FI"/>
          </a:p>
        </c:txPr>
        <c:crossAx val="458452432"/>
        <c:crosses val="autoZero"/>
        <c:crossBetween val="between"/>
      </c:valAx>
    </c:plotArea>
    <c:plotVisOnly val="1"/>
    <c:dispBlanksAs val="gap"/>
    <c:showDLblsOverMax val="1"/>
  </c:chart>
  <c:spPr>
    <a:noFill/>
    <a:ln w="9525" cap="flat" cmpd="sng" algn="ctr">
      <a:noFill/>
      <a:prstDash val="solid"/>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0"/>
        <c:ser>
          <c:idx val="0"/>
          <c:order val="0"/>
          <c:tx>
            <c:strRef>
              <c:f>'Chart Outputs'!$B$17</c:f>
              <c:strCache>
                <c:ptCount val="1"/>
                <c:pt idx="0">
                  <c:v>Revenue</c:v>
                </c:pt>
              </c:strCache>
            </c:strRef>
          </c:tx>
          <c:spPr>
            <a:solidFill>
              <a:srgbClr val="4D79F5"/>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Outputs'!$P$16:$S$16</c:f>
              <c:numCache>
                <c:formatCode>mmm\-yy</c:formatCode>
                <c:ptCount val="4"/>
                <c:pt idx="0">
                  <c:v>44012</c:v>
                </c:pt>
                <c:pt idx="1">
                  <c:v>44104</c:v>
                </c:pt>
                <c:pt idx="2">
                  <c:v>44196</c:v>
                </c:pt>
                <c:pt idx="3">
                  <c:v>44286</c:v>
                </c:pt>
              </c:numCache>
            </c:numRef>
          </c:cat>
          <c:val>
            <c:numRef>
              <c:f>'Chart Outputs'!$P$18:$S$18</c:f>
              <c:numCache>
                <c:formatCode>"$"#,##0;\("$"#,##0\)</c:formatCode>
                <c:ptCount val="4"/>
                <c:pt idx="0">
                  <c:v>44400</c:v>
                </c:pt>
                <c:pt idx="1">
                  <c:v>44400</c:v>
                </c:pt>
                <c:pt idx="2">
                  <c:v>44400</c:v>
                </c:pt>
                <c:pt idx="3">
                  <c:v>44400</c:v>
                </c:pt>
              </c:numCache>
            </c:numRef>
          </c:val>
          <c:extLst>
            <c:ext xmlns:c16="http://schemas.microsoft.com/office/drawing/2014/chart" uri="{C3380CC4-5D6E-409C-BE32-E72D297353CC}">
              <c16:uniqueId val="{00000000-7B53-440A-BD78-C6DDFADB833B}"/>
            </c:ext>
          </c:extLst>
        </c:ser>
        <c:dLbls>
          <c:showLegendKey val="0"/>
          <c:showVal val="0"/>
          <c:showCatName val="0"/>
          <c:showSerName val="0"/>
          <c:showPercent val="0"/>
          <c:showBubbleSize val="0"/>
        </c:dLbls>
        <c:gapWidth val="84"/>
        <c:overlap val="-27"/>
        <c:axId val="458452432"/>
        <c:axId val="458456912"/>
      </c:barChart>
      <c:catAx>
        <c:axId val="45845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endParaRPr lang="en-FI"/>
          </a:p>
        </c:txPr>
        <c:crossAx val="458456912"/>
        <c:crosses val="autoZero"/>
        <c:auto val="0"/>
        <c:lblAlgn val="ctr"/>
        <c:lblOffset val="100"/>
        <c:noMultiLvlLbl val="1"/>
      </c:catAx>
      <c:valAx>
        <c:axId val="458456912"/>
        <c:scaling>
          <c:orientation val="minMax"/>
        </c:scaling>
        <c:delete val="0"/>
        <c:axPos val="l"/>
        <c:numFmt formatCode="&quot;$&quot;#,##0;\(&quot;$&quot;#,##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FI"/>
          </a:p>
        </c:txPr>
        <c:crossAx val="458452432"/>
        <c:crosses val="autoZero"/>
        <c:crossBetween val="between"/>
      </c:valAx>
    </c:plotArea>
    <c:plotVisOnly val="1"/>
    <c:dispBlanksAs val="gap"/>
    <c:showDLblsOverMax val="1"/>
  </c:chart>
  <c:spPr>
    <a:noFill/>
    <a:ln w="9525" cap="flat" cmpd="sng" algn="ctr">
      <a:noFill/>
      <a:prstDash val="solid"/>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0"/>
        <c:ser>
          <c:idx val="0"/>
          <c:order val="0"/>
          <c:tx>
            <c:strRef>
              <c:f>'Chart Outputs'!$B$17</c:f>
              <c:strCache>
                <c:ptCount val="1"/>
                <c:pt idx="0">
                  <c:v>Revenue</c:v>
                </c:pt>
              </c:strCache>
            </c:strRef>
          </c:tx>
          <c:spPr>
            <a:solidFill>
              <a:srgbClr val="4D79F5"/>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Outputs'!$P$16:$S$16</c:f>
              <c:numCache>
                <c:formatCode>mmm\-yy</c:formatCode>
                <c:ptCount val="4"/>
                <c:pt idx="0">
                  <c:v>44012</c:v>
                </c:pt>
                <c:pt idx="1">
                  <c:v>44104</c:v>
                </c:pt>
                <c:pt idx="2">
                  <c:v>44196</c:v>
                </c:pt>
                <c:pt idx="3">
                  <c:v>44286</c:v>
                </c:pt>
              </c:numCache>
            </c:numRef>
          </c:cat>
          <c:val>
            <c:numRef>
              <c:f>'Chart Outputs'!$P$19:$S$19</c:f>
              <c:numCache>
                <c:formatCode>"$"#,##0;\("$"#,##0\)</c:formatCode>
                <c:ptCount val="4"/>
                <c:pt idx="0">
                  <c:v>-144259.47571216756</c:v>
                </c:pt>
                <c:pt idx="1">
                  <c:v>-168161.22481367184</c:v>
                </c:pt>
                <c:pt idx="2">
                  <c:v>-168633.42982962189</c:v>
                </c:pt>
                <c:pt idx="3">
                  <c:v>-217368.55537333566</c:v>
                </c:pt>
              </c:numCache>
            </c:numRef>
          </c:val>
          <c:extLst>
            <c:ext xmlns:c16="http://schemas.microsoft.com/office/drawing/2014/chart" uri="{C3380CC4-5D6E-409C-BE32-E72D297353CC}">
              <c16:uniqueId val="{00000000-F42A-4AB6-A896-0EBBD3C1B6DA}"/>
            </c:ext>
          </c:extLst>
        </c:ser>
        <c:dLbls>
          <c:showLegendKey val="0"/>
          <c:showVal val="0"/>
          <c:showCatName val="0"/>
          <c:showSerName val="0"/>
          <c:showPercent val="0"/>
          <c:showBubbleSize val="0"/>
        </c:dLbls>
        <c:gapWidth val="84"/>
        <c:overlap val="-27"/>
        <c:axId val="458452432"/>
        <c:axId val="458456912"/>
      </c:barChart>
      <c:catAx>
        <c:axId val="458452432"/>
        <c:scaling>
          <c:orientation val="minMax"/>
        </c:scaling>
        <c:delete val="0"/>
        <c:axPos val="b"/>
        <c:numFmt formatCode="mmm\-yy" sourceLinked="1"/>
        <c:majorTickMark val="out"/>
        <c:minorTickMark val="none"/>
        <c:tickLblPos val="high"/>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endParaRPr lang="en-FI"/>
          </a:p>
        </c:txPr>
        <c:crossAx val="458456912"/>
        <c:crosses val="autoZero"/>
        <c:auto val="0"/>
        <c:lblAlgn val="ctr"/>
        <c:lblOffset val="100"/>
        <c:noMultiLvlLbl val="1"/>
      </c:catAx>
      <c:valAx>
        <c:axId val="458456912"/>
        <c:scaling>
          <c:orientation val="minMax"/>
        </c:scaling>
        <c:delete val="0"/>
        <c:axPos val="l"/>
        <c:numFmt formatCode="&quot;$&quot;#,##0;\(&quot;$&quot;#,##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FI"/>
          </a:p>
        </c:txPr>
        <c:crossAx val="458452432"/>
        <c:crosses val="autoZero"/>
        <c:crossBetween val="between"/>
      </c:valAx>
    </c:plotArea>
    <c:plotVisOnly val="1"/>
    <c:dispBlanksAs val="gap"/>
    <c:showDLblsOverMax val="1"/>
  </c:chart>
  <c:spPr>
    <a:noFill/>
    <a:ln w="9525" cap="flat" cmpd="sng" algn="ctr">
      <a:noFill/>
      <a:prstDash val="solid"/>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0"/>
        <c:ser>
          <c:idx val="0"/>
          <c:order val="0"/>
          <c:tx>
            <c:strRef>
              <c:f>'Chart Outputs'!$B$17</c:f>
              <c:strCache>
                <c:ptCount val="1"/>
                <c:pt idx="0">
                  <c:v>Revenue</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Outputs'!$U$16:$W$16</c:f>
              <c:numCache>
                <c:formatCode>mmm\-yy</c:formatCode>
                <c:ptCount val="3"/>
                <c:pt idx="0">
                  <c:v>44196</c:v>
                </c:pt>
                <c:pt idx="1">
                  <c:v>44561</c:v>
                </c:pt>
                <c:pt idx="2">
                  <c:v>44926</c:v>
                </c:pt>
              </c:numCache>
            </c:numRef>
          </c:cat>
          <c:val>
            <c:numRef>
              <c:f>'Chart Outputs'!$U$17:$W$17</c:f>
              <c:numCache>
                <c:formatCode>"$"#,##0;\("$"#,##0\)</c:formatCode>
                <c:ptCount val="3"/>
                <c:pt idx="0">
                  <c:v>240000</c:v>
                </c:pt>
                <c:pt idx="1">
                  <c:v>240000</c:v>
                </c:pt>
                <c:pt idx="2">
                  <c:v>240000</c:v>
                </c:pt>
              </c:numCache>
            </c:numRef>
          </c:val>
          <c:extLst>
            <c:ext xmlns:c16="http://schemas.microsoft.com/office/drawing/2014/chart" uri="{C3380CC4-5D6E-409C-BE32-E72D297353CC}">
              <c16:uniqueId val="{00000000-E541-4BDE-8AB7-B85705649D00}"/>
            </c:ext>
          </c:extLst>
        </c:ser>
        <c:dLbls>
          <c:showLegendKey val="0"/>
          <c:showVal val="0"/>
          <c:showCatName val="0"/>
          <c:showSerName val="0"/>
          <c:showPercent val="0"/>
          <c:showBubbleSize val="0"/>
        </c:dLbls>
        <c:gapWidth val="84"/>
        <c:overlap val="-27"/>
        <c:axId val="458452432"/>
        <c:axId val="458456912"/>
      </c:barChart>
      <c:catAx>
        <c:axId val="45845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endParaRPr lang="en-FI"/>
          </a:p>
        </c:txPr>
        <c:crossAx val="458456912"/>
        <c:crosses val="autoZero"/>
        <c:auto val="0"/>
        <c:lblAlgn val="ctr"/>
        <c:lblOffset val="100"/>
        <c:noMultiLvlLbl val="1"/>
      </c:catAx>
      <c:valAx>
        <c:axId val="458456912"/>
        <c:scaling>
          <c:orientation val="minMax"/>
        </c:scaling>
        <c:delete val="0"/>
        <c:axPos val="l"/>
        <c:numFmt formatCode="&quot;$&quot;#,##0;\(&quot;$&quot;#,##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FI"/>
          </a:p>
        </c:txPr>
        <c:crossAx val="458452432"/>
        <c:crosses val="autoZero"/>
        <c:crossBetween val="between"/>
      </c:valAx>
    </c:plotArea>
    <c:plotVisOnly val="1"/>
    <c:dispBlanksAs val="gap"/>
    <c:showDLblsOverMax val="1"/>
  </c:chart>
  <c:spPr>
    <a:noFill/>
    <a:ln w="9525" cap="flat" cmpd="sng" algn="ctr">
      <a:noFill/>
      <a:prstDash val="solid"/>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0"/>
        <c:ser>
          <c:idx val="0"/>
          <c:order val="0"/>
          <c:tx>
            <c:strRef>
              <c:f>'Chart Outputs'!$B$17</c:f>
              <c:strCache>
                <c:ptCount val="1"/>
                <c:pt idx="0">
                  <c:v>Revenue</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Outputs'!$U$16:$W$16</c:f>
              <c:numCache>
                <c:formatCode>mmm\-yy</c:formatCode>
                <c:ptCount val="3"/>
                <c:pt idx="0">
                  <c:v>44196</c:v>
                </c:pt>
                <c:pt idx="1">
                  <c:v>44561</c:v>
                </c:pt>
                <c:pt idx="2">
                  <c:v>44926</c:v>
                </c:pt>
              </c:numCache>
            </c:numRef>
          </c:cat>
          <c:val>
            <c:numRef>
              <c:f>'Chart Outputs'!$U$18:$W$18</c:f>
              <c:numCache>
                <c:formatCode>"$"#,##0;\("$"#,##0\)</c:formatCode>
                <c:ptCount val="3"/>
                <c:pt idx="0">
                  <c:v>177600</c:v>
                </c:pt>
                <c:pt idx="1">
                  <c:v>177600</c:v>
                </c:pt>
                <c:pt idx="2">
                  <c:v>177600</c:v>
                </c:pt>
              </c:numCache>
            </c:numRef>
          </c:val>
          <c:extLst>
            <c:ext xmlns:c16="http://schemas.microsoft.com/office/drawing/2014/chart" uri="{C3380CC4-5D6E-409C-BE32-E72D297353CC}">
              <c16:uniqueId val="{00000000-AB73-406D-82B8-6BED27922959}"/>
            </c:ext>
          </c:extLst>
        </c:ser>
        <c:dLbls>
          <c:showLegendKey val="0"/>
          <c:showVal val="0"/>
          <c:showCatName val="0"/>
          <c:showSerName val="0"/>
          <c:showPercent val="0"/>
          <c:showBubbleSize val="0"/>
        </c:dLbls>
        <c:gapWidth val="84"/>
        <c:overlap val="-27"/>
        <c:axId val="458452432"/>
        <c:axId val="458456912"/>
      </c:barChart>
      <c:catAx>
        <c:axId val="45845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endParaRPr lang="en-FI"/>
          </a:p>
        </c:txPr>
        <c:crossAx val="458456912"/>
        <c:crosses val="autoZero"/>
        <c:auto val="0"/>
        <c:lblAlgn val="ctr"/>
        <c:lblOffset val="100"/>
        <c:noMultiLvlLbl val="1"/>
      </c:catAx>
      <c:valAx>
        <c:axId val="458456912"/>
        <c:scaling>
          <c:orientation val="minMax"/>
        </c:scaling>
        <c:delete val="0"/>
        <c:axPos val="l"/>
        <c:numFmt formatCode="&quot;$&quot;#,##0;\(&quot;$&quot;#,##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FI"/>
          </a:p>
        </c:txPr>
        <c:crossAx val="458452432"/>
        <c:crosses val="autoZero"/>
        <c:crossBetween val="between"/>
      </c:valAx>
    </c:plotArea>
    <c:plotVisOnly val="1"/>
    <c:dispBlanksAs val="gap"/>
    <c:showDLblsOverMax val="1"/>
  </c:chart>
  <c:spPr>
    <a:noFill/>
    <a:ln w="9525" cap="flat" cmpd="sng" algn="ctr">
      <a:noFill/>
      <a:prstDash val="solid"/>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0"/>
        <c:ser>
          <c:idx val="0"/>
          <c:order val="0"/>
          <c:tx>
            <c:strRef>
              <c:f>'Chart Outputs'!$B$17</c:f>
              <c:strCache>
                <c:ptCount val="1"/>
                <c:pt idx="0">
                  <c:v>Revenue</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Outputs'!$U$16:$W$16</c:f>
              <c:numCache>
                <c:formatCode>mmm\-yy</c:formatCode>
                <c:ptCount val="3"/>
                <c:pt idx="0">
                  <c:v>44196</c:v>
                </c:pt>
                <c:pt idx="1">
                  <c:v>44561</c:v>
                </c:pt>
                <c:pt idx="2">
                  <c:v>44926</c:v>
                </c:pt>
              </c:numCache>
            </c:numRef>
          </c:cat>
          <c:val>
            <c:numRef>
              <c:f>'Chart Outputs'!$U$19:$W$19</c:f>
              <c:numCache>
                <c:formatCode>"$"#,##0;\("$"#,##0\)</c:formatCode>
                <c:ptCount val="3"/>
                <c:pt idx="0">
                  <c:v>-1153214.7926919507</c:v>
                </c:pt>
                <c:pt idx="1">
                  <c:v>-727244.86326345697</c:v>
                </c:pt>
                <c:pt idx="2">
                  <c:v>-730849.95548787748</c:v>
                </c:pt>
              </c:numCache>
            </c:numRef>
          </c:val>
          <c:extLst>
            <c:ext xmlns:c16="http://schemas.microsoft.com/office/drawing/2014/chart" uri="{C3380CC4-5D6E-409C-BE32-E72D297353CC}">
              <c16:uniqueId val="{00000000-8175-4726-9AFB-BA73B973E394}"/>
            </c:ext>
          </c:extLst>
        </c:ser>
        <c:dLbls>
          <c:showLegendKey val="0"/>
          <c:showVal val="0"/>
          <c:showCatName val="0"/>
          <c:showSerName val="0"/>
          <c:showPercent val="0"/>
          <c:showBubbleSize val="0"/>
        </c:dLbls>
        <c:gapWidth val="84"/>
        <c:overlap val="-27"/>
        <c:axId val="458452432"/>
        <c:axId val="458456912"/>
      </c:barChart>
      <c:catAx>
        <c:axId val="458452432"/>
        <c:scaling>
          <c:orientation val="minMax"/>
        </c:scaling>
        <c:delete val="0"/>
        <c:axPos val="b"/>
        <c:numFmt formatCode="mmm\-yy" sourceLinked="1"/>
        <c:majorTickMark val="out"/>
        <c:minorTickMark val="none"/>
        <c:tickLblPos val="high"/>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1" i="0" strike="noStrike" kern="1200" baseline="0">
                <a:solidFill>
                  <a:schemeClr val="tx1">
                    <a:lumMod val="65000"/>
                    <a:lumOff val="35000"/>
                  </a:schemeClr>
                </a:solidFill>
                <a:latin typeface="+mn-lt"/>
                <a:ea typeface="+mn-ea"/>
                <a:cs typeface="+mn-cs"/>
              </a:defRPr>
            </a:pPr>
            <a:endParaRPr lang="en-FI"/>
          </a:p>
        </c:txPr>
        <c:crossAx val="458456912"/>
        <c:crosses val="autoZero"/>
        <c:auto val="0"/>
        <c:lblAlgn val="ctr"/>
        <c:lblOffset val="100"/>
        <c:noMultiLvlLbl val="1"/>
      </c:catAx>
      <c:valAx>
        <c:axId val="458456912"/>
        <c:scaling>
          <c:orientation val="minMax"/>
        </c:scaling>
        <c:delete val="0"/>
        <c:axPos val="l"/>
        <c:numFmt formatCode="&quot;$&quot;#,##0;\(&quot;$&quot;#,##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FI"/>
          </a:p>
        </c:txPr>
        <c:crossAx val="458452432"/>
        <c:crosses val="autoZero"/>
        <c:crossBetween val="between"/>
      </c:valAx>
    </c:plotArea>
    <c:plotVisOnly val="1"/>
    <c:dispBlanksAs val="gap"/>
    <c:showDLblsOverMax val="1"/>
  </c:chart>
  <c:spPr>
    <a:noFill/>
    <a:ln w="9525" cap="flat" cmpd="sng" algn="ctr">
      <a:no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59530</xdr:colOff>
      <xdr:row>23</xdr:row>
      <xdr:rowOff>9525</xdr:rowOff>
    </xdr:from>
    <xdr:to>
      <xdr:col>13</xdr:col>
      <xdr:colOff>603249</xdr:colOff>
      <xdr:row>39</xdr:row>
      <xdr:rowOff>39688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59530</xdr:colOff>
      <xdr:row>41</xdr:row>
      <xdr:rowOff>65088</xdr:rowOff>
    </xdr:from>
    <xdr:to>
      <xdr:col>13</xdr:col>
      <xdr:colOff>603249</xdr:colOff>
      <xdr:row>57</xdr:row>
      <xdr:rowOff>95250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59530</xdr:colOff>
      <xdr:row>59</xdr:row>
      <xdr:rowOff>73025</xdr:rowOff>
    </xdr:from>
    <xdr:to>
      <xdr:col>13</xdr:col>
      <xdr:colOff>603249</xdr:colOff>
      <xdr:row>75</xdr:row>
      <xdr:rowOff>103188</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507999</xdr:colOff>
      <xdr:row>23</xdr:row>
      <xdr:rowOff>9525</xdr:rowOff>
    </xdr:from>
    <xdr:to>
      <xdr:col>19</xdr:col>
      <xdr:colOff>99785</xdr:colOff>
      <xdr:row>39</xdr:row>
      <xdr:rowOff>39688</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507999</xdr:colOff>
      <xdr:row>41</xdr:row>
      <xdr:rowOff>63953</xdr:rowOff>
    </xdr:from>
    <xdr:to>
      <xdr:col>19</xdr:col>
      <xdr:colOff>99785</xdr:colOff>
      <xdr:row>57</xdr:row>
      <xdr:rowOff>94116</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507999</xdr:colOff>
      <xdr:row>59</xdr:row>
      <xdr:rowOff>63954</xdr:rowOff>
    </xdr:from>
    <xdr:to>
      <xdr:col>19</xdr:col>
      <xdr:colOff>99785</xdr:colOff>
      <xdr:row>75</xdr:row>
      <xdr:rowOff>94117</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xdr:colOff>
      <xdr:row>23</xdr:row>
      <xdr:rowOff>9525</xdr:rowOff>
    </xdr:from>
    <xdr:to>
      <xdr:col>23</xdr:col>
      <xdr:colOff>199571</xdr:colOff>
      <xdr:row>39</xdr:row>
      <xdr:rowOff>39688</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xdr:colOff>
      <xdr:row>41</xdr:row>
      <xdr:rowOff>63953</xdr:rowOff>
    </xdr:from>
    <xdr:to>
      <xdr:col>23</xdr:col>
      <xdr:colOff>199571</xdr:colOff>
      <xdr:row>57</xdr:row>
      <xdr:rowOff>94116</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xdr:colOff>
      <xdr:row>59</xdr:row>
      <xdr:rowOff>63954</xdr:rowOff>
    </xdr:from>
    <xdr:to>
      <xdr:col>23</xdr:col>
      <xdr:colOff>199571</xdr:colOff>
      <xdr:row>75</xdr:row>
      <xdr:rowOff>94117</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H55"/>
  <sheetViews>
    <sheetView showGridLines="0" zoomScale="80" zoomScaleNormal="80" workbookViewId="0"/>
  </sheetViews>
  <sheetFormatPr defaultColWidth="0" defaultRowHeight="15" zeroHeight="1" x14ac:dyDescent="0.25"/>
  <cols>
    <col min="1" max="1" width="2.5703125" customWidth="1"/>
    <col min="2" max="2" width="34.5703125" customWidth="1"/>
    <col min="3" max="3" width="0.85546875" customWidth="1"/>
    <col min="4" max="4" width="71.85546875" customWidth="1"/>
    <col min="5" max="5" width="12.5703125" customWidth="1"/>
    <col min="6" max="6" width="2.5703125" customWidth="1"/>
    <col min="7" max="7" width="75.28515625" customWidth="1"/>
    <col min="8" max="8" width="8.7109375" customWidth="1"/>
    <col min="9" max="9" width="8.7109375" hidden="1" customWidth="1"/>
    <col min="10" max="16384" width="8.7109375" hidden="1"/>
  </cols>
  <sheetData>
    <row r="1" spans="1:7" ht="41.1" customHeight="1" x14ac:dyDescent="0.65">
      <c r="A1" s="5"/>
      <c r="B1" s="6" t="s">
        <v>0</v>
      </c>
      <c r="C1" s="5"/>
    </row>
    <row r="2" spans="1:7" x14ac:dyDescent="0.25">
      <c r="A2" s="5"/>
      <c r="B2" s="5"/>
      <c r="C2" s="5"/>
    </row>
    <row r="3" spans="1:7" ht="15.6" customHeight="1" x14ac:dyDescent="0.25">
      <c r="A3" s="5"/>
      <c r="B3" s="171" t="s">
        <v>1</v>
      </c>
      <c r="C3" s="5"/>
    </row>
    <row r="4" spans="1:7" x14ac:dyDescent="0.25">
      <c r="A4" s="5"/>
      <c r="B4" s="5" t="s">
        <v>2</v>
      </c>
      <c r="C4" s="5"/>
    </row>
    <row r="5" spans="1:7" x14ac:dyDescent="0.25">
      <c r="A5" s="5"/>
      <c r="B5" s="5" t="s">
        <v>3</v>
      </c>
      <c r="C5" s="5"/>
    </row>
    <row r="6" spans="1:7" x14ac:dyDescent="0.25">
      <c r="A6" s="5"/>
      <c r="B6" s="5"/>
      <c r="C6" s="5"/>
      <c r="E6" s="179"/>
      <c r="G6" s="180" t="s">
        <v>4</v>
      </c>
    </row>
    <row r="7" spans="1:7" ht="15.6" customHeight="1" x14ac:dyDescent="0.25">
      <c r="A7" s="5"/>
      <c r="B7" s="171" t="s">
        <v>5</v>
      </c>
      <c r="C7" s="5"/>
      <c r="E7" s="181"/>
      <c r="G7" t="s">
        <v>6</v>
      </c>
    </row>
    <row r="8" spans="1:7" x14ac:dyDescent="0.25">
      <c r="A8" s="5"/>
      <c r="B8" s="5" t="s">
        <v>7</v>
      </c>
      <c r="C8" s="5"/>
    </row>
    <row r="9" spans="1:7" x14ac:dyDescent="0.25">
      <c r="A9" s="5"/>
      <c r="B9" s="5" t="s">
        <v>8</v>
      </c>
      <c r="C9" s="5"/>
    </row>
    <row r="10" spans="1:7" x14ac:dyDescent="0.25">
      <c r="A10" s="5"/>
      <c r="B10" s="5"/>
      <c r="C10" s="5"/>
    </row>
    <row r="11" spans="1:7" x14ac:dyDescent="0.25">
      <c r="A11" s="5"/>
      <c r="B11" s="5"/>
      <c r="C11" s="5"/>
    </row>
    <row r="12" spans="1:7" ht="15.6" customHeight="1" x14ac:dyDescent="0.25">
      <c r="A12" s="5"/>
      <c r="B12" s="172" t="s">
        <v>9</v>
      </c>
      <c r="C12" s="7"/>
      <c r="D12" s="7"/>
    </row>
    <row r="13" spans="1:7" ht="3" customHeight="1" x14ac:dyDescent="0.25">
      <c r="A13" s="5"/>
    </row>
    <row r="14" spans="1:7" ht="3" customHeight="1" x14ac:dyDescent="0.25">
      <c r="A14" s="5"/>
      <c r="B14" s="8"/>
      <c r="C14" s="8"/>
      <c r="D14" s="8"/>
    </row>
    <row r="15" spans="1:7" ht="78" customHeight="1" x14ac:dyDescent="0.25">
      <c r="A15" s="5"/>
      <c r="B15" s="9" t="s">
        <v>10</v>
      </c>
      <c r="C15" s="10"/>
      <c r="D15" s="11" t="s">
        <v>11</v>
      </c>
    </row>
    <row r="16" spans="1:7" ht="3" customHeight="1" x14ac:dyDescent="0.25">
      <c r="A16" s="5"/>
      <c r="B16" s="10"/>
      <c r="C16" s="10"/>
      <c r="D16" s="11"/>
    </row>
    <row r="17" spans="1:4" ht="3" customHeight="1" x14ac:dyDescent="0.25">
      <c r="A17" s="5"/>
      <c r="B17" s="12"/>
      <c r="C17" s="12"/>
      <c r="D17" s="13"/>
    </row>
    <row r="18" spans="1:4" ht="74.099999999999994" customHeight="1" x14ac:dyDescent="0.25">
      <c r="A18" s="5"/>
      <c r="B18" s="9" t="s">
        <v>12</v>
      </c>
      <c r="C18" s="10"/>
      <c r="D18" s="11" t="s">
        <v>13</v>
      </c>
    </row>
    <row r="19" spans="1:4" ht="3" customHeight="1" x14ac:dyDescent="0.25">
      <c r="A19" s="5"/>
      <c r="B19" s="14"/>
      <c r="C19" s="14"/>
    </row>
    <row r="20" spans="1:4" ht="3" customHeight="1" x14ac:dyDescent="0.25">
      <c r="A20" s="5"/>
      <c r="B20" s="12"/>
      <c r="C20" s="12"/>
      <c r="D20" s="13"/>
    </row>
    <row r="21" spans="1:4" ht="74.099999999999994" customHeight="1" x14ac:dyDescent="0.25">
      <c r="A21" s="5"/>
      <c r="B21" s="9" t="s">
        <v>14</v>
      </c>
      <c r="C21" s="10"/>
      <c r="D21" s="11" t="s">
        <v>15</v>
      </c>
    </row>
    <row r="22" spans="1:4" ht="3" customHeight="1" x14ac:dyDescent="0.25">
      <c r="A22" s="5"/>
      <c r="B22" s="14"/>
      <c r="C22" s="14"/>
    </row>
    <row r="23" spans="1:4" ht="3" customHeight="1" x14ac:dyDescent="0.25">
      <c r="A23" s="5"/>
      <c r="B23" s="12"/>
      <c r="C23" s="12"/>
      <c r="D23" s="13"/>
    </row>
    <row r="24" spans="1:4" ht="99.95" customHeight="1" x14ac:dyDescent="0.25">
      <c r="A24" s="5"/>
      <c r="B24" s="9" t="s">
        <v>16</v>
      </c>
      <c r="C24" s="10"/>
      <c r="D24" s="11" t="s">
        <v>17</v>
      </c>
    </row>
    <row r="25" spans="1:4" ht="3" customHeight="1" x14ac:dyDescent="0.25">
      <c r="A25" s="5"/>
      <c r="B25" s="14"/>
      <c r="C25" s="14"/>
    </row>
    <row r="26" spans="1:4" ht="3" customHeight="1" x14ac:dyDescent="0.25">
      <c r="A26" s="5"/>
      <c r="B26" s="12"/>
      <c r="C26" s="12"/>
      <c r="D26" s="13"/>
    </row>
    <row r="27" spans="1:4" ht="74.099999999999994" customHeight="1" x14ac:dyDescent="0.25">
      <c r="A27" s="5"/>
      <c r="B27" s="9" t="s">
        <v>18</v>
      </c>
      <c r="C27" s="10"/>
      <c r="D27" s="11" t="s">
        <v>19</v>
      </c>
    </row>
    <row r="28" spans="1:4" ht="3" customHeight="1" x14ac:dyDescent="0.25">
      <c r="A28" s="5"/>
      <c r="B28" s="14"/>
      <c r="C28" s="14"/>
    </row>
    <row r="29" spans="1:4" ht="3" customHeight="1" x14ac:dyDescent="0.25">
      <c r="A29" s="5"/>
      <c r="B29" s="12"/>
      <c r="C29" s="12"/>
      <c r="D29" s="13"/>
    </row>
    <row r="30" spans="1:4" ht="74.099999999999994" customHeight="1" x14ac:dyDescent="0.25">
      <c r="A30" s="5"/>
      <c r="B30" s="9" t="s">
        <v>20</v>
      </c>
      <c r="C30" s="10"/>
      <c r="D30" s="11" t="s">
        <v>21</v>
      </c>
    </row>
    <row r="31" spans="1:4" ht="3" customHeight="1" x14ac:dyDescent="0.25">
      <c r="A31" s="5"/>
      <c r="B31" s="14"/>
      <c r="C31" s="14"/>
    </row>
    <row r="32" spans="1:4" ht="3" customHeight="1" x14ac:dyDescent="0.25">
      <c r="A32" s="5"/>
      <c r="B32" s="12"/>
      <c r="C32" s="12"/>
      <c r="D32" s="13"/>
    </row>
    <row r="33" spans="1:4" ht="74.099999999999994" customHeight="1" x14ac:dyDescent="0.25">
      <c r="A33" s="5"/>
      <c r="B33" s="9" t="s">
        <v>22</v>
      </c>
      <c r="C33" s="10"/>
      <c r="D33" s="11" t="s">
        <v>23</v>
      </c>
    </row>
    <row r="34" spans="1:4" ht="3" customHeight="1" x14ac:dyDescent="0.25">
      <c r="A34" s="5"/>
      <c r="B34" s="14"/>
      <c r="C34" s="14"/>
    </row>
    <row r="35" spans="1:4" x14ac:dyDescent="0.25">
      <c r="A35" s="5"/>
      <c r="B35" s="5"/>
      <c r="C35" s="5"/>
    </row>
    <row r="36" spans="1:4" x14ac:dyDescent="0.25">
      <c r="A36" s="5"/>
      <c r="B36" s="5"/>
      <c r="C36" s="5"/>
    </row>
    <row r="37" spans="1:4" ht="15.6" customHeight="1" x14ac:dyDescent="0.25">
      <c r="A37" s="5"/>
      <c r="B37" s="172" t="s">
        <v>24</v>
      </c>
      <c r="C37" s="7"/>
      <c r="D37" s="7"/>
    </row>
    <row r="38" spans="1:4" ht="3" customHeight="1" x14ac:dyDescent="0.25">
      <c r="A38" s="5"/>
    </row>
    <row r="39" spans="1:4" ht="3" customHeight="1" x14ac:dyDescent="0.25">
      <c r="A39" s="5"/>
      <c r="B39" s="8"/>
      <c r="C39" s="8"/>
      <c r="D39" s="8"/>
    </row>
    <row r="40" spans="1:4" ht="99.95" customHeight="1" x14ac:dyDescent="0.25">
      <c r="A40" s="5"/>
      <c r="B40" s="9" t="s">
        <v>25</v>
      </c>
      <c r="C40" s="10"/>
      <c r="D40" s="11" t="s">
        <v>26</v>
      </c>
    </row>
    <row r="41" spans="1:4" ht="3" customHeight="1" x14ac:dyDescent="0.25">
      <c r="A41" s="5"/>
      <c r="B41" s="5"/>
      <c r="C41" s="5"/>
    </row>
    <row r="42" spans="1:4" ht="3" customHeight="1" x14ac:dyDescent="0.25">
      <c r="A42" s="5"/>
      <c r="B42" s="8"/>
      <c r="C42" s="8"/>
      <c r="D42" s="8"/>
    </row>
    <row r="43" spans="1:4" ht="99.95" customHeight="1" x14ac:dyDescent="0.25">
      <c r="A43" s="5"/>
      <c r="B43" s="9" t="s">
        <v>27</v>
      </c>
      <c r="C43" s="10"/>
      <c r="D43" s="11" t="s">
        <v>28</v>
      </c>
    </row>
    <row r="44" spans="1:4" ht="3" customHeight="1" x14ac:dyDescent="0.25">
      <c r="A44" s="5"/>
      <c r="B44" s="5"/>
      <c r="C44" s="5"/>
    </row>
    <row r="45" spans="1:4" ht="3" customHeight="1" x14ac:dyDescent="0.25">
      <c r="B45" s="8"/>
      <c r="C45" s="8"/>
      <c r="D45" s="8"/>
    </row>
    <row r="46" spans="1:4" ht="99.95" customHeight="1" x14ac:dyDescent="0.25">
      <c r="B46" s="9" t="s">
        <v>29</v>
      </c>
      <c r="C46" s="10"/>
      <c r="D46" s="11" t="s">
        <v>30</v>
      </c>
    </row>
    <row r="47" spans="1:4" ht="3" customHeight="1" x14ac:dyDescent="0.25">
      <c r="B47" s="5"/>
      <c r="C47" s="5"/>
    </row>
    <row r="48" spans="1:4" ht="3" customHeight="1" x14ac:dyDescent="0.25">
      <c r="B48" s="8"/>
      <c r="C48" s="8"/>
      <c r="D48" s="8"/>
    </row>
    <row r="49" spans="2:4" ht="99.95" customHeight="1" x14ac:dyDescent="0.25">
      <c r="B49" s="9" t="s">
        <v>31</v>
      </c>
      <c r="C49" s="10"/>
      <c r="D49" s="11" t="s">
        <v>32</v>
      </c>
    </row>
    <row r="50" spans="2:4" ht="3" customHeight="1" x14ac:dyDescent="0.25">
      <c r="B50" s="5"/>
      <c r="C50" s="5"/>
    </row>
    <row r="51" spans="2:4" ht="3" customHeight="1" x14ac:dyDescent="0.25">
      <c r="B51" s="8"/>
      <c r="C51" s="8"/>
      <c r="D51" s="8"/>
    </row>
    <row r="52" spans="2:4" ht="60" customHeight="1" x14ac:dyDescent="0.25">
      <c r="B52" s="9" t="s">
        <v>33</v>
      </c>
      <c r="C52" s="10"/>
      <c r="D52" s="11" t="s">
        <v>34</v>
      </c>
    </row>
    <row r="53" spans="2:4" ht="3" customHeight="1" x14ac:dyDescent="0.25">
      <c r="B53" s="5"/>
      <c r="C53" s="5"/>
    </row>
    <row r="54" spans="2:4" ht="3" customHeight="1" x14ac:dyDescent="0.25">
      <c r="B54" s="8"/>
      <c r="C54" s="8"/>
      <c r="D54" s="8"/>
    </row>
    <row r="55" spans="2:4" ht="60" customHeight="1" x14ac:dyDescent="0.25">
      <c r="B55" s="9" t="s">
        <v>35</v>
      </c>
      <c r="C55" s="10"/>
      <c r="D55" s="11" t="s">
        <v>36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79998168889431442"/>
  </sheetPr>
  <dimension ref="B1:AP65"/>
  <sheetViews>
    <sheetView showGridLines="0" zoomScale="80" zoomScaleNormal="80" workbookViewId="0">
      <selection activeCell="I28" sqref="I28"/>
    </sheetView>
  </sheetViews>
  <sheetFormatPr defaultColWidth="8.7109375" defaultRowHeight="12.75" x14ac:dyDescent="0.2"/>
  <cols>
    <col min="1" max="1" width="1.5703125" style="16" customWidth="1"/>
    <col min="2" max="2" width="30.5703125" style="16" customWidth="1"/>
    <col min="3" max="3" width="8.7109375" style="16" customWidth="1"/>
    <col min="4" max="4" width="9.85546875" style="16" bestFit="1" customWidth="1"/>
    <col min="5" max="13" width="8.85546875" style="16" bestFit="1" customWidth="1"/>
    <col min="14" max="14" width="8.7109375" style="16" customWidth="1"/>
    <col min="15" max="16384" width="8.7109375" style="16"/>
  </cols>
  <sheetData>
    <row r="1" spans="2:42" ht="35.1" customHeight="1" x14ac:dyDescent="0.4">
      <c r="B1" s="119" t="str">
        <f>Cover!$B$1</f>
        <v>BetterFi -- A Better Financial Model Template For Startups 🚀</v>
      </c>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row>
    <row r="2" spans="2:42" ht="18.600000000000001" customHeight="1" x14ac:dyDescent="0.3">
      <c r="B2" s="123" t="s">
        <v>364</v>
      </c>
    </row>
    <row r="3" spans="2:42" ht="18.600000000000001" customHeight="1" x14ac:dyDescent="0.3">
      <c r="B3" s="123"/>
    </row>
    <row r="4" spans="2:42" x14ac:dyDescent="0.2">
      <c r="B4" s="23" t="s">
        <v>37</v>
      </c>
      <c r="D4" s="124"/>
    </row>
    <row r="5" spans="2:42" x14ac:dyDescent="0.2">
      <c r="B5" s="16" t="s">
        <v>365</v>
      </c>
      <c r="D5" s="124"/>
    </row>
    <row r="6" spans="2:42" x14ac:dyDescent="0.2">
      <c r="B6" s="16" t="s">
        <v>366</v>
      </c>
      <c r="D6" s="124"/>
    </row>
    <row r="8" spans="2:42" ht="20.100000000000001" customHeight="1" x14ac:dyDescent="0.2">
      <c r="B8" s="63" t="s">
        <v>367</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row>
    <row r="10" spans="2:42" x14ac:dyDescent="0.2">
      <c r="B10" s="32" t="s">
        <v>44</v>
      </c>
      <c r="D10" s="109" t="str">
        <f>'Financial Model'!D12</f>
        <v>Actual</v>
      </c>
      <c r="E10" s="109" t="str">
        <f>'Financial Model'!E12</f>
        <v>Forecast</v>
      </c>
      <c r="F10" s="109" t="str">
        <f>'Financial Model'!F12</f>
        <v>Forecast</v>
      </c>
      <c r="G10" s="109" t="str">
        <f>'Financial Model'!G12</f>
        <v>Forecast</v>
      </c>
      <c r="H10" s="109" t="str">
        <f>'Financial Model'!H12</f>
        <v>Forecast</v>
      </c>
      <c r="I10" s="109" t="str">
        <f>'Financial Model'!I12</f>
        <v>Forecast</v>
      </c>
      <c r="J10" s="109" t="str">
        <f>'Financial Model'!J12</f>
        <v>Forecast</v>
      </c>
      <c r="K10" s="109" t="str">
        <f>'Financial Model'!K12</f>
        <v>Forecast</v>
      </c>
      <c r="L10" s="109" t="str">
        <f>'Financial Model'!L12</f>
        <v>Forecast</v>
      </c>
      <c r="M10" s="109" t="str">
        <f>'Financial Model'!M12</f>
        <v>Forecast</v>
      </c>
      <c r="N10" s="109" t="str">
        <f>'Financial Model'!N12</f>
        <v>Forecast</v>
      </c>
      <c r="O10" s="109" t="str">
        <f>'Financial Model'!O12</f>
        <v>Forecast</v>
      </c>
      <c r="P10" s="109" t="str">
        <f>'Financial Model'!P12</f>
        <v>Forecast</v>
      </c>
      <c r="Q10" s="109" t="str">
        <f>'Financial Model'!Q12</f>
        <v>Forecast</v>
      </c>
      <c r="R10" s="109" t="str">
        <f>'Financial Model'!R12</f>
        <v>Forecast</v>
      </c>
      <c r="S10" s="109" t="str">
        <f>'Financial Model'!S12</f>
        <v>Forecast</v>
      </c>
      <c r="T10" s="109" t="str">
        <f>'Financial Model'!T12</f>
        <v>Forecast</v>
      </c>
      <c r="U10" s="109" t="str">
        <f>'Financial Model'!U12</f>
        <v>Forecast</v>
      </c>
      <c r="V10" s="109" t="str">
        <f>'Financial Model'!V12</f>
        <v>Forecast</v>
      </c>
      <c r="W10" s="109" t="str">
        <f>'Financial Model'!W12</f>
        <v>Forecast</v>
      </c>
      <c r="X10" s="109" t="str">
        <f>'Financial Model'!X12</f>
        <v>Forecast</v>
      </c>
      <c r="Y10" s="109" t="str">
        <f>'Financial Model'!Y12</f>
        <v>Forecast</v>
      </c>
      <c r="Z10" s="109" t="str">
        <f>'Financial Model'!Z12</f>
        <v>Forecast</v>
      </c>
      <c r="AA10" s="109" t="str">
        <f>'Financial Model'!AA12</f>
        <v>Forecast</v>
      </c>
      <c r="AB10" s="109" t="str">
        <f>'Financial Model'!AB12</f>
        <v>Forecast</v>
      </c>
      <c r="AC10" s="109" t="str">
        <f>'Financial Model'!AC12</f>
        <v>Forecast</v>
      </c>
      <c r="AD10" s="109" t="str">
        <f>'Financial Model'!AD12</f>
        <v>Forecast</v>
      </c>
      <c r="AE10" s="109" t="str">
        <f>'Financial Model'!AE12</f>
        <v>Forecast</v>
      </c>
      <c r="AF10" s="109" t="str">
        <f>'Financial Model'!AF12</f>
        <v>Forecast</v>
      </c>
      <c r="AG10" s="109" t="str">
        <f>'Financial Model'!AG12</f>
        <v>Forecast</v>
      </c>
      <c r="AH10" s="109" t="str">
        <f>'Financial Model'!AH12</f>
        <v>Forecast</v>
      </c>
      <c r="AI10" s="109" t="str">
        <f>'Financial Model'!AI12</f>
        <v>Forecast</v>
      </c>
      <c r="AJ10" s="109" t="str">
        <f>'Financial Model'!AJ12</f>
        <v>Forecast</v>
      </c>
      <c r="AK10" s="109" t="str">
        <f>'Financial Model'!AK12</f>
        <v>Forecast</v>
      </c>
      <c r="AL10" s="109" t="str">
        <f>'Financial Model'!AL12</f>
        <v>Forecast</v>
      </c>
      <c r="AM10" s="109" t="str">
        <f>'Financial Model'!AM12</f>
        <v>Forecast</v>
      </c>
    </row>
    <row r="12" spans="2:42" x14ac:dyDescent="0.2">
      <c r="B12" s="17" t="s">
        <v>368</v>
      </c>
      <c r="C12" s="17"/>
      <c r="D12" s="19">
        <f>'Financial Model'!D14</f>
        <v>43861</v>
      </c>
      <c r="E12" s="19">
        <f>'Financial Model'!E14</f>
        <v>43890</v>
      </c>
      <c r="F12" s="19">
        <f>'Financial Model'!F14</f>
        <v>43921</v>
      </c>
      <c r="G12" s="19">
        <f>'Financial Model'!G14</f>
        <v>43951</v>
      </c>
      <c r="H12" s="19">
        <f>'Financial Model'!H14</f>
        <v>43982</v>
      </c>
      <c r="I12" s="19">
        <f>'Financial Model'!I14</f>
        <v>44012</v>
      </c>
      <c r="J12" s="19">
        <f>'Financial Model'!J14</f>
        <v>44043</v>
      </c>
      <c r="K12" s="19">
        <f>'Financial Model'!K14</f>
        <v>44074</v>
      </c>
      <c r="L12" s="19">
        <f>'Financial Model'!L14</f>
        <v>44104</v>
      </c>
      <c r="M12" s="19">
        <f>'Financial Model'!M14</f>
        <v>44135</v>
      </c>
      <c r="N12" s="19">
        <f>'Financial Model'!N14</f>
        <v>44165</v>
      </c>
      <c r="O12" s="19">
        <f>'Financial Model'!O14</f>
        <v>44196</v>
      </c>
      <c r="P12" s="19">
        <f>'Financial Model'!P14</f>
        <v>44227</v>
      </c>
      <c r="Q12" s="19">
        <f>'Financial Model'!Q14</f>
        <v>44255</v>
      </c>
      <c r="R12" s="19">
        <f>'Financial Model'!R14</f>
        <v>44286</v>
      </c>
      <c r="S12" s="19">
        <f>'Financial Model'!S14</f>
        <v>44316</v>
      </c>
      <c r="T12" s="19">
        <f>'Financial Model'!T14</f>
        <v>44347</v>
      </c>
      <c r="U12" s="19">
        <f>'Financial Model'!U14</f>
        <v>44377</v>
      </c>
      <c r="V12" s="19">
        <f>'Financial Model'!V14</f>
        <v>44408</v>
      </c>
      <c r="W12" s="19">
        <f>'Financial Model'!W14</f>
        <v>44439</v>
      </c>
      <c r="X12" s="19">
        <f>'Financial Model'!X14</f>
        <v>44469</v>
      </c>
      <c r="Y12" s="19">
        <f>'Financial Model'!Y14</f>
        <v>44500</v>
      </c>
      <c r="Z12" s="19">
        <f>'Financial Model'!Z14</f>
        <v>44530</v>
      </c>
      <c r="AA12" s="19">
        <f>'Financial Model'!AA14</f>
        <v>44561</v>
      </c>
      <c r="AB12" s="19">
        <f>'Financial Model'!AB14</f>
        <v>44592</v>
      </c>
      <c r="AC12" s="19">
        <f>'Financial Model'!AC14</f>
        <v>44620</v>
      </c>
      <c r="AD12" s="19">
        <f>'Financial Model'!AD14</f>
        <v>44651</v>
      </c>
      <c r="AE12" s="19">
        <f>'Financial Model'!AE14</f>
        <v>44681</v>
      </c>
      <c r="AF12" s="19">
        <f>'Financial Model'!AF14</f>
        <v>44712</v>
      </c>
      <c r="AG12" s="19">
        <f>'Financial Model'!AG14</f>
        <v>44742</v>
      </c>
      <c r="AH12" s="19">
        <f>'Financial Model'!AH14</f>
        <v>44773</v>
      </c>
      <c r="AI12" s="19">
        <f>'Financial Model'!AI14</f>
        <v>44804</v>
      </c>
      <c r="AJ12" s="19">
        <f>'Financial Model'!AJ14</f>
        <v>44834</v>
      </c>
      <c r="AK12" s="19">
        <f>'Financial Model'!AK14</f>
        <v>44865</v>
      </c>
      <c r="AL12" s="19">
        <f>'Financial Model'!AL14</f>
        <v>44895</v>
      </c>
      <c r="AM12" s="19">
        <f>'Financial Model'!AM14</f>
        <v>44926</v>
      </c>
    </row>
    <row r="14" spans="2:42" x14ac:dyDescent="0.2">
      <c r="B14" s="16" t="s">
        <v>48</v>
      </c>
      <c r="D14" s="31">
        <f>'Financial Model'!D16</f>
        <v>20000</v>
      </c>
      <c r="E14" s="31">
        <f>'Financial Model'!E16</f>
        <v>20000</v>
      </c>
      <c r="F14" s="31">
        <f>'Financial Model'!F16</f>
        <v>20000</v>
      </c>
      <c r="G14" s="31">
        <f>'Financial Model'!G16</f>
        <v>20000</v>
      </c>
      <c r="H14" s="31">
        <f>'Financial Model'!H16</f>
        <v>20000</v>
      </c>
      <c r="I14" s="31">
        <f>'Financial Model'!I16</f>
        <v>20000</v>
      </c>
      <c r="J14" s="31">
        <f>'Financial Model'!J16</f>
        <v>20000</v>
      </c>
      <c r="K14" s="31">
        <f>'Financial Model'!K16</f>
        <v>20000</v>
      </c>
      <c r="L14" s="31">
        <f>'Financial Model'!L16</f>
        <v>20000</v>
      </c>
      <c r="M14" s="31">
        <f>'Financial Model'!M16</f>
        <v>20000</v>
      </c>
      <c r="N14" s="31">
        <f>'Financial Model'!N16</f>
        <v>20000</v>
      </c>
      <c r="O14" s="31">
        <f>'Financial Model'!O16</f>
        <v>20000</v>
      </c>
      <c r="P14" s="31">
        <f>'Financial Model'!P16</f>
        <v>20000</v>
      </c>
      <c r="Q14" s="31">
        <f>'Financial Model'!Q16</f>
        <v>20000</v>
      </c>
      <c r="R14" s="31">
        <f>'Financial Model'!R16</f>
        <v>20000</v>
      </c>
      <c r="S14" s="31">
        <f>'Financial Model'!S16</f>
        <v>20000</v>
      </c>
      <c r="T14" s="31">
        <f>'Financial Model'!T16</f>
        <v>20000</v>
      </c>
      <c r="U14" s="31">
        <f>'Financial Model'!U16</f>
        <v>20000</v>
      </c>
      <c r="V14" s="31">
        <f>'Financial Model'!V16</f>
        <v>20000</v>
      </c>
      <c r="W14" s="31">
        <f>'Financial Model'!W16</f>
        <v>20000</v>
      </c>
      <c r="X14" s="31">
        <f>'Financial Model'!X16</f>
        <v>20000</v>
      </c>
      <c r="Y14" s="31">
        <f>'Financial Model'!Y16</f>
        <v>20000</v>
      </c>
      <c r="Z14" s="31">
        <f>'Financial Model'!Z16</f>
        <v>20000</v>
      </c>
      <c r="AA14" s="31">
        <f>'Financial Model'!AA16</f>
        <v>20000</v>
      </c>
      <c r="AB14" s="31">
        <f>'Financial Model'!AB16</f>
        <v>20000</v>
      </c>
      <c r="AC14" s="31">
        <f>'Financial Model'!AC16</f>
        <v>20000</v>
      </c>
      <c r="AD14" s="31">
        <f>'Financial Model'!AD16</f>
        <v>20000</v>
      </c>
      <c r="AE14" s="31">
        <f>'Financial Model'!AE16</f>
        <v>20000</v>
      </c>
      <c r="AF14" s="31">
        <f>'Financial Model'!AF16</f>
        <v>20000</v>
      </c>
      <c r="AG14" s="31">
        <f>'Financial Model'!AG16</f>
        <v>20000</v>
      </c>
      <c r="AH14" s="31">
        <f>'Financial Model'!AH16</f>
        <v>20000</v>
      </c>
      <c r="AI14" s="31">
        <f>'Financial Model'!AI16</f>
        <v>20000</v>
      </c>
      <c r="AJ14" s="31">
        <f>'Financial Model'!AJ16</f>
        <v>20000</v>
      </c>
      <c r="AK14" s="31">
        <f>'Financial Model'!AK16</f>
        <v>20000</v>
      </c>
      <c r="AL14" s="31">
        <f>'Financial Model'!AL16</f>
        <v>20000</v>
      </c>
      <c r="AM14" s="31">
        <f>'Financial Model'!AM16</f>
        <v>20000</v>
      </c>
    </row>
    <row r="15" spans="2:42" x14ac:dyDescent="0.2">
      <c r="B15" s="16" t="s">
        <v>50</v>
      </c>
      <c r="D15" s="31">
        <f>'Financial Model'!D19</f>
        <v>5200</v>
      </c>
      <c r="E15" s="31">
        <f>'Financial Model'!E19</f>
        <v>5200</v>
      </c>
      <c r="F15" s="31">
        <f>'Financial Model'!F19</f>
        <v>5200</v>
      </c>
      <c r="G15" s="31">
        <f>'Financial Model'!G19</f>
        <v>5200</v>
      </c>
      <c r="H15" s="31">
        <f>'Financial Model'!H19</f>
        <v>5200</v>
      </c>
      <c r="I15" s="31">
        <f>'Financial Model'!I19</f>
        <v>5200</v>
      </c>
      <c r="J15" s="31">
        <f>'Financial Model'!J19</f>
        <v>5200</v>
      </c>
      <c r="K15" s="31">
        <f>'Financial Model'!K19</f>
        <v>5200</v>
      </c>
      <c r="L15" s="31">
        <f>'Financial Model'!L19</f>
        <v>5200</v>
      </c>
      <c r="M15" s="31">
        <f>'Financial Model'!M19</f>
        <v>5200</v>
      </c>
      <c r="N15" s="31">
        <f>'Financial Model'!N19</f>
        <v>5200</v>
      </c>
      <c r="O15" s="31">
        <f>'Financial Model'!O19</f>
        <v>5200</v>
      </c>
      <c r="P15" s="31">
        <f>'Financial Model'!P19</f>
        <v>5200</v>
      </c>
      <c r="Q15" s="31">
        <f>'Financial Model'!Q19</f>
        <v>5200</v>
      </c>
      <c r="R15" s="31">
        <f>'Financial Model'!R19</f>
        <v>5200</v>
      </c>
      <c r="S15" s="31">
        <f>'Financial Model'!S19</f>
        <v>5200</v>
      </c>
      <c r="T15" s="31">
        <f>'Financial Model'!T19</f>
        <v>5200</v>
      </c>
      <c r="U15" s="31">
        <f>'Financial Model'!U19</f>
        <v>5200</v>
      </c>
      <c r="V15" s="31">
        <f>'Financial Model'!V19</f>
        <v>5200</v>
      </c>
      <c r="W15" s="31">
        <f>'Financial Model'!W19</f>
        <v>5200</v>
      </c>
      <c r="X15" s="31">
        <f>'Financial Model'!X19</f>
        <v>5200</v>
      </c>
      <c r="Y15" s="31">
        <f>'Financial Model'!Y19</f>
        <v>5200</v>
      </c>
      <c r="Z15" s="31">
        <f>'Financial Model'!Z19</f>
        <v>5200</v>
      </c>
      <c r="AA15" s="31">
        <f>'Financial Model'!AA19</f>
        <v>5200</v>
      </c>
      <c r="AB15" s="31">
        <f>'Financial Model'!AB19</f>
        <v>5200</v>
      </c>
      <c r="AC15" s="31">
        <f>'Financial Model'!AC19</f>
        <v>5200</v>
      </c>
      <c r="AD15" s="31">
        <f>'Financial Model'!AD19</f>
        <v>5200</v>
      </c>
      <c r="AE15" s="31">
        <f>'Financial Model'!AE19</f>
        <v>5200</v>
      </c>
      <c r="AF15" s="31">
        <f>'Financial Model'!AF19</f>
        <v>5200</v>
      </c>
      <c r="AG15" s="31">
        <f>'Financial Model'!AG19</f>
        <v>5200</v>
      </c>
      <c r="AH15" s="31">
        <f>'Financial Model'!AH19</f>
        <v>5200</v>
      </c>
      <c r="AI15" s="31">
        <f>'Financial Model'!AI19</f>
        <v>5200</v>
      </c>
      <c r="AJ15" s="31">
        <f>'Financial Model'!AJ19</f>
        <v>5200</v>
      </c>
      <c r="AK15" s="31">
        <f>'Financial Model'!AK19</f>
        <v>5200</v>
      </c>
      <c r="AL15" s="31">
        <f>'Financial Model'!AL19</f>
        <v>5200</v>
      </c>
      <c r="AM15" s="31">
        <f>'Financial Model'!AM19</f>
        <v>5200</v>
      </c>
    </row>
    <row r="16" spans="2:42" x14ac:dyDescent="0.2">
      <c r="B16" s="16" t="s">
        <v>369</v>
      </c>
      <c r="D16" s="31">
        <f>'Financial Model'!D34*-1</f>
        <v>565692</v>
      </c>
      <c r="E16" s="31">
        <f>'Financial Model'!E34*-1</f>
        <v>48157.346666666665</v>
      </c>
      <c r="F16" s="31">
        <f>'Financial Model'!F34*-1</f>
        <v>97357.346666666665</v>
      </c>
      <c r="G16" s="31">
        <f>'Financial Model'!G34*-1</f>
        <v>48157.346666666665</v>
      </c>
      <c r="H16" s="31">
        <f>'Financial Model'!H34*-1</f>
        <v>71957.346666666665</v>
      </c>
      <c r="I16" s="31">
        <f>'Financial Model'!I34*-1</f>
        <v>71957.346666666665</v>
      </c>
      <c r="J16" s="31">
        <f>'Financial Model'!J34*-1</f>
        <v>71957.346666666665</v>
      </c>
      <c r="K16" s="31">
        <f>'Financial Model'!K34*-1</f>
        <v>71957.346666666665</v>
      </c>
      <c r="L16" s="31">
        <f>'Financial Model'!L34*-1</f>
        <v>71957.346666666665</v>
      </c>
      <c r="M16" s="31">
        <f>'Financial Model'!M34*-1</f>
        <v>71957.346666666665</v>
      </c>
      <c r="N16" s="31">
        <f>'Financial Model'!N34*-1</f>
        <v>71957.346666666665</v>
      </c>
      <c r="O16" s="31">
        <f>'Financial Model'!O34*-1</f>
        <v>71957.346666666665</v>
      </c>
      <c r="P16" s="31">
        <f>'Financial Model'!P34*-1</f>
        <v>71957.346666666665</v>
      </c>
      <c r="Q16" s="31">
        <f>'Financial Model'!Q34*-1</f>
        <v>71957.346666666665</v>
      </c>
      <c r="R16" s="31">
        <f>'Financial Model'!R34*-1</f>
        <v>121157.34666666666</v>
      </c>
      <c r="S16" s="31">
        <f>'Financial Model'!S34*-1</f>
        <v>71957.346666666665</v>
      </c>
      <c r="T16" s="31">
        <f>'Financial Model'!T34*-1</f>
        <v>71957.346666666665</v>
      </c>
      <c r="U16" s="31">
        <f>'Financial Model'!U34*-1</f>
        <v>71957.346666666665</v>
      </c>
      <c r="V16" s="31">
        <f>'Financial Model'!V34*-1</f>
        <v>71957.346666666665</v>
      </c>
      <c r="W16" s="31">
        <f>'Financial Model'!W34*-1</f>
        <v>71957.346666666665</v>
      </c>
      <c r="X16" s="31">
        <f>'Financial Model'!X34*-1</f>
        <v>71957.346666666665</v>
      </c>
      <c r="Y16" s="31">
        <f>'Financial Model'!Y34*-1</f>
        <v>71957.346666666665</v>
      </c>
      <c r="Z16" s="31">
        <f>'Financial Model'!Z34*-1</f>
        <v>71957.346666666665</v>
      </c>
      <c r="AA16" s="31">
        <f>'Financial Model'!AA34*-1</f>
        <v>71957.346666666665</v>
      </c>
      <c r="AB16" s="31">
        <f>'Financial Model'!AB34*-1</f>
        <v>71957.346666666665</v>
      </c>
      <c r="AC16" s="31">
        <f>'Financial Model'!AC34*-1</f>
        <v>71957.346666666665</v>
      </c>
      <c r="AD16" s="31">
        <f>'Financial Model'!AD34*-1</f>
        <v>121157.34666666666</v>
      </c>
      <c r="AE16" s="31">
        <f>'Financial Model'!AE34*-1</f>
        <v>71957.346666666665</v>
      </c>
      <c r="AF16" s="31">
        <f>'Financial Model'!AF34*-1</f>
        <v>71957.346666666665</v>
      </c>
      <c r="AG16" s="31">
        <f>'Financial Model'!AG34*-1</f>
        <v>71957.346666666665</v>
      </c>
      <c r="AH16" s="31">
        <f>'Financial Model'!AH34*-1</f>
        <v>71957.346666666665</v>
      </c>
      <c r="AI16" s="31">
        <f>'Financial Model'!AI34*-1</f>
        <v>71957.346666666665</v>
      </c>
      <c r="AJ16" s="31">
        <f>'Financial Model'!AJ34*-1</f>
        <v>71957.346666666665</v>
      </c>
      <c r="AK16" s="31">
        <f>'Financial Model'!AK34*-1</f>
        <v>71957.346666666665</v>
      </c>
      <c r="AL16" s="31">
        <f>'Financial Model'!AL34*-1</f>
        <v>71957.346666666665</v>
      </c>
      <c r="AM16" s="31">
        <f>'Financial Model'!AM34*-1</f>
        <v>71957.346666666665</v>
      </c>
    </row>
    <row r="18" spans="2:39" x14ac:dyDescent="0.2">
      <c r="B18" s="23" t="s">
        <v>370</v>
      </c>
    </row>
    <row r="19" spans="2:39" x14ac:dyDescent="0.2">
      <c r="B19" s="25" t="s">
        <v>371</v>
      </c>
      <c r="D19" s="28">
        <f>IF(D$10="Actual",'Financial Model'!D84,D35*D14/365)</f>
        <v>20000</v>
      </c>
      <c r="E19" s="28">
        <f>IF(E10="Actual",'Financial Model'!E84,E35*E14/30)</f>
        <v>20000</v>
      </c>
      <c r="F19" s="28">
        <f>IF(F10="Actual",'Financial Model'!F84,F35*F14/30)</f>
        <v>20000</v>
      </c>
      <c r="G19" s="28">
        <f>IF(G10="Actual",'Financial Model'!G84,G35*G14/30)</f>
        <v>20000</v>
      </c>
      <c r="H19" s="28">
        <f>IF(H10="Actual",'Financial Model'!H84,H35*H14/30)</f>
        <v>20000</v>
      </c>
      <c r="I19" s="28">
        <f>IF(I10="Actual",'Financial Model'!I84,I35*I14/30)</f>
        <v>20000</v>
      </c>
      <c r="J19" s="28">
        <f>IF(J10="Actual",'Financial Model'!J84,J35*J14/30)</f>
        <v>20000</v>
      </c>
      <c r="K19" s="28">
        <f>IF(K10="Actual",'Financial Model'!K84,K35*K14/30)</f>
        <v>20000</v>
      </c>
      <c r="L19" s="28">
        <f>IF(L10="Actual",'Financial Model'!L84,L35*L14/30)</f>
        <v>20000</v>
      </c>
      <c r="M19" s="28">
        <f>IF(M10="Actual",'Financial Model'!M84,M35*M14/30)</f>
        <v>20000</v>
      </c>
      <c r="N19" s="28">
        <f>IF(N10="Actual",'Financial Model'!N84,N35*N14/30)</f>
        <v>20000</v>
      </c>
      <c r="O19" s="28">
        <f>IF(O10="Actual",'Financial Model'!O84,O35*O14/30)</f>
        <v>20000</v>
      </c>
      <c r="P19" s="28">
        <f>IF(P10="Actual",'Financial Model'!P84,P35*P14/30)</f>
        <v>20000</v>
      </c>
      <c r="Q19" s="28">
        <f>IF(Q10="Actual",'Financial Model'!Q84,Q35*Q14/30)</f>
        <v>20000</v>
      </c>
      <c r="R19" s="28">
        <f>IF(R10="Actual",'Financial Model'!R84,R35*R14/30)</f>
        <v>20000</v>
      </c>
      <c r="S19" s="28">
        <f>IF(S10="Actual",'Financial Model'!S84,S35*S14/30)</f>
        <v>20000</v>
      </c>
      <c r="T19" s="28">
        <f>IF(T10="Actual",'Financial Model'!T84,T35*T14/30)</f>
        <v>20000</v>
      </c>
      <c r="U19" s="28">
        <f>IF(U10="Actual",'Financial Model'!U84,U35*U14/30)</f>
        <v>20000</v>
      </c>
      <c r="V19" s="28">
        <f>IF(V10="Actual",'Financial Model'!V84,V35*V14/30)</f>
        <v>20000</v>
      </c>
      <c r="W19" s="28">
        <f>IF(W10="Actual",'Financial Model'!W84,W35*W14/30)</f>
        <v>20000</v>
      </c>
      <c r="X19" s="28">
        <f>IF(X10="Actual",'Financial Model'!X84,X35*X14/30)</f>
        <v>20000</v>
      </c>
      <c r="Y19" s="28">
        <f>IF(Y10="Actual",'Financial Model'!Y84,Y35*Y14/30)</f>
        <v>20000</v>
      </c>
      <c r="Z19" s="28">
        <f>IF(Z10="Actual",'Financial Model'!Z84,Z35*Z14/30)</f>
        <v>20000</v>
      </c>
      <c r="AA19" s="28">
        <f>IF(AA10="Actual",'Financial Model'!AA84,AA35*AA14/30)</f>
        <v>20000</v>
      </c>
      <c r="AB19" s="28">
        <f>IF(AB10="Actual",'Financial Model'!AB84,AB35*AB14/30)</f>
        <v>20000</v>
      </c>
      <c r="AC19" s="28">
        <f>IF(AC10="Actual",'Financial Model'!AC84,AC35*AC14/30)</f>
        <v>20000</v>
      </c>
      <c r="AD19" s="28">
        <f>IF(AD10="Actual",'Financial Model'!AD84,AD35*AD14/30)</f>
        <v>20000</v>
      </c>
      <c r="AE19" s="28">
        <f>IF(AE10="Actual",'Financial Model'!AE84,AE35*AE14/30)</f>
        <v>20000</v>
      </c>
      <c r="AF19" s="28">
        <f>IF(AF10="Actual",'Financial Model'!AF84,AF35*AF14/30)</f>
        <v>20000</v>
      </c>
      <c r="AG19" s="28">
        <f>IF(AG10="Actual",'Financial Model'!AG84,AG35*AG14/30)</f>
        <v>20000</v>
      </c>
      <c r="AH19" s="28">
        <f>IF(AH10="Actual",'Financial Model'!AH84,AH35*AH14/30)</f>
        <v>20000</v>
      </c>
      <c r="AI19" s="28">
        <f>IF(AI10="Actual",'Financial Model'!AI84,AI35*AI14/30)</f>
        <v>20000</v>
      </c>
      <c r="AJ19" s="28">
        <f>IF(AJ10="Actual",'Financial Model'!AJ84,AJ35*AJ14/30)</f>
        <v>20000</v>
      </c>
      <c r="AK19" s="28">
        <f>IF(AK10="Actual",'Financial Model'!AK84,AK35*AK14/30)</f>
        <v>20000</v>
      </c>
      <c r="AL19" s="28">
        <f>IF(AL10="Actual",'Financial Model'!AL84,AL35*AL14/30)</f>
        <v>20000</v>
      </c>
      <c r="AM19" s="28">
        <f>IF(AM10="Actual",'Financial Model'!AM84,AM35*AM14/30)</f>
        <v>20000</v>
      </c>
    </row>
    <row r="20" spans="2:39" x14ac:dyDescent="0.2">
      <c r="B20" s="25" t="s">
        <v>88</v>
      </c>
      <c r="D20" s="28">
        <f>IF(D10="Actual",'Financial Model'!D85,'Balance Sheet Projections'!D36*'Balance Sheet Projections'!D15/30)</f>
        <v>0</v>
      </c>
      <c r="E20" s="28">
        <f>IF(E10="Actual",'Financial Model'!E85,'Balance Sheet Projections'!E36*'Balance Sheet Projections'!E15/30)</f>
        <v>0</v>
      </c>
      <c r="F20" s="28">
        <f>IF(F10="Actual",'Financial Model'!F85,'Balance Sheet Projections'!F36*'Balance Sheet Projections'!F15/30)</f>
        <v>0</v>
      </c>
      <c r="G20" s="28">
        <f>IF(G10="Actual",'Financial Model'!G85,'Balance Sheet Projections'!G36*'Balance Sheet Projections'!G15/30)</f>
        <v>0</v>
      </c>
      <c r="H20" s="28">
        <f>IF(H10="Actual",'Financial Model'!H85,'Balance Sheet Projections'!H36*'Balance Sheet Projections'!H15/30)</f>
        <v>0</v>
      </c>
      <c r="I20" s="28">
        <f>IF(I10="Actual",'Financial Model'!I85,'Balance Sheet Projections'!I36*'Balance Sheet Projections'!I15/30)</f>
        <v>0</v>
      </c>
      <c r="J20" s="28">
        <f>IF(J10="Actual",'Financial Model'!J85,'Balance Sheet Projections'!J36*'Balance Sheet Projections'!J15/30)</f>
        <v>0</v>
      </c>
      <c r="K20" s="28">
        <f>IF(K10="Actual",'Financial Model'!K85,'Balance Sheet Projections'!K36*'Balance Sheet Projections'!K15/30)</f>
        <v>0</v>
      </c>
      <c r="L20" s="28">
        <f>IF(L10="Actual",'Financial Model'!L85,'Balance Sheet Projections'!L36*'Balance Sheet Projections'!L15/30)</f>
        <v>0</v>
      </c>
      <c r="M20" s="28">
        <f>IF(M10="Actual",'Financial Model'!M85,'Balance Sheet Projections'!M36*'Balance Sheet Projections'!M15/30)</f>
        <v>0</v>
      </c>
      <c r="N20" s="28">
        <f>IF(N10="Actual",'Financial Model'!N85,'Balance Sheet Projections'!N36*'Balance Sheet Projections'!N15/30)</f>
        <v>0</v>
      </c>
      <c r="O20" s="28">
        <f>IF(O10="Actual",'Financial Model'!O85,'Balance Sheet Projections'!O36*'Balance Sheet Projections'!O15/30)</f>
        <v>0</v>
      </c>
      <c r="P20" s="28">
        <f>IF(P10="Actual",'Financial Model'!P85,'Balance Sheet Projections'!P36*'Balance Sheet Projections'!P15/30)</f>
        <v>0</v>
      </c>
      <c r="Q20" s="28">
        <f>IF(Q10="Actual",'Financial Model'!Q85,'Balance Sheet Projections'!Q36*'Balance Sheet Projections'!Q15/30)</f>
        <v>0</v>
      </c>
      <c r="R20" s="28">
        <f>IF(R10="Actual",'Financial Model'!R85,'Balance Sheet Projections'!R36*'Balance Sheet Projections'!R15/30)</f>
        <v>0</v>
      </c>
      <c r="S20" s="28">
        <f>IF(S10="Actual",'Financial Model'!S85,'Balance Sheet Projections'!S36*'Balance Sheet Projections'!S15/30)</f>
        <v>0</v>
      </c>
      <c r="T20" s="28">
        <f>IF(T10="Actual",'Financial Model'!T85,'Balance Sheet Projections'!T36*'Balance Sheet Projections'!T15/30)</f>
        <v>0</v>
      </c>
      <c r="U20" s="28">
        <f>IF(U10="Actual",'Financial Model'!U85,'Balance Sheet Projections'!U36*'Balance Sheet Projections'!U15/30)</f>
        <v>0</v>
      </c>
      <c r="V20" s="28">
        <f>IF(V10="Actual",'Financial Model'!V85,'Balance Sheet Projections'!V36*'Balance Sheet Projections'!V15/30)</f>
        <v>0</v>
      </c>
      <c r="W20" s="28">
        <f>IF(W10="Actual",'Financial Model'!W85,'Balance Sheet Projections'!W36*'Balance Sheet Projections'!W15/30)</f>
        <v>0</v>
      </c>
      <c r="X20" s="28">
        <f>IF(X10="Actual",'Financial Model'!X85,'Balance Sheet Projections'!X36*'Balance Sheet Projections'!X15/30)</f>
        <v>0</v>
      </c>
      <c r="Y20" s="28">
        <f>IF(Y10="Actual",'Financial Model'!Y85,'Balance Sheet Projections'!Y36*'Balance Sheet Projections'!Y15/30)</f>
        <v>0</v>
      </c>
      <c r="Z20" s="28">
        <f>IF(Z10="Actual",'Financial Model'!Z85,'Balance Sheet Projections'!Z36*'Balance Sheet Projections'!Z15/30)</f>
        <v>0</v>
      </c>
      <c r="AA20" s="28">
        <f>IF(AA10="Actual",'Financial Model'!AA85,'Balance Sheet Projections'!AA36*'Balance Sheet Projections'!AA15/30)</f>
        <v>0</v>
      </c>
      <c r="AB20" s="28">
        <f>IF(AB10="Actual",'Financial Model'!AB85,'Balance Sheet Projections'!AB36*'Balance Sheet Projections'!AB15/30)</f>
        <v>0</v>
      </c>
      <c r="AC20" s="28">
        <f>IF(AC10="Actual",'Financial Model'!AC85,'Balance Sheet Projections'!AC36*'Balance Sheet Projections'!AC15/30)</f>
        <v>0</v>
      </c>
      <c r="AD20" s="28">
        <f>IF(AD10="Actual",'Financial Model'!AD85,'Balance Sheet Projections'!AD36*'Balance Sheet Projections'!AD15/30)</f>
        <v>0</v>
      </c>
      <c r="AE20" s="28">
        <f>IF(AE10="Actual",'Financial Model'!AE85,'Balance Sheet Projections'!AE36*'Balance Sheet Projections'!AE15/30)</f>
        <v>0</v>
      </c>
      <c r="AF20" s="28">
        <f>IF(AF10="Actual",'Financial Model'!AF85,'Balance Sheet Projections'!AF36*'Balance Sheet Projections'!AF15/30)</f>
        <v>0</v>
      </c>
      <c r="AG20" s="28">
        <f>IF(AG10="Actual",'Financial Model'!AG85,'Balance Sheet Projections'!AG36*'Balance Sheet Projections'!AG15/30)</f>
        <v>0</v>
      </c>
      <c r="AH20" s="28">
        <f>IF(AH10="Actual",'Financial Model'!AH85,'Balance Sheet Projections'!AH36*'Balance Sheet Projections'!AH15/30)</f>
        <v>0</v>
      </c>
      <c r="AI20" s="28">
        <f>IF(AI10="Actual",'Financial Model'!AI85,'Balance Sheet Projections'!AI36*'Balance Sheet Projections'!AI15/30)</f>
        <v>0</v>
      </c>
      <c r="AJ20" s="28">
        <f>IF(AJ10="Actual",'Financial Model'!AJ85,'Balance Sheet Projections'!AJ36*'Balance Sheet Projections'!AJ15/30)</f>
        <v>0</v>
      </c>
      <c r="AK20" s="28">
        <f>IF(AK10="Actual",'Financial Model'!AK85,'Balance Sheet Projections'!AK36*'Balance Sheet Projections'!AK15/30)</f>
        <v>0</v>
      </c>
      <c r="AL20" s="28">
        <f>IF(AL10="Actual",'Financial Model'!AL85,'Balance Sheet Projections'!AL36*'Balance Sheet Projections'!AL15/30)</f>
        <v>0</v>
      </c>
      <c r="AM20" s="28">
        <f>IF(AM10="Actual",'Financial Model'!AM85,'Balance Sheet Projections'!AM36*'Balance Sheet Projections'!AM15/30)</f>
        <v>0</v>
      </c>
    </row>
    <row r="21" spans="2:39" x14ac:dyDescent="0.2">
      <c r="B21" s="25" t="s">
        <v>150</v>
      </c>
      <c r="D21" s="28">
        <f>IF(D10="Actual",'Financial Model'!D86,'Balance Sheet Projections'!D39*'Balance Sheet Projections'!D14)</f>
        <v>0</v>
      </c>
      <c r="E21" s="28">
        <f>IF(E10="Actual",'Financial Model'!E86,'Balance Sheet Projections'!E39*'Balance Sheet Projections'!E14)</f>
        <v>0</v>
      </c>
      <c r="F21" s="28">
        <f>IF(F10="Actual",'Financial Model'!F86,'Balance Sheet Projections'!F39*'Balance Sheet Projections'!F14)</f>
        <v>0</v>
      </c>
      <c r="G21" s="28">
        <f>IF(G10="Actual",'Financial Model'!G86,'Balance Sheet Projections'!G39*'Balance Sheet Projections'!G14)</f>
        <v>0</v>
      </c>
      <c r="H21" s="28">
        <f>IF(H10="Actual",'Financial Model'!H86,'Balance Sheet Projections'!H39*'Balance Sheet Projections'!H14)</f>
        <v>0</v>
      </c>
      <c r="I21" s="28">
        <f>IF(I10="Actual",'Financial Model'!I86,'Balance Sheet Projections'!I39*'Balance Sheet Projections'!I14)</f>
        <v>0</v>
      </c>
      <c r="J21" s="28">
        <f>IF(J10="Actual",'Financial Model'!J86,'Balance Sheet Projections'!J39*'Balance Sheet Projections'!J14)</f>
        <v>0</v>
      </c>
      <c r="K21" s="28">
        <f>IF(K10="Actual",'Financial Model'!K86,'Balance Sheet Projections'!K39*'Balance Sheet Projections'!K14)</f>
        <v>0</v>
      </c>
      <c r="L21" s="28">
        <f>IF(L10="Actual",'Financial Model'!L86,'Balance Sheet Projections'!L39*'Balance Sheet Projections'!L14)</f>
        <v>0</v>
      </c>
      <c r="M21" s="28">
        <f>IF(M10="Actual",'Financial Model'!M86,'Balance Sheet Projections'!M39*'Balance Sheet Projections'!M14)</f>
        <v>0</v>
      </c>
      <c r="N21" s="28">
        <f>IF(N10="Actual",'Financial Model'!N86,'Balance Sheet Projections'!N39*'Balance Sheet Projections'!N14)</f>
        <v>0</v>
      </c>
      <c r="O21" s="28">
        <f>IF(O10="Actual",'Financial Model'!O86,'Balance Sheet Projections'!O39*'Balance Sheet Projections'!O14)</f>
        <v>0</v>
      </c>
      <c r="P21" s="28">
        <f>IF(P10="Actual",'Financial Model'!P86,'Balance Sheet Projections'!P39*'Balance Sheet Projections'!P14)</f>
        <v>0</v>
      </c>
      <c r="Q21" s="28">
        <f>IF(Q10="Actual",'Financial Model'!Q86,'Balance Sheet Projections'!Q39*'Balance Sheet Projections'!Q14)</f>
        <v>0</v>
      </c>
      <c r="R21" s="28">
        <f>IF(R10="Actual",'Financial Model'!R86,'Balance Sheet Projections'!R39*'Balance Sheet Projections'!R14)</f>
        <v>0</v>
      </c>
      <c r="S21" s="28">
        <f>IF(S10="Actual",'Financial Model'!S86,'Balance Sheet Projections'!S39*'Balance Sheet Projections'!S14)</f>
        <v>0</v>
      </c>
      <c r="T21" s="28">
        <f>IF(T10="Actual",'Financial Model'!T86,'Balance Sheet Projections'!T39*'Balance Sheet Projections'!T14)</f>
        <v>0</v>
      </c>
      <c r="U21" s="28">
        <f>IF(U10="Actual",'Financial Model'!U86,'Balance Sheet Projections'!U39*'Balance Sheet Projections'!U14)</f>
        <v>0</v>
      </c>
      <c r="V21" s="28">
        <f>IF(V10="Actual",'Financial Model'!V86,'Balance Sheet Projections'!V39*'Balance Sheet Projections'!V14)</f>
        <v>0</v>
      </c>
      <c r="W21" s="28">
        <f>IF(W10="Actual",'Financial Model'!W86,'Balance Sheet Projections'!W39*'Balance Sheet Projections'!W14)</f>
        <v>0</v>
      </c>
      <c r="X21" s="28">
        <f>IF(X10="Actual",'Financial Model'!X86,'Balance Sheet Projections'!X39*'Balance Sheet Projections'!X14)</f>
        <v>0</v>
      </c>
      <c r="Y21" s="28">
        <f>IF(Y10="Actual",'Financial Model'!Y86,'Balance Sheet Projections'!Y39*'Balance Sheet Projections'!Y14)</f>
        <v>0</v>
      </c>
      <c r="Z21" s="28">
        <f>IF(Z10="Actual",'Financial Model'!Z86,'Balance Sheet Projections'!Z39*'Balance Sheet Projections'!Z14)</f>
        <v>0</v>
      </c>
      <c r="AA21" s="28">
        <f>IF(AA10="Actual",'Financial Model'!AA86,'Balance Sheet Projections'!AA39*'Balance Sheet Projections'!AA14)</f>
        <v>0</v>
      </c>
      <c r="AB21" s="28">
        <f>IF(AB10="Actual",'Financial Model'!AB86,'Balance Sheet Projections'!AB39*'Balance Sheet Projections'!AB14)</f>
        <v>0</v>
      </c>
      <c r="AC21" s="28">
        <f>IF(AC10="Actual",'Financial Model'!AC86,'Balance Sheet Projections'!AC39*'Balance Sheet Projections'!AC14)</f>
        <v>0</v>
      </c>
      <c r="AD21" s="28">
        <f>IF(AD10="Actual",'Financial Model'!AD86,'Balance Sheet Projections'!AD39*'Balance Sheet Projections'!AD14)</f>
        <v>0</v>
      </c>
      <c r="AE21" s="28">
        <f>IF(AE10="Actual",'Financial Model'!AE86,'Balance Sheet Projections'!AE39*'Balance Sheet Projections'!AE14)</f>
        <v>0</v>
      </c>
      <c r="AF21" s="28">
        <f>IF(AF10="Actual",'Financial Model'!AF86,'Balance Sheet Projections'!AF39*'Balance Sheet Projections'!AF14)</f>
        <v>0</v>
      </c>
      <c r="AG21" s="28">
        <f>IF(AG10="Actual",'Financial Model'!AG86,'Balance Sheet Projections'!AG39*'Balance Sheet Projections'!AG14)</f>
        <v>0</v>
      </c>
      <c r="AH21" s="28">
        <f>IF(AH10="Actual",'Financial Model'!AH86,'Balance Sheet Projections'!AH39*'Balance Sheet Projections'!AH14)</f>
        <v>0</v>
      </c>
      <c r="AI21" s="28">
        <f>IF(AI10="Actual",'Financial Model'!AI86,'Balance Sheet Projections'!AI39*'Balance Sheet Projections'!AI14)</f>
        <v>0</v>
      </c>
      <c r="AJ21" s="28">
        <f>IF(AJ10="Actual",'Financial Model'!AJ86,'Balance Sheet Projections'!AJ39*'Balance Sheet Projections'!AJ14)</f>
        <v>0</v>
      </c>
      <c r="AK21" s="28">
        <f>IF(AK10="Actual",'Financial Model'!AK86,'Balance Sheet Projections'!AK39*'Balance Sheet Projections'!AK14)</f>
        <v>0</v>
      </c>
      <c r="AL21" s="28">
        <f>IF(AL10="Actual",'Financial Model'!AL86,'Balance Sheet Projections'!AL39*'Balance Sheet Projections'!AL14)</f>
        <v>0</v>
      </c>
      <c r="AM21" s="28">
        <f>IF(AM10="Actual",'Financial Model'!AM86,'Balance Sheet Projections'!AM39*'Balance Sheet Projections'!AM14)</f>
        <v>0</v>
      </c>
    </row>
    <row r="22" spans="2:39" x14ac:dyDescent="0.2">
      <c r="B22" s="157" t="s">
        <v>89</v>
      </c>
      <c r="C22" s="158"/>
      <c r="D22" s="159">
        <f t="shared" ref="D22:AM22" si="0">SUM(D19:D21)</f>
        <v>20000</v>
      </c>
      <c r="E22" s="159">
        <f t="shared" si="0"/>
        <v>20000</v>
      </c>
      <c r="F22" s="159">
        <f t="shared" si="0"/>
        <v>20000</v>
      </c>
      <c r="G22" s="159">
        <f t="shared" si="0"/>
        <v>20000</v>
      </c>
      <c r="H22" s="159">
        <f t="shared" si="0"/>
        <v>20000</v>
      </c>
      <c r="I22" s="159">
        <f t="shared" si="0"/>
        <v>20000</v>
      </c>
      <c r="J22" s="159">
        <f t="shared" si="0"/>
        <v>20000</v>
      </c>
      <c r="K22" s="159">
        <f t="shared" si="0"/>
        <v>20000</v>
      </c>
      <c r="L22" s="159">
        <f t="shared" si="0"/>
        <v>20000</v>
      </c>
      <c r="M22" s="159">
        <f t="shared" si="0"/>
        <v>20000</v>
      </c>
      <c r="N22" s="159">
        <f t="shared" si="0"/>
        <v>20000</v>
      </c>
      <c r="O22" s="159">
        <f t="shared" si="0"/>
        <v>20000</v>
      </c>
      <c r="P22" s="159">
        <f t="shared" si="0"/>
        <v>20000</v>
      </c>
      <c r="Q22" s="159">
        <f t="shared" si="0"/>
        <v>20000</v>
      </c>
      <c r="R22" s="159">
        <f t="shared" si="0"/>
        <v>20000</v>
      </c>
      <c r="S22" s="159">
        <f t="shared" si="0"/>
        <v>20000</v>
      </c>
      <c r="T22" s="159">
        <f t="shared" si="0"/>
        <v>20000</v>
      </c>
      <c r="U22" s="159">
        <f t="shared" si="0"/>
        <v>20000</v>
      </c>
      <c r="V22" s="159">
        <f t="shared" si="0"/>
        <v>20000</v>
      </c>
      <c r="W22" s="159">
        <f t="shared" si="0"/>
        <v>20000</v>
      </c>
      <c r="X22" s="159">
        <f t="shared" si="0"/>
        <v>20000</v>
      </c>
      <c r="Y22" s="159">
        <f t="shared" si="0"/>
        <v>20000</v>
      </c>
      <c r="Z22" s="159">
        <f t="shared" si="0"/>
        <v>20000</v>
      </c>
      <c r="AA22" s="159">
        <f t="shared" si="0"/>
        <v>20000</v>
      </c>
      <c r="AB22" s="159">
        <f t="shared" si="0"/>
        <v>20000</v>
      </c>
      <c r="AC22" s="159">
        <f t="shared" si="0"/>
        <v>20000</v>
      </c>
      <c r="AD22" s="159">
        <f t="shared" si="0"/>
        <v>20000</v>
      </c>
      <c r="AE22" s="159">
        <f t="shared" si="0"/>
        <v>20000</v>
      </c>
      <c r="AF22" s="159">
        <f t="shared" si="0"/>
        <v>20000</v>
      </c>
      <c r="AG22" s="159">
        <f t="shared" si="0"/>
        <v>20000</v>
      </c>
      <c r="AH22" s="159">
        <f t="shared" si="0"/>
        <v>20000</v>
      </c>
      <c r="AI22" s="159">
        <f t="shared" si="0"/>
        <v>20000</v>
      </c>
      <c r="AJ22" s="159">
        <f t="shared" si="0"/>
        <v>20000</v>
      </c>
      <c r="AK22" s="159">
        <f t="shared" si="0"/>
        <v>20000</v>
      </c>
      <c r="AL22" s="159">
        <f t="shared" si="0"/>
        <v>20000</v>
      </c>
      <c r="AM22" s="159">
        <f t="shared" si="0"/>
        <v>20000</v>
      </c>
    </row>
    <row r="24" spans="2:39" x14ac:dyDescent="0.2">
      <c r="B24" s="23" t="s">
        <v>372</v>
      </c>
    </row>
    <row r="25" spans="2:39" x14ac:dyDescent="0.2">
      <c r="B25" s="25" t="s">
        <v>373</v>
      </c>
      <c r="D25" s="28">
        <f>IF(D10="Actual",'Financial Model'!D96,'Balance Sheet Projections'!D37*'Balance Sheet Projections'!D16)</f>
        <v>10000</v>
      </c>
      <c r="E25" s="28">
        <f>IF(E10="Actual",'Financial Model'!E96,'Balance Sheet Projections'!E37*'Balance Sheet Projections'!E16)</f>
        <v>851.29976500757778</v>
      </c>
      <c r="F25" s="28">
        <f>IF(F10="Actual",'Financial Model'!F96,'Balance Sheet Projections'!F37*'Balance Sheet Projections'!F16)</f>
        <v>1721.0309968439835</v>
      </c>
      <c r="G25" s="28">
        <f>IF(G10="Actual",'Financial Model'!G96,'Balance Sheet Projections'!G37*'Balance Sheet Projections'!G16)</f>
        <v>851.29976500757778</v>
      </c>
      <c r="H25" s="28">
        <f>IF(H10="Actual",'Financial Model'!H96,'Balance Sheet Projections'!H37*'Balance Sheet Projections'!H16)</f>
        <v>1272.0234096764082</v>
      </c>
      <c r="I25" s="28">
        <f>IF(I10="Actual",'Financial Model'!I96,'Balance Sheet Projections'!I37*'Balance Sheet Projections'!I16)</f>
        <v>1272.0234096764082</v>
      </c>
      <c r="J25" s="28">
        <f>IF(J10="Actual",'Financial Model'!J96,'Balance Sheet Projections'!J37*'Balance Sheet Projections'!J16)</f>
        <v>1272.0234096764082</v>
      </c>
      <c r="K25" s="28">
        <f>IF(K10="Actual",'Financial Model'!K96,'Balance Sheet Projections'!K37*'Balance Sheet Projections'!K16)</f>
        <v>1272.0234096764082</v>
      </c>
      <c r="L25" s="28">
        <f>IF(L10="Actual",'Financial Model'!L96,'Balance Sheet Projections'!L37*'Balance Sheet Projections'!L16)</f>
        <v>1272.0234096764082</v>
      </c>
      <c r="M25" s="28">
        <f>IF(M10="Actual",'Financial Model'!M96,'Balance Sheet Projections'!M37*'Balance Sheet Projections'!M16)</f>
        <v>1272.0234096764082</v>
      </c>
      <c r="N25" s="28">
        <f>IF(N10="Actual",'Financial Model'!N96,'Balance Sheet Projections'!N37*'Balance Sheet Projections'!N16)</f>
        <v>1272.0234096764082</v>
      </c>
      <c r="O25" s="28">
        <f>IF(O10="Actual",'Financial Model'!O96,'Balance Sheet Projections'!O37*'Balance Sheet Projections'!O16)</f>
        <v>1272.0234096764082</v>
      </c>
      <c r="P25" s="28">
        <f>IF(P10="Actual",'Financial Model'!P96,'Balance Sheet Projections'!P37*'Balance Sheet Projections'!P16)</f>
        <v>1272.0234096764082</v>
      </c>
      <c r="Q25" s="28">
        <f>IF(Q10="Actual",'Financial Model'!Q96,'Balance Sheet Projections'!Q37*'Balance Sheet Projections'!Q16)</f>
        <v>1272.0234096764082</v>
      </c>
      <c r="R25" s="28">
        <f>IF(R10="Actual",'Financial Model'!R96,'Balance Sheet Projections'!R37*'Balance Sheet Projections'!R16)</f>
        <v>2141.754641512814</v>
      </c>
      <c r="S25" s="28">
        <f>IF(S10="Actual",'Financial Model'!S96,'Balance Sheet Projections'!S37*'Balance Sheet Projections'!S16)</f>
        <v>1272.0234096764082</v>
      </c>
      <c r="T25" s="28">
        <f>IF(T10="Actual",'Financial Model'!T96,'Balance Sheet Projections'!T37*'Balance Sheet Projections'!T16)</f>
        <v>1272.0234096764082</v>
      </c>
      <c r="U25" s="28">
        <f>IF(U10="Actual",'Financial Model'!U96,'Balance Sheet Projections'!U37*'Balance Sheet Projections'!U16)</f>
        <v>1272.0234096764082</v>
      </c>
      <c r="V25" s="28">
        <f>IF(V10="Actual",'Financial Model'!V96,'Balance Sheet Projections'!V37*'Balance Sheet Projections'!V16)</f>
        <v>1272.0234096764082</v>
      </c>
      <c r="W25" s="28">
        <f>IF(W10="Actual",'Financial Model'!W96,'Balance Sheet Projections'!W37*'Balance Sheet Projections'!W16)</f>
        <v>1272.0234096764082</v>
      </c>
      <c r="X25" s="28">
        <f>IF(X10="Actual",'Financial Model'!X96,'Balance Sheet Projections'!X37*'Balance Sheet Projections'!X16)</f>
        <v>1272.0234096764082</v>
      </c>
      <c r="Y25" s="28">
        <f>IF(Y10="Actual",'Financial Model'!Y96,'Balance Sheet Projections'!Y37*'Balance Sheet Projections'!Y16)</f>
        <v>1272.0234096764082</v>
      </c>
      <c r="Z25" s="28">
        <f>IF(Z10="Actual",'Financial Model'!Z96,'Balance Sheet Projections'!Z37*'Balance Sheet Projections'!Z16)</f>
        <v>1272.0234096764082</v>
      </c>
      <c r="AA25" s="28">
        <f>IF(AA10="Actual",'Financial Model'!AA96,'Balance Sheet Projections'!AA37*'Balance Sheet Projections'!AA16)</f>
        <v>1272.0234096764082</v>
      </c>
      <c r="AB25" s="28">
        <f>IF(AB10="Actual",'Financial Model'!AB96,'Balance Sheet Projections'!AB37*'Balance Sheet Projections'!AB16)</f>
        <v>1272.0234096764082</v>
      </c>
      <c r="AC25" s="28">
        <f>IF(AC10="Actual",'Financial Model'!AC96,'Balance Sheet Projections'!AC37*'Balance Sheet Projections'!AC16)</f>
        <v>1272.0234096764082</v>
      </c>
      <c r="AD25" s="28">
        <f>IF(AD10="Actual",'Financial Model'!AD96,'Balance Sheet Projections'!AD37*'Balance Sheet Projections'!AD16)</f>
        <v>2141.754641512814</v>
      </c>
      <c r="AE25" s="28">
        <f>IF(AE10="Actual",'Financial Model'!AE96,'Balance Sheet Projections'!AE37*'Balance Sheet Projections'!AE16)</f>
        <v>1272.0234096764082</v>
      </c>
      <c r="AF25" s="28">
        <f>IF(AF10="Actual",'Financial Model'!AF96,'Balance Sheet Projections'!AF37*'Balance Sheet Projections'!AF16)</f>
        <v>1272.0234096764082</v>
      </c>
      <c r="AG25" s="28">
        <f>IF(AG10="Actual",'Financial Model'!AG96,'Balance Sheet Projections'!AG37*'Balance Sheet Projections'!AG16)</f>
        <v>1272.0234096764082</v>
      </c>
      <c r="AH25" s="28">
        <f>IF(AH10="Actual",'Financial Model'!AH96,'Balance Sheet Projections'!AH37*'Balance Sheet Projections'!AH16)</f>
        <v>1272.0234096764082</v>
      </c>
      <c r="AI25" s="28">
        <f>IF(AI10="Actual",'Financial Model'!AI96,'Balance Sheet Projections'!AI37*'Balance Sheet Projections'!AI16)</f>
        <v>1272.0234096764082</v>
      </c>
      <c r="AJ25" s="28">
        <f>IF(AJ10="Actual",'Financial Model'!AJ96,'Balance Sheet Projections'!AJ37*'Balance Sheet Projections'!AJ16)</f>
        <v>1272.0234096764082</v>
      </c>
      <c r="AK25" s="28">
        <f>IF(AK10="Actual",'Financial Model'!AK96,'Balance Sheet Projections'!AK37*'Balance Sheet Projections'!AK16)</f>
        <v>1272.0234096764082</v>
      </c>
      <c r="AL25" s="28">
        <f>IF(AL10="Actual",'Financial Model'!AL96,'Balance Sheet Projections'!AL37*'Balance Sheet Projections'!AL16)</f>
        <v>1272.0234096764082</v>
      </c>
      <c r="AM25" s="28">
        <f>IF(AM10="Actual",'Financial Model'!AM96,'Balance Sheet Projections'!AM37*'Balance Sheet Projections'!AM16)</f>
        <v>1272.0234096764082</v>
      </c>
    </row>
    <row r="26" spans="2:39" x14ac:dyDescent="0.2">
      <c r="B26" s="25" t="s">
        <v>258</v>
      </c>
      <c r="D26" s="28">
        <f>IF(D10="Actual",'Financial Model'!D97,'Balance Sheet Projections'!D38*'Balance Sheet Projections'!D14)</f>
        <v>20000</v>
      </c>
      <c r="E26" s="28">
        <f>IF(E10="Actual",'Financial Model'!E97,'Balance Sheet Projections'!E38*'Balance Sheet Projections'!E14)</f>
        <v>20000</v>
      </c>
      <c r="F26" s="28">
        <f>IF(F10="Actual",'Financial Model'!F97,'Balance Sheet Projections'!F38*'Balance Sheet Projections'!F14)</f>
        <v>20000</v>
      </c>
      <c r="G26" s="28">
        <f>IF(G10="Actual",'Financial Model'!G97,'Balance Sheet Projections'!G38*'Balance Sheet Projections'!G14)</f>
        <v>20000</v>
      </c>
      <c r="H26" s="28">
        <f>IF(H10="Actual",'Financial Model'!H97,'Balance Sheet Projections'!H38*'Balance Sheet Projections'!H14)</f>
        <v>20000</v>
      </c>
      <c r="I26" s="28">
        <f>IF(I10="Actual",'Financial Model'!I97,'Balance Sheet Projections'!I38*'Balance Sheet Projections'!I14)</f>
        <v>20000</v>
      </c>
      <c r="J26" s="28">
        <f>IF(J10="Actual",'Financial Model'!J97,'Balance Sheet Projections'!J38*'Balance Sheet Projections'!J14)</f>
        <v>20000</v>
      </c>
      <c r="K26" s="28">
        <f>IF(K10="Actual",'Financial Model'!K97,'Balance Sheet Projections'!K38*'Balance Sheet Projections'!K14)</f>
        <v>20000</v>
      </c>
      <c r="L26" s="28">
        <f>IF(L10="Actual",'Financial Model'!L97,'Balance Sheet Projections'!L38*'Balance Sheet Projections'!L14)</f>
        <v>20000</v>
      </c>
      <c r="M26" s="28">
        <f>IF(M10="Actual",'Financial Model'!M97,'Balance Sheet Projections'!M38*'Balance Sheet Projections'!M14)</f>
        <v>20000</v>
      </c>
      <c r="N26" s="28">
        <f>IF(N10="Actual",'Financial Model'!N97,'Balance Sheet Projections'!N38*'Balance Sheet Projections'!N14)</f>
        <v>20000</v>
      </c>
      <c r="O26" s="28">
        <f>IF(O10="Actual",'Financial Model'!O97,'Balance Sheet Projections'!O38*'Balance Sheet Projections'!O14)</f>
        <v>20000</v>
      </c>
      <c r="P26" s="28">
        <f>IF(P10="Actual",'Financial Model'!P97,'Balance Sheet Projections'!P38*'Balance Sheet Projections'!P14)</f>
        <v>20000</v>
      </c>
      <c r="Q26" s="28">
        <f>IF(Q10="Actual",'Financial Model'!Q97,'Balance Sheet Projections'!Q38*'Balance Sheet Projections'!Q14)</f>
        <v>20000</v>
      </c>
      <c r="R26" s="28">
        <f>IF(R10="Actual",'Financial Model'!R97,'Balance Sheet Projections'!R38*'Balance Sheet Projections'!R14)</f>
        <v>20000</v>
      </c>
      <c r="S26" s="28">
        <f>IF(S10="Actual",'Financial Model'!S97,'Balance Sheet Projections'!S38*'Balance Sheet Projections'!S14)</f>
        <v>20000</v>
      </c>
      <c r="T26" s="28">
        <f>IF(T10="Actual",'Financial Model'!T97,'Balance Sheet Projections'!T38*'Balance Sheet Projections'!T14)</f>
        <v>20000</v>
      </c>
      <c r="U26" s="28">
        <f>IF(U10="Actual",'Financial Model'!U97,'Balance Sheet Projections'!U38*'Balance Sheet Projections'!U14)</f>
        <v>20000</v>
      </c>
      <c r="V26" s="28">
        <f>IF(V10="Actual",'Financial Model'!V97,'Balance Sheet Projections'!V38*'Balance Sheet Projections'!V14)</f>
        <v>20000</v>
      </c>
      <c r="W26" s="28">
        <f>IF(W10="Actual",'Financial Model'!W97,'Balance Sheet Projections'!W38*'Balance Sheet Projections'!W14)</f>
        <v>20000</v>
      </c>
      <c r="X26" s="28">
        <f>IF(X10="Actual",'Financial Model'!X97,'Balance Sheet Projections'!X38*'Balance Sheet Projections'!X14)</f>
        <v>20000</v>
      </c>
      <c r="Y26" s="28">
        <f>IF(Y10="Actual",'Financial Model'!Y97,'Balance Sheet Projections'!Y38*'Balance Sheet Projections'!Y14)</f>
        <v>20000</v>
      </c>
      <c r="Z26" s="28">
        <f>IF(Z10="Actual",'Financial Model'!Z97,'Balance Sheet Projections'!Z38*'Balance Sheet Projections'!Z14)</f>
        <v>20000</v>
      </c>
      <c r="AA26" s="28">
        <f>IF(AA10="Actual",'Financial Model'!AA97,'Balance Sheet Projections'!AA38*'Balance Sheet Projections'!AA14)</f>
        <v>20000</v>
      </c>
      <c r="AB26" s="28">
        <f>IF(AB10="Actual",'Financial Model'!AB97,'Balance Sheet Projections'!AB38*'Balance Sheet Projections'!AB14)</f>
        <v>20000</v>
      </c>
      <c r="AC26" s="28">
        <f>IF(AC10="Actual",'Financial Model'!AC97,'Balance Sheet Projections'!AC38*'Balance Sheet Projections'!AC14)</f>
        <v>20000</v>
      </c>
      <c r="AD26" s="28">
        <f>IF(AD10="Actual",'Financial Model'!AD97,'Balance Sheet Projections'!AD38*'Balance Sheet Projections'!AD14)</f>
        <v>20000</v>
      </c>
      <c r="AE26" s="28">
        <f>IF(AE10="Actual",'Financial Model'!AE97,'Balance Sheet Projections'!AE38*'Balance Sheet Projections'!AE14)</f>
        <v>20000</v>
      </c>
      <c r="AF26" s="28">
        <f>IF(AF10="Actual",'Financial Model'!AF97,'Balance Sheet Projections'!AF38*'Balance Sheet Projections'!AF14)</f>
        <v>20000</v>
      </c>
      <c r="AG26" s="28">
        <f>IF(AG10="Actual",'Financial Model'!AG97,'Balance Sheet Projections'!AG38*'Balance Sheet Projections'!AG14)</f>
        <v>20000</v>
      </c>
      <c r="AH26" s="28">
        <f>IF(AH10="Actual",'Financial Model'!AH97,'Balance Sheet Projections'!AH38*'Balance Sheet Projections'!AH14)</f>
        <v>20000</v>
      </c>
      <c r="AI26" s="28">
        <f>IF(AI10="Actual",'Financial Model'!AI97,'Balance Sheet Projections'!AI38*'Balance Sheet Projections'!AI14)</f>
        <v>20000</v>
      </c>
      <c r="AJ26" s="28">
        <f>IF(AJ10="Actual",'Financial Model'!AJ97,'Balance Sheet Projections'!AJ38*'Balance Sheet Projections'!AJ14)</f>
        <v>20000</v>
      </c>
      <c r="AK26" s="28">
        <f>IF(AK10="Actual",'Financial Model'!AK97,'Balance Sheet Projections'!AK38*'Balance Sheet Projections'!AK14)</f>
        <v>20000</v>
      </c>
      <c r="AL26" s="28">
        <f>IF(AL10="Actual",'Financial Model'!AL97,'Balance Sheet Projections'!AL38*'Balance Sheet Projections'!AL14)</f>
        <v>20000</v>
      </c>
      <c r="AM26" s="28">
        <f>IF(AM10="Actual",'Financial Model'!AM97,'Balance Sheet Projections'!AM38*'Balance Sheet Projections'!AM14)</f>
        <v>20000</v>
      </c>
    </row>
    <row r="27" spans="2:39" x14ac:dyDescent="0.2">
      <c r="B27" s="25" t="s">
        <v>152</v>
      </c>
      <c r="D27" s="28">
        <f>IF(D10="Actual",'Financial Model'!D98,'Balance Sheet Projections'!D40*'Balance Sheet Projections'!D14)</f>
        <v>0</v>
      </c>
      <c r="E27" s="28">
        <f>IF(E10="Actual",'Financial Model'!E98,'Balance Sheet Projections'!E40*'Balance Sheet Projections'!E14)</f>
        <v>0</v>
      </c>
      <c r="F27" s="28">
        <f>IF(F10="Actual",'Financial Model'!F98,'Balance Sheet Projections'!F40*'Balance Sheet Projections'!F14)</f>
        <v>0</v>
      </c>
      <c r="G27" s="28">
        <f>IF(G10="Actual",'Financial Model'!G98,'Balance Sheet Projections'!G40*'Balance Sheet Projections'!G14)</f>
        <v>0</v>
      </c>
      <c r="H27" s="28">
        <f>IF(H10="Actual",'Financial Model'!H98,'Balance Sheet Projections'!H40*'Balance Sheet Projections'!H14)</f>
        <v>0</v>
      </c>
      <c r="I27" s="28">
        <f>IF(I10="Actual",'Financial Model'!I98,'Balance Sheet Projections'!I40*'Balance Sheet Projections'!I14)</f>
        <v>0</v>
      </c>
      <c r="J27" s="28">
        <f>IF(J10="Actual",'Financial Model'!J98,'Balance Sheet Projections'!J40*'Balance Sheet Projections'!J14)</f>
        <v>0</v>
      </c>
      <c r="K27" s="28">
        <f>IF(K10="Actual",'Financial Model'!K98,'Balance Sheet Projections'!K40*'Balance Sheet Projections'!K14)</f>
        <v>0</v>
      </c>
      <c r="L27" s="28">
        <f>IF(L10="Actual",'Financial Model'!L98,'Balance Sheet Projections'!L40*'Balance Sheet Projections'!L14)</f>
        <v>0</v>
      </c>
      <c r="M27" s="28">
        <f>IF(M10="Actual",'Financial Model'!M98,'Balance Sheet Projections'!M40*'Balance Sheet Projections'!M14)</f>
        <v>0</v>
      </c>
      <c r="N27" s="28">
        <f>IF(N10="Actual",'Financial Model'!N98,'Balance Sheet Projections'!N40*'Balance Sheet Projections'!N14)</f>
        <v>0</v>
      </c>
      <c r="O27" s="28">
        <f>IF(O10="Actual",'Financial Model'!O98,'Balance Sheet Projections'!O40*'Balance Sheet Projections'!O14)</f>
        <v>0</v>
      </c>
      <c r="P27" s="28">
        <f>IF(P10="Actual",'Financial Model'!P98,'Balance Sheet Projections'!P40*'Balance Sheet Projections'!P14)</f>
        <v>0</v>
      </c>
      <c r="Q27" s="28">
        <f>IF(Q10="Actual",'Financial Model'!Q98,'Balance Sheet Projections'!Q40*'Balance Sheet Projections'!Q14)</f>
        <v>0</v>
      </c>
      <c r="R27" s="28">
        <f>IF(R10="Actual",'Financial Model'!R98,'Balance Sheet Projections'!R40*'Balance Sheet Projections'!R14)</f>
        <v>0</v>
      </c>
      <c r="S27" s="28">
        <f>IF(S10="Actual",'Financial Model'!S98,'Balance Sheet Projections'!S40*'Balance Sheet Projections'!S14)</f>
        <v>0</v>
      </c>
      <c r="T27" s="28">
        <f>IF(T10="Actual",'Financial Model'!T98,'Balance Sheet Projections'!T40*'Balance Sheet Projections'!T14)</f>
        <v>0</v>
      </c>
      <c r="U27" s="28">
        <f>IF(U10="Actual",'Financial Model'!U98,'Balance Sheet Projections'!U40*'Balance Sheet Projections'!U14)</f>
        <v>0</v>
      </c>
      <c r="V27" s="28">
        <f>IF(V10="Actual",'Financial Model'!V98,'Balance Sheet Projections'!V40*'Balance Sheet Projections'!V14)</f>
        <v>0</v>
      </c>
      <c r="W27" s="28">
        <f>IF(W10="Actual",'Financial Model'!W98,'Balance Sheet Projections'!W40*'Balance Sheet Projections'!W14)</f>
        <v>0</v>
      </c>
      <c r="X27" s="28">
        <f>IF(X10="Actual",'Financial Model'!X98,'Balance Sheet Projections'!X40*'Balance Sheet Projections'!X14)</f>
        <v>0</v>
      </c>
      <c r="Y27" s="28">
        <f>IF(Y10="Actual",'Financial Model'!Y98,'Balance Sheet Projections'!Y40*'Balance Sheet Projections'!Y14)</f>
        <v>0</v>
      </c>
      <c r="Z27" s="28">
        <f>IF(Z10="Actual",'Financial Model'!Z98,'Balance Sheet Projections'!Z40*'Balance Sheet Projections'!Z14)</f>
        <v>0</v>
      </c>
      <c r="AA27" s="28">
        <f>IF(AA10="Actual",'Financial Model'!AA98,'Balance Sheet Projections'!AA40*'Balance Sheet Projections'!AA14)</f>
        <v>0</v>
      </c>
      <c r="AB27" s="28">
        <f>IF(AB10="Actual",'Financial Model'!AB98,'Balance Sheet Projections'!AB40*'Balance Sheet Projections'!AB14)</f>
        <v>0</v>
      </c>
      <c r="AC27" s="28">
        <f>IF(AC10="Actual",'Financial Model'!AC98,'Balance Sheet Projections'!AC40*'Balance Sheet Projections'!AC14)</f>
        <v>0</v>
      </c>
      <c r="AD27" s="28">
        <f>IF(AD10="Actual",'Financial Model'!AD98,'Balance Sheet Projections'!AD40*'Balance Sheet Projections'!AD14)</f>
        <v>0</v>
      </c>
      <c r="AE27" s="28">
        <f>IF(AE10="Actual",'Financial Model'!AE98,'Balance Sheet Projections'!AE40*'Balance Sheet Projections'!AE14)</f>
        <v>0</v>
      </c>
      <c r="AF27" s="28">
        <f>IF(AF10="Actual",'Financial Model'!AF98,'Balance Sheet Projections'!AF40*'Balance Sheet Projections'!AF14)</f>
        <v>0</v>
      </c>
      <c r="AG27" s="28">
        <f>IF(AG10="Actual",'Financial Model'!AG98,'Balance Sheet Projections'!AG40*'Balance Sheet Projections'!AG14)</f>
        <v>0</v>
      </c>
      <c r="AH27" s="28">
        <f>IF(AH10="Actual",'Financial Model'!AH98,'Balance Sheet Projections'!AH40*'Balance Sheet Projections'!AH14)</f>
        <v>0</v>
      </c>
      <c r="AI27" s="28">
        <f>IF(AI10="Actual",'Financial Model'!AI98,'Balance Sheet Projections'!AI40*'Balance Sheet Projections'!AI14)</f>
        <v>0</v>
      </c>
      <c r="AJ27" s="28">
        <f>IF(AJ10="Actual",'Financial Model'!AJ98,'Balance Sheet Projections'!AJ40*'Balance Sheet Projections'!AJ14)</f>
        <v>0</v>
      </c>
      <c r="AK27" s="28">
        <f>IF(AK10="Actual",'Financial Model'!AK98,'Balance Sheet Projections'!AK40*'Balance Sheet Projections'!AK14)</f>
        <v>0</v>
      </c>
      <c r="AL27" s="28">
        <f>IF(AL10="Actual",'Financial Model'!AL98,'Balance Sheet Projections'!AL40*'Balance Sheet Projections'!AL14)</f>
        <v>0</v>
      </c>
      <c r="AM27" s="28">
        <f>IF(AM10="Actual",'Financial Model'!AM98,'Balance Sheet Projections'!AM40*'Balance Sheet Projections'!AM14)</f>
        <v>0</v>
      </c>
    </row>
    <row r="28" spans="2:39" x14ac:dyDescent="0.2">
      <c r="B28" s="157" t="s">
        <v>374</v>
      </c>
      <c r="C28" s="69"/>
      <c r="D28" s="159">
        <f t="shared" ref="D28:AM28" si="1">D25+D26</f>
        <v>30000</v>
      </c>
      <c r="E28" s="159">
        <f t="shared" si="1"/>
        <v>20851.299765007578</v>
      </c>
      <c r="F28" s="159">
        <f t="shared" si="1"/>
        <v>21721.030996843983</v>
      </c>
      <c r="G28" s="159">
        <f t="shared" si="1"/>
        <v>20851.299765007578</v>
      </c>
      <c r="H28" s="159">
        <f t="shared" si="1"/>
        <v>21272.023409676407</v>
      </c>
      <c r="I28" s="159">
        <f t="shared" si="1"/>
        <v>21272.023409676407</v>
      </c>
      <c r="J28" s="159">
        <f t="shared" si="1"/>
        <v>21272.023409676407</v>
      </c>
      <c r="K28" s="159">
        <f t="shared" si="1"/>
        <v>21272.023409676407</v>
      </c>
      <c r="L28" s="159">
        <f t="shared" si="1"/>
        <v>21272.023409676407</v>
      </c>
      <c r="M28" s="159">
        <f t="shared" si="1"/>
        <v>21272.023409676407</v>
      </c>
      <c r="N28" s="159">
        <f t="shared" si="1"/>
        <v>21272.023409676407</v>
      </c>
      <c r="O28" s="159">
        <f t="shared" si="1"/>
        <v>21272.023409676407</v>
      </c>
      <c r="P28" s="159">
        <f t="shared" si="1"/>
        <v>21272.023409676407</v>
      </c>
      <c r="Q28" s="159">
        <f t="shared" si="1"/>
        <v>21272.023409676407</v>
      </c>
      <c r="R28" s="159">
        <f t="shared" si="1"/>
        <v>22141.754641512813</v>
      </c>
      <c r="S28" s="159">
        <f t="shared" si="1"/>
        <v>21272.023409676407</v>
      </c>
      <c r="T28" s="159">
        <f t="shared" si="1"/>
        <v>21272.023409676407</v>
      </c>
      <c r="U28" s="159">
        <f t="shared" si="1"/>
        <v>21272.023409676407</v>
      </c>
      <c r="V28" s="159">
        <f t="shared" si="1"/>
        <v>21272.023409676407</v>
      </c>
      <c r="W28" s="159">
        <f t="shared" si="1"/>
        <v>21272.023409676407</v>
      </c>
      <c r="X28" s="159">
        <f t="shared" si="1"/>
        <v>21272.023409676407</v>
      </c>
      <c r="Y28" s="159">
        <f t="shared" si="1"/>
        <v>21272.023409676407</v>
      </c>
      <c r="Z28" s="159">
        <f t="shared" si="1"/>
        <v>21272.023409676407</v>
      </c>
      <c r="AA28" s="159">
        <f t="shared" si="1"/>
        <v>21272.023409676407</v>
      </c>
      <c r="AB28" s="159">
        <f t="shared" si="1"/>
        <v>21272.023409676407</v>
      </c>
      <c r="AC28" s="159">
        <f t="shared" si="1"/>
        <v>21272.023409676407</v>
      </c>
      <c r="AD28" s="159">
        <f t="shared" si="1"/>
        <v>22141.754641512813</v>
      </c>
      <c r="AE28" s="159">
        <f t="shared" si="1"/>
        <v>21272.023409676407</v>
      </c>
      <c r="AF28" s="159">
        <f t="shared" si="1"/>
        <v>21272.023409676407</v>
      </c>
      <c r="AG28" s="159">
        <f t="shared" si="1"/>
        <v>21272.023409676407</v>
      </c>
      <c r="AH28" s="159">
        <f t="shared" si="1"/>
        <v>21272.023409676407</v>
      </c>
      <c r="AI28" s="159">
        <f t="shared" si="1"/>
        <v>21272.023409676407</v>
      </c>
      <c r="AJ28" s="159">
        <f t="shared" si="1"/>
        <v>21272.023409676407</v>
      </c>
      <c r="AK28" s="159">
        <f t="shared" si="1"/>
        <v>21272.023409676407</v>
      </c>
      <c r="AL28" s="159">
        <f t="shared" si="1"/>
        <v>21272.023409676407</v>
      </c>
      <c r="AM28" s="159">
        <f t="shared" si="1"/>
        <v>21272.023409676407</v>
      </c>
    </row>
    <row r="29" spans="2:39" x14ac:dyDescent="0.2">
      <c r="B29" s="111"/>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row>
    <row r="30" spans="2:39" x14ac:dyDescent="0.2">
      <c r="B30" s="157" t="s">
        <v>375</v>
      </c>
      <c r="C30" s="69"/>
      <c r="D30" s="160">
        <f t="shared" ref="D30:AM30" si="2">D22-D28</f>
        <v>-10000</v>
      </c>
      <c r="E30" s="160">
        <f t="shared" si="2"/>
        <v>-851.29976500757766</v>
      </c>
      <c r="F30" s="160">
        <f t="shared" si="2"/>
        <v>-1721.0309968439833</v>
      </c>
      <c r="G30" s="160">
        <f t="shared" si="2"/>
        <v>-851.29976500757766</v>
      </c>
      <c r="H30" s="160">
        <f t="shared" si="2"/>
        <v>-1272.023409676407</v>
      </c>
      <c r="I30" s="160">
        <f t="shared" si="2"/>
        <v>-1272.023409676407</v>
      </c>
      <c r="J30" s="160">
        <f t="shared" si="2"/>
        <v>-1272.023409676407</v>
      </c>
      <c r="K30" s="160">
        <f t="shared" si="2"/>
        <v>-1272.023409676407</v>
      </c>
      <c r="L30" s="160">
        <f t="shared" si="2"/>
        <v>-1272.023409676407</v>
      </c>
      <c r="M30" s="160">
        <f t="shared" si="2"/>
        <v>-1272.023409676407</v>
      </c>
      <c r="N30" s="160">
        <f t="shared" si="2"/>
        <v>-1272.023409676407</v>
      </c>
      <c r="O30" s="160">
        <f t="shared" si="2"/>
        <v>-1272.023409676407</v>
      </c>
      <c r="P30" s="160">
        <f t="shared" si="2"/>
        <v>-1272.023409676407</v>
      </c>
      <c r="Q30" s="160">
        <f t="shared" si="2"/>
        <v>-1272.023409676407</v>
      </c>
      <c r="R30" s="160">
        <f t="shared" si="2"/>
        <v>-2141.7546415128127</v>
      </c>
      <c r="S30" s="160">
        <f t="shared" si="2"/>
        <v>-1272.023409676407</v>
      </c>
      <c r="T30" s="160">
        <f t="shared" si="2"/>
        <v>-1272.023409676407</v>
      </c>
      <c r="U30" s="160">
        <f t="shared" si="2"/>
        <v>-1272.023409676407</v>
      </c>
      <c r="V30" s="160">
        <f t="shared" si="2"/>
        <v>-1272.023409676407</v>
      </c>
      <c r="W30" s="160">
        <f t="shared" si="2"/>
        <v>-1272.023409676407</v>
      </c>
      <c r="X30" s="160">
        <f t="shared" si="2"/>
        <v>-1272.023409676407</v>
      </c>
      <c r="Y30" s="160">
        <f t="shared" si="2"/>
        <v>-1272.023409676407</v>
      </c>
      <c r="Z30" s="160">
        <f t="shared" si="2"/>
        <v>-1272.023409676407</v>
      </c>
      <c r="AA30" s="160">
        <f t="shared" si="2"/>
        <v>-1272.023409676407</v>
      </c>
      <c r="AB30" s="160">
        <f t="shared" si="2"/>
        <v>-1272.023409676407</v>
      </c>
      <c r="AC30" s="160">
        <f t="shared" si="2"/>
        <v>-1272.023409676407</v>
      </c>
      <c r="AD30" s="160">
        <f t="shared" si="2"/>
        <v>-2141.7546415128127</v>
      </c>
      <c r="AE30" s="160">
        <f t="shared" si="2"/>
        <v>-1272.023409676407</v>
      </c>
      <c r="AF30" s="160">
        <f t="shared" si="2"/>
        <v>-1272.023409676407</v>
      </c>
      <c r="AG30" s="160">
        <f t="shared" si="2"/>
        <v>-1272.023409676407</v>
      </c>
      <c r="AH30" s="160">
        <f t="shared" si="2"/>
        <v>-1272.023409676407</v>
      </c>
      <c r="AI30" s="160">
        <f t="shared" si="2"/>
        <v>-1272.023409676407</v>
      </c>
      <c r="AJ30" s="160">
        <f t="shared" si="2"/>
        <v>-1272.023409676407</v>
      </c>
      <c r="AK30" s="160">
        <f t="shared" si="2"/>
        <v>-1272.023409676407</v>
      </c>
      <c r="AL30" s="160">
        <f t="shared" si="2"/>
        <v>-1272.023409676407</v>
      </c>
      <c r="AM30" s="160">
        <f t="shared" si="2"/>
        <v>-1272.023409676407</v>
      </c>
    </row>
    <row r="31" spans="2:39" x14ac:dyDescent="0.2">
      <c r="B31" s="157" t="s">
        <v>376</v>
      </c>
      <c r="C31" s="69"/>
      <c r="D31" s="160"/>
      <c r="E31" s="160">
        <f t="shared" ref="E31:AM31" si="3">D30-E30</f>
        <v>-9148.7002349924223</v>
      </c>
      <c r="F31" s="160">
        <f t="shared" si="3"/>
        <v>869.73123183640564</v>
      </c>
      <c r="G31" s="160">
        <f t="shared" si="3"/>
        <v>-869.73123183640564</v>
      </c>
      <c r="H31" s="160">
        <f t="shared" si="3"/>
        <v>420.72364466882937</v>
      </c>
      <c r="I31" s="160">
        <f t="shared" si="3"/>
        <v>0</v>
      </c>
      <c r="J31" s="160">
        <f t="shared" si="3"/>
        <v>0</v>
      </c>
      <c r="K31" s="160">
        <f t="shared" si="3"/>
        <v>0</v>
      </c>
      <c r="L31" s="160">
        <f t="shared" si="3"/>
        <v>0</v>
      </c>
      <c r="M31" s="160">
        <f t="shared" si="3"/>
        <v>0</v>
      </c>
      <c r="N31" s="160">
        <f t="shared" si="3"/>
        <v>0</v>
      </c>
      <c r="O31" s="160">
        <f t="shared" si="3"/>
        <v>0</v>
      </c>
      <c r="P31" s="160">
        <f t="shared" si="3"/>
        <v>0</v>
      </c>
      <c r="Q31" s="160">
        <f t="shared" si="3"/>
        <v>0</v>
      </c>
      <c r="R31" s="160">
        <f t="shared" si="3"/>
        <v>869.73123183640564</v>
      </c>
      <c r="S31" s="160">
        <f t="shared" si="3"/>
        <v>-869.73123183640564</v>
      </c>
      <c r="T31" s="160">
        <f t="shared" si="3"/>
        <v>0</v>
      </c>
      <c r="U31" s="160">
        <f t="shared" si="3"/>
        <v>0</v>
      </c>
      <c r="V31" s="160">
        <f t="shared" si="3"/>
        <v>0</v>
      </c>
      <c r="W31" s="160">
        <f t="shared" si="3"/>
        <v>0</v>
      </c>
      <c r="X31" s="160">
        <f t="shared" si="3"/>
        <v>0</v>
      </c>
      <c r="Y31" s="160">
        <f t="shared" si="3"/>
        <v>0</v>
      </c>
      <c r="Z31" s="160">
        <f t="shared" si="3"/>
        <v>0</v>
      </c>
      <c r="AA31" s="160">
        <f t="shared" si="3"/>
        <v>0</v>
      </c>
      <c r="AB31" s="160">
        <f t="shared" si="3"/>
        <v>0</v>
      </c>
      <c r="AC31" s="160">
        <f t="shared" si="3"/>
        <v>0</v>
      </c>
      <c r="AD31" s="160">
        <f t="shared" si="3"/>
        <v>869.73123183640564</v>
      </c>
      <c r="AE31" s="160">
        <f t="shared" si="3"/>
        <v>-869.73123183640564</v>
      </c>
      <c r="AF31" s="160">
        <f t="shared" si="3"/>
        <v>0</v>
      </c>
      <c r="AG31" s="160">
        <f t="shared" si="3"/>
        <v>0</v>
      </c>
      <c r="AH31" s="160">
        <f t="shared" si="3"/>
        <v>0</v>
      </c>
      <c r="AI31" s="160">
        <f t="shared" si="3"/>
        <v>0</v>
      </c>
      <c r="AJ31" s="160">
        <f t="shared" si="3"/>
        <v>0</v>
      </c>
      <c r="AK31" s="160">
        <f t="shared" si="3"/>
        <v>0</v>
      </c>
      <c r="AL31" s="160">
        <f t="shared" si="3"/>
        <v>0</v>
      </c>
      <c r="AM31" s="160">
        <f t="shared" si="3"/>
        <v>0</v>
      </c>
    </row>
    <row r="33" spans="2:39" x14ac:dyDescent="0.2">
      <c r="B33" s="111" t="s">
        <v>377</v>
      </c>
    </row>
    <row r="35" spans="2:39" x14ac:dyDescent="0.2">
      <c r="B35" s="25" t="s">
        <v>378</v>
      </c>
      <c r="D35" s="152">
        <f>D14/D19*30</f>
        <v>30</v>
      </c>
      <c r="E35" s="153">
        <f t="shared" ref="E35:AM35" si="4">IF(E10="Actual",E19/E14*30,D35)</f>
        <v>30</v>
      </c>
      <c r="F35" s="153">
        <f t="shared" si="4"/>
        <v>30</v>
      </c>
      <c r="G35" s="153">
        <f t="shared" si="4"/>
        <v>30</v>
      </c>
      <c r="H35" s="153">
        <f t="shared" si="4"/>
        <v>30</v>
      </c>
      <c r="I35" s="153">
        <f t="shared" si="4"/>
        <v>30</v>
      </c>
      <c r="J35" s="153">
        <f t="shared" si="4"/>
        <v>30</v>
      </c>
      <c r="K35" s="153">
        <f t="shared" si="4"/>
        <v>30</v>
      </c>
      <c r="L35" s="153">
        <f t="shared" si="4"/>
        <v>30</v>
      </c>
      <c r="M35" s="153">
        <f t="shared" si="4"/>
        <v>30</v>
      </c>
      <c r="N35" s="153">
        <f t="shared" si="4"/>
        <v>30</v>
      </c>
      <c r="O35" s="153">
        <f t="shared" si="4"/>
        <v>30</v>
      </c>
      <c r="P35" s="153">
        <f t="shared" si="4"/>
        <v>30</v>
      </c>
      <c r="Q35" s="153">
        <f t="shared" si="4"/>
        <v>30</v>
      </c>
      <c r="R35" s="153">
        <f t="shared" si="4"/>
        <v>30</v>
      </c>
      <c r="S35" s="153">
        <f t="shared" si="4"/>
        <v>30</v>
      </c>
      <c r="T35" s="153">
        <f t="shared" si="4"/>
        <v>30</v>
      </c>
      <c r="U35" s="153">
        <f t="shared" si="4"/>
        <v>30</v>
      </c>
      <c r="V35" s="153">
        <f t="shared" si="4"/>
        <v>30</v>
      </c>
      <c r="W35" s="153">
        <f t="shared" si="4"/>
        <v>30</v>
      </c>
      <c r="X35" s="153">
        <f t="shared" si="4"/>
        <v>30</v>
      </c>
      <c r="Y35" s="153">
        <f t="shared" si="4"/>
        <v>30</v>
      </c>
      <c r="Z35" s="153">
        <f t="shared" si="4"/>
        <v>30</v>
      </c>
      <c r="AA35" s="153">
        <f t="shared" si="4"/>
        <v>30</v>
      </c>
      <c r="AB35" s="153">
        <f t="shared" si="4"/>
        <v>30</v>
      </c>
      <c r="AC35" s="153">
        <f t="shared" si="4"/>
        <v>30</v>
      </c>
      <c r="AD35" s="153">
        <f t="shared" si="4"/>
        <v>30</v>
      </c>
      <c r="AE35" s="153">
        <f t="shared" si="4"/>
        <v>30</v>
      </c>
      <c r="AF35" s="153">
        <f t="shared" si="4"/>
        <v>30</v>
      </c>
      <c r="AG35" s="153">
        <f t="shared" si="4"/>
        <v>30</v>
      </c>
      <c r="AH35" s="153">
        <f t="shared" si="4"/>
        <v>30</v>
      </c>
      <c r="AI35" s="153">
        <f t="shared" si="4"/>
        <v>30</v>
      </c>
      <c r="AJ35" s="153">
        <f t="shared" si="4"/>
        <v>30</v>
      </c>
      <c r="AK35" s="153">
        <f t="shared" si="4"/>
        <v>30</v>
      </c>
      <c r="AL35" s="153">
        <f t="shared" si="4"/>
        <v>30</v>
      </c>
      <c r="AM35" s="153">
        <f t="shared" si="4"/>
        <v>30</v>
      </c>
    </row>
    <row r="36" spans="2:39" x14ac:dyDescent="0.2">
      <c r="B36" s="25" t="s">
        <v>379</v>
      </c>
      <c r="D36" s="152">
        <f>D20/D15*30</f>
        <v>0</v>
      </c>
      <c r="E36" s="153">
        <f t="shared" ref="E36:AM36" si="5">IF(E10="Actual",E20/E15*30,D36)</f>
        <v>0</v>
      </c>
      <c r="F36" s="153">
        <f t="shared" si="5"/>
        <v>0</v>
      </c>
      <c r="G36" s="153">
        <f t="shared" si="5"/>
        <v>0</v>
      </c>
      <c r="H36" s="153">
        <f t="shared" si="5"/>
        <v>0</v>
      </c>
      <c r="I36" s="153">
        <f t="shared" si="5"/>
        <v>0</v>
      </c>
      <c r="J36" s="153">
        <f t="shared" si="5"/>
        <v>0</v>
      </c>
      <c r="K36" s="153">
        <f t="shared" si="5"/>
        <v>0</v>
      </c>
      <c r="L36" s="153">
        <f t="shared" si="5"/>
        <v>0</v>
      </c>
      <c r="M36" s="153">
        <f t="shared" si="5"/>
        <v>0</v>
      </c>
      <c r="N36" s="153">
        <f t="shared" si="5"/>
        <v>0</v>
      </c>
      <c r="O36" s="153">
        <f t="shared" si="5"/>
        <v>0</v>
      </c>
      <c r="P36" s="153">
        <f t="shared" si="5"/>
        <v>0</v>
      </c>
      <c r="Q36" s="153">
        <f t="shared" si="5"/>
        <v>0</v>
      </c>
      <c r="R36" s="153">
        <f t="shared" si="5"/>
        <v>0</v>
      </c>
      <c r="S36" s="153">
        <f t="shared" si="5"/>
        <v>0</v>
      </c>
      <c r="T36" s="153">
        <f t="shared" si="5"/>
        <v>0</v>
      </c>
      <c r="U36" s="153">
        <f t="shared" si="5"/>
        <v>0</v>
      </c>
      <c r="V36" s="153">
        <f t="shared" si="5"/>
        <v>0</v>
      </c>
      <c r="W36" s="153">
        <f t="shared" si="5"/>
        <v>0</v>
      </c>
      <c r="X36" s="153">
        <f t="shared" si="5"/>
        <v>0</v>
      </c>
      <c r="Y36" s="153">
        <f t="shared" si="5"/>
        <v>0</v>
      </c>
      <c r="Z36" s="153">
        <f t="shared" si="5"/>
        <v>0</v>
      </c>
      <c r="AA36" s="153">
        <f t="shared" si="5"/>
        <v>0</v>
      </c>
      <c r="AB36" s="153">
        <f t="shared" si="5"/>
        <v>0</v>
      </c>
      <c r="AC36" s="153">
        <f t="shared" si="5"/>
        <v>0</v>
      </c>
      <c r="AD36" s="153">
        <f t="shared" si="5"/>
        <v>0</v>
      </c>
      <c r="AE36" s="153">
        <f t="shared" si="5"/>
        <v>0</v>
      </c>
      <c r="AF36" s="153">
        <f t="shared" si="5"/>
        <v>0</v>
      </c>
      <c r="AG36" s="153">
        <f t="shared" si="5"/>
        <v>0</v>
      </c>
      <c r="AH36" s="153">
        <f t="shared" si="5"/>
        <v>0</v>
      </c>
      <c r="AI36" s="153">
        <f t="shared" si="5"/>
        <v>0</v>
      </c>
      <c r="AJ36" s="153">
        <f t="shared" si="5"/>
        <v>0</v>
      </c>
      <c r="AK36" s="153">
        <f t="shared" si="5"/>
        <v>0</v>
      </c>
      <c r="AL36" s="153">
        <f t="shared" si="5"/>
        <v>0</v>
      </c>
      <c r="AM36" s="153">
        <f t="shared" si="5"/>
        <v>0</v>
      </c>
    </row>
    <row r="37" spans="2:39" x14ac:dyDescent="0.2">
      <c r="B37" s="25" t="s">
        <v>380</v>
      </c>
      <c r="D37" s="154">
        <f>D25/D16</f>
        <v>1.7677464061715564E-2</v>
      </c>
      <c r="E37" s="155">
        <f t="shared" ref="E37:AM37" si="6">IF(E10="Actual",E25/E16,D37)</f>
        <v>1.7677464061715564E-2</v>
      </c>
      <c r="F37" s="155">
        <f t="shared" si="6"/>
        <v>1.7677464061715564E-2</v>
      </c>
      <c r="G37" s="155">
        <f t="shared" si="6"/>
        <v>1.7677464061715564E-2</v>
      </c>
      <c r="H37" s="155">
        <f t="shared" si="6"/>
        <v>1.7677464061715564E-2</v>
      </c>
      <c r="I37" s="155">
        <f t="shared" si="6"/>
        <v>1.7677464061715564E-2</v>
      </c>
      <c r="J37" s="155">
        <f t="shared" si="6"/>
        <v>1.7677464061715564E-2</v>
      </c>
      <c r="K37" s="155">
        <f t="shared" si="6"/>
        <v>1.7677464061715564E-2</v>
      </c>
      <c r="L37" s="155">
        <f t="shared" si="6"/>
        <v>1.7677464061715564E-2</v>
      </c>
      <c r="M37" s="155">
        <f t="shared" si="6"/>
        <v>1.7677464061715564E-2</v>
      </c>
      <c r="N37" s="155">
        <f t="shared" si="6"/>
        <v>1.7677464061715564E-2</v>
      </c>
      <c r="O37" s="155">
        <f t="shared" si="6"/>
        <v>1.7677464061715564E-2</v>
      </c>
      <c r="P37" s="155">
        <f t="shared" si="6"/>
        <v>1.7677464061715564E-2</v>
      </c>
      <c r="Q37" s="155">
        <f t="shared" si="6"/>
        <v>1.7677464061715564E-2</v>
      </c>
      <c r="R37" s="155">
        <f t="shared" si="6"/>
        <v>1.7677464061715564E-2</v>
      </c>
      <c r="S37" s="155">
        <f t="shared" si="6"/>
        <v>1.7677464061715564E-2</v>
      </c>
      <c r="T37" s="155">
        <f t="shared" si="6"/>
        <v>1.7677464061715564E-2</v>
      </c>
      <c r="U37" s="155">
        <f t="shared" si="6"/>
        <v>1.7677464061715564E-2</v>
      </c>
      <c r="V37" s="155">
        <f t="shared" si="6"/>
        <v>1.7677464061715564E-2</v>
      </c>
      <c r="W37" s="155">
        <f t="shared" si="6"/>
        <v>1.7677464061715564E-2</v>
      </c>
      <c r="X37" s="155">
        <f t="shared" si="6"/>
        <v>1.7677464061715564E-2</v>
      </c>
      <c r="Y37" s="155">
        <f t="shared" si="6"/>
        <v>1.7677464061715564E-2</v>
      </c>
      <c r="Z37" s="155">
        <f t="shared" si="6"/>
        <v>1.7677464061715564E-2</v>
      </c>
      <c r="AA37" s="155">
        <f t="shared" si="6"/>
        <v>1.7677464061715564E-2</v>
      </c>
      <c r="AB37" s="155">
        <f t="shared" si="6"/>
        <v>1.7677464061715564E-2</v>
      </c>
      <c r="AC37" s="155">
        <f t="shared" si="6"/>
        <v>1.7677464061715564E-2</v>
      </c>
      <c r="AD37" s="155">
        <f t="shared" si="6"/>
        <v>1.7677464061715564E-2</v>
      </c>
      <c r="AE37" s="155">
        <f t="shared" si="6"/>
        <v>1.7677464061715564E-2</v>
      </c>
      <c r="AF37" s="155">
        <f t="shared" si="6"/>
        <v>1.7677464061715564E-2</v>
      </c>
      <c r="AG37" s="155">
        <f t="shared" si="6"/>
        <v>1.7677464061715564E-2</v>
      </c>
      <c r="AH37" s="155">
        <f t="shared" si="6"/>
        <v>1.7677464061715564E-2</v>
      </c>
      <c r="AI37" s="155">
        <f t="shared" si="6"/>
        <v>1.7677464061715564E-2</v>
      </c>
      <c r="AJ37" s="155">
        <f t="shared" si="6"/>
        <v>1.7677464061715564E-2</v>
      </c>
      <c r="AK37" s="155">
        <f t="shared" si="6"/>
        <v>1.7677464061715564E-2</v>
      </c>
      <c r="AL37" s="155">
        <f t="shared" si="6"/>
        <v>1.7677464061715564E-2</v>
      </c>
      <c r="AM37" s="155">
        <f t="shared" si="6"/>
        <v>1.7677464061715564E-2</v>
      </c>
    </row>
    <row r="38" spans="2:39" x14ac:dyDescent="0.2">
      <c r="B38" s="25" t="s">
        <v>381</v>
      </c>
      <c r="D38" s="154">
        <f>D26/D14</f>
        <v>1</v>
      </c>
      <c r="E38" s="155">
        <f t="shared" ref="E38:AM38" si="7">IF(E10="Actual",E26/E14,D38)</f>
        <v>1</v>
      </c>
      <c r="F38" s="155">
        <f t="shared" si="7"/>
        <v>1</v>
      </c>
      <c r="G38" s="155">
        <f t="shared" si="7"/>
        <v>1</v>
      </c>
      <c r="H38" s="155">
        <f t="shared" si="7"/>
        <v>1</v>
      </c>
      <c r="I38" s="155">
        <f t="shared" si="7"/>
        <v>1</v>
      </c>
      <c r="J38" s="155">
        <f t="shared" si="7"/>
        <v>1</v>
      </c>
      <c r="K38" s="155">
        <f t="shared" si="7"/>
        <v>1</v>
      </c>
      <c r="L38" s="155">
        <f t="shared" si="7"/>
        <v>1</v>
      </c>
      <c r="M38" s="155">
        <f t="shared" si="7"/>
        <v>1</v>
      </c>
      <c r="N38" s="155">
        <f t="shared" si="7"/>
        <v>1</v>
      </c>
      <c r="O38" s="155">
        <f t="shared" si="7"/>
        <v>1</v>
      </c>
      <c r="P38" s="155">
        <f t="shared" si="7"/>
        <v>1</v>
      </c>
      <c r="Q38" s="155">
        <f t="shared" si="7"/>
        <v>1</v>
      </c>
      <c r="R38" s="155">
        <f t="shared" si="7"/>
        <v>1</v>
      </c>
      <c r="S38" s="155">
        <f t="shared" si="7"/>
        <v>1</v>
      </c>
      <c r="T38" s="155">
        <f t="shared" si="7"/>
        <v>1</v>
      </c>
      <c r="U38" s="155">
        <f t="shared" si="7"/>
        <v>1</v>
      </c>
      <c r="V38" s="155">
        <f t="shared" si="7"/>
        <v>1</v>
      </c>
      <c r="W38" s="155">
        <f t="shared" si="7"/>
        <v>1</v>
      </c>
      <c r="X38" s="155">
        <f t="shared" si="7"/>
        <v>1</v>
      </c>
      <c r="Y38" s="155">
        <f t="shared" si="7"/>
        <v>1</v>
      </c>
      <c r="Z38" s="155">
        <f t="shared" si="7"/>
        <v>1</v>
      </c>
      <c r="AA38" s="155">
        <f t="shared" si="7"/>
        <v>1</v>
      </c>
      <c r="AB38" s="155">
        <f t="shared" si="7"/>
        <v>1</v>
      </c>
      <c r="AC38" s="155">
        <f t="shared" si="7"/>
        <v>1</v>
      </c>
      <c r="AD38" s="155">
        <f t="shared" si="7"/>
        <v>1</v>
      </c>
      <c r="AE38" s="155">
        <f t="shared" si="7"/>
        <v>1</v>
      </c>
      <c r="AF38" s="155">
        <f t="shared" si="7"/>
        <v>1</v>
      </c>
      <c r="AG38" s="155">
        <f t="shared" si="7"/>
        <v>1</v>
      </c>
      <c r="AH38" s="155">
        <f t="shared" si="7"/>
        <v>1</v>
      </c>
      <c r="AI38" s="155">
        <f t="shared" si="7"/>
        <v>1</v>
      </c>
      <c r="AJ38" s="155">
        <f t="shared" si="7"/>
        <v>1</v>
      </c>
      <c r="AK38" s="155">
        <f t="shared" si="7"/>
        <v>1</v>
      </c>
      <c r="AL38" s="155">
        <f t="shared" si="7"/>
        <v>1</v>
      </c>
      <c r="AM38" s="155">
        <f t="shared" si="7"/>
        <v>1</v>
      </c>
    </row>
    <row r="39" spans="2:39" x14ac:dyDescent="0.2">
      <c r="B39" s="25" t="s">
        <v>382</v>
      </c>
      <c r="D39" s="154">
        <f>D21/D14</f>
        <v>0</v>
      </c>
      <c r="E39" s="155">
        <f t="shared" ref="E39:AM39" si="8">IF(E10="Actual",E21/E14,D39)</f>
        <v>0</v>
      </c>
      <c r="F39" s="155">
        <f t="shared" si="8"/>
        <v>0</v>
      </c>
      <c r="G39" s="155">
        <f t="shared" si="8"/>
        <v>0</v>
      </c>
      <c r="H39" s="155">
        <f t="shared" si="8"/>
        <v>0</v>
      </c>
      <c r="I39" s="155">
        <f t="shared" si="8"/>
        <v>0</v>
      </c>
      <c r="J39" s="155">
        <f t="shared" si="8"/>
        <v>0</v>
      </c>
      <c r="K39" s="155">
        <f t="shared" si="8"/>
        <v>0</v>
      </c>
      <c r="L39" s="155">
        <f t="shared" si="8"/>
        <v>0</v>
      </c>
      <c r="M39" s="155">
        <f t="shared" si="8"/>
        <v>0</v>
      </c>
      <c r="N39" s="155">
        <f t="shared" si="8"/>
        <v>0</v>
      </c>
      <c r="O39" s="155">
        <f t="shared" si="8"/>
        <v>0</v>
      </c>
      <c r="P39" s="155">
        <f t="shared" si="8"/>
        <v>0</v>
      </c>
      <c r="Q39" s="155">
        <f t="shared" si="8"/>
        <v>0</v>
      </c>
      <c r="R39" s="155">
        <f t="shared" si="8"/>
        <v>0</v>
      </c>
      <c r="S39" s="155">
        <f t="shared" si="8"/>
        <v>0</v>
      </c>
      <c r="T39" s="155">
        <f t="shared" si="8"/>
        <v>0</v>
      </c>
      <c r="U39" s="155">
        <f t="shared" si="8"/>
        <v>0</v>
      </c>
      <c r="V39" s="155">
        <f t="shared" si="8"/>
        <v>0</v>
      </c>
      <c r="W39" s="155">
        <f t="shared" si="8"/>
        <v>0</v>
      </c>
      <c r="X39" s="155">
        <f t="shared" si="8"/>
        <v>0</v>
      </c>
      <c r="Y39" s="155">
        <f t="shared" si="8"/>
        <v>0</v>
      </c>
      <c r="Z39" s="155">
        <f t="shared" si="8"/>
        <v>0</v>
      </c>
      <c r="AA39" s="155">
        <f t="shared" si="8"/>
        <v>0</v>
      </c>
      <c r="AB39" s="155">
        <f t="shared" si="8"/>
        <v>0</v>
      </c>
      <c r="AC39" s="155">
        <f t="shared" si="8"/>
        <v>0</v>
      </c>
      <c r="AD39" s="155">
        <f t="shared" si="8"/>
        <v>0</v>
      </c>
      <c r="AE39" s="155">
        <f t="shared" si="8"/>
        <v>0</v>
      </c>
      <c r="AF39" s="155">
        <f t="shared" si="8"/>
        <v>0</v>
      </c>
      <c r="AG39" s="155">
        <f t="shared" si="8"/>
        <v>0</v>
      </c>
      <c r="AH39" s="155">
        <f t="shared" si="8"/>
        <v>0</v>
      </c>
      <c r="AI39" s="155">
        <f t="shared" si="8"/>
        <v>0</v>
      </c>
      <c r="AJ39" s="155">
        <f t="shared" si="8"/>
        <v>0</v>
      </c>
      <c r="AK39" s="155">
        <f t="shared" si="8"/>
        <v>0</v>
      </c>
      <c r="AL39" s="155">
        <f t="shared" si="8"/>
        <v>0</v>
      </c>
      <c r="AM39" s="155">
        <f t="shared" si="8"/>
        <v>0</v>
      </c>
    </row>
    <row r="40" spans="2:39" x14ac:dyDescent="0.2">
      <c r="B40" s="25" t="s">
        <v>383</v>
      </c>
      <c r="D40" s="154">
        <f>D27/D14</f>
        <v>0</v>
      </c>
      <c r="E40" s="155">
        <f t="shared" ref="E40:AM40" si="9">IF(E10="Actual",E27/E14,D40)</f>
        <v>0</v>
      </c>
      <c r="F40" s="155">
        <f t="shared" si="9"/>
        <v>0</v>
      </c>
      <c r="G40" s="155">
        <f t="shared" si="9"/>
        <v>0</v>
      </c>
      <c r="H40" s="155">
        <f t="shared" si="9"/>
        <v>0</v>
      </c>
      <c r="I40" s="155">
        <f t="shared" si="9"/>
        <v>0</v>
      </c>
      <c r="J40" s="155">
        <f t="shared" si="9"/>
        <v>0</v>
      </c>
      <c r="K40" s="155">
        <f t="shared" si="9"/>
        <v>0</v>
      </c>
      <c r="L40" s="155">
        <f t="shared" si="9"/>
        <v>0</v>
      </c>
      <c r="M40" s="155">
        <f t="shared" si="9"/>
        <v>0</v>
      </c>
      <c r="N40" s="155">
        <f t="shared" si="9"/>
        <v>0</v>
      </c>
      <c r="O40" s="155">
        <f t="shared" si="9"/>
        <v>0</v>
      </c>
      <c r="P40" s="155">
        <f t="shared" si="9"/>
        <v>0</v>
      </c>
      <c r="Q40" s="155">
        <f t="shared" si="9"/>
        <v>0</v>
      </c>
      <c r="R40" s="155">
        <f t="shared" si="9"/>
        <v>0</v>
      </c>
      <c r="S40" s="155">
        <f t="shared" si="9"/>
        <v>0</v>
      </c>
      <c r="T40" s="155">
        <f t="shared" si="9"/>
        <v>0</v>
      </c>
      <c r="U40" s="155">
        <f t="shared" si="9"/>
        <v>0</v>
      </c>
      <c r="V40" s="155">
        <f t="shared" si="9"/>
        <v>0</v>
      </c>
      <c r="W40" s="155">
        <f t="shared" si="9"/>
        <v>0</v>
      </c>
      <c r="X40" s="155">
        <f t="shared" si="9"/>
        <v>0</v>
      </c>
      <c r="Y40" s="155">
        <f t="shared" si="9"/>
        <v>0</v>
      </c>
      <c r="Z40" s="155">
        <f t="shared" si="9"/>
        <v>0</v>
      </c>
      <c r="AA40" s="155">
        <f t="shared" si="9"/>
        <v>0</v>
      </c>
      <c r="AB40" s="155">
        <f t="shared" si="9"/>
        <v>0</v>
      </c>
      <c r="AC40" s="155">
        <f t="shared" si="9"/>
        <v>0</v>
      </c>
      <c r="AD40" s="155">
        <f t="shared" si="9"/>
        <v>0</v>
      </c>
      <c r="AE40" s="155">
        <f t="shared" si="9"/>
        <v>0</v>
      </c>
      <c r="AF40" s="155">
        <f t="shared" si="9"/>
        <v>0</v>
      </c>
      <c r="AG40" s="155">
        <f t="shared" si="9"/>
        <v>0</v>
      </c>
      <c r="AH40" s="155">
        <f t="shared" si="9"/>
        <v>0</v>
      </c>
      <c r="AI40" s="155">
        <f t="shared" si="9"/>
        <v>0</v>
      </c>
      <c r="AJ40" s="155">
        <f t="shared" si="9"/>
        <v>0</v>
      </c>
      <c r="AK40" s="155">
        <f t="shared" si="9"/>
        <v>0</v>
      </c>
      <c r="AL40" s="155">
        <f t="shared" si="9"/>
        <v>0</v>
      </c>
      <c r="AM40" s="155">
        <f t="shared" si="9"/>
        <v>0</v>
      </c>
    </row>
    <row r="41" spans="2:39" x14ac:dyDescent="0.2">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row>
    <row r="45" spans="2:39" ht="20.100000000000001" customHeight="1" x14ac:dyDescent="0.2">
      <c r="B45" s="63" t="s">
        <v>384</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row>
    <row r="47" spans="2:39" x14ac:dyDescent="0.2">
      <c r="B47" s="32" t="s">
        <v>44</v>
      </c>
      <c r="D47" s="109" t="str">
        <f>'Financial Model'!D12</f>
        <v>Actual</v>
      </c>
      <c r="E47" s="109" t="str">
        <f>'Financial Model'!E12</f>
        <v>Forecast</v>
      </c>
      <c r="F47" s="109" t="str">
        <f>'Financial Model'!F12</f>
        <v>Forecast</v>
      </c>
      <c r="G47" s="109" t="str">
        <f>'Financial Model'!G12</f>
        <v>Forecast</v>
      </c>
      <c r="H47" s="109" t="str">
        <f>'Financial Model'!H12</f>
        <v>Forecast</v>
      </c>
      <c r="I47" s="109" t="str">
        <f>'Financial Model'!I12</f>
        <v>Forecast</v>
      </c>
      <c r="J47" s="109" t="str">
        <f>'Financial Model'!J12</f>
        <v>Forecast</v>
      </c>
      <c r="K47" s="109" t="str">
        <f>'Financial Model'!K12</f>
        <v>Forecast</v>
      </c>
      <c r="L47" s="109" t="str">
        <f>'Financial Model'!L12</f>
        <v>Forecast</v>
      </c>
      <c r="M47" s="109" t="str">
        <f>'Financial Model'!M12</f>
        <v>Forecast</v>
      </c>
      <c r="N47" s="109" t="str">
        <f>'Financial Model'!N12</f>
        <v>Forecast</v>
      </c>
      <c r="O47" s="109" t="str">
        <f>'Financial Model'!O12</f>
        <v>Forecast</v>
      </c>
      <c r="P47" s="109" t="str">
        <f>'Financial Model'!P12</f>
        <v>Forecast</v>
      </c>
      <c r="Q47" s="109" t="str">
        <f>'Financial Model'!Q12</f>
        <v>Forecast</v>
      </c>
      <c r="R47" s="109" t="str">
        <f>'Financial Model'!R12</f>
        <v>Forecast</v>
      </c>
      <c r="S47" s="109" t="str">
        <f>'Financial Model'!S12</f>
        <v>Forecast</v>
      </c>
      <c r="T47" s="109" t="str">
        <f>'Financial Model'!T12</f>
        <v>Forecast</v>
      </c>
      <c r="U47" s="109" t="str">
        <f>'Financial Model'!U12</f>
        <v>Forecast</v>
      </c>
      <c r="V47" s="109" t="str">
        <f>'Financial Model'!V12</f>
        <v>Forecast</v>
      </c>
      <c r="W47" s="109" t="str">
        <f>'Financial Model'!W12</f>
        <v>Forecast</v>
      </c>
      <c r="X47" s="109" t="str">
        <f>'Financial Model'!X12</f>
        <v>Forecast</v>
      </c>
      <c r="Y47" s="109" t="str">
        <f>'Financial Model'!Y12</f>
        <v>Forecast</v>
      </c>
      <c r="Z47" s="109" t="str">
        <f>'Financial Model'!Z12</f>
        <v>Forecast</v>
      </c>
      <c r="AA47" s="109" t="str">
        <f>'Financial Model'!AA12</f>
        <v>Forecast</v>
      </c>
      <c r="AB47" s="109" t="str">
        <f>'Financial Model'!AB12</f>
        <v>Forecast</v>
      </c>
      <c r="AC47" s="109" t="str">
        <f>'Financial Model'!AC12</f>
        <v>Forecast</v>
      </c>
      <c r="AD47" s="109" t="str">
        <f>'Financial Model'!AD12</f>
        <v>Forecast</v>
      </c>
      <c r="AE47" s="109" t="str">
        <f>'Financial Model'!AE12</f>
        <v>Forecast</v>
      </c>
      <c r="AF47" s="109" t="str">
        <f>'Financial Model'!AF12</f>
        <v>Forecast</v>
      </c>
      <c r="AG47" s="109" t="str">
        <f>'Financial Model'!AG12</f>
        <v>Forecast</v>
      </c>
      <c r="AH47" s="109" t="str">
        <f>'Financial Model'!AH12</f>
        <v>Forecast</v>
      </c>
      <c r="AI47" s="109" t="str">
        <f>'Financial Model'!AI12</f>
        <v>Forecast</v>
      </c>
      <c r="AJ47" s="109" t="str">
        <f>'Financial Model'!AJ12</f>
        <v>Forecast</v>
      </c>
      <c r="AK47" s="109" t="str">
        <f>'Financial Model'!AK12</f>
        <v>Forecast</v>
      </c>
      <c r="AL47" s="109" t="str">
        <f>'Financial Model'!AL12</f>
        <v>Forecast</v>
      </c>
      <c r="AM47" s="109" t="str">
        <f>'Financial Model'!AM12</f>
        <v>Forecast</v>
      </c>
    </row>
    <row r="49" spans="2:39" x14ac:dyDescent="0.2">
      <c r="B49" s="17"/>
      <c r="C49" s="17"/>
      <c r="D49" s="19">
        <f t="shared" ref="D49:AM49" si="10">D12</f>
        <v>43861</v>
      </c>
      <c r="E49" s="19">
        <f t="shared" si="10"/>
        <v>43890</v>
      </c>
      <c r="F49" s="19">
        <f t="shared" si="10"/>
        <v>43921</v>
      </c>
      <c r="G49" s="19">
        <f t="shared" si="10"/>
        <v>43951</v>
      </c>
      <c r="H49" s="19">
        <f t="shared" si="10"/>
        <v>43982</v>
      </c>
      <c r="I49" s="19">
        <f t="shared" si="10"/>
        <v>44012</v>
      </c>
      <c r="J49" s="19">
        <f t="shared" si="10"/>
        <v>44043</v>
      </c>
      <c r="K49" s="19">
        <f t="shared" si="10"/>
        <v>44074</v>
      </c>
      <c r="L49" s="19">
        <f t="shared" si="10"/>
        <v>44104</v>
      </c>
      <c r="M49" s="19">
        <f t="shared" si="10"/>
        <v>44135</v>
      </c>
      <c r="N49" s="19">
        <f t="shared" si="10"/>
        <v>44165</v>
      </c>
      <c r="O49" s="19">
        <f t="shared" si="10"/>
        <v>44196</v>
      </c>
      <c r="P49" s="19">
        <f t="shared" si="10"/>
        <v>44227</v>
      </c>
      <c r="Q49" s="19">
        <f t="shared" si="10"/>
        <v>44255</v>
      </c>
      <c r="R49" s="19">
        <f t="shared" si="10"/>
        <v>44286</v>
      </c>
      <c r="S49" s="19">
        <f t="shared" si="10"/>
        <v>44316</v>
      </c>
      <c r="T49" s="19">
        <f t="shared" si="10"/>
        <v>44347</v>
      </c>
      <c r="U49" s="19">
        <f t="shared" si="10"/>
        <v>44377</v>
      </c>
      <c r="V49" s="19">
        <f t="shared" si="10"/>
        <v>44408</v>
      </c>
      <c r="W49" s="19">
        <f t="shared" si="10"/>
        <v>44439</v>
      </c>
      <c r="X49" s="19">
        <f t="shared" si="10"/>
        <v>44469</v>
      </c>
      <c r="Y49" s="19">
        <f t="shared" si="10"/>
        <v>44500</v>
      </c>
      <c r="Z49" s="19">
        <f t="shared" si="10"/>
        <v>44530</v>
      </c>
      <c r="AA49" s="19">
        <f t="shared" si="10"/>
        <v>44561</v>
      </c>
      <c r="AB49" s="19">
        <f t="shared" si="10"/>
        <v>44592</v>
      </c>
      <c r="AC49" s="19">
        <f t="shared" si="10"/>
        <v>44620</v>
      </c>
      <c r="AD49" s="19">
        <f t="shared" si="10"/>
        <v>44651</v>
      </c>
      <c r="AE49" s="19">
        <f t="shared" si="10"/>
        <v>44681</v>
      </c>
      <c r="AF49" s="19">
        <f t="shared" si="10"/>
        <v>44712</v>
      </c>
      <c r="AG49" s="19">
        <f t="shared" si="10"/>
        <v>44742</v>
      </c>
      <c r="AH49" s="19">
        <f t="shared" si="10"/>
        <v>44773</v>
      </c>
      <c r="AI49" s="19">
        <f t="shared" si="10"/>
        <v>44804</v>
      </c>
      <c r="AJ49" s="19">
        <f t="shared" si="10"/>
        <v>44834</v>
      </c>
      <c r="AK49" s="19">
        <f t="shared" si="10"/>
        <v>44865</v>
      </c>
      <c r="AL49" s="19">
        <f t="shared" si="10"/>
        <v>44895</v>
      </c>
      <c r="AM49" s="19">
        <f t="shared" si="10"/>
        <v>44926</v>
      </c>
    </row>
    <row r="52" spans="2:39" x14ac:dyDescent="0.2">
      <c r="B52" s="23" t="s">
        <v>385</v>
      </c>
      <c r="E52" s="28">
        <f t="shared" ref="E52:AM52" si="11">D57</f>
        <v>50000</v>
      </c>
      <c r="F52" s="28">
        <f t="shared" si="11"/>
        <v>48500</v>
      </c>
      <c r="G52" s="28">
        <f t="shared" si="11"/>
        <v>47075</v>
      </c>
      <c r="H52" s="28">
        <f t="shared" si="11"/>
        <v>45721.25</v>
      </c>
      <c r="I52" s="28">
        <f t="shared" si="11"/>
        <v>44435.1875</v>
      </c>
      <c r="J52" s="28">
        <f t="shared" si="11"/>
        <v>43213.428124999999</v>
      </c>
      <c r="K52" s="28">
        <f t="shared" si="11"/>
        <v>42052.756718749995</v>
      </c>
      <c r="L52" s="28">
        <f t="shared" si="11"/>
        <v>40950.118882812494</v>
      </c>
      <c r="M52" s="28">
        <f t="shared" si="11"/>
        <v>39902.612938671868</v>
      </c>
      <c r="N52" s="28">
        <f t="shared" si="11"/>
        <v>38907.482291738277</v>
      </c>
      <c r="O52" s="28">
        <f t="shared" si="11"/>
        <v>37962.108177151364</v>
      </c>
      <c r="P52" s="28">
        <f t="shared" si="11"/>
        <v>37064.002768293794</v>
      </c>
      <c r="Q52" s="28">
        <f t="shared" si="11"/>
        <v>36210.802629879108</v>
      </c>
      <c r="R52" s="28">
        <f t="shared" si="11"/>
        <v>35400.262498385157</v>
      </c>
      <c r="S52" s="28">
        <f t="shared" si="11"/>
        <v>34630.2493734659</v>
      </c>
      <c r="T52" s="28">
        <f t="shared" si="11"/>
        <v>33898.736904792604</v>
      </c>
      <c r="U52" s="28">
        <f t="shared" si="11"/>
        <v>33203.800059552974</v>
      </c>
      <c r="V52" s="28">
        <f t="shared" si="11"/>
        <v>32543.610056575326</v>
      </c>
      <c r="W52" s="28">
        <f t="shared" si="11"/>
        <v>31916.429553746562</v>
      </c>
      <c r="X52" s="28">
        <f t="shared" si="11"/>
        <v>31320.608076059238</v>
      </c>
      <c r="Y52" s="28">
        <f t="shared" si="11"/>
        <v>30754.577672256277</v>
      </c>
      <c r="Z52" s="28">
        <f t="shared" si="11"/>
        <v>30216.848788643463</v>
      </c>
      <c r="AA52" s="28">
        <f t="shared" si="11"/>
        <v>29706.006349211289</v>
      </c>
      <c r="AB52" s="28">
        <f t="shared" si="11"/>
        <v>29220.706031750724</v>
      </c>
      <c r="AC52" s="28">
        <f t="shared" si="11"/>
        <v>28759.670730163187</v>
      </c>
      <c r="AD52" s="28">
        <f t="shared" si="11"/>
        <v>28321.687193655027</v>
      </c>
      <c r="AE52" s="28">
        <f t="shared" si="11"/>
        <v>27905.602833972276</v>
      </c>
      <c r="AF52" s="28">
        <f t="shared" si="11"/>
        <v>27510.322692273661</v>
      </c>
      <c r="AG52" s="28">
        <f t="shared" si="11"/>
        <v>27134.806557659977</v>
      </c>
      <c r="AH52" s="28">
        <f t="shared" si="11"/>
        <v>26778.066229776978</v>
      </c>
      <c r="AI52" s="28">
        <f t="shared" si="11"/>
        <v>26439.16291828813</v>
      </c>
      <c r="AJ52" s="28">
        <f t="shared" si="11"/>
        <v>26117.204772373723</v>
      </c>
      <c r="AK52" s="28">
        <f t="shared" si="11"/>
        <v>25811.344533755037</v>
      </c>
      <c r="AL52" s="28">
        <f t="shared" si="11"/>
        <v>25520.777307067285</v>
      </c>
      <c r="AM52" s="28">
        <f t="shared" si="11"/>
        <v>25244.738441713922</v>
      </c>
    </row>
    <row r="53" spans="2:39" x14ac:dyDescent="0.2">
      <c r="B53" s="25" t="s">
        <v>386</v>
      </c>
      <c r="E53" s="45">
        <f t="shared" ref="E53:AM53" si="12">E54*E14</f>
        <v>1000</v>
      </c>
      <c r="F53" s="45">
        <f t="shared" si="12"/>
        <v>1000</v>
      </c>
      <c r="G53" s="45">
        <f t="shared" si="12"/>
        <v>1000</v>
      </c>
      <c r="H53" s="45">
        <f t="shared" si="12"/>
        <v>1000</v>
      </c>
      <c r="I53" s="45">
        <f t="shared" si="12"/>
        <v>1000</v>
      </c>
      <c r="J53" s="45">
        <f t="shared" si="12"/>
        <v>1000</v>
      </c>
      <c r="K53" s="45">
        <f t="shared" si="12"/>
        <v>1000</v>
      </c>
      <c r="L53" s="45">
        <f t="shared" si="12"/>
        <v>1000</v>
      </c>
      <c r="M53" s="45">
        <f t="shared" si="12"/>
        <v>1000</v>
      </c>
      <c r="N53" s="45">
        <f t="shared" si="12"/>
        <v>1000</v>
      </c>
      <c r="O53" s="45">
        <f t="shared" si="12"/>
        <v>1000</v>
      </c>
      <c r="P53" s="45">
        <f t="shared" si="12"/>
        <v>1000</v>
      </c>
      <c r="Q53" s="45">
        <f t="shared" si="12"/>
        <v>1000</v>
      </c>
      <c r="R53" s="45">
        <f t="shared" si="12"/>
        <v>1000</v>
      </c>
      <c r="S53" s="45">
        <f t="shared" si="12"/>
        <v>1000</v>
      </c>
      <c r="T53" s="45">
        <f t="shared" si="12"/>
        <v>1000</v>
      </c>
      <c r="U53" s="45">
        <f t="shared" si="12"/>
        <v>1000</v>
      </c>
      <c r="V53" s="45">
        <f t="shared" si="12"/>
        <v>1000</v>
      </c>
      <c r="W53" s="45">
        <f t="shared" si="12"/>
        <v>1000</v>
      </c>
      <c r="X53" s="45">
        <f t="shared" si="12"/>
        <v>1000</v>
      </c>
      <c r="Y53" s="45">
        <f t="shared" si="12"/>
        <v>1000</v>
      </c>
      <c r="Z53" s="45">
        <f t="shared" si="12"/>
        <v>1000</v>
      </c>
      <c r="AA53" s="45">
        <f t="shared" si="12"/>
        <v>1000</v>
      </c>
      <c r="AB53" s="45">
        <f t="shared" si="12"/>
        <v>1000</v>
      </c>
      <c r="AC53" s="45">
        <f t="shared" si="12"/>
        <v>1000</v>
      </c>
      <c r="AD53" s="45">
        <f t="shared" si="12"/>
        <v>1000</v>
      </c>
      <c r="AE53" s="45">
        <f t="shared" si="12"/>
        <v>1000</v>
      </c>
      <c r="AF53" s="45">
        <f t="shared" si="12"/>
        <v>1000</v>
      </c>
      <c r="AG53" s="45">
        <f t="shared" si="12"/>
        <v>1000</v>
      </c>
      <c r="AH53" s="45">
        <f t="shared" si="12"/>
        <v>1000</v>
      </c>
      <c r="AI53" s="45">
        <f t="shared" si="12"/>
        <v>1000</v>
      </c>
      <c r="AJ53" s="45">
        <f t="shared" si="12"/>
        <v>1000</v>
      </c>
      <c r="AK53" s="45">
        <f t="shared" si="12"/>
        <v>1000</v>
      </c>
      <c r="AL53" s="45">
        <f t="shared" si="12"/>
        <v>1000</v>
      </c>
      <c r="AM53" s="45">
        <f t="shared" si="12"/>
        <v>1000</v>
      </c>
    </row>
    <row r="54" spans="2:39" x14ac:dyDescent="0.2">
      <c r="B54" s="27" t="s">
        <v>56</v>
      </c>
      <c r="D54" s="156"/>
      <c r="E54" s="156">
        <v>0.05</v>
      </c>
      <c r="F54" s="156">
        <v>0.05</v>
      </c>
      <c r="G54" s="156">
        <v>0.05</v>
      </c>
      <c r="H54" s="156">
        <v>0.05</v>
      </c>
      <c r="I54" s="156">
        <v>0.05</v>
      </c>
      <c r="J54" s="156">
        <v>0.05</v>
      </c>
      <c r="K54" s="156">
        <v>0.05</v>
      </c>
      <c r="L54" s="156">
        <v>0.05</v>
      </c>
      <c r="M54" s="156">
        <v>0.05</v>
      </c>
      <c r="N54" s="156">
        <v>0.05</v>
      </c>
      <c r="O54" s="156">
        <v>0.05</v>
      </c>
      <c r="P54" s="156">
        <v>0.05</v>
      </c>
      <c r="Q54" s="156">
        <v>0.05</v>
      </c>
      <c r="R54" s="156">
        <v>0.05</v>
      </c>
      <c r="S54" s="156">
        <v>0.05</v>
      </c>
      <c r="T54" s="156">
        <v>0.05</v>
      </c>
      <c r="U54" s="156">
        <v>0.05</v>
      </c>
      <c r="V54" s="156">
        <v>0.05</v>
      </c>
      <c r="W54" s="156">
        <v>0.05</v>
      </c>
      <c r="X54" s="156">
        <v>0.05</v>
      </c>
      <c r="Y54" s="156">
        <v>0.05</v>
      </c>
      <c r="Z54" s="156">
        <v>0.05</v>
      </c>
      <c r="AA54" s="156">
        <v>0.05</v>
      </c>
      <c r="AB54" s="156">
        <v>0.05</v>
      </c>
      <c r="AC54" s="156">
        <v>0.05</v>
      </c>
      <c r="AD54" s="156">
        <v>0.05</v>
      </c>
      <c r="AE54" s="156">
        <v>0.05</v>
      </c>
      <c r="AF54" s="156">
        <v>0.05</v>
      </c>
      <c r="AG54" s="156">
        <v>0.05</v>
      </c>
      <c r="AH54" s="156">
        <v>0.05</v>
      </c>
      <c r="AI54" s="156">
        <v>0.05</v>
      </c>
      <c r="AJ54" s="156">
        <v>0.05</v>
      </c>
      <c r="AK54" s="156">
        <v>0.05</v>
      </c>
      <c r="AL54" s="156">
        <v>0.05</v>
      </c>
      <c r="AM54" s="156">
        <v>0.05</v>
      </c>
    </row>
    <row r="55" spans="2:39" x14ac:dyDescent="0.2">
      <c r="B55" s="25" t="s">
        <v>387</v>
      </c>
      <c r="E55" s="45">
        <f t="shared" ref="E55:AM55" si="13">E56*E52*-1</f>
        <v>-2500</v>
      </c>
      <c r="F55" s="45">
        <f t="shared" si="13"/>
        <v>-2425</v>
      </c>
      <c r="G55" s="45">
        <f t="shared" si="13"/>
        <v>-2353.75</v>
      </c>
      <c r="H55" s="45">
        <f t="shared" si="13"/>
        <v>-2286.0625</v>
      </c>
      <c r="I55" s="45">
        <f t="shared" si="13"/>
        <v>-2221.7593750000001</v>
      </c>
      <c r="J55" s="45">
        <f t="shared" si="13"/>
        <v>-2160.67140625</v>
      </c>
      <c r="K55" s="45">
        <f t="shared" si="13"/>
        <v>-2102.6378359374999</v>
      </c>
      <c r="L55" s="45">
        <f t="shared" si="13"/>
        <v>-2047.5059441406247</v>
      </c>
      <c r="M55" s="45">
        <f t="shared" si="13"/>
        <v>-1995.1306469335934</v>
      </c>
      <c r="N55" s="45">
        <f t="shared" si="13"/>
        <v>-1945.3741145869139</v>
      </c>
      <c r="O55" s="45">
        <f t="shared" si="13"/>
        <v>-1898.1054088575684</v>
      </c>
      <c r="P55" s="45">
        <f t="shared" si="13"/>
        <v>-1853.2001384146897</v>
      </c>
      <c r="Q55" s="45">
        <f t="shared" si="13"/>
        <v>-1810.5401314939554</v>
      </c>
      <c r="R55" s="45">
        <f t="shared" si="13"/>
        <v>-1770.013124919258</v>
      </c>
      <c r="S55" s="45">
        <f t="shared" si="13"/>
        <v>-1731.5124686732952</v>
      </c>
      <c r="T55" s="45">
        <f t="shared" si="13"/>
        <v>-1694.9368452396302</v>
      </c>
      <c r="U55" s="45">
        <f t="shared" si="13"/>
        <v>-1660.1900029776489</v>
      </c>
      <c r="V55" s="45">
        <f t="shared" si="13"/>
        <v>-1627.1805028287663</v>
      </c>
      <c r="W55" s="45">
        <f t="shared" si="13"/>
        <v>-1595.8214776873283</v>
      </c>
      <c r="X55" s="45">
        <f t="shared" si="13"/>
        <v>-1566.0304038029619</v>
      </c>
      <c r="Y55" s="45">
        <f t="shared" si="13"/>
        <v>-1537.7288836128139</v>
      </c>
      <c r="Z55" s="45">
        <f t="shared" si="13"/>
        <v>-1510.8424394321733</v>
      </c>
      <c r="AA55" s="45">
        <f t="shared" si="13"/>
        <v>-1485.3003174605647</v>
      </c>
      <c r="AB55" s="45">
        <f t="shared" si="13"/>
        <v>-1461.0353015875362</v>
      </c>
      <c r="AC55" s="45">
        <f t="shared" si="13"/>
        <v>-1437.9835365081594</v>
      </c>
      <c r="AD55" s="45">
        <f t="shared" si="13"/>
        <v>-1416.0843596827515</v>
      </c>
      <c r="AE55" s="45">
        <f t="shared" si="13"/>
        <v>-1395.280141698614</v>
      </c>
      <c r="AF55" s="45">
        <f t="shared" si="13"/>
        <v>-1375.5161346136831</v>
      </c>
      <c r="AG55" s="45">
        <f t="shared" si="13"/>
        <v>-1356.7403278829988</v>
      </c>
      <c r="AH55" s="45">
        <f t="shared" si="13"/>
        <v>-1338.9033114888489</v>
      </c>
      <c r="AI55" s="45">
        <f t="shared" si="13"/>
        <v>-1321.9581459144065</v>
      </c>
      <c r="AJ55" s="45">
        <f t="shared" si="13"/>
        <v>-1305.8602386186863</v>
      </c>
      <c r="AK55" s="45">
        <f t="shared" si="13"/>
        <v>-1290.5672266877518</v>
      </c>
      <c r="AL55" s="45">
        <f t="shared" si="13"/>
        <v>-1276.0388653533644</v>
      </c>
      <c r="AM55" s="45">
        <f t="shared" si="13"/>
        <v>-1262.2369220856963</v>
      </c>
    </row>
    <row r="56" spans="2:39" x14ac:dyDescent="0.2">
      <c r="B56" s="27" t="s">
        <v>388</v>
      </c>
      <c r="E56" s="156">
        <v>0.05</v>
      </c>
      <c r="F56" s="156">
        <v>0.05</v>
      </c>
      <c r="G56" s="156">
        <v>0.05</v>
      </c>
      <c r="H56" s="156">
        <v>0.05</v>
      </c>
      <c r="I56" s="156">
        <v>0.05</v>
      </c>
      <c r="J56" s="156">
        <v>0.05</v>
      </c>
      <c r="K56" s="156">
        <v>0.05</v>
      </c>
      <c r="L56" s="156">
        <v>0.05</v>
      </c>
      <c r="M56" s="156">
        <v>0.05</v>
      </c>
      <c r="N56" s="156">
        <v>0.05</v>
      </c>
      <c r="O56" s="156">
        <v>0.05</v>
      </c>
      <c r="P56" s="156">
        <v>0.05</v>
      </c>
      <c r="Q56" s="156">
        <v>0.05</v>
      </c>
      <c r="R56" s="156">
        <v>0.05</v>
      </c>
      <c r="S56" s="156">
        <v>0.05</v>
      </c>
      <c r="T56" s="156">
        <v>0.05</v>
      </c>
      <c r="U56" s="156">
        <v>0.05</v>
      </c>
      <c r="V56" s="156">
        <v>0.05</v>
      </c>
      <c r="W56" s="156">
        <v>0.05</v>
      </c>
      <c r="X56" s="156">
        <v>0.05</v>
      </c>
      <c r="Y56" s="156">
        <v>0.05</v>
      </c>
      <c r="Z56" s="156">
        <v>0.05</v>
      </c>
      <c r="AA56" s="156">
        <v>0.05</v>
      </c>
      <c r="AB56" s="156">
        <v>0.05</v>
      </c>
      <c r="AC56" s="156">
        <v>0.05</v>
      </c>
      <c r="AD56" s="156">
        <v>0.05</v>
      </c>
      <c r="AE56" s="156">
        <v>0.05</v>
      </c>
      <c r="AF56" s="156">
        <v>0.05</v>
      </c>
      <c r="AG56" s="156">
        <v>0.05</v>
      </c>
      <c r="AH56" s="156">
        <v>0.05</v>
      </c>
      <c r="AI56" s="156">
        <v>0.05</v>
      </c>
      <c r="AJ56" s="156">
        <v>0.05</v>
      </c>
      <c r="AK56" s="156">
        <v>0.05</v>
      </c>
      <c r="AL56" s="156">
        <v>0.05</v>
      </c>
      <c r="AM56" s="156">
        <v>0.05</v>
      </c>
    </row>
    <row r="57" spans="2:39" x14ac:dyDescent="0.2">
      <c r="B57" s="158" t="s">
        <v>389</v>
      </c>
      <c r="C57" s="69"/>
      <c r="D57" s="159">
        <f>IF(D47="Actual",'Financial Model'!D90,D52+D53+D55)</f>
        <v>50000</v>
      </c>
      <c r="E57" s="159">
        <f>IF(E47="Actual",'Financial Model'!E90,E52+E53+E55)</f>
        <v>48500</v>
      </c>
      <c r="F57" s="159">
        <f>IF(F47="Actual",'Financial Model'!F90,F52+F53+F55)</f>
        <v>47075</v>
      </c>
      <c r="G57" s="159">
        <f>IF(G47="Actual",'Financial Model'!G90,G52+G53+G55)</f>
        <v>45721.25</v>
      </c>
      <c r="H57" s="159">
        <f>IF(H47="Actual",'Financial Model'!H90,H52+H53+H55)</f>
        <v>44435.1875</v>
      </c>
      <c r="I57" s="159">
        <f>IF(I47="Actual",'Financial Model'!I90,I52+I53+I55)</f>
        <v>43213.428124999999</v>
      </c>
      <c r="J57" s="159">
        <f>IF(J47="Actual",'Financial Model'!J90,J52+J53+J55)</f>
        <v>42052.756718749995</v>
      </c>
      <c r="K57" s="159">
        <f>IF(K47="Actual",'Financial Model'!K90,K52+K53+K55)</f>
        <v>40950.118882812494</v>
      </c>
      <c r="L57" s="159">
        <f>IF(L47="Actual",'Financial Model'!L90,L52+L53+L55)</f>
        <v>39902.612938671868</v>
      </c>
      <c r="M57" s="159">
        <f>IF(M47="Actual",'Financial Model'!M90,M52+M53+M55)</f>
        <v>38907.482291738277</v>
      </c>
      <c r="N57" s="159">
        <f>IF(N47="Actual",'Financial Model'!N90,N52+N53+N55)</f>
        <v>37962.108177151364</v>
      </c>
      <c r="O57" s="159">
        <f>IF(O47="Actual",'Financial Model'!O90,O52+O53+O55)</f>
        <v>37064.002768293794</v>
      </c>
      <c r="P57" s="159">
        <f>IF(P47="Actual",'Financial Model'!P90,P52+P53+P55)</f>
        <v>36210.802629879108</v>
      </c>
      <c r="Q57" s="159">
        <f>IF(Q47="Actual",'Financial Model'!Q90,Q52+Q53+Q55)</f>
        <v>35400.262498385157</v>
      </c>
      <c r="R57" s="159">
        <f>IF(R47="Actual",'Financial Model'!R90,R52+R53+R55)</f>
        <v>34630.2493734659</v>
      </c>
      <c r="S57" s="159">
        <f>IF(S47="Actual",'Financial Model'!S90,S52+S53+S55)</f>
        <v>33898.736904792604</v>
      </c>
      <c r="T57" s="159">
        <f>IF(T47="Actual",'Financial Model'!T90,T52+T53+T55)</f>
        <v>33203.800059552974</v>
      </c>
      <c r="U57" s="159">
        <f>IF(U47="Actual",'Financial Model'!U90,U52+U53+U55)</f>
        <v>32543.610056575326</v>
      </c>
      <c r="V57" s="159">
        <f>IF(V47="Actual",'Financial Model'!V90,V52+V53+V55)</f>
        <v>31916.429553746562</v>
      </c>
      <c r="W57" s="159">
        <f>IF(W47="Actual",'Financial Model'!W90,W52+W53+W55)</f>
        <v>31320.608076059238</v>
      </c>
      <c r="X57" s="159">
        <f>IF(X47="Actual",'Financial Model'!X90,X52+X53+X55)</f>
        <v>30754.577672256277</v>
      </c>
      <c r="Y57" s="159">
        <f>IF(Y47="Actual",'Financial Model'!Y90,Y52+Y53+Y55)</f>
        <v>30216.848788643463</v>
      </c>
      <c r="Z57" s="159">
        <f>IF(Z47="Actual",'Financial Model'!Z90,Z52+Z53+Z55)</f>
        <v>29706.006349211289</v>
      </c>
      <c r="AA57" s="159">
        <f>IF(AA47="Actual",'Financial Model'!AA90,AA52+AA53+AA55)</f>
        <v>29220.706031750724</v>
      </c>
      <c r="AB57" s="159">
        <f>IF(AB47="Actual",'Financial Model'!AB90,AB52+AB53+AB55)</f>
        <v>28759.670730163187</v>
      </c>
      <c r="AC57" s="159">
        <f>IF(AC47="Actual",'Financial Model'!AC90,AC52+AC53+AC55)</f>
        <v>28321.687193655027</v>
      </c>
      <c r="AD57" s="159">
        <f>IF(AD47="Actual",'Financial Model'!AD90,AD52+AD53+AD55)</f>
        <v>27905.602833972276</v>
      </c>
      <c r="AE57" s="159">
        <f>IF(AE47="Actual",'Financial Model'!AE90,AE52+AE53+AE55)</f>
        <v>27510.322692273661</v>
      </c>
      <c r="AF57" s="159">
        <f>IF(AF47="Actual",'Financial Model'!AF90,AF52+AF53+AF55)</f>
        <v>27134.806557659977</v>
      </c>
      <c r="AG57" s="159">
        <f>IF(AG47="Actual",'Financial Model'!AG90,AG52+AG53+AG55)</f>
        <v>26778.066229776978</v>
      </c>
      <c r="AH57" s="159">
        <f>IF(AH47="Actual",'Financial Model'!AH90,AH52+AH53+AH55)</f>
        <v>26439.16291828813</v>
      </c>
      <c r="AI57" s="159">
        <f>IF(AI47="Actual",'Financial Model'!AI90,AI52+AI53+AI55)</f>
        <v>26117.204772373723</v>
      </c>
      <c r="AJ57" s="159">
        <f>IF(AJ47="Actual",'Financial Model'!AJ90,AJ52+AJ53+AJ55)</f>
        <v>25811.344533755037</v>
      </c>
      <c r="AK57" s="159">
        <f>IF(AK47="Actual",'Financial Model'!AK90,AK52+AK53+AK55)</f>
        <v>25520.777307067285</v>
      </c>
      <c r="AL57" s="159">
        <f>IF(AL47="Actual",'Financial Model'!AL90,AL52+AL53+AL55)</f>
        <v>25244.738441713922</v>
      </c>
      <c r="AM57" s="159">
        <f>IF(AM47="Actual",'Financial Model'!AM90,AM52+AM53+AM55)</f>
        <v>24982.501519628226</v>
      </c>
    </row>
    <row r="60" spans="2:39" x14ac:dyDescent="0.2">
      <c r="B60" s="23" t="s">
        <v>390</v>
      </c>
      <c r="E60" s="28">
        <f t="shared" ref="E60:AM60" si="14">D65</f>
        <v>0</v>
      </c>
      <c r="F60" s="28">
        <f t="shared" si="14"/>
        <v>0</v>
      </c>
      <c r="G60" s="28">
        <f t="shared" si="14"/>
        <v>0</v>
      </c>
      <c r="H60" s="28">
        <f t="shared" si="14"/>
        <v>0</v>
      </c>
      <c r="I60" s="28">
        <f t="shared" si="14"/>
        <v>0</v>
      </c>
      <c r="J60" s="28">
        <f t="shared" si="14"/>
        <v>0</v>
      </c>
      <c r="K60" s="28">
        <f t="shared" si="14"/>
        <v>0</v>
      </c>
      <c r="L60" s="28">
        <f t="shared" si="14"/>
        <v>0</v>
      </c>
      <c r="M60" s="28">
        <f t="shared" si="14"/>
        <v>0</v>
      </c>
      <c r="N60" s="28">
        <f t="shared" si="14"/>
        <v>0</v>
      </c>
      <c r="O60" s="28">
        <f t="shared" si="14"/>
        <v>0</v>
      </c>
      <c r="P60" s="28">
        <f t="shared" si="14"/>
        <v>0</v>
      </c>
      <c r="Q60" s="28">
        <f t="shared" si="14"/>
        <v>0</v>
      </c>
      <c r="R60" s="28">
        <f t="shared" si="14"/>
        <v>0</v>
      </c>
      <c r="S60" s="28">
        <f t="shared" si="14"/>
        <v>0</v>
      </c>
      <c r="T60" s="28">
        <f t="shared" si="14"/>
        <v>0</v>
      </c>
      <c r="U60" s="28">
        <f t="shared" si="14"/>
        <v>0</v>
      </c>
      <c r="V60" s="28">
        <f t="shared" si="14"/>
        <v>0</v>
      </c>
      <c r="W60" s="28">
        <f t="shared" si="14"/>
        <v>0</v>
      </c>
      <c r="X60" s="28">
        <f t="shared" si="14"/>
        <v>0</v>
      </c>
      <c r="Y60" s="28">
        <f t="shared" si="14"/>
        <v>0</v>
      </c>
      <c r="Z60" s="28">
        <f t="shared" si="14"/>
        <v>0</v>
      </c>
      <c r="AA60" s="28">
        <f t="shared" si="14"/>
        <v>0</v>
      </c>
      <c r="AB60" s="28">
        <f t="shared" si="14"/>
        <v>0</v>
      </c>
      <c r="AC60" s="28">
        <f t="shared" si="14"/>
        <v>0</v>
      </c>
      <c r="AD60" s="28">
        <f t="shared" si="14"/>
        <v>0</v>
      </c>
      <c r="AE60" s="28">
        <f t="shared" si="14"/>
        <v>0</v>
      </c>
      <c r="AF60" s="28">
        <f t="shared" si="14"/>
        <v>0</v>
      </c>
      <c r="AG60" s="28">
        <f t="shared" si="14"/>
        <v>0</v>
      </c>
      <c r="AH60" s="28">
        <f t="shared" si="14"/>
        <v>0</v>
      </c>
      <c r="AI60" s="28">
        <f t="shared" si="14"/>
        <v>0</v>
      </c>
      <c r="AJ60" s="28">
        <f t="shared" si="14"/>
        <v>0</v>
      </c>
      <c r="AK60" s="28">
        <f t="shared" si="14"/>
        <v>0</v>
      </c>
      <c r="AL60" s="28">
        <f t="shared" si="14"/>
        <v>0</v>
      </c>
      <c r="AM60" s="28">
        <f t="shared" si="14"/>
        <v>0</v>
      </c>
    </row>
    <row r="61" spans="2:39" x14ac:dyDescent="0.2">
      <c r="B61" s="25" t="s">
        <v>386</v>
      </c>
      <c r="E61" s="28">
        <f t="shared" ref="E61:AM61" si="15">E62*E14</f>
        <v>0</v>
      </c>
      <c r="F61" s="28">
        <f t="shared" si="15"/>
        <v>0</v>
      </c>
      <c r="G61" s="28">
        <f t="shared" si="15"/>
        <v>0</v>
      </c>
      <c r="H61" s="28">
        <f t="shared" si="15"/>
        <v>0</v>
      </c>
      <c r="I61" s="28">
        <f t="shared" si="15"/>
        <v>0</v>
      </c>
      <c r="J61" s="28">
        <f t="shared" si="15"/>
        <v>0</v>
      </c>
      <c r="K61" s="28">
        <f t="shared" si="15"/>
        <v>0</v>
      </c>
      <c r="L61" s="28">
        <f t="shared" si="15"/>
        <v>0</v>
      </c>
      <c r="M61" s="28">
        <f t="shared" si="15"/>
        <v>0</v>
      </c>
      <c r="N61" s="28">
        <f t="shared" si="15"/>
        <v>0</v>
      </c>
      <c r="O61" s="28">
        <f t="shared" si="15"/>
        <v>0</v>
      </c>
      <c r="P61" s="28">
        <f t="shared" si="15"/>
        <v>0</v>
      </c>
      <c r="Q61" s="28">
        <f t="shared" si="15"/>
        <v>0</v>
      </c>
      <c r="R61" s="28">
        <f t="shared" si="15"/>
        <v>0</v>
      </c>
      <c r="S61" s="28">
        <f t="shared" si="15"/>
        <v>0</v>
      </c>
      <c r="T61" s="28">
        <f t="shared" si="15"/>
        <v>0</v>
      </c>
      <c r="U61" s="28">
        <f t="shared" si="15"/>
        <v>0</v>
      </c>
      <c r="V61" s="28">
        <f t="shared" si="15"/>
        <v>0</v>
      </c>
      <c r="W61" s="28">
        <f t="shared" si="15"/>
        <v>0</v>
      </c>
      <c r="X61" s="28">
        <f t="shared" si="15"/>
        <v>0</v>
      </c>
      <c r="Y61" s="28">
        <f t="shared" si="15"/>
        <v>0</v>
      </c>
      <c r="Z61" s="28">
        <f t="shared" si="15"/>
        <v>0</v>
      </c>
      <c r="AA61" s="28">
        <f t="shared" si="15"/>
        <v>0</v>
      </c>
      <c r="AB61" s="28">
        <f t="shared" si="15"/>
        <v>0</v>
      </c>
      <c r="AC61" s="28">
        <f t="shared" si="15"/>
        <v>0</v>
      </c>
      <c r="AD61" s="28">
        <f t="shared" si="15"/>
        <v>0</v>
      </c>
      <c r="AE61" s="28">
        <f t="shared" si="15"/>
        <v>0</v>
      </c>
      <c r="AF61" s="28">
        <f t="shared" si="15"/>
        <v>0</v>
      </c>
      <c r="AG61" s="28">
        <f t="shared" si="15"/>
        <v>0</v>
      </c>
      <c r="AH61" s="28">
        <f t="shared" si="15"/>
        <v>0</v>
      </c>
      <c r="AI61" s="28">
        <f t="shared" si="15"/>
        <v>0</v>
      </c>
      <c r="AJ61" s="28">
        <f t="shared" si="15"/>
        <v>0</v>
      </c>
      <c r="AK61" s="28">
        <f t="shared" si="15"/>
        <v>0</v>
      </c>
      <c r="AL61" s="28">
        <f t="shared" si="15"/>
        <v>0</v>
      </c>
      <c r="AM61" s="28">
        <f t="shared" si="15"/>
        <v>0</v>
      </c>
    </row>
    <row r="62" spans="2:39" x14ac:dyDescent="0.2">
      <c r="B62" s="27" t="s">
        <v>56</v>
      </c>
      <c r="E62" s="156">
        <v>0</v>
      </c>
      <c r="F62" s="156">
        <v>0</v>
      </c>
      <c r="G62" s="156">
        <v>0</v>
      </c>
      <c r="H62" s="156">
        <v>0</v>
      </c>
      <c r="I62" s="156">
        <v>0</v>
      </c>
      <c r="J62" s="156">
        <v>0</v>
      </c>
      <c r="K62" s="156">
        <v>0</v>
      </c>
      <c r="L62" s="156">
        <v>0</v>
      </c>
      <c r="M62" s="156">
        <v>0</v>
      </c>
      <c r="N62" s="156">
        <v>0</v>
      </c>
      <c r="O62" s="156">
        <v>0</v>
      </c>
      <c r="P62" s="156">
        <v>0</v>
      </c>
      <c r="Q62" s="156">
        <v>0</v>
      </c>
      <c r="R62" s="156">
        <v>0</v>
      </c>
      <c r="S62" s="156">
        <v>0</v>
      </c>
      <c r="T62" s="156">
        <v>0</v>
      </c>
      <c r="U62" s="156">
        <v>0</v>
      </c>
      <c r="V62" s="156">
        <v>0</v>
      </c>
      <c r="W62" s="156">
        <v>0</v>
      </c>
      <c r="X62" s="156">
        <v>0</v>
      </c>
      <c r="Y62" s="156">
        <v>0</v>
      </c>
      <c r="Z62" s="156">
        <v>0</v>
      </c>
      <c r="AA62" s="156">
        <v>0</v>
      </c>
      <c r="AB62" s="156">
        <v>0</v>
      </c>
      <c r="AC62" s="156">
        <v>0</v>
      </c>
      <c r="AD62" s="156">
        <v>0</v>
      </c>
      <c r="AE62" s="156">
        <v>0</v>
      </c>
      <c r="AF62" s="156">
        <v>0</v>
      </c>
      <c r="AG62" s="156">
        <v>0</v>
      </c>
      <c r="AH62" s="156">
        <v>0</v>
      </c>
      <c r="AI62" s="156">
        <v>0</v>
      </c>
      <c r="AJ62" s="156">
        <v>0</v>
      </c>
      <c r="AK62" s="156">
        <v>0</v>
      </c>
      <c r="AL62" s="156">
        <v>0</v>
      </c>
      <c r="AM62" s="156">
        <v>0</v>
      </c>
    </row>
    <row r="63" spans="2:39" x14ac:dyDescent="0.2">
      <c r="B63" s="25" t="s">
        <v>391</v>
      </c>
      <c r="E63" s="28">
        <f t="shared" ref="E63:AM63" si="16">E64*E60</f>
        <v>0</v>
      </c>
      <c r="F63" s="28">
        <f t="shared" si="16"/>
        <v>0</v>
      </c>
      <c r="G63" s="28">
        <f t="shared" si="16"/>
        <v>0</v>
      </c>
      <c r="H63" s="28">
        <f t="shared" si="16"/>
        <v>0</v>
      </c>
      <c r="I63" s="28">
        <f t="shared" si="16"/>
        <v>0</v>
      </c>
      <c r="J63" s="28">
        <f t="shared" si="16"/>
        <v>0</v>
      </c>
      <c r="K63" s="28">
        <f t="shared" si="16"/>
        <v>0</v>
      </c>
      <c r="L63" s="28">
        <f t="shared" si="16"/>
        <v>0</v>
      </c>
      <c r="M63" s="28">
        <f t="shared" si="16"/>
        <v>0</v>
      </c>
      <c r="N63" s="28">
        <f t="shared" si="16"/>
        <v>0</v>
      </c>
      <c r="O63" s="28">
        <f t="shared" si="16"/>
        <v>0</v>
      </c>
      <c r="P63" s="28">
        <f t="shared" si="16"/>
        <v>0</v>
      </c>
      <c r="Q63" s="28">
        <f t="shared" si="16"/>
        <v>0</v>
      </c>
      <c r="R63" s="28">
        <f t="shared" si="16"/>
        <v>0</v>
      </c>
      <c r="S63" s="28">
        <f t="shared" si="16"/>
        <v>0</v>
      </c>
      <c r="T63" s="28">
        <f t="shared" si="16"/>
        <v>0</v>
      </c>
      <c r="U63" s="28">
        <f t="shared" si="16"/>
        <v>0</v>
      </c>
      <c r="V63" s="28">
        <f t="shared" si="16"/>
        <v>0</v>
      </c>
      <c r="W63" s="28">
        <f t="shared" si="16"/>
        <v>0</v>
      </c>
      <c r="X63" s="28">
        <f t="shared" si="16"/>
        <v>0</v>
      </c>
      <c r="Y63" s="28">
        <f t="shared" si="16"/>
        <v>0</v>
      </c>
      <c r="Z63" s="28">
        <f t="shared" si="16"/>
        <v>0</v>
      </c>
      <c r="AA63" s="28">
        <f t="shared" si="16"/>
        <v>0</v>
      </c>
      <c r="AB63" s="28">
        <f t="shared" si="16"/>
        <v>0</v>
      </c>
      <c r="AC63" s="28">
        <f t="shared" si="16"/>
        <v>0</v>
      </c>
      <c r="AD63" s="28">
        <f t="shared" si="16"/>
        <v>0</v>
      </c>
      <c r="AE63" s="28">
        <f t="shared" si="16"/>
        <v>0</v>
      </c>
      <c r="AF63" s="28">
        <f t="shared" si="16"/>
        <v>0</v>
      </c>
      <c r="AG63" s="28">
        <f t="shared" si="16"/>
        <v>0</v>
      </c>
      <c r="AH63" s="28">
        <f t="shared" si="16"/>
        <v>0</v>
      </c>
      <c r="AI63" s="28">
        <f t="shared" si="16"/>
        <v>0</v>
      </c>
      <c r="AJ63" s="28">
        <f t="shared" si="16"/>
        <v>0</v>
      </c>
      <c r="AK63" s="28">
        <f t="shared" si="16"/>
        <v>0</v>
      </c>
      <c r="AL63" s="28">
        <f t="shared" si="16"/>
        <v>0</v>
      </c>
      <c r="AM63" s="28">
        <f t="shared" si="16"/>
        <v>0</v>
      </c>
    </row>
    <row r="64" spans="2:39" x14ac:dyDescent="0.2">
      <c r="B64" s="27" t="s">
        <v>392</v>
      </c>
      <c r="E64" s="156">
        <v>0.05</v>
      </c>
      <c r="F64" s="156">
        <v>0.05</v>
      </c>
      <c r="G64" s="156">
        <v>0.05</v>
      </c>
      <c r="H64" s="156">
        <v>0.05</v>
      </c>
      <c r="I64" s="156">
        <v>0.05</v>
      </c>
      <c r="J64" s="156">
        <v>0.05</v>
      </c>
      <c r="K64" s="156">
        <v>0.05</v>
      </c>
      <c r="L64" s="156">
        <v>0.05</v>
      </c>
      <c r="M64" s="156">
        <v>0.05</v>
      </c>
      <c r="N64" s="156">
        <v>0.05</v>
      </c>
      <c r="O64" s="156">
        <v>0.05</v>
      </c>
      <c r="P64" s="156">
        <v>0.05</v>
      </c>
      <c r="Q64" s="156">
        <v>0.05</v>
      </c>
      <c r="R64" s="156">
        <v>0.05</v>
      </c>
      <c r="S64" s="156">
        <v>0.05</v>
      </c>
      <c r="T64" s="156">
        <v>0.05</v>
      </c>
      <c r="U64" s="156">
        <v>0.05</v>
      </c>
      <c r="V64" s="156">
        <v>0.05</v>
      </c>
      <c r="W64" s="156">
        <v>0.05</v>
      </c>
      <c r="X64" s="156">
        <v>0.05</v>
      </c>
      <c r="Y64" s="156">
        <v>0.05</v>
      </c>
      <c r="Z64" s="156">
        <v>0.05</v>
      </c>
      <c r="AA64" s="156">
        <v>0.05</v>
      </c>
      <c r="AB64" s="156">
        <v>0.05</v>
      </c>
      <c r="AC64" s="156">
        <v>0.05</v>
      </c>
      <c r="AD64" s="156">
        <v>0.05</v>
      </c>
      <c r="AE64" s="156">
        <v>0.05</v>
      </c>
      <c r="AF64" s="156">
        <v>0.05</v>
      </c>
      <c r="AG64" s="156">
        <v>0.05</v>
      </c>
      <c r="AH64" s="156">
        <v>0.05</v>
      </c>
      <c r="AI64" s="156">
        <v>0.05</v>
      </c>
      <c r="AJ64" s="156">
        <v>0.05</v>
      </c>
      <c r="AK64" s="156">
        <v>0.05</v>
      </c>
      <c r="AL64" s="156">
        <v>0.05</v>
      </c>
      <c r="AM64" s="156">
        <v>0.05</v>
      </c>
    </row>
    <row r="65" spans="2:39" x14ac:dyDescent="0.2">
      <c r="B65" s="158" t="s">
        <v>393</v>
      </c>
      <c r="C65" s="158"/>
      <c r="D65" s="159">
        <f>IF(D47="Actual",'Financial Model'!D91,'Balance Sheet Projections'!D63+'Balance Sheet Projections'!D61+'Balance Sheet Projections'!D60)</f>
        <v>0</v>
      </c>
      <c r="E65" s="159">
        <f>IF(E47="Actual",'Financial Model'!E91,'Balance Sheet Projections'!E63+'Balance Sheet Projections'!E61+'Balance Sheet Projections'!E60)</f>
        <v>0</v>
      </c>
      <c r="F65" s="159">
        <f>IF(F47="Actual",'Financial Model'!F91,'Balance Sheet Projections'!F63+'Balance Sheet Projections'!F61+'Balance Sheet Projections'!F60)</f>
        <v>0</v>
      </c>
      <c r="G65" s="159">
        <f>IF(G47="Actual",'Financial Model'!G91,'Balance Sheet Projections'!G63+'Balance Sheet Projections'!G61+'Balance Sheet Projections'!G60)</f>
        <v>0</v>
      </c>
      <c r="H65" s="159">
        <f>IF(H47="Actual",'Financial Model'!H91,'Balance Sheet Projections'!H63+'Balance Sheet Projections'!H61+'Balance Sheet Projections'!H60)</f>
        <v>0</v>
      </c>
      <c r="I65" s="159">
        <f>IF(I47="Actual",'Financial Model'!I91,'Balance Sheet Projections'!I63+'Balance Sheet Projections'!I61+'Balance Sheet Projections'!I60)</f>
        <v>0</v>
      </c>
      <c r="J65" s="159">
        <f>IF(J47="Actual",'Financial Model'!J91,'Balance Sheet Projections'!J63+'Balance Sheet Projections'!J61+'Balance Sheet Projections'!J60)</f>
        <v>0</v>
      </c>
      <c r="K65" s="159">
        <f>IF(K47="Actual",'Financial Model'!K91,'Balance Sheet Projections'!K63+'Balance Sheet Projections'!K61+'Balance Sheet Projections'!K60)</f>
        <v>0</v>
      </c>
      <c r="L65" s="159">
        <f>IF(L47="Actual",'Financial Model'!L91,'Balance Sheet Projections'!L63+'Balance Sheet Projections'!L61+'Balance Sheet Projections'!L60)</f>
        <v>0</v>
      </c>
      <c r="M65" s="159">
        <f>IF(M47="Actual",'Financial Model'!M91,'Balance Sheet Projections'!M63+'Balance Sheet Projections'!M61+'Balance Sheet Projections'!M60)</f>
        <v>0</v>
      </c>
      <c r="N65" s="159">
        <f>IF(N47="Actual",'Financial Model'!N91,'Balance Sheet Projections'!N63+'Balance Sheet Projections'!N61+'Balance Sheet Projections'!N60)</f>
        <v>0</v>
      </c>
      <c r="O65" s="159">
        <f>IF(O47="Actual",'Financial Model'!O91,'Balance Sheet Projections'!O63+'Balance Sheet Projections'!O61+'Balance Sheet Projections'!O60)</f>
        <v>0</v>
      </c>
      <c r="P65" s="159">
        <f>IF(P47="Actual",'Financial Model'!P91,'Balance Sheet Projections'!P63+'Balance Sheet Projections'!P61+'Balance Sheet Projections'!P60)</f>
        <v>0</v>
      </c>
      <c r="Q65" s="159">
        <f>IF(Q47="Actual",'Financial Model'!Q91,'Balance Sheet Projections'!Q63+'Balance Sheet Projections'!Q61+'Balance Sheet Projections'!Q60)</f>
        <v>0</v>
      </c>
      <c r="R65" s="159">
        <f>IF(R47="Actual",'Financial Model'!R91,'Balance Sheet Projections'!R63+'Balance Sheet Projections'!R61+'Balance Sheet Projections'!R60)</f>
        <v>0</v>
      </c>
      <c r="S65" s="159">
        <f>IF(S47="Actual",'Financial Model'!S91,'Balance Sheet Projections'!S63+'Balance Sheet Projections'!S61+'Balance Sheet Projections'!S60)</f>
        <v>0</v>
      </c>
      <c r="T65" s="159">
        <f>IF(T47="Actual",'Financial Model'!T91,'Balance Sheet Projections'!T63+'Balance Sheet Projections'!T61+'Balance Sheet Projections'!T60)</f>
        <v>0</v>
      </c>
      <c r="U65" s="159">
        <f>IF(U47="Actual",'Financial Model'!U91,'Balance Sheet Projections'!U63+'Balance Sheet Projections'!U61+'Balance Sheet Projections'!U60)</f>
        <v>0</v>
      </c>
      <c r="V65" s="159">
        <f>IF(V47="Actual",'Financial Model'!V91,'Balance Sheet Projections'!V63+'Balance Sheet Projections'!V61+'Balance Sheet Projections'!V60)</f>
        <v>0</v>
      </c>
      <c r="W65" s="159">
        <f>IF(W47="Actual",'Financial Model'!W91,'Balance Sheet Projections'!W63+'Balance Sheet Projections'!W61+'Balance Sheet Projections'!W60)</f>
        <v>0</v>
      </c>
      <c r="X65" s="159">
        <f>IF(X47="Actual",'Financial Model'!X91,'Balance Sheet Projections'!X63+'Balance Sheet Projections'!X61+'Balance Sheet Projections'!X60)</f>
        <v>0</v>
      </c>
      <c r="Y65" s="159">
        <f>IF(Y47="Actual",'Financial Model'!Y91,'Balance Sheet Projections'!Y63+'Balance Sheet Projections'!Y61+'Balance Sheet Projections'!Y60)</f>
        <v>0</v>
      </c>
      <c r="Z65" s="159">
        <f>IF(Z47="Actual",'Financial Model'!Z91,'Balance Sheet Projections'!Z63+'Balance Sheet Projections'!Z61+'Balance Sheet Projections'!Z60)</f>
        <v>0</v>
      </c>
      <c r="AA65" s="159">
        <f>IF(AA47="Actual",'Financial Model'!AA91,'Balance Sheet Projections'!AA63+'Balance Sheet Projections'!AA61+'Balance Sheet Projections'!AA60)</f>
        <v>0</v>
      </c>
      <c r="AB65" s="159">
        <f>IF(AB47="Actual",'Financial Model'!AB91,'Balance Sheet Projections'!AB63+'Balance Sheet Projections'!AB61+'Balance Sheet Projections'!AB60)</f>
        <v>0</v>
      </c>
      <c r="AC65" s="159">
        <f>IF(AC47="Actual",'Financial Model'!AC91,'Balance Sheet Projections'!AC63+'Balance Sheet Projections'!AC61+'Balance Sheet Projections'!AC60)</f>
        <v>0</v>
      </c>
      <c r="AD65" s="159">
        <f>IF(AD47="Actual",'Financial Model'!AD91,'Balance Sheet Projections'!AD63+'Balance Sheet Projections'!AD61+'Balance Sheet Projections'!AD60)</f>
        <v>0</v>
      </c>
      <c r="AE65" s="159">
        <f>IF(AE47="Actual",'Financial Model'!AE91,'Balance Sheet Projections'!AE63+'Balance Sheet Projections'!AE61+'Balance Sheet Projections'!AE60)</f>
        <v>0</v>
      </c>
      <c r="AF65" s="159">
        <f>IF(AF47="Actual",'Financial Model'!AF91,'Balance Sheet Projections'!AF63+'Balance Sheet Projections'!AF61+'Balance Sheet Projections'!AF60)</f>
        <v>0</v>
      </c>
      <c r="AG65" s="159">
        <f>IF(AG47="Actual",'Financial Model'!AG91,'Balance Sheet Projections'!AG63+'Balance Sheet Projections'!AG61+'Balance Sheet Projections'!AG60)</f>
        <v>0</v>
      </c>
      <c r="AH65" s="159">
        <f>IF(AH47="Actual",'Financial Model'!AH91,'Balance Sheet Projections'!AH63+'Balance Sheet Projections'!AH61+'Balance Sheet Projections'!AH60)</f>
        <v>0</v>
      </c>
      <c r="AI65" s="159">
        <f>IF(AI47="Actual",'Financial Model'!AI91,'Balance Sheet Projections'!AI63+'Balance Sheet Projections'!AI61+'Balance Sheet Projections'!AI60)</f>
        <v>0</v>
      </c>
      <c r="AJ65" s="159">
        <f>IF(AJ47="Actual",'Financial Model'!AJ91,'Balance Sheet Projections'!AJ63+'Balance Sheet Projections'!AJ61+'Balance Sheet Projections'!AJ60)</f>
        <v>0</v>
      </c>
      <c r="AK65" s="159">
        <f>IF(AK47="Actual",'Financial Model'!AK91,'Balance Sheet Projections'!AK63+'Balance Sheet Projections'!AK61+'Balance Sheet Projections'!AK60)</f>
        <v>0</v>
      </c>
      <c r="AL65" s="159">
        <f>IF(AL47="Actual",'Financial Model'!AL91,'Balance Sheet Projections'!AL63+'Balance Sheet Projections'!AL61+'Balance Sheet Projections'!AL60)</f>
        <v>0</v>
      </c>
      <c r="AM65" s="159">
        <f>IF(AM47="Actual",'Financial Model'!AM91,'Balance Sheet Projections'!AM63+'Balance Sheet Projections'!AM61+'Balance Sheet Projections'!AM60)</f>
        <v>0</v>
      </c>
    </row>
  </sheetData>
  <dataValidations disablePrompts="1" count="1">
    <dataValidation allowBlank="1" showInputMessage="1" showErrorMessage="1" sqref="D10:AM10" xr:uid="{00000000-0002-0000-0900-000000000000}"/>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
  <sheetViews>
    <sheetView showGridLines="0"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B1:BD109"/>
  <sheetViews>
    <sheetView showGridLines="0" zoomScale="80" zoomScaleNormal="80" workbookViewId="0">
      <selection activeCell="G16" sqref="G16"/>
    </sheetView>
  </sheetViews>
  <sheetFormatPr defaultColWidth="8.7109375" defaultRowHeight="12.75" outlineLevelCol="1" x14ac:dyDescent="0.2"/>
  <cols>
    <col min="1" max="1" width="2.5703125" style="16" customWidth="1"/>
    <col min="2" max="2" width="45.5703125" style="16" customWidth="1"/>
    <col min="3" max="3" width="10.5703125" style="16" customWidth="1"/>
    <col min="4" max="15" width="11.28515625" style="16" bestFit="1" customWidth="1"/>
    <col min="16" max="38" width="11.28515625" style="16" hidden="1" customWidth="1" outlineLevel="1"/>
    <col min="39" max="39" width="11.140625" style="16" hidden="1" customWidth="1" outlineLevel="1"/>
    <col min="40" max="40" width="4.5703125" style="16" hidden="1" customWidth="1" outlineLevel="1"/>
    <col min="41" max="52" width="11.140625" style="16" hidden="1" customWidth="1" outlineLevel="1"/>
    <col min="53" max="53" width="4.5703125" style="16" customWidth="1" collapsed="1"/>
    <col min="54" max="54" width="11.140625" style="16" customWidth="1"/>
    <col min="55" max="56" width="11.140625" style="16" bestFit="1" customWidth="1"/>
    <col min="57" max="57" width="8.7109375" style="16" customWidth="1"/>
    <col min="58" max="16384" width="8.7109375" style="16"/>
  </cols>
  <sheetData>
    <row r="1" spans="2:56" ht="35.1" customHeight="1" x14ac:dyDescent="0.4">
      <c r="B1" s="119" t="str">
        <f>Cover!$B$1</f>
        <v>BetterFi -- A Better Financial Model Template For Startups 🚀</v>
      </c>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row>
    <row r="2" spans="2:56" ht="20.100000000000001" customHeight="1" x14ac:dyDescent="0.3">
      <c r="B2" s="123" t="s">
        <v>27</v>
      </c>
      <c r="C2" s="118"/>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O2" s="118"/>
      <c r="AP2" s="118"/>
      <c r="AQ2" s="118"/>
      <c r="AR2" s="118"/>
      <c r="AS2" s="118"/>
      <c r="AT2" s="118"/>
      <c r="AU2" s="118"/>
      <c r="AV2" s="118"/>
      <c r="AW2" s="118"/>
      <c r="AX2" s="118"/>
      <c r="AY2" s="118"/>
      <c r="AZ2" s="118"/>
      <c r="BB2" s="118"/>
      <c r="BC2" s="118"/>
      <c r="BD2" s="118"/>
    </row>
    <row r="3" spans="2:56" ht="20.100000000000001" customHeight="1" x14ac:dyDescent="0.3">
      <c r="B3" s="123"/>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8"/>
      <c r="AL3" s="118"/>
      <c r="AM3" s="118"/>
      <c r="AO3" s="118"/>
      <c r="AP3" s="118"/>
      <c r="AQ3" s="118"/>
      <c r="AR3" s="118"/>
      <c r="AS3" s="118"/>
      <c r="AT3" s="118"/>
      <c r="AU3" s="118"/>
      <c r="AV3" s="118"/>
      <c r="AW3" s="118"/>
      <c r="AX3" s="118"/>
      <c r="AY3" s="118"/>
      <c r="AZ3" s="118"/>
      <c r="BB3" s="118"/>
      <c r="BC3" s="118"/>
      <c r="BD3" s="118"/>
    </row>
    <row r="4" spans="2:56" x14ac:dyDescent="0.2">
      <c r="B4" s="23" t="s">
        <v>37</v>
      </c>
      <c r="D4" s="124"/>
    </row>
    <row r="5" spans="2:56" x14ac:dyDescent="0.2">
      <c r="B5" s="16" t="s">
        <v>38</v>
      </c>
      <c r="D5" s="124"/>
    </row>
    <row r="6" spans="2:56" x14ac:dyDescent="0.2">
      <c r="B6" s="16" t="s">
        <v>39</v>
      </c>
      <c r="D6" s="124"/>
    </row>
    <row r="7" spans="2:56" s="123" customFormat="1" ht="20.100000000000001" customHeight="1" x14ac:dyDescent="0.3"/>
    <row r="8" spans="2:56" ht="20.100000000000001" customHeight="1" x14ac:dyDescent="0.2">
      <c r="B8" s="63" t="s">
        <v>40</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O8" s="15"/>
      <c r="AP8" s="15"/>
      <c r="AQ8" s="15"/>
      <c r="AR8" s="15"/>
      <c r="AS8" s="15"/>
      <c r="AT8" s="15"/>
      <c r="AU8" s="15"/>
      <c r="AV8" s="15"/>
      <c r="AW8" s="15"/>
      <c r="AX8" s="15"/>
      <c r="AY8" s="15"/>
      <c r="AZ8" s="15"/>
      <c r="BB8" s="15"/>
      <c r="BC8" s="15"/>
      <c r="BD8" s="15"/>
    </row>
    <row r="10" spans="2:56" s="83" customFormat="1" ht="15.6" customHeight="1" x14ac:dyDescent="0.25">
      <c r="B10" s="68" t="s">
        <v>41</v>
      </c>
      <c r="C10" s="82"/>
      <c r="D10" s="82"/>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O10" s="68" t="s">
        <v>42</v>
      </c>
      <c r="AP10" s="82"/>
      <c r="AQ10" s="82"/>
      <c r="AR10" s="82"/>
      <c r="AS10" s="82"/>
      <c r="AT10" s="82"/>
      <c r="AU10" s="82"/>
      <c r="AV10" s="82"/>
      <c r="AW10" s="82"/>
      <c r="AX10" s="82"/>
      <c r="AY10" s="82"/>
      <c r="AZ10" s="82"/>
      <c r="BB10" s="68" t="s">
        <v>43</v>
      </c>
      <c r="BC10" s="82"/>
      <c r="BD10" s="82"/>
    </row>
    <row r="12" spans="2:56" x14ac:dyDescent="0.2">
      <c r="B12" s="23" t="s">
        <v>44</v>
      </c>
      <c r="C12" s="23"/>
      <c r="D12" s="173" t="s">
        <v>45</v>
      </c>
      <c r="E12" s="173" t="s">
        <v>46</v>
      </c>
      <c r="F12" s="173" t="s">
        <v>46</v>
      </c>
      <c r="G12" s="173" t="s">
        <v>46</v>
      </c>
      <c r="H12" s="173" t="s">
        <v>46</v>
      </c>
      <c r="I12" s="173" t="s">
        <v>46</v>
      </c>
      <c r="J12" s="173" t="s">
        <v>46</v>
      </c>
      <c r="K12" s="173" t="s">
        <v>46</v>
      </c>
      <c r="L12" s="173" t="s">
        <v>46</v>
      </c>
      <c r="M12" s="173" t="s">
        <v>46</v>
      </c>
      <c r="N12" s="173" t="s">
        <v>46</v>
      </c>
      <c r="O12" s="173" t="s">
        <v>46</v>
      </c>
      <c r="P12" s="44" t="s">
        <v>46</v>
      </c>
      <c r="Q12" s="44" t="s">
        <v>46</v>
      </c>
      <c r="R12" s="44" t="s">
        <v>46</v>
      </c>
      <c r="S12" s="44" t="s">
        <v>46</v>
      </c>
      <c r="T12" s="44" t="s">
        <v>46</v>
      </c>
      <c r="U12" s="44" t="s">
        <v>46</v>
      </c>
      <c r="V12" s="44" t="s">
        <v>46</v>
      </c>
      <c r="W12" s="44" t="s">
        <v>46</v>
      </c>
      <c r="X12" s="44" t="s">
        <v>46</v>
      </c>
      <c r="Y12" s="44" t="s">
        <v>46</v>
      </c>
      <c r="Z12" s="44" t="s">
        <v>46</v>
      </c>
      <c r="AA12" s="44" t="s">
        <v>46</v>
      </c>
      <c r="AB12" s="44" t="s">
        <v>46</v>
      </c>
      <c r="AC12" s="44" t="s">
        <v>46</v>
      </c>
      <c r="AD12" s="44" t="s">
        <v>46</v>
      </c>
      <c r="AE12" s="44" t="s">
        <v>46</v>
      </c>
      <c r="AF12" s="44" t="s">
        <v>46</v>
      </c>
      <c r="AG12" s="44" t="s">
        <v>46</v>
      </c>
      <c r="AH12" s="44" t="s">
        <v>46</v>
      </c>
      <c r="AI12" s="44" t="s">
        <v>46</v>
      </c>
      <c r="AJ12" s="44" t="s">
        <v>46</v>
      </c>
      <c r="AK12" s="44" t="s">
        <v>46</v>
      </c>
      <c r="AL12" s="44" t="s">
        <v>46</v>
      </c>
      <c r="AM12" s="44" t="s">
        <v>46</v>
      </c>
    </row>
    <row r="14" spans="2:56" x14ac:dyDescent="0.2">
      <c r="B14" s="17" t="s">
        <v>47</v>
      </c>
      <c r="C14" s="18"/>
      <c r="D14" s="19">
        <v>43861</v>
      </c>
      <c r="E14" s="19">
        <f t="shared" ref="E14:AM14" si="0">EOMONTH(D14,1)</f>
        <v>43890</v>
      </c>
      <c r="F14" s="19">
        <f t="shared" si="0"/>
        <v>43921</v>
      </c>
      <c r="G14" s="19">
        <f t="shared" si="0"/>
        <v>43951</v>
      </c>
      <c r="H14" s="19">
        <f t="shared" si="0"/>
        <v>43982</v>
      </c>
      <c r="I14" s="19">
        <f t="shared" si="0"/>
        <v>44012</v>
      </c>
      <c r="J14" s="19">
        <f t="shared" si="0"/>
        <v>44043</v>
      </c>
      <c r="K14" s="19">
        <f t="shared" si="0"/>
        <v>44074</v>
      </c>
      <c r="L14" s="19">
        <f t="shared" si="0"/>
        <v>44104</v>
      </c>
      <c r="M14" s="19">
        <f t="shared" si="0"/>
        <v>44135</v>
      </c>
      <c r="N14" s="19">
        <f t="shared" si="0"/>
        <v>44165</v>
      </c>
      <c r="O14" s="19">
        <f t="shared" si="0"/>
        <v>44196</v>
      </c>
      <c r="P14" s="19">
        <f t="shared" si="0"/>
        <v>44227</v>
      </c>
      <c r="Q14" s="19">
        <f t="shared" si="0"/>
        <v>44255</v>
      </c>
      <c r="R14" s="19">
        <f t="shared" si="0"/>
        <v>44286</v>
      </c>
      <c r="S14" s="19">
        <f t="shared" si="0"/>
        <v>44316</v>
      </c>
      <c r="T14" s="19">
        <f t="shared" si="0"/>
        <v>44347</v>
      </c>
      <c r="U14" s="19">
        <f t="shared" si="0"/>
        <v>44377</v>
      </c>
      <c r="V14" s="19">
        <f t="shared" si="0"/>
        <v>44408</v>
      </c>
      <c r="W14" s="19">
        <f t="shared" si="0"/>
        <v>44439</v>
      </c>
      <c r="X14" s="19">
        <f t="shared" si="0"/>
        <v>44469</v>
      </c>
      <c r="Y14" s="19">
        <f t="shared" si="0"/>
        <v>44500</v>
      </c>
      <c r="Z14" s="19">
        <f t="shared" si="0"/>
        <v>44530</v>
      </c>
      <c r="AA14" s="19">
        <f t="shared" si="0"/>
        <v>44561</v>
      </c>
      <c r="AB14" s="19">
        <f t="shared" si="0"/>
        <v>44592</v>
      </c>
      <c r="AC14" s="19">
        <f t="shared" si="0"/>
        <v>44620</v>
      </c>
      <c r="AD14" s="19">
        <f t="shared" si="0"/>
        <v>44651</v>
      </c>
      <c r="AE14" s="19">
        <f t="shared" si="0"/>
        <v>44681</v>
      </c>
      <c r="AF14" s="19">
        <f t="shared" si="0"/>
        <v>44712</v>
      </c>
      <c r="AG14" s="19">
        <f t="shared" si="0"/>
        <v>44742</v>
      </c>
      <c r="AH14" s="19">
        <f t="shared" si="0"/>
        <v>44773</v>
      </c>
      <c r="AI14" s="19">
        <f t="shared" si="0"/>
        <v>44804</v>
      </c>
      <c r="AJ14" s="19">
        <f t="shared" si="0"/>
        <v>44834</v>
      </c>
      <c r="AK14" s="19">
        <f t="shared" si="0"/>
        <v>44865</v>
      </c>
      <c r="AL14" s="19">
        <f t="shared" si="0"/>
        <v>44895</v>
      </c>
      <c r="AM14" s="19">
        <f t="shared" si="0"/>
        <v>44926</v>
      </c>
      <c r="AN14" s="76">
        <v>0</v>
      </c>
      <c r="AO14" s="19">
        <f>F14</f>
        <v>43921</v>
      </c>
      <c r="AP14" s="19">
        <f t="shared" ref="AP14:AZ14" si="1">EOMONTH(AO14,3)</f>
        <v>44012</v>
      </c>
      <c r="AQ14" s="19">
        <f t="shared" si="1"/>
        <v>44104</v>
      </c>
      <c r="AR14" s="19">
        <f t="shared" si="1"/>
        <v>44196</v>
      </c>
      <c r="AS14" s="19">
        <f t="shared" si="1"/>
        <v>44286</v>
      </c>
      <c r="AT14" s="19">
        <f t="shared" si="1"/>
        <v>44377</v>
      </c>
      <c r="AU14" s="19">
        <f t="shared" si="1"/>
        <v>44469</v>
      </c>
      <c r="AV14" s="19">
        <f t="shared" si="1"/>
        <v>44561</v>
      </c>
      <c r="AW14" s="19">
        <f t="shared" si="1"/>
        <v>44651</v>
      </c>
      <c r="AX14" s="19">
        <f t="shared" si="1"/>
        <v>44742</v>
      </c>
      <c r="AY14" s="19">
        <f t="shared" si="1"/>
        <v>44834</v>
      </c>
      <c r="AZ14" s="19">
        <f t="shared" si="1"/>
        <v>44926</v>
      </c>
      <c r="BA14" s="76">
        <v>0</v>
      </c>
      <c r="BB14" s="19">
        <f>AR14</f>
        <v>44196</v>
      </c>
      <c r="BC14" s="19">
        <f>EOMONTH(BB14,12)</f>
        <v>44561</v>
      </c>
      <c r="BD14" s="19">
        <f>EOMONTH(BC14,12)</f>
        <v>44926</v>
      </c>
    </row>
    <row r="16" spans="2:56" x14ac:dyDescent="0.2">
      <c r="B16" s="20" t="s">
        <v>48</v>
      </c>
      <c r="D16" s="21">
        <f>IF(D$12="Actual",'Raw Financials'!F53,'Revenue + Expense Projections'!D34)</f>
        <v>20000</v>
      </c>
      <c r="E16" s="21">
        <f>IF(E$12="Actual",'Raw Financials'!G53,'Revenue + Expense Projections'!E34)</f>
        <v>20000</v>
      </c>
      <c r="F16" s="21">
        <f>IF(F$12="Actual",'Raw Financials'!H53,'Revenue + Expense Projections'!F34)</f>
        <v>20000</v>
      </c>
      <c r="G16" s="21">
        <f>IF(G$12="Actual",'Raw Financials'!I53,'Revenue + Expense Projections'!G34)</f>
        <v>20000</v>
      </c>
      <c r="H16" s="21">
        <f>IF(H$12="Actual",'Raw Financials'!J53,'Revenue + Expense Projections'!H34)</f>
        <v>20000</v>
      </c>
      <c r="I16" s="21">
        <f>IF(I$12="Actual",'Raw Financials'!K53,'Revenue + Expense Projections'!I34)</f>
        <v>20000</v>
      </c>
      <c r="J16" s="21">
        <f>IF(J$12="Actual",'Raw Financials'!L53,'Revenue + Expense Projections'!J34)</f>
        <v>20000</v>
      </c>
      <c r="K16" s="21">
        <f>IF(K$12="Actual",'Raw Financials'!M53,'Revenue + Expense Projections'!K34)</f>
        <v>20000</v>
      </c>
      <c r="L16" s="21">
        <f>IF(L$12="Actual",'Raw Financials'!N53,'Revenue + Expense Projections'!L34)</f>
        <v>20000</v>
      </c>
      <c r="M16" s="21">
        <f>IF(M$12="Actual",'Raw Financials'!O53,'Revenue + Expense Projections'!M34)</f>
        <v>20000</v>
      </c>
      <c r="N16" s="21">
        <f>IF(N$12="Actual",'Raw Financials'!P53,'Revenue + Expense Projections'!N34)</f>
        <v>20000</v>
      </c>
      <c r="O16" s="21">
        <f>IF(O$12="Actual",'Raw Financials'!Q53,'Revenue + Expense Projections'!O34)</f>
        <v>20000</v>
      </c>
      <c r="P16" s="21">
        <f>IF(P$12="Actual",'Raw Financials'!#REF!,'Revenue + Expense Projections'!P34)</f>
        <v>20000</v>
      </c>
      <c r="Q16" s="21">
        <f>IF(Q$12="Actual",'Raw Financials'!#REF!,'Revenue + Expense Projections'!Q34)</f>
        <v>20000</v>
      </c>
      <c r="R16" s="21">
        <f>IF(R$12="Actual",'Raw Financials'!#REF!,'Revenue + Expense Projections'!R34)</f>
        <v>20000</v>
      </c>
      <c r="S16" s="21">
        <f>IF(S$12="Actual",'Raw Financials'!#REF!,'Revenue + Expense Projections'!S34)</f>
        <v>20000</v>
      </c>
      <c r="T16" s="21">
        <f>IF(T$12="Actual",'Raw Financials'!#REF!,'Revenue + Expense Projections'!T34)</f>
        <v>20000</v>
      </c>
      <c r="U16" s="21">
        <f>IF(U$12="Actual",'Raw Financials'!#REF!,'Revenue + Expense Projections'!U34)</f>
        <v>20000</v>
      </c>
      <c r="V16" s="21">
        <f>IF(V$12="Actual",'Raw Financials'!#REF!,'Revenue + Expense Projections'!V34)</f>
        <v>20000</v>
      </c>
      <c r="W16" s="21">
        <f>IF(W$12="Actual",'Raw Financials'!#REF!,'Revenue + Expense Projections'!W34)</f>
        <v>20000</v>
      </c>
      <c r="X16" s="21">
        <f>IF(X$12="Actual",'Raw Financials'!#REF!,'Revenue + Expense Projections'!X34)</f>
        <v>20000</v>
      </c>
      <c r="Y16" s="21">
        <f>IF(Y$12="Actual",'Raw Financials'!#REF!,'Revenue + Expense Projections'!Y34)</f>
        <v>20000</v>
      </c>
      <c r="Z16" s="21">
        <f>IF(Z$12="Actual",'Raw Financials'!#REF!,'Revenue + Expense Projections'!Z34)</f>
        <v>20000</v>
      </c>
      <c r="AA16" s="21">
        <f>IF(AA$12="Actual",'Raw Financials'!#REF!,'Revenue + Expense Projections'!AA34)</f>
        <v>20000</v>
      </c>
      <c r="AB16" s="21">
        <f>IF(AB$12="Actual",'Raw Financials'!#REF!,'Revenue + Expense Projections'!AB34)</f>
        <v>20000</v>
      </c>
      <c r="AC16" s="21">
        <f>IF(AC$12="Actual",'Raw Financials'!#REF!,'Revenue + Expense Projections'!AC34)</f>
        <v>20000</v>
      </c>
      <c r="AD16" s="21">
        <f>IF(AD$12="Actual",'Raw Financials'!#REF!,'Revenue + Expense Projections'!AD34)</f>
        <v>20000</v>
      </c>
      <c r="AE16" s="21">
        <f>IF(AE$12="Actual",'Raw Financials'!#REF!,'Revenue + Expense Projections'!AE34)</f>
        <v>20000</v>
      </c>
      <c r="AF16" s="21">
        <f>IF(AF$12="Actual",'Raw Financials'!#REF!,'Revenue + Expense Projections'!AF34)</f>
        <v>20000</v>
      </c>
      <c r="AG16" s="21">
        <f>IF(AG$12="Actual",'Raw Financials'!#REF!,'Revenue + Expense Projections'!AG34)</f>
        <v>20000</v>
      </c>
      <c r="AH16" s="21">
        <f>IF(AH$12="Actual",'Raw Financials'!#REF!,'Revenue + Expense Projections'!AH34)</f>
        <v>20000</v>
      </c>
      <c r="AI16" s="21">
        <f>IF(AI$12="Actual",'Raw Financials'!#REF!,'Revenue + Expense Projections'!AI34)</f>
        <v>20000</v>
      </c>
      <c r="AJ16" s="21">
        <f>IF(AJ$12="Actual",'Raw Financials'!#REF!,'Revenue + Expense Projections'!AJ34)</f>
        <v>20000</v>
      </c>
      <c r="AK16" s="21">
        <f>IF(AK$12="Actual",'Raw Financials'!#REF!,'Revenue + Expense Projections'!AK34)</f>
        <v>20000</v>
      </c>
      <c r="AL16" s="21">
        <f>IF(AL$12="Actual",'Raw Financials'!#REF!,'Revenue + Expense Projections'!AL34)</f>
        <v>20000</v>
      </c>
      <c r="AM16" s="21">
        <f>IF(AM$12="Actual",'Raw Financials'!#REF!,'Revenue + Expense Projections'!AM34)</f>
        <v>20000</v>
      </c>
      <c r="AO16" s="72">
        <f t="shared" ref="AO16:AZ16" si="2">SUMIFS($D16:$AM16,$D$14:$AM$14,("&lt;="&amp;AO$14),$D$14:$AM$14,("&gt;"&amp;AN$14))</f>
        <v>60000</v>
      </c>
      <c r="AP16" s="72">
        <f t="shared" si="2"/>
        <v>60000</v>
      </c>
      <c r="AQ16" s="72">
        <f t="shared" si="2"/>
        <v>60000</v>
      </c>
      <c r="AR16" s="72">
        <f t="shared" si="2"/>
        <v>60000</v>
      </c>
      <c r="AS16" s="72">
        <f t="shared" si="2"/>
        <v>60000</v>
      </c>
      <c r="AT16" s="72">
        <f t="shared" si="2"/>
        <v>60000</v>
      </c>
      <c r="AU16" s="72">
        <f t="shared" si="2"/>
        <v>60000</v>
      </c>
      <c r="AV16" s="72">
        <f t="shared" si="2"/>
        <v>60000</v>
      </c>
      <c r="AW16" s="72">
        <f t="shared" si="2"/>
        <v>60000</v>
      </c>
      <c r="AX16" s="72">
        <f t="shared" si="2"/>
        <v>60000</v>
      </c>
      <c r="AY16" s="72">
        <f t="shared" si="2"/>
        <v>60000</v>
      </c>
      <c r="AZ16" s="72">
        <f t="shared" si="2"/>
        <v>60000</v>
      </c>
      <c r="BB16" s="72">
        <f>SUMIFS($D16:$AM16,$D$14:$AM$14,("&lt;="&amp;BB$14),$D$14:$AM$14,("&gt;"&amp;BA$14))</f>
        <v>240000</v>
      </c>
      <c r="BC16" s="72">
        <f>SUMIFS($D16:$AM16,$D$14:$AM$14,("&lt;="&amp;BC$14),$D$14:$AM$14,("&gt;"&amp;BB$14))</f>
        <v>240000</v>
      </c>
      <c r="BD16" s="72">
        <f>SUMIFS($D16:$AM16,$D$14:$AM$14,("&lt;="&amp;BD$14),$D$14:$AM$14,("&gt;"&amp;BC$14))</f>
        <v>240000</v>
      </c>
    </row>
    <row r="17" spans="2:56" x14ac:dyDescent="0.2">
      <c r="B17" s="27" t="s">
        <v>49</v>
      </c>
      <c r="E17" s="29">
        <f t="shared" ref="E17:AM17" si="3">IFERROR(E16/D16-1,0)</f>
        <v>0</v>
      </c>
      <c r="F17" s="29">
        <f t="shared" si="3"/>
        <v>0</v>
      </c>
      <c r="G17" s="29">
        <f t="shared" si="3"/>
        <v>0</v>
      </c>
      <c r="H17" s="29">
        <f t="shared" si="3"/>
        <v>0</v>
      </c>
      <c r="I17" s="29">
        <f t="shared" si="3"/>
        <v>0</v>
      </c>
      <c r="J17" s="29">
        <f t="shared" si="3"/>
        <v>0</v>
      </c>
      <c r="K17" s="29">
        <f t="shared" si="3"/>
        <v>0</v>
      </c>
      <c r="L17" s="29">
        <f t="shared" si="3"/>
        <v>0</v>
      </c>
      <c r="M17" s="29">
        <f t="shared" si="3"/>
        <v>0</v>
      </c>
      <c r="N17" s="29">
        <f t="shared" si="3"/>
        <v>0</v>
      </c>
      <c r="O17" s="29">
        <f t="shared" si="3"/>
        <v>0</v>
      </c>
      <c r="P17" s="29">
        <f t="shared" si="3"/>
        <v>0</v>
      </c>
      <c r="Q17" s="29">
        <f t="shared" si="3"/>
        <v>0</v>
      </c>
      <c r="R17" s="29">
        <f t="shared" si="3"/>
        <v>0</v>
      </c>
      <c r="S17" s="29">
        <f t="shared" si="3"/>
        <v>0</v>
      </c>
      <c r="T17" s="29">
        <f t="shared" si="3"/>
        <v>0</v>
      </c>
      <c r="U17" s="29">
        <f t="shared" si="3"/>
        <v>0</v>
      </c>
      <c r="V17" s="29">
        <f t="shared" si="3"/>
        <v>0</v>
      </c>
      <c r="W17" s="29">
        <f t="shared" si="3"/>
        <v>0</v>
      </c>
      <c r="X17" s="29">
        <f t="shared" si="3"/>
        <v>0</v>
      </c>
      <c r="Y17" s="29">
        <f t="shared" si="3"/>
        <v>0</v>
      </c>
      <c r="Z17" s="29">
        <f t="shared" si="3"/>
        <v>0</v>
      </c>
      <c r="AA17" s="29">
        <f t="shared" si="3"/>
        <v>0</v>
      </c>
      <c r="AB17" s="29">
        <f t="shared" si="3"/>
        <v>0</v>
      </c>
      <c r="AC17" s="29">
        <f t="shared" si="3"/>
        <v>0</v>
      </c>
      <c r="AD17" s="29">
        <f t="shared" si="3"/>
        <v>0</v>
      </c>
      <c r="AE17" s="29">
        <f t="shared" si="3"/>
        <v>0</v>
      </c>
      <c r="AF17" s="29">
        <f t="shared" si="3"/>
        <v>0</v>
      </c>
      <c r="AG17" s="29">
        <f t="shared" si="3"/>
        <v>0</v>
      </c>
      <c r="AH17" s="29">
        <f t="shared" si="3"/>
        <v>0</v>
      </c>
      <c r="AI17" s="29">
        <f t="shared" si="3"/>
        <v>0</v>
      </c>
      <c r="AJ17" s="29">
        <f t="shared" si="3"/>
        <v>0</v>
      </c>
      <c r="AK17" s="29">
        <f t="shared" si="3"/>
        <v>0</v>
      </c>
      <c r="AL17" s="29">
        <f t="shared" si="3"/>
        <v>0</v>
      </c>
      <c r="AM17" s="29">
        <f t="shared" si="3"/>
        <v>0</v>
      </c>
      <c r="AO17" s="29">
        <f t="shared" ref="AO17:AZ17" si="4">IFERROR(AO16/AN16-1,0)</f>
        <v>0</v>
      </c>
      <c r="AP17" s="29">
        <f t="shared" si="4"/>
        <v>0</v>
      </c>
      <c r="AQ17" s="29">
        <f t="shared" si="4"/>
        <v>0</v>
      </c>
      <c r="AR17" s="29">
        <f t="shared" si="4"/>
        <v>0</v>
      </c>
      <c r="AS17" s="29">
        <f t="shared" si="4"/>
        <v>0</v>
      </c>
      <c r="AT17" s="29">
        <f t="shared" si="4"/>
        <v>0</v>
      </c>
      <c r="AU17" s="29">
        <f t="shared" si="4"/>
        <v>0</v>
      </c>
      <c r="AV17" s="29">
        <f t="shared" si="4"/>
        <v>0</v>
      </c>
      <c r="AW17" s="29">
        <f t="shared" si="4"/>
        <v>0</v>
      </c>
      <c r="AX17" s="29">
        <f t="shared" si="4"/>
        <v>0</v>
      </c>
      <c r="AY17" s="29">
        <f t="shared" si="4"/>
        <v>0</v>
      </c>
      <c r="AZ17" s="29">
        <f t="shared" si="4"/>
        <v>0</v>
      </c>
      <c r="BB17" s="29">
        <f>IFERROR(BB16/BA16-1,0)</f>
        <v>0</v>
      </c>
      <c r="BC17" s="29">
        <f>IFERROR(BC16/BB16-1,0)</f>
        <v>0</v>
      </c>
      <c r="BD17" s="29">
        <f>IFERROR(BD16/BC16-1,0)</f>
        <v>0</v>
      </c>
    </row>
    <row r="18" spans="2:56" x14ac:dyDescent="0.2">
      <c r="B18" s="22"/>
      <c r="C18" s="23"/>
      <c r="D18" s="23"/>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O18" s="24"/>
      <c r="AP18" s="24"/>
      <c r="AQ18" s="24"/>
      <c r="AR18" s="24"/>
      <c r="AS18" s="24"/>
      <c r="AT18" s="24"/>
      <c r="AU18" s="24"/>
      <c r="AV18" s="24"/>
      <c r="AW18" s="24"/>
      <c r="AX18" s="24"/>
      <c r="AY18" s="24"/>
      <c r="AZ18" s="24"/>
      <c r="BB18" s="24"/>
      <c r="BC18" s="24"/>
      <c r="BD18" s="24"/>
    </row>
    <row r="19" spans="2:56" x14ac:dyDescent="0.2">
      <c r="B19" s="25" t="s">
        <v>50</v>
      </c>
      <c r="D19" s="26">
        <f>IF(D$12="Actual",'Raw Financials'!F56,'Revenue + Expense Projections'!D40)</f>
        <v>5200</v>
      </c>
      <c r="E19" s="26">
        <f>IF(E$12="Actual",'Raw Financials'!G56,'Revenue + Expense Projections'!E40)</f>
        <v>5200</v>
      </c>
      <c r="F19" s="26">
        <f>IF(F$12="Actual",'Raw Financials'!H56,'Revenue + Expense Projections'!F40)</f>
        <v>5200</v>
      </c>
      <c r="G19" s="26">
        <f>IF(G$12="Actual",'Raw Financials'!I56,'Revenue + Expense Projections'!G40)</f>
        <v>5200</v>
      </c>
      <c r="H19" s="26">
        <f>IF(H$12="Actual",'Raw Financials'!J56,'Revenue + Expense Projections'!H40)</f>
        <v>5200</v>
      </c>
      <c r="I19" s="26">
        <f>IF(I$12="Actual",'Raw Financials'!K56,'Revenue + Expense Projections'!I40)</f>
        <v>5200</v>
      </c>
      <c r="J19" s="26">
        <f>IF(J$12="Actual",'Raw Financials'!L56,'Revenue + Expense Projections'!J40)</f>
        <v>5200</v>
      </c>
      <c r="K19" s="26">
        <f>IF(K$12="Actual",'Raw Financials'!M56,'Revenue + Expense Projections'!K40)</f>
        <v>5200</v>
      </c>
      <c r="L19" s="26">
        <f>IF(L$12="Actual",'Raw Financials'!N56,'Revenue + Expense Projections'!L40)</f>
        <v>5200</v>
      </c>
      <c r="M19" s="26">
        <f>IF(M$12="Actual",'Raw Financials'!O56,'Revenue + Expense Projections'!M40)</f>
        <v>5200</v>
      </c>
      <c r="N19" s="26">
        <f>IF(N$12="Actual",'Raw Financials'!P56,'Revenue + Expense Projections'!N40)</f>
        <v>5200</v>
      </c>
      <c r="O19" s="26">
        <f>IF(O$12="Actual",'Raw Financials'!Q56,'Revenue + Expense Projections'!O40)</f>
        <v>5200</v>
      </c>
      <c r="P19" s="26">
        <f>IF(P$12="Actual",'Raw Financials'!#REF!,'Revenue + Expense Projections'!P40)</f>
        <v>5200</v>
      </c>
      <c r="Q19" s="26">
        <f>IF(Q$12="Actual",'Raw Financials'!#REF!,'Revenue + Expense Projections'!Q40)</f>
        <v>5200</v>
      </c>
      <c r="R19" s="26">
        <f>IF(R$12="Actual",'Raw Financials'!#REF!,'Revenue + Expense Projections'!R40)</f>
        <v>5200</v>
      </c>
      <c r="S19" s="26">
        <f>IF(S$12="Actual",'Raw Financials'!#REF!,'Revenue + Expense Projections'!S40)</f>
        <v>5200</v>
      </c>
      <c r="T19" s="26">
        <f>IF(T$12="Actual",'Raw Financials'!#REF!,'Revenue + Expense Projections'!T40)</f>
        <v>5200</v>
      </c>
      <c r="U19" s="26">
        <f>IF(U$12="Actual",'Raw Financials'!#REF!,'Revenue + Expense Projections'!U40)</f>
        <v>5200</v>
      </c>
      <c r="V19" s="26">
        <f>IF(V$12="Actual",'Raw Financials'!#REF!,'Revenue + Expense Projections'!V40)</f>
        <v>5200</v>
      </c>
      <c r="W19" s="26">
        <f>IF(W$12="Actual",'Raw Financials'!#REF!,'Revenue + Expense Projections'!W40)</f>
        <v>5200</v>
      </c>
      <c r="X19" s="26">
        <f>IF(X$12="Actual",'Raw Financials'!#REF!,'Revenue + Expense Projections'!X40)</f>
        <v>5200</v>
      </c>
      <c r="Y19" s="26">
        <f>IF(Y$12="Actual",'Raw Financials'!#REF!,'Revenue + Expense Projections'!Y40)</f>
        <v>5200</v>
      </c>
      <c r="Z19" s="26">
        <f>IF(Z$12="Actual",'Raw Financials'!#REF!,'Revenue + Expense Projections'!Z40)</f>
        <v>5200</v>
      </c>
      <c r="AA19" s="26">
        <f>IF(AA$12="Actual",'Raw Financials'!#REF!,'Revenue + Expense Projections'!AA40)</f>
        <v>5200</v>
      </c>
      <c r="AB19" s="26">
        <f>IF(AB$12="Actual",'Raw Financials'!#REF!,'Revenue + Expense Projections'!AB40)</f>
        <v>5200</v>
      </c>
      <c r="AC19" s="26">
        <f>IF(AC$12="Actual",'Raw Financials'!#REF!,'Revenue + Expense Projections'!AC40)</f>
        <v>5200</v>
      </c>
      <c r="AD19" s="26">
        <f>IF(AD$12="Actual",'Raw Financials'!#REF!,'Revenue + Expense Projections'!AD40)</f>
        <v>5200</v>
      </c>
      <c r="AE19" s="26">
        <f>IF(AE$12="Actual",'Raw Financials'!#REF!,'Revenue + Expense Projections'!AE40)</f>
        <v>5200</v>
      </c>
      <c r="AF19" s="26">
        <f>IF(AF$12="Actual",'Raw Financials'!#REF!,'Revenue + Expense Projections'!AF40)</f>
        <v>5200</v>
      </c>
      <c r="AG19" s="26">
        <f>IF(AG$12="Actual",'Raw Financials'!#REF!,'Revenue + Expense Projections'!AG40)</f>
        <v>5200</v>
      </c>
      <c r="AH19" s="26">
        <f>IF(AH$12="Actual",'Raw Financials'!#REF!,'Revenue + Expense Projections'!AH40)</f>
        <v>5200</v>
      </c>
      <c r="AI19" s="26">
        <f>IF(AI$12="Actual",'Raw Financials'!#REF!,'Revenue + Expense Projections'!AI40)</f>
        <v>5200</v>
      </c>
      <c r="AJ19" s="26">
        <f>IF(AJ$12="Actual",'Raw Financials'!#REF!,'Revenue + Expense Projections'!AJ40)</f>
        <v>5200</v>
      </c>
      <c r="AK19" s="26">
        <f>IF(AK$12="Actual",'Raw Financials'!#REF!,'Revenue + Expense Projections'!AK40)</f>
        <v>5200</v>
      </c>
      <c r="AL19" s="26">
        <f>IF(AL$12="Actual",'Raw Financials'!#REF!,'Revenue + Expense Projections'!AL40)</f>
        <v>5200</v>
      </c>
      <c r="AM19" s="26">
        <f>IF(AM$12="Actual",'Raw Financials'!#REF!,'Revenue + Expense Projections'!AM40)</f>
        <v>5200</v>
      </c>
      <c r="AO19" s="73">
        <f t="shared" ref="AO19:AZ19" si="5">SUMIFS($D19:$AM19,$D$14:$AM$14,("&lt;="&amp;AO$14),$D$14:$AM$14,("&gt;"&amp;AN$14))</f>
        <v>15600</v>
      </c>
      <c r="AP19" s="73">
        <f t="shared" si="5"/>
        <v>15600</v>
      </c>
      <c r="AQ19" s="73">
        <f t="shared" si="5"/>
        <v>15600</v>
      </c>
      <c r="AR19" s="73">
        <f t="shared" si="5"/>
        <v>15600</v>
      </c>
      <c r="AS19" s="73">
        <f t="shared" si="5"/>
        <v>15600</v>
      </c>
      <c r="AT19" s="73">
        <f t="shared" si="5"/>
        <v>15600</v>
      </c>
      <c r="AU19" s="73">
        <f t="shared" si="5"/>
        <v>15600</v>
      </c>
      <c r="AV19" s="73">
        <f t="shared" si="5"/>
        <v>15600</v>
      </c>
      <c r="AW19" s="73">
        <f t="shared" si="5"/>
        <v>15600</v>
      </c>
      <c r="AX19" s="73">
        <f t="shared" si="5"/>
        <v>15600</v>
      </c>
      <c r="AY19" s="73">
        <f t="shared" si="5"/>
        <v>15600</v>
      </c>
      <c r="AZ19" s="73">
        <f t="shared" si="5"/>
        <v>15600</v>
      </c>
      <c r="BB19" s="73">
        <f>SUMIFS($D19:$AM19,$D$14:$AM$14,("&lt;="&amp;BB$14),$D$14:$AM$14,("&gt;"&amp;BA$14))</f>
        <v>62400</v>
      </c>
      <c r="BC19" s="73">
        <f>SUMIFS($D19:$AM19,$D$14:$AM$14,("&lt;="&amp;BC$14),$D$14:$AM$14,("&gt;"&amp;BB$14))</f>
        <v>62400</v>
      </c>
      <c r="BD19" s="73">
        <f>SUMIFS($D19:$AM19,$D$14:$AM$14,("&lt;="&amp;BD$14),$D$14:$AM$14,("&gt;"&amp;BC$14))</f>
        <v>62400</v>
      </c>
    </row>
    <row r="20" spans="2:56" x14ac:dyDescent="0.2">
      <c r="B20" s="27" t="s">
        <v>51</v>
      </c>
      <c r="D20" s="28"/>
      <c r="E20" s="29">
        <f t="shared" ref="E20:AM20" si="6">IFERROR(E19/E16,0)</f>
        <v>0.26</v>
      </c>
      <c r="F20" s="29">
        <f t="shared" si="6"/>
        <v>0.26</v>
      </c>
      <c r="G20" s="29">
        <f t="shared" si="6"/>
        <v>0.26</v>
      </c>
      <c r="H20" s="29">
        <f t="shared" si="6"/>
        <v>0.26</v>
      </c>
      <c r="I20" s="29">
        <f t="shared" si="6"/>
        <v>0.26</v>
      </c>
      <c r="J20" s="29">
        <f t="shared" si="6"/>
        <v>0.26</v>
      </c>
      <c r="K20" s="29">
        <f t="shared" si="6"/>
        <v>0.26</v>
      </c>
      <c r="L20" s="29">
        <f t="shared" si="6"/>
        <v>0.26</v>
      </c>
      <c r="M20" s="29">
        <f t="shared" si="6"/>
        <v>0.26</v>
      </c>
      <c r="N20" s="29">
        <f t="shared" si="6"/>
        <v>0.26</v>
      </c>
      <c r="O20" s="29">
        <f t="shared" si="6"/>
        <v>0.26</v>
      </c>
      <c r="P20" s="29">
        <f t="shared" si="6"/>
        <v>0.26</v>
      </c>
      <c r="Q20" s="29">
        <f t="shared" si="6"/>
        <v>0.26</v>
      </c>
      <c r="R20" s="29">
        <f t="shared" si="6"/>
        <v>0.26</v>
      </c>
      <c r="S20" s="29">
        <f t="shared" si="6"/>
        <v>0.26</v>
      </c>
      <c r="T20" s="29">
        <f t="shared" si="6"/>
        <v>0.26</v>
      </c>
      <c r="U20" s="29">
        <f t="shared" si="6"/>
        <v>0.26</v>
      </c>
      <c r="V20" s="29">
        <f t="shared" si="6"/>
        <v>0.26</v>
      </c>
      <c r="W20" s="29">
        <f t="shared" si="6"/>
        <v>0.26</v>
      </c>
      <c r="X20" s="29">
        <f t="shared" si="6"/>
        <v>0.26</v>
      </c>
      <c r="Y20" s="29">
        <f t="shared" si="6"/>
        <v>0.26</v>
      </c>
      <c r="Z20" s="29">
        <f t="shared" si="6"/>
        <v>0.26</v>
      </c>
      <c r="AA20" s="29">
        <f t="shared" si="6"/>
        <v>0.26</v>
      </c>
      <c r="AB20" s="29">
        <f t="shared" si="6"/>
        <v>0.26</v>
      </c>
      <c r="AC20" s="29">
        <f t="shared" si="6"/>
        <v>0.26</v>
      </c>
      <c r="AD20" s="29">
        <f t="shared" si="6"/>
        <v>0.26</v>
      </c>
      <c r="AE20" s="29">
        <f t="shared" si="6"/>
        <v>0.26</v>
      </c>
      <c r="AF20" s="29">
        <f t="shared" si="6"/>
        <v>0.26</v>
      </c>
      <c r="AG20" s="29">
        <f t="shared" si="6"/>
        <v>0.26</v>
      </c>
      <c r="AH20" s="29">
        <f t="shared" si="6"/>
        <v>0.26</v>
      </c>
      <c r="AI20" s="29">
        <f t="shared" si="6"/>
        <v>0.26</v>
      </c>
      <c r="AJ20" s="29">
        <f t="shared" si="6"/>
        <v>0.26</v>
      </c>
      <c r="AK20" s="29">
        <f t="shared" si="6"/>
        <v>0.26</v>
      </c>
      <c r="AL20" s="29">
        <f t="shared" si="6"/>
        <v>0.26</v>
      </c>
      <c r="AM20" s="29">
        <f t="shared" si="6"/>
        <v>0.26</v>
      </c>
      <c r="AO20" s="29">
        <f t="shared" ref="AO20:AZ20" si="7">IFERROR(AO19/AO16,0)</f>
        <v>0.26</v>
      </c>
      <c r="AP20" s="29">
        <f t="shared" si="7"/>
        <v>0.26</v>
      </c>
      <c r="AQ20" s="29">
        <f t="shared" si="7"/>
        <v>0.26</v>
      </c>
      <c r="AR20" s="29">
        <f t="shared" si="7"/>
        <v>0.26</v>
      </c>
      <c r="AS20" s="29">
        <f t="shared" si="7"/>
        <v>0.26</v>
      </c>
      <c r="AT20" s="29">
        <f t="shared" si="7"/>
        <v>0.26</v>
      </c>
      <c r="AU20" s="29">
        <f t="shared" si="7"/>
        <v>0.26</v>
      </c>
      <c r="AV20" s="29">
        <f t="shared" si="7"/>
        <v>0.26</v>
      </c>
      <c r="AW20" s="29">
        <f t="shared" si="7"/>
        <v>0.26</v>
      </c>
      <c r="AX20" s="29">
        <f t="shared" si="7"/>
        <v>0.26</v>
      </c>
      <c r="AY20" s="29">
        <f t="shared" si="7"/>
        <v>0.26</v>
      </c>
      <c r="AZ20" s="29">
        <f t="shared" si="7"/>
        <v>0.26</v>
      </c>
      <c r="BB20" s="29">
        <f>IFERROR(BB19/BB16,0)</f>
        <v>0.26</v>
      </c>
      <c r="BC20" s="29">
        <f>IFERROR(BC19/BC16,0)</f>
        <v>0.26</v>
      </c>
      <c r="BD20" s="29">
        <f>IFERROR(BD19/BD16,0)</f>
        <v>0.26</v>
      </c>
    </row>
    <row r="21" spans="2:56" x14ac:dyDescent="0.2">
      <c r="B21" s="27"/>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O21" s="28"/>
      <c r="AP21" s="28"/>
      <c r="AQ21" s="28"/>
      <c r="AR21" s="28"/>
      <c r="AS21" s="28"/>
      <c r="AT21" s="28"/>
      <c r="AU21" s="28"/>
      <c r="AV21" s="28"/>
      <c r="AW21" s="28"/>
      <c r="AX21" s="28"/>
      <c r="AY21" s="28"/>
      <c r="AZ21" s="28"/>
      <c r="BB21" s="28"/>
      <c r="BC21" s="28"/>
      <c r="BD21" s="28"/>
    </row>
    <row r="22" spans="2:56" x14ac:dyDescent="0.2">
      <c r="B22" s="20" t="s">
        <v>52</v>
      </c>
      <c r="C22" s="23"/>
      <c r="D22" s="30">
        <f t="shared" ref="D22:AM22" si="8">D16-D19</f>
        <v>14800</v>
      </c>
      <c r="E22" s="30">
        <f t="shared" si="8"/>
        <v>14800</v>
      </c>
      <c r="F22" s="30">
        <f t="shared" si="8"/>
        <v>14800</v>
      </c>
      <c r="G22" s="30">
        <f t="shared" si="8"/>
        <v>14800</v>
      </c>
      <c r="H22" s="30">
        <f t="shared" si="8"/>
        <v>14800</v>
      </c>
      <c r="I22" s="30">
        <f t="shared" si="8"/>
        <v>14800</v>
      </c>
      <c r="J22" s="30">
        <f t="shared" si="8"/>
        <v>14800</v>
      </c>
      <c r="K22" s="30">
        <f t="shared" si="8"/>
        <v>14800</v>
      </c>
      <c r="L22" s="30">
        <f t="shared" si="8"/>
        <v>14800</v>
      </c>
      <c r="M22" s="30">
        <f t="shared" si="8"/>
        <v>14800</v>
      </c>
      <c r="N22" s="30">
        <f t="shared" si="8"/>
        <v>14800</v>
      </c>
      <c r="O22" s="30">
        <f t="shared" si="8"/>
        <v>14800</v>
      </c>
      <c r="P22" s="30">
        <f t="shared" si="8"/>
        <v>14800</v>
      </c>
      <c r="Q22" s="30">
        <f t="shared" si="8"/>
        <v>14800</v>
      </c>
      <c r="R22" s="30">
        <f t="shared" si="8"/>
        <v>14800</v>
      </c>
      <c r="S22" s="30">
        <f t="shared" si="8"/>
        <v>14800</v>
      </c>
      <c r="T22" s="30">
        <f t="shared" si="8"/>
        <v>14800</v>
      </c>
      <c r="U22" s="30">
        <f t="shared" si="8"/>
        <v>14800</v>
      </c>
      <c r="V22" s="30">
        <f t="shared" si="8"/>
        <v>14800</v>
      </c>
      <c r="W22" s="30">
        <f t="shared" si="8"/>
        <v>14800</v>
      </c>
      <c r="X22" s="30">
        <f t="shared" si="8"/>
        <v>14800</v>
      </c>
      <c r="Y22" s="30">
        <f t="shared" si="8"/>
        <v>14800</v>
      </c>
      <c r="Z22" s="30">
        <f t="shared" si="8"/>
        <v>14800</v>
      </c>
      <c r="AA22" s="30">
        <f t="shared" si="8"/>
        <v>14800</v>
      </c>
      <c r="AB22" s="30">
        <f t="shared" si="8"/>
        <v>14800</v>
      </c>
      <c r="AC22" s="30">
        <f t="shared" si="8"/>
        <v>14800</v>
      </c>
      <c r="AD22" s="30">
        <f t="shared" si="8"/>
        <v>14800</v>
      </c>
      <c r="AE22" s="30">
        <f t="shared" si="8"/>
        <v>14800</v>
      </c>
      <c r="AF22" s="30">
        <f t="shared" si="8"/>
        <v>14800</v>
      </c>
      <c r="AG22" s="30">
        <f t="shared" si="8"/>
        <v>14800</v>
      </c>
      <c r="AH22" s="30">
        <f t="shared" si="8"/>
        <v>14800</v>
      </c>
      <c r="AI22" s="30">
        <f t="shared" si="8"/>
        <v>14800</v>
      </c>
      <c r="AJ22" s="30">
        <f t="shared" si="8"/>
        <v>14800</v>
      </c>
      <c r="AK22" s="30">
        <f t="shared" si="8"/>
        <v>14800</v>
      </c>
      <c r="AL22" s="30">
        <f t="shared" si="8"/>
        <v>14800</v>
      </c>
      <c r="AM22" s="30">
        <f t="shared" si="8"/>
        <v>14800</v>
      </c>
      <c r="AO22" s="30">
        <f t="shared" ref="AO22:AZ22" si="9">AO16-AO19</f>
        <v>44400</v>
      </c>
      <c r="AP22" s="30">
        <f t="shared" si="9"/>
        <v>44400</v>
      </c>
      <c r="AQ22" s="30">
        <f t="shared" si="9"/>
        <v>44400</v>
      </c>
      <c r="AR22" s="30">
        <f t="shared" si="9"/>
        <v>44400</v>
      </c>
      <c r="AS22" s="30">
        <f t="shared" si="9"/>
        <v>44400</v>
      </c>
      <c r="AT22" s="30">
        <f t="shared" si="9"/>
        <v>44400</v>
      </c>
      <c r="AU22" s="30">
        <f t="shared" si="9"/>
        <v>44400</v>
      </c>
      <c r="AV22" s="30">
        <f t="shared" si="9"/>
        <v>44400</v>
      </c>
      <c r="AW22" s="30">
        <f t="shared" si="9"/>
        <v>44400</v>
      </c>
      <c r="AX22" s="30">
        <f t="shared" si="9"/>
        <v>44400</v>
      </c>
      <c r="AY22" s="30">
        <f t="shared" si="9"/>
        <v>44400</v>
      </c>
      <c r="AZ22" s="30">
        <f t="shared" si="9"/>
        <v>44400</v>
      </c>
      <c r="BB22" s="30">
        <f>BB16-BB19</f>
        <v>177600</v>
      </c>
      <c r="BC22" s="30">
        <f>BC16-BC19</f>
        <v>177600</v>
      </c>
      <c r="BD22" s="30">
        <f>BD16-BD19</f>
        <v>177600</v>
      </c>
    </row>
    <row r="23" spans="2:56" x14ac:dyDescent="0.2">
      <c r="B23" s="27" t="s">
        <v>53</v>
      </c>
      <c r="D23" s="29">
        <f t="shared" ref="D23:AM23" si="10">IFERROR(D22/D16,0)</f>
        <v>0.74</v>
      </c>
      <c r="E23" s="29">
        <f t="shared" si="10"/>
        <v>0.74</v>
      </c>
      <c r="F23" s="29">
        <f t="shared" si="10"/>
        <v>0.74</v>
      </c>
      <c r="G23" s="29">
        <f t="shared" si="10"/>
        <v>0.74</v>
      </c>
      <c r="H23" s="29">
        <f t="shared" si="10"/>
        <v>0.74</v>
      </c>
      <c r="I23" s="29">
        <f t="shared" si="10"/>
        <v>0.74</v>
      </c>
      <c r="J23" s="29">
        <f t="shared" si="10"/>
        <v>0.74</v>
      </c>
      <c r="K23" s="29">
        <f t="shared" si="10"/>
        <v>0.74</v>
      </c>
      <c r="L23" s="29">
        <f t="shared" si="10"/>
        <v>0.74</v>
      </c>
      <c r="M23" s="29">
        <f t="shared" si="10"/>
        <v>0.74</v>
      </c>
      <c r="N23" s="29">
        <f t="shared" si="10"/>
        <v>0.74</v>
      </c>
      <c r="O23" s="29">
        <f t="shared" si="10"/>
        <v>0.74</v>
      </c>
      <c r="P23" s="29">
        <f t="shared" si="10"/>
        <v>0.74</v>
      </c>
      <c r="Q23" s="29">
        <f t="shared" si="10"/>
        <v>0.74</v>
      </c>
      <c r="R23" s="29">
        <f t="shared" si="10"/>
        <v>0.74</v>
      </c>
      <c r="S23" s="29">
        <f t="shared" si="10"/>
        <v>0.74</v>
      </c>
      <c r="T23" s="29">
        <f t="shared" si="10"/>
        <v>0.74</v>
      </c>
      <c r="U23" s="29">
        <f t="shared" si="10"/>
        <v>0.74</v>
      </c>
      <c r="V23" s="29">
        <f t="shared" si="10"/>
        <v>0.74</v>
      </c>
      <c r="W23" s="29">
        <f t="shared" si="10"/>
        <v>0.74</v>
      </c>
      <c r="X23" s="29">
        <f t="shared" si="10"/>
        <v>0.74</v>
      </c>
      <c r="Y23" s="29">
        <f t="shared" si="10"/>
        <v>0.74</v>
      </c>
      <c r="Z23" s="29">
        <f t="shared" si="10"/>
        <v>0.74</v>
      </c>
      <c r="AA23" s="29">
        <f t="shared" si="10"/>
        <v>0.74</v>
      </c>
      <c r="AB23" s="29">
        <f t="shared" si="10"/>
        <v>0.74</v>
      </c>
      <c r="AC23" s="29">
        <f t="shared" si="10"/>
        <v>0.74</v>
      </c>
      <c r="AD23" s="29">
        <f t="shared" si="10"/>
        <v>0.74</v>
      </c>
      <c r="AE23" s="29">
        <f t="shared" si="10"/>
        <v>0.74</v>
      </c>
      <c r="AF23" s="29">
        <f t="shared" si="10"/>
        <v>0.74</v>
      </c>
      <c r="AG23" s="29">
        <f t="shared" si="10"/>
        <v>0.74</v>
      </c>
      <c r="AH23" s="29">
        <f t="shared" si="10"/>
        <v>0.74</v>
      </c>
      <c r="AI23" s="29">
        <f t="shared" si="10"/>
        <v>0.74</v>
      </c>
      <c r="AJ23" s="29">
        <f t="shared" si="10"/>
        <v>0.74</v>
      </c>
      <c r="AK23" s="29">
        <f t="shared" si="10"/>
        <v>0.74</v>
      </c>
      <c r="AL23" s="29">
        <f t="shared" si="10"/>
        <v>0.74</v>
      </c>
      <c r="AM23" s="29">
        <f t="shared" si="10"/>
        <v>0.74</v>
      </c>
      <c r="AO23" s="29">
        <f t="shared" ref="AO23:AZ23" si="11">IFERROR(AO22/AO16,0)</f>
        <v>0.74</v>
      </c>
      <c r="AP23" s="29">
        <f t="shared" si="11"/>
        <v>0.74</v>
      </c>
      <c r="AQ23" s="29">
        <f t="shared" si="11"/>
        <v>0.74</v>
      </c>
      <c r="AR23" s="29">
        <f t="shared" si="11"/>
        <v>0.74</v>
      </c>
      <c r="AS23" s="29">
        <f t="shared" si="11"/>
        <v>0.74</v>
      </c>
      <c r="AT23" s="29">
        <f t="shared" si="11"/>
        <v>0.74</v>
      </c>
      <c r="AU23" s="29">
        <f t="shared" si="11"/>
        <v>0.74</v>
      </c>
      <c r="AV23" s="29">
        <f t="shared" si="11"/>
        <v>0.74</v>
      </c>
      <c r="AW23" s="29">
        <f t="shared" si="11"/>
        <v>0.74</v>
      </c>
      <c r="AX23" s="29">
        <f t="shared" si="11"/>
        <v>0.74</v>
      </c>
      <c r="AY23" s="29">
        <f t="shared" si="11"/>
        <v>0.74</v>
      </c>
      <c r="AZ23" s="29">
        <f t="shared" si="11"/>
        <v>0.74</v>
      </c>
      <c r="BB23" s="29">
        <f>IFERROR(BB22/BB16,0)</f>
        <v>0.74</v>
      </c>
      <c r="BC23" s="29">
        <f>IFERROR(BC22/BC16,0)</f>
        <v>0.74</v>
      </c>
      <c r="BD23" s="29">
        <f>IFERROR(BD22/BD16,0)</f>
        <v>0.74</v>
      </c>
    </row>
    <row r="25" spans="2:56" x14ac:dyDescent="0.2">
      <c r="B25" s="23" t="s">
        <v>54</v>
      </c>
    </row>
    <row r="26" spans="2:56" x14ac:dyDescent="0.2">
      <c r="B26" s="25" t="s">
        <v>55</v>
      </c>
      <c r="D26" s="31">
        <f>IF(D$12="Actual",SUMIFS('Raw Financials'!F:F,'Raw Financials'!$D:$D,'Raw Financials'!$D$14),'Revenue + Expense Projections'!D46)*-1</f>
        <v>-519975</v>
      </c>
      <c r="E26" s="31">
        <f>IF(E$12="Actual",SUMIFS('Raw Financials'!G:G,'Raw Financials'!$D:$D,'Raw Financials'!$D$14),'Revenue + Expense Projections'!E46)*-1</f>
        <v>-8222</v>
      </c>
      <c r="F26" s="31">
        <f>IF(F$12="Actual",SUMIFS('Raw Financials'!H:H,'Raw Financials'!$D:$D,'Raw Financials'!$D$14),'Revenue + Expense Projections'!F46)*-1</f>
        <v>-57422</v>
      </c>
      <c r="G26" s="31">
        <f>IF(G$12="Actual",SUMIFS('Raw Financials'!I:I,'Raw Financials'!$D:$D,'Raw Financials'!$D$14),'Revenue + Expense Projections'!G46)*-1</f>
        <v>-8222</v>
      </c>
      <c r="H26" s="31">
        <f>IF(H$12="Actual",SUMIFS('Raw Financials'!J:J,'Raw Financials'!$D:$D,'Raw Financials'!$D$14),'Revenue + Expense Projections'!H46)*-1</f>
        <v>-8222</v>
      </c>
      <c r="I26" s="31">
        <f>IF(I$12="Actual",SUMIFS('Raw Financials'!K:K,'Raw Financials'!$D:$D,'Raw Financials'!$D$14),'Revenue + Expense Projections'!I46)*-1</f>
        <v>-8222</v>
      </c>
      <c r="J26" s="31">
        <f>IF(J$12="Actual",SUMIFS('Raw Financials'!L:L,'Raw Financials'!$D:$D,'Raw Financials'!$D$14),'Revenue + Expense Projections'!J46)*-1</f>
        <v>-8222</v>
      </c>
      <c r="K26" s="31">
        <f>IF(K$12="Actual",SUMIFS('Raw Financials'!M:M,'Raw Financials'!$D:$D,'Raw Financials'!$D$14),'Revenue + Expense Projections'!K46)*-1</f>
        <v>-8222</v>
      </c>
      <c r="L26" s="31">
        <f>IF(L$12="Actual",SUMIFS('Raw Financials'!N:N,'Raw Financials'!$D:$D,'Raw Financials'!$D$14),'Revenue + Expense Projections'!L46)*-1</f>
        <v>-8222</v>
      </c>
      <c r="M26" s="31">
        <f>IF(M$12="Actual",SUMIFS('Raw Financials'!O:O,'Raw Financials'!$D:$D,'Raw Financials'!$D$14),'Revenue + Expense Projections'!M46)*-1</f>
        <v>-8222</v>
      </c>
      <c r="N26" s="31">
        <f>IF(N$12="Actual",SUMIFS('Raw Financials'!P:P,'Raw Financials'!$D:$D,'Raw Financials'!$D$14),'Revenue + Expense Projections'!N46)*-1</f>
        <v>-8222</v>
      </c>
      <c r="O26" s="31">
        <f>IF(O$12="Actual",SUMIFS('Raw Financials'!Q:Q,'Raw Financials'!$D:$D,'Raw Financials'!$D$14),'Revenue + Expense Projections'!O46)*-1</f>
        <v>-8222</v>
      </c>
      <c r="P26" s="31">
        <f>IF(P$12="Actual",SUMIFS('Raw Financials'!#REF!,'Raw Financials'!$D:$D,"S&amp;M"),'Revenue + Expense Projections'!P46)*-1</f>
        <v>-8222</v>
      </c>
      <c r="Q26" s="31">
        <f>IF(Q$12="Actual",SUMIFS('Raw Financials'!#REF!,'Raw Financials'!$D:$D,"S&amp;M"),'Revenue + Expense Projections'!Q46)*-1</f>
        <v>-8222</v>
      </c>
      <c r="R26" s="31">
        <f>IF(R$12="Actual",SUMIFS('Raw Financials'!#REF!,'Raw Financials'!$D:$D,"S&amp;M"),'Revenue + Expense Projections'!R46)*-1</f>
        <v>-57422</v>
      </c>
      <c r="S26" s="31">
        <f>IF(S$12="Actual",SUMIFS('Raw Financials'!#REF!,'Raw Financials'!$D:$D,"S&amp;M"),'Revenue + Expense Projections'!S46)*-1</f>
        <v>-8222</v>
      </c>
      <c r="T26" s="31">
        <f>IF(T$12="Actual",SUMIFS('Raw Financials'!#REF!,'Raw Financials'!$D:$D,"S&amp;M"),'Revenue + Expense Projections'!T46)*-1</f>
        <v>-8222</v>
      </c>
      <c r="U26" s="31">
        <f>IF(U$12="Actual",SUMIFS('Raw Financials'!#REF!,'Raw Financials'!$D:$D,"S&amp;M"),'Revenue + Expense Projections'!U46)*-1</f>
        <v>-8222</v>
      </c>
      <c r="V26" s="31">
        <f>IF(V$12="Actual",SUMIFS('Raw Financials'!#REF!,'Raw Financials'!$D:$D,"S&amp;M"),'Revenue + Expense Projections'!V46)*-1</f>
        <v>-8222</v>
      </c>
      <c r="W26" s="31">
        <f>IF(W$12="Actual",SUMIFS('Raw Financials'!#REF!,'Raw Financials'!$D:$D,"S&amp;M"),'Revenue + Expense Projections'!W46)*-1</f>
        <v>-8222</v>
      </c>
      <c r="X26" s="31">
        <f>IF(X$12="Actual",SUMIFS('Raw Financials'!#REF!,'Raw Financials'!$D:$D,"S&amp;M"),'Revenue + Expense Projections'!X46)*-1</f>
        <v>-8222</v>
      </c>
      <c r="Y26" s="31">
        <f>IF(Y$12="Actual",SUMIFS('Raw Financials'!#REF!,'Raw Financials'!$D:$D,"S&amp;M"),'Revenue + Expense Projections'!Y46)*-1</f>
        <v>-8222</v>
      </c>
      <c r="Z26" s="31">
        <f>IF(Z$12="Actual",SUMIFS('Raw Financials'!#REF!,'Raw Financials'!$D:$D,"S&amp;M"),'Revenue + Expense Projections'!Z46)*-1</f>
        <v>-8222</v>
      </c>
      <c r="AA26" s="31">
        <f>IF(AA$12="Actual",SUMIFS('Raw Financials'!#REF!,'Raw Financials'!$D:$D,"S&amp;M"),'Revenue + Expense Projections'!AA46)*-1</f>
        <v>-8222</v>
      </c>
      <c r="AB26" s="31">
        <f>IF(AB$12="Actual",SUMIFS('Raw Financials'!#REF!,'Raw Financials'!$D:$D,"S&amp;M"),'Revenue + Expense Projections'!AB46)*-1</f>
        <v>-8222</v>
      </c>
      <c r="AC26" s="31">
        <f>IF(AC$12="Actual",SUMIFS('Raw Financials'!#REF!,'Raw Financials'!$D:$D,"S&amp;M"),'Revenue + Expense Projections'!AC46)*-1</f>
        <v>-8222</v>
      </c>
      <c r="AD26" s="31">
        <f>IF(AD$12="Actual",SUMIFS('Raw Financials'!#REF!,'Raw Financials'!$D:$D,"S&amp;M"),'Revenue + Expense Projections'!AD46)*-1</f>
        <v>-57422</v>
      </c>
      <c r="AE26" s="31">
        <f>IF(AE$12="Actual",SUMIFS('Raw Financials'!#REF!,'Raw Financials'!$D:$D,"S&amp;M"),'Revenue + Expense Projections'!AE46)*-1</f>
        <v>-8222</v>
      </c>
      <c r="AF26" s="31">
        <f>IF(AF$12="Actual",SUMIFS('Raw Financials'!#REF!,'Raw Financials'!$D:$D,"S&amp;M"),'Revenue + Expense Projections'!AF46)*-1</f>
        <v>-8222</v>
      </c>
      <c r="AG26" s="31">
        <f>IF(AG$12="Actual",SUMIFS('Raw Financials'!#REF!,'Raw Financials'!$D:$D,"S&amp;M"),'Revenue + Expense Projections'!AG46)*-1</f>
        <v>-8222</v>
      </c>
      <c r="AH26" s="31">
        <f>IF(AH$12="Actual",SUMIFS('Raw Financials'!#REF!,'Raw Financials'!$D:$D,"S&amp;M"),'Revenue + Expense Projections'!AH46)*-1</f>
        <v>-8222</v>
      </c>
      <c r="AI26" s="31">
        <f>IF(AI$12="Actual",SUMIFS('Raw Financials'!#REF!,'Raw Financials'!$D:$D,"S&amp;M"),'Revenue + Expense Projections'!AI46)*-1</f>
        <v>-8222</v>
      </c>
      <c r="AJ26" s="31">
        <f>IF(AJ$12="Actual",SUMIFS('Raw Financials'!#REF!,'Raw Financials'!$D:$D,"S&amp;M"),'Revenue + Expense Projections'!AJ46)*-1</f>
        <v>-8222</v>
      </c>
      <c r="AK26" s="31">
        <f>IF(AK$12="Actual",SUMIFS('Raw Financials'!#REF!,'Raw Financials'!$D:$D,"S&amp;M"),'Revenue + Expense Projections'!AK46)*-1</f>
        <v>-8222</v>
      </c>
      <c r="AL26" s="31">
        <f>IF(AL$12="Actual",SUMIFS('Raw Financials'!#REF!,'Raw Financials'!$D:$D,"S&amp;M"),'Revenue + Expense Projections'!AL46)*-1</f>
        <v>-8222</v>
      </c>
      <c r="AM26" s="31">
        <f>IF(AM$12="Actual",SUMIFS('Raw Financials'!#REF!,'Raw Financials'!$D:$D,"S&amp;M"),'Revenue + Expense Projections'!AM46)*-1</f>
        <v>-8222</v>
      </c>
      <c r="AO26" s="74">
        <f t="shared" ref="AO26:AZ26" si="12">SUMIFS($D26:$AM26,$D$14:$AM$14,("&lt;="&amp;AO$14),$D$14:$AM$14,("&gt;"&amp;AN$14))</f>
        <v>-585619</v>
      </c>
      <c r="AP26" s="74">
        <f t="shared" si="12"/>
        <v>-24666</v>
      </c>
      <c r="AQ26" s="74">
        <f t="shared" si="12"/>
        <v>-24666</v>
      </c>
      <c r="AR26" s="74">
        <f t="shared" si="12"/>
        <v>-24666</v>
      </c>
      <c r="AS26" s="74">
        <f t="shared" si="12"/>
        <v>-73866</v>
      </c>
      <c r="AT26" s="74">
        <f t="shared" si="12"/>
        <v>-24666</v>
      </c>
      <c r="AU26" s="74">
        <f t="shared" si="12"/>
        <v>-24666</v>
      </c>
      <c r="AV26" s="74">
        <f t="shared" si="12"/>
        <v>-24666</v>
      </c>
      <c r="AW26" s="74">
        <f t="shared" si="12"/>
        <v>-73866</v>
      </c>
      <c r="AX26" s="74">
        <f t="shared" si="12"/>
        <v>-24666</v>
      </c>
      <c r="AY26" s="74">
        <f t="shared" si="12"/>
        <v>-24666</v>
      </c>
      <c r="AZ26" s="74">
        <f t="shared" si="12"/>
        <v>-24666</v>
      </c>
      <c r="BB26" s="74">
        <f>SUMIFS($D26:$AM26,$D$14:$AM$14,("&lt;="&amp;BB$14),$D$14:$AM$14,("&gt;"&amp;BA$14))</f>
        <v>-659617</v>
      </c>
      <c r="BC26" s="74">
        <f>SUMIFS($D26:$AM26,$D$14:$AM$14,("&lt;="&amp;BC$14),$D$14:$AM$14,("&gt;"&amp;BB$14))</f>
        <v>-147864</v>
      </c>
      <c r="BD26" s="74">
        <f>SUMIFS($D26:$AM26,$D$14:$AM$14,("&lt;="&amp;BD$14),$D$14:$AM$14,("&gt;"&amp;BC$14))</f>
        <v>-147864</v>
      </c>
    </row>
    <row r="27" spans="2:56" x14ac:dyDescent="0.2">
      <c r="B27" s="27" t="s">
        <v>56</v>
      </c>
      <c r="C27" s="32"/>
      <c r="D27" s="29">
        <f t="shared" ref="D27:AM27" si="13">IFERROR(D26/D$16*-1,0)</f>
        <v>25.998750000000001</v>
      </c>
      <c r="E27" s="29">
        <f t="shared" si="13"/>
        <v>0.41110000000000002</v>
      </c>
      <c r="F27" s="29">
        <f t="shared" si="13"/>
        <v>2.8711000000000002</v>
      </c>
      <c r="G27" s="29">
        <f t="shared" si="13"/>
        <v>0.41110000000000002</v>
      </c>
      <c r="H27" s="29">
        <f t="shared" si="13"/>
        <v>0.41110000000000002</v>
      </c>
      <c r="I27" s="29">
        <f t="shared" si="13"/>
        <v>0.41110000000000002</v>
      </c>
      <c r="J27" s="29">
        <f t="shared" si="13"/>
        <v>0.41110000000000002</v>
      </c>
      <c r="K27" s="29">
        <f t="shared" si="13"/>
        <v>0.41110000000000002</v>
      </c>
      <c r="L27" s="29">
        <f t="shared" si="13"/>
        <v>0.41110000000000002</v>
      </c>
      <c r="M27" s="29">
        <f t="shared" si="13"/>
        <v>0.41110000000000002</v>
      </c>
      <c r="N27" s="29">
        <f t="shared" si="13"/>
        <v>0.41110000000000002</v>
      </c>
      <c r="O27" s="29">
        <f t="shared" si="13"/>
        <v>0.41110000000000002</v>
      </c>
      <c r="P27" s="29">
        <f t="shared" si="13"/>
        <v>0.41110000000000002</v>
      </c>
      <c r="Q27" s="29">
        <f t="shared" si="13"/>
        <v>0.41110000000000002</v>
      </c>
      <c r="R27" s="29">
        <f t="shared" si="13"/>
        <v>2.8711000000000002</v>
      </c>
      <c r="S27" s="29">
        <f t="shared" si="13"/>
        <v>0.41110000000000002</v>
      </c>
      <c r="T27" s="29">
        <f t="shared" si="13"/>
        <v>0.41110000000000002</v>
      </c>
      <c r="U27" s="29">
        <f t="shared" si="13"/>
        <v>0.41110000000000002</v>
      </c>
      <c r="V27" s="29">
        <f t="shared" si="13"/>
        <v>0.41110000000000002</v>
      </c>
      <c r="W27" s="29">
        <f t="shared" si="13"/>
        <v>0.41110000000000002</v>
      </c>
      <c r="X27" s="29">
        <f t="shared" si="13"/>
        <v>0.41110000000000002</v>
      </c>
      <c r="Y27" s="29">
        <f t="shared" si="13"/>
        <v>0.41110000000000002</v>
      </c>
      <c r="Z27" s="29">
        <f t="shared" si="13"/>
        <v>0.41110000000000002</v>
      </c>
      <c r="AA27" s="29">
        <f t="shared" si="13"/>
        <v>0.41110000000000002</v>
      </c>
      <c r="AB27" s="29">
        <f t="shared" si="13"/>
        <v>0.41110000000000002</v>
      </c>
      <c r="AC27" s="29">
        <f t="shared" si="13"/>
        <v>0.41110000000000002</v>
      </c>
      <c r="AD27" s="29">
        <f t="shared" si="13"/>
        <v>2.8711000000000002</v>
      </c>
      <c r="AE27" s="29">
        <f t="shared" si="13"/>
        <v>0.41110000000000002</v>
      </c>
      <c r="AF27" s="29">
        <f t="shared" si="13"/>
        <v>0.41110000000000002</v>
      </c>
      <c r="AG27" s="29">
        <f t="shared" si="13"/>
        <v>0.41110000000000002</v>
      </c>
      <c r="AH27" s="29">
        <f t="shared" si="13"/>
        <v>0.41110000000000002</v>
      </c>
      <c r="AI27" s="29">
        <f t="shared" si="13"/>
        <v>0.41110000000000002</v>
      </c>
      <c r="AJ27" s="29">
        <f t="shared" si="13"/>
        <v>0.41110000000000002</v>
      </c>
      <c r="AK27" s="29">
        <f t="shared" si="13"/>
        <v>0.41110000000000002</v>
      </c>
      <c r="AL27" s="29">
        <f t="shared" si="13"/>
        <v>0.41110000000000002</v>
      </c>
      <c r="AM27" s="29">
        <f t="shared" si="13"/>
        <v>0.41110000000000002</v>
      </c>
      <c r="AO27" s="71">
        <f t="shared" ref="AO27:AZ27" si="14">IFERROR(AO26/AO$16*-1,0)</f>
        <v>9.7603166666666663</v>
      </c>
      <c r="AP27" s="71">
        <f t="shared" si="14"/>
        <v>0.41110000000000002</v>
      </c>
      <c r="AQ27" s="71">
        <f t="shared" si="14"/>
        <v>0.41110000000000002</v>
      </c>
      <c r="AR27" s="71">
        <f t="shared" si="14"/>
        <v>0.41110000000000002</v>
      </c>
      <c r="AS27" s="71">
        <f t="shared" si="14"/>
        <v>1.2311000000000001</v>
      </c>
      <c r="AT27" s="71">
        <f t="shared" si="14"/>
        <v>0.41110000000000002</v>
      </c>
      <c r="AU27" s="71">
        <f t="shared" si="14"/>
        <v>0.41110000000000002</v>
      </c>
      <c r="AV27" s="71">
        <f t="shared" si="14"/>
        <v>0.41110000000000002</v>
      </c>
      <c r="AW27" s="71">
        <f t="shared" si="14"/>
        <v>1.2311000000000001</v>
      </c>
      <c r="AX27" s="71">
        <f t="shared" si="14"/>
        <v>0.41110000000000002</v>
      </c>
      <c r="AY27" s="71">
        <f t="shared" si="14"/>
        <v>0.41110000000000002</v>
      </c>
      <c r="AZ27" s="71">
        <f t="shared" si="14"/>
        <v>0.41110000000000002</v>
      </c>
      <c r="BB27" s="71">
        <f>IFERROR(BB26/BB$16*-1,0)</f>
        <v>2.7484041666666665</v>
      </c>
      <c r="BC27" s="71">
        <f>IFERROR(BC26/BC$16*-1,0)</f>
        <v>0.61609999999999998</v>
      </c>
      <c r="BD27" s="71">
        <f>IFERROR(BD26/BD$16*-1,0)</f>
        <v>0.61609999999999998</v>
      </c>
    </row>
    <row r="28" spans="2:56" x14ac:dyDescent="0.2">
      <c r="B28" s="25" t="s">
        <v>57</v>
      </c>
      <c r="D28" s="31">
        <f>IF(D$12="Actual",SUMIFS('Raw Financials'!F:F,'Raw Financials'!$D:$D,'Raw Financials'!$D$16),'Revenue + Expense Projections'!D53)*-1</f>
        <v>-36200</v>
      </c>
      <c r="E28" s="31">
        <f>IF(E$12="Actual",SUMIFS('Raw Financials'!G:G,'Raw Financials'!$D:$D,'Raw Financials'!$D$16),'Revenue + Expense Projections'!E53)*-1</f>
        <v>-19214.666666666668</v>
      </c>
      <c r="F28" s="31">
        <f>IF(F$12="Actual",SUMIFS('Raw Financials'!H:H,'Raw Financials'!$D:$D,'Raw Financials'!$D$16),'Revenue + Expense Projections'!F53)*-1</f>
        <v>-19214.666666666668</v>
      </c>
      <c r="G28" s="31">
        <f>IF(G$12="Actual",SUMIFS('Raw Financials'!I:I,'Raw Financials'!$D:$D,'Raw Financials'!$D$16),'Revenue + Expense Projections'!G53)*-1</f>
        <v>-19214.666666666668</v>
      </c>
      <c r="H28" s="31">
        <f>IF(H$12="Actual",SUMIFS('Raw Financials'!J:J,'Raw Financials'!$D:$D,'Raw Financials'!$D$16),'Revenue + Expense Projections'!H53)*-1</f>
        <v>-30714.666666666668</v>
      </c>
      <c r="I28" s="31">
        <f>IF(I$12="Actual",SUMIFS('Raw Financials'!K:K,'Raw Financials'!$D:$D,'Raw Financials'!$D$16),'Revenue + Expense Projections'!I53)*-1</f>
        <v>-30714.666666666668</v>
      </c>
      <c r="J28" s="31">
        <f>IF(J$12="Actual",SUMIFS('Raw Financials'!L:L,'Raw Financials'!$D:$D,'Raw Financials'!$D$16),'Revenue + Expense Projections'!J53)*-1</f>
        <v>-30714.666666666668</v>
      </c>
      <c r="K28" s="31">
        <f>IF(K$12="Actual",SUMIFS('Raw Financials'!M:M,'Raw Financials'!$D:$D,'Raw Financials'!$D$16),'Revenue + Expense Projections'!K53)*-1</f>
        <v>-30714.666666666668</v>
      </c>
      <c r="L28" s="31">
        <f>IF(L$12="Actual",SUMIFS('Raw Financials'!N:N,'Raw Financials'!$D:$D,'Raw Financials'!$D$16),'Revenue + Expense Projections'!L53)*-1</f>
        <v>-30714.666666666668</v>
      </c>
      <c r="M28" s="31">
        <f>IF(M$12="Actual",SUMIFS('Raw Financials'!O:O,'Raw Financials'!$D:$D,'Raw Financials'!$D$16),'Revenue + Expense Projections'!M53)*-1</f>
        <v>-30714.666666666668</v>
      </c>
      <c r="N28" s="31">
        <f>IF(N$12="Actual",SUMIFS('Raw Financials'!P:P,'Raw Financials'!$D:$D,'Raw Financials'!$D$16),'Revenue + Expense Projections'!N53)*-1</f>
        <v>-30714.666666666668</v>
      </c>
      <c r="O28" s="31">
        <f>IF(O$12="Actual",SUMIFS('Raw Financials'!Q:Q,'Raw Financials'!$D:$D,'Raw Financials'!$D$16),'Revenue + Expense Projections'!O53)*-1</f>
        <v>-30714.666666666668</v>
      </c>
      <c r="P28" s="31">
        <f>IF(P$12="Actual",SUMIFS('Raw Financials'!#REF!,'Raw Financials'!$D:$D,"R&amp;D"),'Revenue + Expense Projections'!P53)*-1</f>
        <v>-30714.666666666668</v>
      </c>
      <c r="Q28" s="31">
        <f>IF(Q$12="Actual",SUMIFS('Raw Financials'!#REF!,'Raw Financials'!$D:$D,"R&amp;D"),'Revenue + Expense Projections'!Q53)*-1</f>
        <v>-30714.666666666668</v>
      </c>
      <c r="R28" s="31">
        <f>IF(R$12="Actual",SUMIFS('Raw Financials'!#REF!,'Raw Financials'!$D:$D,"R&amp;D"),'Revenue + Expense Projections'!R53)*-1</f>
        <v>-30714.666666666668</v>
      </c>
      <c r="S28" s="31">
        <f>IF(S$12="Actual",SUMIFS('Raw Financials'!#REF!,'Raw Financials'!$D:$D,"R&amp;D"),'Revenue + Expense Projections'!S53)*-1</f>
        <v>-30714.666666666668</v>
      </c>
      <c r="T28" s="31">
        <f>IF(T$12="Actual",SUMIFS('Raw Financials'!#REF!,'Raw Financials'!$D:$D,"R&amp;D"),'Revenue + Expense Projections'!T53)*-1</f>
        <v>-30714.666666666668</v>
      </c>
      <c r="U28" s="31">
        <f>IF(U$12="Actual",SUMIFS('Raw Financials'!#REF!,'Raw Financials'!$D:$D,"R&amp;D"),'Revenue + Expense Projections'!U53)*-1</f>
        <v>-30714.666666666668</v>
      </c>
      <c r="V28" s="31">
        <f>IF(V$12="Actual",SUMIFS('Raw Financials'!#REF!,'Raw Financials'!$D:$D,"R&amp;D"),'Revenue + Expense Projections'!V53)*-1</f>
        <v>-30714.666666666668</v>
      </c>
      <c r="W28" s="31">
        <f>IF(W$12="Actual",SUMIFS('Raw Financials'!#REF!,'Raw Financials'!$D:$D,"R&amp;D"),'Revenue + Expense Projections'!W53)*-1</f>
        <v>-30714.666666666668</v>
      </c>
      <c r="X28" s="31">
        <f>IF(X$12="Actual",SUMIFS('Raw Financials'!#REF!,'Raw Financials'!$D:$D,"R&amp;D"),'Revenue + Expense Projections'!X53)*-1</f>
        <v>-30714.666666666668</v>
      </c>
      <c r="Y28" s="31">
        <f>IF(Y$12="Actual",SUMIFS('Raw Financials'!#REF!,'Raw Financials'!$D:$D,"R&amp;D"),'Revenue + Expense Projections'!Y53)*-1</f>
        <v>-30714.666666666668</v>
      </c>
      <c r="Z28" s="31">
        <f>IF(Z$12="Actual",SUMIFS('Raw Financials'!#REF!,'Raw Financials'!$D:$D,"R&amp;D"),'Revenue + Expense Projections'!Z53)*-1</f>
        <v>-30714.666666666668</v>
      </c>
      <c r="AA28" s="31">
        <f>IF(AA$12="Actual",SUMIFS('Raw Financials'!#REF!,'Raw Financials'!$D:$D,"R&amp;D"),'Revenue + Expense Projections'!AA53)*-1</f>
        <v>-30714.666666666668</v>
      </c>
      <c r="AB28" s="31">
        <f>IF(AB$12="Actual",SUMIFS('Raw Financials'!#REF!,'Raw Financials'!$D:$D,"R&amp;D"),'Revenue + Expense Projections'!AB53)*-1</f>
        <v>-30714.666666666668</v>
      </c>
      <c r="AC28" s="31">
        <f>IF(AC$12="Actual",SUMIFS('Raw Financials'!#REF!,'Raw Financials'!$D:$D,"R&amp;D"),'Revenue + Expense Projections'!AC53)*-1</f>
        <v>-30714.666666666668</v>
      </c>
      <c r="AD28" s="31">
        <f>IF(AD$12="Actual",SUMIFS('Raw Financials'!#REF!,'Raw Financials'!$D:$D,"R&amp;D"),'Revenue + Expense Projections'!AD53)*-1</f>
        <v>-30714.666666666668</v>
      </c>
      <c r="AE28" s="31">
        <f>IF(AE$12="Actual",SUMIFS('Raw Financials'!#REF!,'Raw Financials'!$D:$D,"R&amp;D"),'Revenue + Expense Projections'!AE53)*-1</f>
        <v>-30714.666666666668</v>
      </c>
      <c r="AF28" s="31">
        <f>IF(AF$12="Actual",SUMIFS('Raw Financials'!#REF!,'Raw Financials'!$D:$D,"R&amp;D"),'Revenue + Expense Projections'!AF53)*-1</f>
        <v>-30714.666666666668</v>
      </c>
      <c r="AG28" s="31">
        <f>IF(AG$12="Actual",SUMIFS('Raw Financials'!#REF!,'Raw Financials'!$D:$D,"R&amp;D"),'Revenue + Expense Projections'!AG53)*-1</f>
        <v>-30714.666666666668</v>
      </c>
      <c r="AH28" s="31">
        <f>IF(AH$12="Actual",SUMIFS('Raw Financials'!#REF!,'Raw Financials'!$D:$D,"R&amp;D"),'Revenue + Expense Projections'!AH53)*-1</f>
        <v>-30714.666666666668</v>
      </c>
      <c r="AI28" s="31">
        <f>IF(AI$12="Actual",SUMIFS('Raw Financials'!#REF!,'Raw Financials'!$D:$D,"R&amp;D"),'Revenue + Expense Projections'!AI53)*-1</f>
        <v>-30714.666666666668</v>
      </c>
      <c r="AJ28" s="31">
        <f>IF(AJ$12="Actual",SUMIFS('Raw Financials'!#REF!,'Raw Financials'!$D:$D,"R&amp;D"),'Revenue + Expense Projections'!AJ53)*-1</f>
        <v>-30714.666666666668</v>
      </c>
      <c r="AK28" s="31">
        <f>IF(AK$12="Actual",SUMIFS('Raw Financials'!#REF!,'Raw Financials'!$D:$D,"R&amp;D"),'Revenue + Expense Projections'!AK53)*-1</f>
        <v>-30714.666666666668</v>
      </c>
      <c r="AL28" s="31">
        <f>IF(AL$12="Actual",SUMIFS('Raw Financials'!#REF!,'Raw Financials'!$D:$D,"R&amp;D"),'Revenue + Expense Projections'!AL53)*-1</f>
        <v>-30714.666666666668</v>
      </c>
      <c r="AM28" s="31">
        <f>IF(AM$12="Actual",SUMIFS('Raw Financials'!#REF!,'Raw Financials'!$D:$D,"R&amp;D"),'Revenue + Expense Projections'!AM53)*-1</f>
        <v>-30714.666666666668</v>
      </c>
      <c r="AO28" s="74">
        <f t="shared" ref="AO28:AZ28" si="15">SUMIFS($D28:$AM28,$D$14:$AM$14,("&lt;="&amp;AO$14),$D$14:$AM$14,("&gt;"&amp;AN$14))</f>
        <v>-74629.333333333343</v>
      </c>
      <c r="AP28" s="74">
        <f t="shared" si="15"/>
        <v>-80644</v>
      </c>
      <c r="AQ28" s="74">
        <f t="shared" si="15"/>
        <v>-92144</v>
      </c>
      <c r="AR28" s="74">
        <f t="shared" si="15"/>
        <v>-92144</v>
      </c>
      <c r="AS28" s="74">
        <f t="shared" si="15"/>
        <v>-92144</v>
      </c>
      <c r="AT28" s="74">
        <f t="shared" si="15"/>
        <v>-92144</v>
      </c>
      <c r="AU28" s="74">
        <f t="shared" si="15"/>
        <v>-92144</v>
      </c>
      <c r="AV28" s="74">
        <f t="shared" si="15"/>
        <v>-92144</v>
      </c>
      <c r="AW28" s="74">
        <f t="shared" si="15"/>
        <v>-92144</v>
      </c>
      <c r="AX28" s="74">
        <f t="shared" si="15"/>
        <v>-92144</v>
      </c>
      <c r="AY28" s="74">
        <f t="shared" si="15"/>
        <v>-92144</v>
      </c>
      <c r="AZ28" s="74">
        <f t="shared" si="15"/>
        <v>-92144</v>
      </c>
      <c r="BB28" s="74">
        <f>SUMIFS($D28:$AM28,$D$14:$AM$14,("&lt;="&amp;BB$14),$D$14:$AM$14,("&gt;"&amp;BA$14))</f>
        <v>-339561.33333333337</v>
      </c>
      <c r="BC28" s="74">
        <f>SUMIFS($D28:$AM28,$D$14:$AM$14,("&lt;="&amp;BC$14),$D$14:$AM$14,("&gt;"&amp;BB$14))</f>
        <v>-368576.00000000006</v>
      </c>
      <c r="BD28" s="74">
        <f>SUMIFS($D28:$AM28,$D$14:$AM$14,("&lt;="&amp;BD$14),$D$14:$AM$14,("&gt;"&amp;BC$14))</f>
        <v>-368576.00000000006</v>
      </c>
    </row>
    <row r="29" spans="2:56" x14ac:dyDescent="0.2">
      <c r="B29" s="27" t="s">
        <v>56</v>
      </c>
      <c r="C29" s="32"/>
      <c r="D29" s="29">
        <f t="shared" ref="D29:AM29" si="16">IFERROR(D28/D$16*-1,0)</f>
        <v>1.81</v>
      </c>
      <c r="E29" s="29">
        <f t="shared" si="16"/>
        <v>0.96073333333333344</v>
      </c>
      <c r="F29" s="29">
        <f t="shared" si="16"/>
        <v>0.96073333333333344</v>
      </c>
      <c r="G29" s="29">
        <f t="shared" si="16"/>
        <v>0.96073333333333344</v>
      </c>
      <c r="H29" s="29">
        <f t="shared" si="16"/>
        <v>1.5357333333333334</v>
      </c>
      <c r="I29" s="29">
        <f t="shared" si="16"/>
        <v>1.5357333333333334</v>
      </c>
      <c r="J29" s="29">
        <f t="shared" si="16"/>
        <v>1.5357333333333334</v>
      </c>
      <c r="K29" s="29">
        <f t="shared" si="16"/>
        <v>1.5357333333333334</v>
      </c>
      <c r="L29" s="29">
        <f t="shared" si="16"/>
        <v>1.5357333333333334</v>
      </c>
      <c r="M29" s="29">
        <f t="shared" si="16"/>
        <v>1.5357333333333334</v>
      </c>
      <c r="N29" s="29">
        <f t="shared" si="16"/>
        <v>1.5357333333333334</v>
      </c>
      <c r="O29" s="29">
        <f t="shared" si="16"/>
        <v>1.5357333333333334</v>
      </c>
      <c r="P29" s="29">
        <f t="shared" si="16"/>
        <v>1.5357333333333334</v>
      </c>
      <c r="Q29" s="29">
        <f t="shared" si="16"/>
        <v>1.5357333333333334</v>
      </c>
      <c r="R29" s="29">
        <f t="shared" si="16"/>
        <v>1.5357333333333334</v>
      </c>
      <c r="S29" s="29">
        <f t="shared" si="16"/>
        <v>1.5357333333333334</v>
      </c>
      <c r="T29" s="29">
        <f t="shared" si="16"/>
        <v>1.5357333333333334</v>
      </c>
      <c r="U29" s="29">
        <f t="shared" si="16"/>
        <v>1.5357333333333334</v>
      </c>
      <c r="V29" s="29">
        <f t="shared" si="16"/>
        <v>1.5357333333333334</v>
      </c>
      <c r="W29" s="29">
        <f t="shared" si="16"/>
        <v>1.5357333333333334</v>
      </c>
      <c r="X29" s="29">
        <f t="shared" si="16"/>
        <v>1.5357333333333334</v>
      </c>
      <c r="Y29" s="29">
        <f t="shared" si="16"/>
        <v>1.5357333333333334</v>
      </c>
      <c r="Z29" s="29">
        <f t="shared" si="16"/>
        <v>1.5357333333333334</v>
      </c>
      <c r="AA29" s="29">
        <f t="shared" si="16"/>
        <v>1.5357333333333334</v>
      </c>
      <c r="AB29" s="29">
        <f t="shared" si="16"/>
        <v>1.5357333333333334</v>
      </c>
      <c r="AC29" s="29">
        <f t="shared" si="16"/>
        <v>1.5357333333333334</v>
      </c>
      <c r="AD29" s="29">
        <f t="shared" si="16"/>
        <v>1.5357333333333334</v>
      </c>
      <c r="AE29" s="29">
        <f t="shared" si="16"/>
        <v>1.5357333333333334</v>
      </c>
      <c r="AF29" s="29">
        <f t="shared" si="16"/>
        <v>1.5357333333333334</v>
      </c>
      <c r="AG29" s="29">
        <f t="shared" si="16"/>
        <v>1.5357333333333334</v>
      </c>
      <c r="AH29" s="29">
        <f t="shared" si="16"/>
        <v>1.5357333333333334</v>
      </c>
      <c r="AI29" s="29">
        <f t="shared" si="16"/>
        <v>1.5357333333333334</v>
      </c>
      <c r="AJ29" s="29">
        <f t="shared" si="16"/>
        <v>1.5357333333333334</v>
      </c>
      <c r="AK29" s="29">
        <f t="shared" si="16"/>
        <v>1.5357333333333334</v>
      </c>
      <c r="AL29" s="29">
        <f t="shared" si="16"/>
        <v>1.5357333333333334</v>
      </c>
      <c r="AM29" s="29">
        <f t="shared" si="16"/>
        <v>1.5357333333333334</v>
      </c>
      <c r="AO29" s="71">
        <f t="shared" ref="AO29:AZ29" si="17">IFERROR(AO28/AO$16*-1,0)</f>
        <v>1.2438222222222224</v>
      </c>
      <c r="AP29" s="71">
        <f t="shared" si="17"/>
        <v>1.3440666666666667</v>
      </c>
      <c r="AQ29" s="71">
        <f t="shared" si="17"/>
        <v>1.5357333333333334</v>
      </c>
      <c r="AR29" s="71">
        <f t="shared" si="17"/>
        <v>1.5357333333333334</v>
      </c>
      <c r="AS29" s="71">
        <f t="shared" si="17"/>
        <v>1.5357333333333334</v>
      </c>
      <c r="AT29" s="71">
        <f t="shared" si="17"/>
        <v>1.5357333333333334</v>
      </c>
      <c r="AU29" s="71">
        <f t="shared" si="17"/>
        <v>1.5357333333333334</v>
      </c>
      <c r="AV29" s="71">
        <f t="shared" si="17"/>
        <v>1.5357333333333334</v>
      </c>
      <c r="AW29" s="71">
        <f t="shared" si="17"/>
        <v>1.5357333333333334</v>
      </c>
      <c r="AX29" s="71">
        <f t="shared" si="17"/>
        <v>1.5357333333333334</v>
      </c>
      <c r="AY29" s="71">
        <f t="shared" si="17"/>
        <v>1.5357333333333334</v>
      </c>
      <c r="AZ29" s="71">
        <f t="shared" si="17"/>
        <v>1.5357333333333334</v>
      </c>
      <c r="BB29" s="71">
        <f>IFERROR(BB28/BB$16*-1,0)</f>
        <v>1.414838888888889</v>
      </c>
      <c r="BC29" s="71">
        <f>IFERROR(BC28/BC$16*-1,0)</f>
        <v>1.5357333333333336</v>
      </c>
      <c r="BD29" s="71">
        <f>IFERROR(BD28/BD$16*-1,0)</f>
        <v>1.5357333333333336</v>
      </c>
    </row>
    <row r="30" spans="2:56" x14ac:dyDescent="0.2">
      <c r="B30" s="25" t="s">
        <v>58</v>
      </c>
      <c r="D30" s="31">
        <f>IF(D$12="Actual",SUMIFS('Raw Financials'!F:F,'Raw Financials'!$D:$D,'Raw Financials'!$D$15),'Revenue + Expense Projections'!D60)*-1</f>
        <v>-8190</v>
      </c>
      <c r="E30" s="31">
        <f>IF(E$12="Actual",SUMIFS('Raw Financials'!G:G,'Raw Financials'!$D:$D,'Raw Financials'!$D$15),'Revenue + Expense Projections'!E60)*-1</f>
        <v>-20667.599999999999</v>
      </c>
      <c r="F30" s="31">
        <f>IF(F$12="Actual",SUMIFS('Raw Financials'!H:H,'Raw Financials'!$D:$D,'Raw Financials'!$D$15),'Revenue + Expense Projections'!F60)*-1</f>
        <v>-20667.599999999999</v>
      </c>
      <c r="G30" s="31">
        <f>IF(G$12="Actual",SUMIFS('Raw Financials'!I:I,'Raw Financials'!$D:$D,'Raw Financials'!$D$15),'Revenue + Expense Projections'!G60)*-1</f>
        <v>-20667.599999999999</v>
      </c>
      <c r="H30" s="31">
        <f>IF(H$12="Actual",SUMIFS('Raw Financials'!J:J,'Raw Financials'!$D:$D,'Raw Financials'!$D$15),'Revenue + Expense Projections'!H60)*-1</f>
        <v>-32967.599999999999</v>
      </c>
      <c r="I30" s="31">
        <f>IF(I$12="Actual",SUMIFS('Raw Financials'!K:K,'Raw Financials'!$D:$D,'Raw Financials'!$D$15),'Revenue + Expense Projections'!I60)*-1</f>
        <v>-32967.599999999999</v>
      </c>
      <c r="J30" s="31">
        <f>IF(J$12="Actual",SUMIFS('Raw Financials'!L:L,'Raw Financials'!$D:$D,'Raw Financials'!$D$15),'Revenue + Expense Projections'!J60)*-1</f>
        <v>-32967.599999999999</v>
      </c>
      <c r="K30" s="31">
        <f>IF(K$12="Actual",SUMIFS('Raw Financials'!M:M,'Raw Financials'!$D:$D,'Raw Financials'!$D$15),'Revenue + Expense Projections'!K60)*-1</f>
        <v>-32967.599999999999</v>
      </c>
      <c r="L30" s="31">
        <f>IF(L$12="Actual",SUMIFS('Raw Financials'!N:N,'Raw Financials'!$D:$D,'Raw Financials'!$D$15),'Revenue + Expense Projections'!L60)*-1</f>
        <v>-32967.599999999999</v>
      </c>
      <c r="M30" s="31">
        <f>IF(M$12="Actual",SUMIFS('Raw Financials'!O:O,'Raw Financials'!$D:$D,'Raw Financials'!$D$15),'Revenue + Expense Projections'!M60)*-1</f>
        <v>-32967.599999999999</v>
      </c>
      <c r="N30" s="31">
        <f>IF(N$12="Actual",SUMIFS('Raw Financials'!P:P,'Raw Financials'!$D:$D,'Raw Financials'!$D$15),'Revenue + Expense Projections'!N60)*-1</f>
        <v>-32967.599999999999</v>
      </c>
      <c r="O30" s="31">
        <f>IF(O$12="Actual",SUMIFS('Raw Financials'!Q:Q,'Raw Financials'!$D:$D,'Raw Financials'!$D$15),'Revenue + Expense Projections'!O60)*-1</f>
        <v>-32967.599999999999</v>
      </c>
      <c r="P30" s="31">
        <f>IF(P$12="Actual",SUMIFS('Raw Financials'!#REF!,'Raw Financials'!$D:$D,"G&amp;A"),'Revenue + Expense Projections'!P60)*-1</f>
        <v>-32967.599999999999</v>
      </c>
      <c r="Q30" s="31">
        <f>IF(Q$12="Actual",SUMIFS('Raw Financials'!#REF!,'Raw Financials'!$D:$D,"G&amp;A"),'Revenue + Expense Projections'!Q60)*-1</f>
        <v>-32967.599999999999</v>
      </c>
      <c r="R30" s="31">
        <f>IF(R$12="Actual",SUMIFS('Raw Financials'!#REF!,'Raw Financials'!$D:$D,"G&amp;A"),'Revenue + Expense Projections'!R60)*-1</f>
        <v>-32967.599999999999</v>
      </c>
      <c r="S30" s="31">
        <f>IF(S$12="Actual",SUMIFS('Raw Financials'!#REF!,'Raw Financials'!$D:$D,"G&amp;A"),'Revenue + Expense Projections'!S60)*-1</f>
        <v>-32967.599999999999</v>
      </c>
      <c r="T30" s="31">
        <f>IF(T$12="Actual",SUMIFS('Raw Financials'!#REF!,'Raw Financials'!$D:$D,"G&amp;A"),'Revenue + Expense Projections'!T60)*-1</f>
        <v>-32967.599999999999</v>
      </c>
      <c r="U30" s="31">
        <f>IF(U$12="Actual",SUMIFS('Raw Financials'!#REF!,'Raw Financials'!$D:$D,"G&amp;A"),'Revenue + Expense Projections'!U60)*-1</f>
        <v>-32967.599999999999</v>
      </c>
      <c r="V30" s="31">
        <f>IF(V$12="Actual",SUMIFS('Raw Financials'!#REF!,'Raw Financials'!$D:$D,"G&amp;A"),'Revenue + Expense Projections'!V60)*-1</f>
        <v>-32967.599999999999</v>
      </c>
      <c r="W30" s="31">
        <f>IF(W$12="Actual",SUMIFS('Raw Financials'!#REF!,'Raw Financials'!$D:$D,"G&amp;A"),'Revenue + Expense Projections'!W60)*-1</f>
        <v>-32967.599999999999</v>
      </c>
      <c r="X30" s="31">
        <f>IF(X$12="Actual",SUMIFS('Raw Financials'!#REF!,'Raw Financials'!$D:$D,"G&amp;A"),'Revenue + Expense Projections'!X60)*-1</f>
        <v>-32967.599999999999</v>
      </c>
      <c r="Y30" s="31">
        <f>IF(Y$12="Actual",SUMIFS('Raw Financials'!#REF!,'Raw Financials'!$D:$D,"G&amp;A"),'Revenue + Expense Projections'!Y60)*-1</f>
        <v>-32967.599999999999</v>
      </c>
      <c r="Z30" s="31">
        <f>IF(Z$12="Actual",SUMIFS('Raw Financials'!#REF!,'Raw Financials'!$D:$D,"G&amp;A"),'Revenue + Expense Projections'!Z60)*-1</f>
        <v>-32967.599999999999</v>
      </c>
      <c r="AA30" s="31">
        <f>IF(AA$12="Actual",SUMIFS('Raw Financials'!#REF!,'Raw Financials'!$D:$D,"G&amp;A"),'Revenue + Expense Projections'!AA60)*-1</f>
        <v>-32967.599999999999</v>
      </c>
      <c r="AB30" s="31">
        <f>IF(AB$12="Actual",SUMIFS('Raw Financials'!#REF!,'Raw Financials'!$D:$D,"G&amp;A"),'Revenue + Expense Projections'!AB60)*-1</f>
        <v>-32967.599999999999</v>
      </c>
      <c r="AC30" s="31">
        <f>IF(AC$12="Actual",SUMIFS('Raw Financials'!#REF!,'Raw Financials'!$D:$D,"G&amp;A"),'Revenue + Expense Projections'!AC60)*-1</f>
        <v>-32967.599999999999</v>
      </c>
      <c r="AD30" s="31">
        <f>IF(AD$12="Actual",SUMIFS('Raw Financials'!#REF!,'Raw Financials'!$D:$D,"G&amp;A"),'Revenue + Expense Projections'!AD60)*-1</f>
        <v>-32967.599999999999</v>
      </c>
      <c r="AE30" s="31">
        <f>IF(AE$12="Actual",SUMIFS('Raw Financials'!#REF!,'Raw Financials'!$D:$D,"G&amp;A"),'Revenue + Expense Projections'!AE60)*-1</f>
        <v>-32967.599999999999</v>
      </c>
      <c r="AF30" s="31">
        <f>IF(AF$12="Actual",SUMIFS('Raw Financials'!#REF!,'Raw Financials'!$D:$D,"G&amp;A"),'Revenue + Expense Projections'!AF60)*-1</f>
        <v>-32967.599999999999</v>
      </c>
      <c r="AG30" s="31">
        <f>IF(AG$12="Actual",SUMIFS('Raw Financials'!#REF!,'Raw Financials'!$D:$D,"G&amp;A"),'Revenue + Expense Projections'!AG60)*-1</f>
        <v>-32967.599999999999</v>
      </c>
      <c r="AH30" s="31">
        <f>IF(AH$12="Actual",SUMIFS('Raw Financials'!#REF!,'Raw Financials'!$D:$D,"G&amp;A"),'Revenue + Expense Projections'!AH60)*-1</f>
        <v>-32967.599999999999</v>
      </c>
      <c r="AI30" s="31">
        <f>IF(AI$12="Actual",SUMIFS('Raw Financials'!#REF!,'Raw Financials'!$D:$D,"G&amp;A"),'Revenue + Expense Projections'!AI60)*-1</f>
        <v>-32967.599999999999</v>
      </c>
      <c r="AJ30" s="31">
        <f>IF(AJ$12="Actual",SUMIFS('Raw Financials'!#REF!,'Raw Financials'!$D:$D,"G&amp;A"),'Revenue + Expense Projections'!AJ60)*-1</f>
        <v>-32967.599999999999</v>
      </c>
      <c r="AK30" s="31">
        <f>IF(AK$12="Actual",SUMIFS('Raw Financials'!#REF!,'Raw Financials'!$D:$D,"G&amp;A"),'Revenue + Expense Projections'!AK60)*-1</f>
        <v>-32967.599999999999</v>
      </c>
      <c r="AL30" s="31">
        <f>IF(AL$12="Actual",SUMIFS('Raw Financials'!#REF!,'Raw Financials'!$D:$D,"G&amp;A"),'Revenue + Expense Projections'!AL60)*-1</f>
        <v>-32967.599999999999</v>
      </c>
      <c r="AM30" s="31">
        <f>IF(AM$12="Actual",SUMIFS('Raw Financials'!#REF!,'Raw Financials'!$D:$D,"G&amp;A"),'Revenue + Expense Projections'!AM60)*-1</f>
        <v>-32967.599999999999</v>
      </c>
      <c r="AO30" s="74">
        <f t="shared" ref="AO30:AZ30" si="18">SUMIFS($D30:$AM30,$D$14:$AM$14,("&lt;="&amp;AO$14),$D$14:$AM$14,("&gt;"&amp;AN$14))</f>
        <v>-49525.2</v>
      </c>
      <c r="AP30" s="74">
        <f t="shared" si="18"/>
        <v>-86602.799999999988</v>
      </c>
      <c r="AQ30" s="74">
        <f t="shared" si="18"/>
        <v>-98902.799999999988</v>
      </c>
      <c r="AR30" s="74">
        <f t="shared" si="18"/>
        <v>-98902.799999999988</v>
      </c>
      <c r="AS30" s="74">
        <f t="shared" si="18"/>
        <v>-98902.799999999988</v>
      </c>
      <c r="AT30" s="74">
        <f t="shared" si="18"/>
        <v>-98902.799999999988</v>
      </c>
      <c r="AU30" s="74">
        <f t="shared" si="18"/>
        <v>-98902.799999999988</v>
      </c>
      <c r="AV30" s="74">
        <f t="shared" si="18"/>
        <v>-98902.799999999988</v>
      </c>
      <c r="AW30" s="74">
        <f t="shared" si="18"/>
        <v>-98902.799999999988</v>
      </c>
      <c r="AX30" s="74">
        <f t="shared" si="18"/>
        <v>-98902.799999999988</v>
      </c>
      <c r="AY30" s="74">
        <f t="shared" si="18"/>
        <v>-98902.799999999988</v>
      </c>
      <c r="AZ30" s="74">
        <f t="shared" si="18"/>
        <v>-98902.799999999988</v>
      </c>
      <c r="BB30" s="74">
        <f>SUMIFS($D30:$AM30,$D$14:$AM$14,("&lt;="&amp;BB$14),$D$14:$AM$14,("&gt;"&amp;BA$14))</f>
        <v>-333933.59999999998</v>
      </c>
      <c r="BC30" s="74">
        <f>SUMIFS($D30:$AM30,$D$14:$AM$14,("&lt;="&amp;BC$14),$D$14:$AM$14,("&gt;"&amp;BB$14))</f>
        <v>-395611.1999999999</v>
      </c>
      <c r="BD30" s="74">
        <f>SUMIFS($D30:$AM30,$D$14:$AM$14,("&lt;="&amp;BD$14),$D$14:$AM$14,("&gt;"&amp;BC$14))</f>
        <v>-395611.1999999999</v>
      </c>
    </row>
    <row r="31" spans="2:56" x14ac:dyDescent="0.2">
      <c r="B31" s="27" t="s">
        <v>56</v>
      </c>
      <c r="C31" s="32"/>
      <c r="D31" s="29">
        <f t="shared" ref="D31:AM31" si="19">IFERROR(D30/D$16*-1,0)</f>
        <v>0.40949999999999998</v>
      </c>
      <c r="E31" s="29">
        <f t="shared" si="19"/>
        <v>1.03338</v>
      </c>
      <c r="F31" s="29">
        <f t="shared" si="19"/>
        <v>1.03338</v>
      </c>
      <c r="G31" s="29">
        <f t="shared" si="19"/>
        <v>1.03338</v>
      </c>
      <c r="H31" s="29">
        <f t="shared" si="19"/>
        <v>1.64838</v>
      </c>
      <c r="I31" s="29">
        <f t="shared" si="19"/>
        <v>1.64838</v>
      </c>
      <c r="J31" s="29">
        <f t="shared" si="19"/>
        <v>1.64838</v>
      </c>
      <c r="K31" s="29">
        <f t="shared" si="19"/>
        <v>1.64838</v>
      </c>
      <c r="L31" s="29">
        <f t="shared" si="19"/>
        <v>1.64838</v>
      </c>
      <c r="M31" s="29">
        <f t="shared" si="19"/>
        <v>1.64838</v>
      </c>
      <c r="N31" s="29">
        <f t="shared" si="19"/>
        <v>1.64838</v>
      </c>
      <c r="O31" s="29">
        <f t="shared" si="19"/>
        <v>1.64838</v>
      </c>
      <c r="P31" s="29">
        <f t="shared" si="19"/>
        <v>1.64838</v>
      </c>
      <c r="Q31" s="29">
        <f t="shared" si="19"/>
        <v>1.64838</v>
      </c>
      <c r="R31" s="29">
        <f t="shared" si="19"/>
        <v>1.64838</v>
      </c>
      <c r="S31" s="29">
        <f t="shared" si="19"/>
        <v>1.64838</v>
      </c>
      <c r="T31" s="29">
        <f t="shared" si="19"/>
        <v>1.64838</v>
      </c>
      <c r="U31" s="29">
        <f t="shared" si="19"/>
        <v>1.64838</v>
      </c>
      <c r="V31" s="29">
        <f t="shared" si="19"/>
        <v>1.64838</v>
      </c>
      <c r="W31" s="29">
        <f t="shared" si="19"/>
        <v>1.64838</v>
      </c>
      <c r="X31" s="29">
        <f t="shared" si="19"/>
        <v>1.64838</v>
      </c>
      <c r="Y31" s="29">
        <f t="shared" si="19"/>
        <v>1.64838</v>
      </c>
      <c r="Z31" s="29">
        <f t="shared" si="19"/>
        <v>1.64838</v>
      </c>
      <c r="AA31" s="29">
        <f t="shared" si="19"/>
        <v>1.64838</v>
      </c>
      <c r="AB31" s="29">
        <f t="shared" si="19"/>
        <v>1.64838</v>
      </c>
      <c r="AC31" s="29">
        <f t="shared" si="19"/>
        <v>1.64838</v>
      </c>
      <c r="AD31" s="29">
        <f t="shared" si="19"/>
        <v>1.64838</v>
      </c>
      <c r="AE31" s="29">
        <f t="shared" si="19"/>
        <v>1.64838</v>
      </c>
      <c r="AF31" s="29">
        <f t="shared" si="19"/>
        <v>1.64838</v>
      </c>
      <c r="AG31" s="29">
        <f t="shared" si="19"/>
        <v>1.64838</v>
      </c>
      <c r="AH31" s="29">
        <f t="shared" si="19"/>
        <v>1.64838</v>
      </c>
      <c r="AI31" s="29">
        <f t="shared" si="19"/>
        <v>1.64838</v>
      </c>
      <c r="AJ31" s="29">
        <f t="shared" si="19"/>
        <v>1.64838</v>
      </c>
      <c r="AK31" s="29">
        <f t="shared" si="19"/>
        <v>1.64838</v>
      </c>
      <c r="AL31" s="29">
        <f t="shared" si="19"/>
        <v>1.64838</v>
      </c>
      <c r="AM31" s="29">
        <f t="shared" si="19"/>
        <v>1.64838</v>
      </c>
      <c r="AO31" s="71">
        <f t="shared" ref="AO31:AZ31" si="20">IFERROR(AO30/AO$16*-1,0)</f>
        <v>0.82541999999999993</v>
      </c>
      <c r="AP31" s="71">
        <f t="shared" si="20"/>
        <v>1.4433799999999999</v>
      </c>
      <c r="AQ31" s="71">
        <f t="shared" si="20"/>
        <v>1.6483799999999997</v>
      </c>
      <c r="AR31" s="71">
        <f t="shared" si="20"/>
        <v>1.6483799999999997</v>
      </c>
      <c r="AS31" s="71">
        <f t="shared" si="20"/>
        <v>1.6483799999999997</v>
      </c>
      <c r="AT31" s="71">
        <f t="shared" si="20"/>
        <v>1.6483799999999997</v>
      </c>
      <c r="AU31" s="71">
        <f t="shared" si="20"/>
        <v>1.6483799999999997</v>
      </c>
      <c r="AV31" s="71">
        <f t="shared" si="20"/>
        <v>1.6483799999999997</v>
      </c>
      <c r="AW31" s="71">
        <f t="shared" si="20"/>
        <v>1.6483799999999997</v>
      </c>
      <c r="AX31" s="71">
        <f t="shared" si="20"/>
        <v>1.6483799999999997</v>
      </c>
      <c r="AY31" s="71">
        <f t="shared" si="20"/>
        <v>1.6483799999999997</v>
      </c>
      <c r="AZ31" s="71">
        <f t="shared" si="20"/>
        <v>1.6483799999999997</v>
      </c>
      <c r="BB31" s="71">
        <f>IFERROR(BB30/BB$16*-1,0)</f>
        <v>1.3913899999999999</v>
      </c>
      <c r="BC31" s="71">
        <f>IFERROR(BC30/BC$16*-1,0)</f>
        <v>1.6483799999999995</v>
      </c>
      <c r="BD31" s="71">
        <f>IFERROR(BD30/BD$16*-1,0)</f>
        <v>1.6483799999999995</v>
      </c>
    </row>
    <row r="32" spans="2:56" x14ac:dyDescent="0.2">
      <c r="B32" s="25" t="s">
        <v>59</v>
      </c>
      <c r="D32" s="31">
        <f>IF(D$12="Actual",SUMIFS('Raw Financials'!F:F,'Raw Financials'!$D:$D,'Raw Financials'!$D$17),'Revenue + Expense Projections'!D65)*-1</f>
        <v>-1327</v>
      </c>
      <c r="E32" s="31">
        <f>IF(E$12="Actual",SUMIFS('Raw Financials'!G:G,'Raw Financials'!$D:$D,'Raw Financials'!$D$17),'Revenue + Expense Projections'!E65)*-1</f>
        <v>-53.080000000000005</v>
      </c>
      <c r="F32" s="31">
        <f>IF(F$12="Actual",SUMIFS('Raw Financials'!H:H,'Raw Financials'!$D:$D,'Raw Financials'!$D$17),'Revenue + Expense Projections'!F65)*-1</f>
        <v>-53.080000000000005</v>
      </c>
      <c r="G32" s="31">
        <f>IF(G$12="Actual",SUMIFS('Raw Financials'!I:I,'Raw Financials'!$D:$D,'Raw Financials'!$D$17),'Revenue + Expense Projections'!G65)*-1</f>
        <v>-53.080000000000005</v>
      </c>
      <c r="H32" s="31">
        <f>IF(H$12="Actual",SUMIFS('Raw Financials'!J:J,'Raw Financials'!$D:$D,'Raw Financials'!$D$17),'Revenue + Expense Projections'!H65)*-1</f>
        <v>-53.080000000000005</v>
      </c>
      <c r="I32" s="31">
        <f>IF(I$12="Actual",SUMIFS('Raw Financials'!K:K,'Raw Financials'!$D:$D,'Raw Financials'!$D$17),'Revenue + Expense Projections'!I65)*-1</f>
        <v>-53.080000000000005</v>
      </c>
      <c r="J32" s="31">
        <f>IF(J$12="Actual",SUMIFS('Raw Financials'!L:L,'Raw Financials'!$D:$D,'Raw Financials'!$D$17),'Revenue + Expense Projections'!J65)*-1</f>
        <v>-53.080000000000005</v>
      </c>
      <c r="K32" s="31">
        <f>IF(K$12="Actual",SUMIFS('Raw Financials'!M:M,'Raw Financials'!$D:$D,'Raw Financials'!$D$17),'Revenue + Expense Projections'!K65)*-1</f>
        <v>-53.080000000000005</v>
      </c>
      <c r="L32" s="31">
        <f>IF(L$12="Actual",SUMIFS('Raw Financials'!N:N,'Raw Financials'!$D:$D,'Raw Financials'!$D$17),'Revenue + Expense Projections'!L65)*-1</f>
        <v>-53.080000000000005</v>
      </c>
      <c r="M32" s="31">
        <f>IF(M$12="Actual",SUMIFS('Raw Financials'!O:O,'Raw Financials'!$D:$D,'Raw Financials'!$D$17),'Revenue + Expense Projections'!M65)*-1</f>
        <v>-53.080000000000005</v>
      </c>
      <c r="N32" s="31">
        <f>IF(N$12="Actual",SUMIFS('Raw Financials'!P:P,'Raw Financials'!$D:$D,'Raw Financials'!$D$17),'Revenue + Expense Projections'!N65)*-1</f>
        <v>-53.080000000000005</v>
      </c>
      <c r="O32" s="31">
        <f>IF(O$12="Actual",SUMIFS('Raw Financials'!Q:Q,'Raw Financials'!$D:$D,'Raw Financials'!$D$17),'Revenue + Expense Projections'!O65)*-1</f>
        <v>-53.080000000000005</v>
      </c>
      <c r="P32" s="31">
        <f>IF(P$12="Actual",SUMIFS('Raw Financials'!#REF!,'Raw Financials'!$D:$D,"Other"),'Revenue + Expense Projections'!P65)*-1</f>
        <v>-53.080000000000005</v>
      </c>
      <c r="Q32" s="31">
        <f>IF(Q$12="Actual",SUMIFS('Raw Financials'!#REF!,'Raw Financials'!$D:$D,"Other"),'Revenue + Expense Projections'!Q65)*-1</f>
        <v>-53.080000000000005</v>
      </c>
      <c r="R32" s="31">
        <f>IF(R$12="Actual",SUMIFS('Raw Financials'!#REF!,'Raw Financials'!$D:$D,"Other"),'Revenue + Expense Projections'!R65)*-1</f>
        <v>-53.080000000000005</v>
      </c>
      <c r="S32" s="31">
        <f>IF(S$12="Actual",SUMIFS('Raw Financials'!#REF!,'Raw Financials'!$D:$D,"Other"),'Revenue + Expense Projections'!S65)*-1</f>
        <v>-53.080000000000005</v>
      </c>
      <c r="T32" s="31">
        <f>IF(T$12="Actual",SUMIFS('Raw Financials'!#REF!,'Raw Financials'!$D:$D,"Other"),'Revenue + Expense Projections'!T65)*-1</f>
        <v>-53.080000000000005</v>
      </c>
      <c r="U32" s="31">
        <f>IF(U$12="Actual",SUMIFS('Raw Financials'!#REF!,'Raw Financials'!$D:$D,"Other"),'Revenue + Expense Projections'!U65)*-1</f>
        <v>-53.080000000000005</v>
      </c>
      <c r="V32" s="31">
        <f>IF(V$12="Actual",SUMIFS('Raw Financials'!#REF!,'Raw Financials'!$D:$D,"Other"),'Revenue + Expense Projections'!V65)*-1</f>
        <v>-53.080000000000005</v>
      </c>
      <c r="W32" s="31">
        <f>IF(W$12="Actual",SUMIFS('Raw Financials'!#REF!,'Raw Financials'!$D:$D,"Other"),'Revenue + Expense Projections'!W65)*-1</f>
        <v>-53.080000000000005</v>
      </c>
      <c r="X32" s="31">
        <f>IF(X$12="Actual",SUMIFS('Raw Financials'!#REF!,'Raw Financials'!$D:$D,"Other"),'Revenue + Expense Projections'!X65)*-1</f>
        <v>-53.080000000000005</v>
      </c>
      <c r="Y32" s="31">
        <f>IF(Y$12="Actual",SUMIFS('Raw Financials'!#REF!,'Raw Financials'!$D:$D,"Other"),'Revenue + Expense Projections'!Y65)*-1</f>
        <v>-53.080000000000005</v>
      </c>
      <c r="Z32" s="31">
        <f>IF(Z$12="Actual",SUMIFS('Raw Financials'!#REF!,'Raw Financials'!$D:$D,"Other"),'Revenue + Expense Projections'!Z65)*-1</f>
        <v>-53.080000000000005</v>
      </c>
      <c r="AA32" s="31">
        <f>IF(AA$12="Actual",SUMIFS('Raw Financials'!#REF!,'Raw Financials'!$D:$D,"Other"),'Revenue + Expense Projections'!AA65)*-1</f>
        <v>-53.080000000000005</v>
      </c>
      <c r="AB32" s="31">
        <f>IF(AB$12="Actual",SUMIFS('Raw Financials'!#REF!,'Raw Financials'!$D:$D,"Other"),'Revenue + Expense Projections'!AB65)*-1</f>
        <v>-53.080000000000005</v>
      </c>
      <c r="AC32" s="31">
        <f>IF(AC$12="Actual",SUMIFS('Raw Financials'!#REF!,'Raw Financials'!$D:$D,"Other"),'Revenue + Expense Projections'!AC65)*-1</f>
        <v>-53.080000000000005</v>
      </c>
      <c r="AD32" s="31">
        <f>IF(AD$12="Actual",SUMIFS('Raw Financials'!#REF!,'Raw Financials'!$D:$D,"Other"),'Revenue + Expense Projections'!AD65)*-1</f>
        <v>-53.080000000000005</v>
      </c>
      <c r="AE32" s="31">
        <f>IF(AE$12="Actual",SUMIFS('Raw Financials'!#REF!,'Raw Financials'!$D:$D,"Other"),'Revenue + Expense Projections'!AE65)*-1</f>
        <v>-53.080000000000005</v>
      </c>
      <c r="AF32" s="31">
        <f>IF(AF$12="Actual",SUMIFS('Raw Financials'!#REF!,'Raw Financials'!$D:$D,"Other"),'Revenue + Expense Projections'!AF65)*-1</f>
        <v>-53.080000000000005</v>
      </c>
      <c r="AG32" s="31">
        <f>IF(AG$12="Actual",SUMIFS('Raw Financials'!#REF!,'Raw Financials'!$D:$D,"Other"),'Revenue + Expense Projections'!AG65)*-1</f>
        <v>-53.080000000000005</v>
      </c>
      <c r="AH32" s="31">
        <f>IF(AH$12="Actual",SUMIFS('Raw Financials'!#REF!,'Raw Financials'!$D:$D,"Other"),'Revenue + Expense Projections'!AH65)*-1</f>
        <v>-53.080000000000005</v>
      </c>
      <c r="AI32" s="31">
        <f>IF(AI$12="Actual",SUMIFS('Raw Financials'!#REF!,'Raw Financials'!$D:$D,"Other"),'Revenue + Expense Projections'!AI65)*-1</f>
        <v>-53.080000000000005</v>
      </c>
      <c r="AJ32" s="31">
        <f>IF(AJ$12="Actual",SUMIFS('Raw Financials'!#REF!,'Raw Financials'!$D:$D,"Other"),'Revenue + Expense Projections'!AJ65)*-1</f>
        <v>-53.080000000000005</v>
      </c>
      <c r="AK32" s="31">
        <f>IF(AK$12="Actual",SUMIFS('Raw Financials'!#REF!,'Raw Financials'!$D:$D,"Other"),'Revenue + Expense Projections'!AK65)*-1</f>
        <v>-53.080000000000005</v>
      </c>
      <c r="AL32" s="31">
        <f>IF(AL$12="Actual",SUMIFS('Raw Financials'!#REF!,'Raw Financials'!$D:$D,"Other"),'Revenue + Expense Projections'!AL65)*-1</f>
        <v>-53.080000000000005</v>
      </c>
      <c r="AM32" s="31">
        <f>IF(AM$12="Actual",SUMIFS('Raw Financials'!#REF!,'Raw Financials'!$D:$D,"Other"),'Revenue + Expense Projections'!AM65)*-1</f>
        <v>-53.080000000000005</v>
      </c>
      <c r="AO32" s="74">
        <f t="shared" ref="AO32:AZ32" si="21">SUMIFS($D32:$AM32,$D$14:$AM$14,("&lt;="&amp;AO$14),$D$14:$AM$14,("&gt;"&amp;AN$14))</f>
        <v>-1433.1599999999999</v>
      </c>
      <c r="AP32" s="74">
        <f t="shared" si="21"/>
        <v>-159.24</v>
      </c>
      <c r="AQ32" s="74">
        <f t="shared" si="21"/>
        <v>-159.24</v>
      </c>
      <c r="AR32" s="74">
        <f t="shared" si="21"/>
        <v>-159.24</v>
      </c>
      <c r="AS32" s="74">
        <f t="shared" si="21"/>
        <v>-159.24</v>
      </c>
      <c r="AT32" s="74">
        <f t="shared" si="21"/>
        <v>-159.24</v>
      </c>
      <c r="AU32" s="74">
        <f t="shared" si="21"/>
        <v>-159.24</v>
      </c>
      <c r="AV32" s="74">
        <f t="shared" si="21"/>
        <v>-159.24</v>
      </c>
      <c r="AW32" s="74">
        <f t="shared" si="21"/>
        <v>-159.24</v>
      </c>
      <c r="AX32" s="74">
        <f t="shared" si="21"/>
        <v>-159.24</v>
      </c>
      <c r="AY32" s="74">
        <f t="shared" si="21"/>
        <v>-159.24</v>
      </c>
      <c r="AZ32" s="74">
        <f t="shared" si="21"/>
        <v>-159.24</v>
      </c>
      <c r="BB32" s="74">
        <f>SUMIFS($D32:$AM32,$D$14:$AM$14,("&lt;="&amp;BB$14),$D$14:$AM$14,("&gt;"&amp;BA$14))</f>
        <v>-1910.8799999999992</v>
      </c>
      <c r="BC32" s="74">
        <f>SUMIFS($D32:$AM32,$D$14:$AM$14,("&lt;="&amp;BC$14),$D$14:$AM$14,("&gt;"&amp;BB$14))</f>
        <v>-636.96</v>
      </c>
      <c r="BD32" s="74">
        <f>SUMIFS($D32:$AM32,$D$14:$AM$14,("&lt;="&amp;BD$14),$D$14:$AM$14,("&gt;"&amp;BC$14))</f>
        <v>-636.96</v>
      </c>
    </row>
    <row r="33" spans="2:56" x14ac:dyDescent="0.2">
      <c r="B33" s="27" t="s">
        <v>56</v>
      </c>
      <c r="C33" s="32"/>
      <c r="D33" s="29">
        <f t="shared" ref="D33:AM33" si="22">IFERROR(D32/D$16*-1,0)</f>
        <v>6.6350000000000006E-2</v>
      </c>
      <c r="E33" s="29">
        <f t="shared" si="22"/>
        <v>2.6540000000000001E-3</v>
      </c>
      <c r="F33" s="29">
        <f t="shared" si="22"/>
        <v>2.6540000000000001E-3</v>
      </c>
      <c r="G33" s="29">
        <f t="shared" si="22"/>
        <v>2.6540000000000001E-3</v>
      </c>
      <c r="H33" s="29">
        <f t="shared" si="22"/>
        <v>2.6540000000000001E-3</v>
      </c>
      <c r="I33" s="29">
        <f t="shared" si="22"/>
        <v>2.6540000000000001E-3</v>
      </c>
      <c r="J33" s="29">
        <f t="shared" si="22"/>
        <v>2.6540000000000001E-3</v>
      </c>
      <c r="K33" s="29">
        <f t="shared" si="22"/>
        <v>2.6540000000000001E-3</v>
      </c>
      <c r="L33" s="29">
        <f t="shared" si="22"/>
        <v>2.6540000000000001E-3</v>
      </c>
      <c r="M33" s="29">
        <f t="shared" si="22"/>
        <v>2.6540000000000001E-3</v>
      </c>
      <c r="N33" s="29">
        <f t="shared" si="22"/>
        <v>2.6540000000000001E-3</v>
      </c>
      <c r="O33" s="29">
        <f t="shared" si="22"/>
        <v>2.6540000000000001E-3</v>
      </c>
      <c r="P33" s="29">
        <f t="shared" si="22"/>
        <v>2.6540000000000001E-3</v>
      </c>
      <c r="Q33" s="29">
        <f t="shared" si="22"/>
        <v>2.6540000000000001E-3</v>
      </c>
      <c r="R33" s="29">
        <f t="shared" si="22"/>
        <v>2.6540000000000001E-3</v>
      </c>
      <c r="S33" s="29">
        <f t="shared" si="22"/>
        <v>2.6540000000000001E-3</v>
      </c>
      <c r="T33" s="29">
        <f t="shared" si="22"/>
        <v>2.6540000000000001E-3</v>
      </c>
      <c r="U33" s="29">
        <f t="shared" si="22"/>
        <v>2.6540000000000001E-3</v>
      </c>
      <c r="V33" s="29">
        <f t="shared" si="22"/>
        <v>2.6540000000000001E-3</v>
      </c>
      <c r="W33" s="29">
        <f t="shared" si="22"/>
        <v>2.6540000000000001E-3</v>
      </c>
      <c r="X33" s="29">
        <f t="shared" si="22"/>
        <v>2.6540000000000001E-3</v>
      </c>
      <c r="Y33" s="29">
        <f t="shared" si="22"/>
        <v>2.6540000000000001E-3</v>
      </c>
      <c r="Z33" s="29">
        <f t="shared" si="22"/>
        <v>2.6540000000000001E-3</v>
      </c>
      <c r="AA33" s="29">
        <f t="shared" si="22"/>
        <v>2.6540000000000001E-3</v>
      </c>
      <c r="AB33" s="29">
        <f t="shared" si="22"/>
        <v>2.6540000000000001E-3</v>
      </c>
      <c r="AC33" s="29">
        <f t="shared" si="22"/>
        <v>2.6540000000000001E-3</v>
      </c>
      <c r="AD33" s="29">
        <f t="shared" si="22"/>
        <v>2.6540000000000001E-3</v>
      </c>
      <c r="AE33" s="29">
        <f t="shared" si="22"/>
        <v>2.6540000000000001E-3</v>
      </c>
      <c r="AF33" s="29">
        <f t="shared" si="22"/>
        <v>2.6540000000000001E-3</v>
      </c>
      <c r="AG33" s="29">
        <f t="shared" si="22"/>
        <v>2.6540000000000001E-3</v>
      </c>
      <c r="AH33" s="29">
        <f t="shared" si="22"/>
        <v>2.6540000000000001E-3</v>
      </c>
      <c r="AI33" s="29">
        <f t="shared" si="22"/>
        <v>2.6540000000000001E-3</v>
      </c>
      <c r="AJ33" s="29">
        <f t="shared" si="22"/>
        <v>2.6540000000000001E-3</v>
      </c>
      <c r="AK33" s="29">
        <f t="shared" si="22"/>
        <v>2.6540000000000001E-3</v>
      </c>
      <c r="AL33" s="29">
        <f t="shared" si="22"/>
        <v>2.6540000000000001E-3</v>
      </c>
      <c r="AM33" s="29">
        <f t="shared" si="22"/>
        <v>2.6540000000000001E-3</v>
      </c>
      <c r="AO33" s="29">
        <f t="shared" ref="AO33:AZ33" si="23">IFERROR(AO32/AO$16*-1,0)</f>
        <v>2.3885999999999998E-2</v>
      </c>
      <c r="AP33" s="29">
        <f t="shared" si="23"/>
        <v>2.6540000000000001E-3</v>
      </c>
      <c r="AQ33" s="29">
        <f t="shared" si="23"/>
        <v>2.6540000000000001E-3</v>
      </c>
      <c r="AR33" s="29">
        <f t="shared" si="23"/>
        <v>2.6540000000000001E-3</v>
      </c>
      <c r="AS33" s="29">
        <f t="shared" si="23"/>
        <v>2.6540000000000001E-3</v>
      </c>
      <c r="AT33" s="29">
        <f t="shared" si="23"/>
        <v>2.6540000000000001E-3</v>
      </c>
      <c r="AU33" s="29">
        <f t="shared" si="23"/>
        <v>2.6540000000000001E-3</v>
      </c>
      <c r="AV33" s="29">
        <f t="shared" si="23"/>
        <v>2.6540000000000001E-3</v>
      </c>
      <c r="AW33" s="29">
        <f t="shared" si="23"/>
        <v>2.6540000000000001E-3</v>
      </c>
      <c r="AX33" s="29">
        <f t="shared" si="23"/>
        <v>2.6540000000000001E-3</v>
      </c>
      <c r="AY33" s="29">
        <f t="shared" si="23"/>
        <v>2.6540000000000001E-3</v>
      </c>
      <c r="AZ33" s="29">
        <f t="shared" si="23"/>
        <v>2.6540000000000001E-3</v>
      </c>
      <c r="BB33" s="29">
        <f>IFERROR(BB32/BB$16*-1,0)</f>
        <v>7.9619999999999969E-3</v>
      </c>
      <c r="BC33" s="29">
        <f>IFERROR(BC32/BC$16*-1,0)</f>
        <v>2.6540000000000001E-3</v>
      </c>
      <c r="BD33" s="29">
        <f>IFERROR(BD32/BD$16*-1,0)</f>
        <v>2.6540000000000001E-3</v>
      </c>
    </row>
    <row r="34" spans="2:56" x14ac:dyDescent="0.2">
      <c r="B34" s="23" t="s">
        <v>60</v>
      </c>
      <c r="C34" s="23"/>
      <c r="D34" s="33">
        <f t="shared" ref="D34:AM34" si="24">D26+D28+D30+D32</f>
        <v>-565692</v>
      </c>
      <c r="E34" s="33">
        <f t="shared" si="24"/>
        <v>-48157.346666666665</v>
      </c>
      <c r="F34" s="33">
        <f t="shared" si="24"/>
        <v>-97357.346666666665</v>
      </c>
      <c r="G34" s="33">
        <f t="shared" si="24"/>
        <v>-48157.346666666665</v>
      </c>
      <c r="H34" s="33">
        <f t="shared" si="24"/>
        <v>-71957.346666666665</v>
      </c>
      <c r="I34" s="33">
        <f t="shared" si="24"/>
        <v>-71957.346666666665</v>
      </c>
      <c r="J34" s="33">
        <f t="shared" si="24"/>
        <v>-71957.346666666665</v>
      </c>
      <c r="K34" s="33">
        <f t="shared" si="24"/>
        <v>-71957.346666666665</v>
      </c>
      <c r="L34" s="33">
        <f t="shared" si="24"/>
        <v>-71957.346666666665</v>
      </c>
      <c r="M34" s="33">
        <f t="shared" si="24"/>
        <v>-71957.346666666665</v>
      </c>
      <c r="N34" s="33">
        <f t="shared" si="24"/>
        <v>-71957.346666666665</v>
      </c>
      <c r="O34" s="33">
        <f t="shared" si="24"/>
        <v>-71957.346666666665</v>
      </c>
      <c r="P34" s="33">
        <f t="shared" si="24"/>
        <v>-71957.346666666665</v>
      </c>
      <c r="Q34" s="33">
        <f t="shared" si="24"/>
        <v>-71957.346666666665</v>
      </c>
      <c r="R34" s="33">
        <f t="shared" si="24"/>
        <v>-121157.34666666666</v>
      </c>
      <c r="S34" s="33">
        <f t="shared" si="24"/>
        <v>-71957.346666666665</v>
      </c>
      <c r="T34" s="33">
        <f t="shared" si="24"/>
        <v>-71957.346666666665</v>
      </c>
      <c r="U34" s="33">
        <f t="shared" si="24"/>
        <v>-71957.346666666665</v>
      </c>
      <c r="V34" s="33">
        <f t="shared" si="24"/>
        <v>-71957.346666666665</v>
      </c>
      <c r="W34" s="33">
        <f t="shared" si="24"/>
        <v>-71957.346666666665</v>
      </c>
      <c r="X34" s="33">
        <f t="shared" si="24"/>
        <v>-71957.346666666665</v>
      </c>
      <c r="Y34" s="33">
        <f t="shared" si="24"/>
        <v>-71957.346666666665</v>
      </c>
      <c r="Z34" s="33">
        <f t="shared" si="24"/>
        <v>-71957.346666666665</v>
      </c>
      <c r="AA34" s="33">
        <f t="shared" si="24"/>
        <v>-71957.346666666665</v>
      </c>
      <c r="AB34" s="33">
        <f t="shared" si="24"/>
        <v>-71957.346666666665</v>
      </c>
      <c r="AC34" s="33">
        <f t="shared" si="24"/>
        <v>-71957.346666666665</v>
      </c>
      <c r="AD34" s="33">
        <f t="shared" si="24"/>
        <v>-121157.34666666666</v>
      </c>
      <c r="AE34" s="33">
        <f t="shared" si="24"/>
        <v>-71957.346666666665</v>
      </c>
      <c r="AF34" s="33">
        <f t="shared" si="24"/>
        <v>-71957.346666666665</v>
      </c>
      <c r="AG34" s="33">
        <f t="shared" si="24"/>
        <v>-71957.346666666665</v>
      </c>
      <c r="AH34" s="33">
        <f t="shared" si="24"/>
        <v>-71957.346666666665</v>
      </c>
      <c r="AI34" s="33">
        <f t="shared" si="24"/>
        <v>-71957.346666666665</v>
      </c>
      <c r="AJ34" s="33">
        <f t="shared" si="24"/>
        <v>-71957.346666666665</v>
      </c>
      <c r="AK34" s="33">
        <f t="shared" si="24"/>
        <v>-71957.346666666665</v>
      </c>
      <c r="AL34" s="33">
        <f t="shared" si="24"/>
        <v>-71957.346666666665</v>
      </c>
      <c r="AM34" s="33">
        <f t="shared" si="24"/>
        <v>-71957.346666666665</v>
      </c>
      <c r="AO34" s="33">
        <f t="shared" ref="AO34:AZ34" si="25">AO26+AO28+AO30+AO32</f>
        <v>-711206.69333333336</v>
      </c>
      <c r="AP34" s="33">
        <f t="shared" si="25"/>
        <v>-192072.03999999998</v>
      </c>
      <c r="AQ34" s="33">
        <f t="shared" si="25"/>
        <v>-215872.03999999998</v>
      </c>
      <c r="AR34" s="33">
        <f t="shared" si="25"/>
        <v>-215872.03999999998</v>
      </c>
      <c r="AS34" s="33">
        <f t="shared" si="25"/>
        <v>-265072.03999999998</v>
      </c>
      <c r="AT34" s="33">
        <f t="shared" si="25"/>
        <v>-215872.03999999998</v>
      </c>
      <c r="AU34" s="33">
        <f t="shared" si="25"/>
        <v>-215872.03999999998</v>
      </c>
      <c r="AV34" s="33">
        <f t="shared" si="25"/>
        <v>-215872.03999999998</v>
      </c>
      <c r="AW34" s="33">
        <f t="shared" si="25"/>
        <v>-265072.03999999998</v>
      </c>
      <c r="AX34" s="33">
        <f t="shared" si="25"/>
        <v>-215872.03999999998</v>
      </c>
      <c r="AY34" s="33">
        <f t="shared" si="25"/>
        <v>-215872.03999999998</v>
      </c>
      <c r="AZ34" s="33">
        <f t="shared" si="25"/>
        <v>-215872.03999999998</v>
      </c>
      <c r="BB34" s="33">
        <f>BB26+BB28+BB30+BB32</f>
        <v>-1335022.8133333332</v>
      </c>
      <c r="BC34" s="33">
        <f>BC26+BC28+BC30+BC32</f>
        <v>-912688.15999999992</v>
      </c>
      <c r="BD34" s="33">
        <f>BD26+BD28+BD30+BD32</f>
        <v>-912688.15999999992</v>
      </c>
    </row>
    <row r="35" spans="2:56" x14ac:dyDescent="0.2">
      <c r="B35" s="34" t="s">
        <v>56</v>
      </c>
      <c r="D35" s="29">
        <f t="shared" ref="D35:AM35" si="26">IFERROR(D34/D16*-1,0)</f>
        <v>28.284600000000001</v>
      </c>
      <c r="E35" s="29">
        <f t="shared" si="26"/>
        <v>2.4078673333333334</v>
      </c>
      <c r="F35" s="29">
        <f t="shared" si="26"/>
        <v>4.8678673333333329</v>
      </c>
      <c r="G35" s="29">
        <f t="shared" si="26"/>
        <v>2.4078673333333334</v>
      </c>
      <c r="H35" s="29">
        <f t="shared" si="26"/>
        <v>3.5978673333333333</v>
      </c>
      <c r="I35" s="29">
        <f t="shared" si="26"/>
        <v>3.5978673333333333</v>
      </c>
      <c r="J35" s="29">
        <f t="shared" si="26"/>
        <v>3.5978673333333333</v>
      </c>
      <c r="K35" s="29">
        <f t="shared" si="26"/>
        <v>3.5978673333333333</v>
      </c>
      <c r="L35" s="29">
        <f t="shared" si="26"/>
        <v>3.5978673333333333</v>
      </c>
      <c r="M35" s="29">
        <f t="shared" si="26"/>
        <v>3.5978673333333333</v>
      </c>
      <c r="N35" s="29">
        <f t="shared" si="26"/>
        <v>3.5978673333333333</v>
      </c>
      <c r="O35" s="29">
        <f t="shared" si="26"/>
        <v>3.5978673333333333</v>
      </c>
      <c r="P35" s="29">
        <f t="shared" si="26"/>
        <v>3.5978673333333333</v>
      </c>
      <c r="Q35" s="29">
        <f t="shared" si="26"/>
        <v>3.5978673333333333</v>
      </c>
      <c r="R35" s="29">
        <f t="shared" si="26"/>
        <v>6.0578673333333333</v>
      </c>
      <c r="S35" s="29">
        <f t="shared" si="26"/>
        <v>3.5978673333333333</v>
      </c>
      <c r="T35" s="29">
        <f t="shared" si="26"/>
        <v>3.5978673333333333</v>
      </c>
      <c r="U35" s="29">
        <f t="shared" si="26"/>
        <v>3.5978673333333333</v>
      </c>
      <c r="V35" s="29">
        <f t="shared" si="26"/>
        <v>3.5978673333333333</v>
      </c>
      <c r="W35" s="29">
        <f t="shared" si="26"/>
        <v>3.5978673333333333</v>
      </c>
      <c r="X35" s="29">
        <f t="shared" si="26"/>
        <v>3.5978673333333333</v>
      </c>
      <c r="Y35" s="29">
        <f t="shared" si="26"/>
        <v>3.5978673333333333</v>
      </c>
      <c r="Z35" s="29">
        <f t="shared" si="26"/>
        <v>3.5978673333333333</v>
      </c>
      <c r="AA35" s="29">
        <f t="shared" si="26"/>
        <v>3.5978673333333333</v>
      </c>
      <c r="AB35" s="29">
        <f t="shared" si="26"/>
        <v>3.5978673333333333</v>
      </c>
      <c r="AC35" s="29">
        <f t="shared" si="26"/>
        <v>3.5978673333333333</v>
      </c>
      <c r="AD35" s="29">
        <f t="shared" si="26"/>
        <v>6.0578673333333333</v>
      </c>
      <c r="AE35" s="29">
        <f t="shared" si="26"/>
        <v>3.5978673333333333</v>
      </c>
      <c r="AF35" s="29">
        <f t="shared" si="26"/>
        <v>3.5978673333333333</v>
      </c>
      <c r="AG35" s="29">
        <f t="shared" si="26"/>
        <v>3.5978673333333333</v>
      </c>
      <c r="AH35" s="29">
        <f t="shared" si="26"/>
        <v>3.5978673333333333</v>
      </c>
      <c r="AI35" s="29">
        <f t="shared" si="26"/>
        <v>3.5978673333333333</v>
      </c>
      <c r="AJ35" s="29">
        <f t="shared" si="26"/>
        <v>3.5978673333333333</v>
      </c>
      <c r="AK35" s="29">
        <f t="shared" si="26"/>
        <v>3.5978673333333333</v>
      </c>
      <c r="AL35" s="29">
        <f t="shared" si="26"/>
        <v>3.5978673333333333</v>
      </c>
      <c r="AM35" s="29">
        <f t="shared" si="26"/>
        <v>3.5978673333333333</v>
      </c>
      <c r="AO35" s="29">
        <f t="shared" ref="AO35:AZ35" si="27">IFERROR(AO34/AO16*-1,0)</f>
        <v>11.853444888888889</v>
      </c>
      <c r="AP35" s="29">
        <f t="shared" si="27"/>
        <v>3.2012006666666664</v>
      </c>
      <c r="AQ35" s="29">
        <f t="shared" si="27"/>
        <v>3.5978673333333329</v>
      </c>
      <c r="AR35" s="29">
        <f t="shared" si="27"/>
        <v>3.5978673333333329</v>
      </c>
      <c r="AS35" s="29">
        <f t="shared" si="27"/>
        <v>4.4178673333333327</v>
      </c>
      <c r="AT35" s="29">
        <f t="shared" si="27"/>
        <v>3.5978673333333329</v>
      </c>
      <c r="AU35" s="29">
        <f t="shared" si="27"/>
        <v>3.5978673333333329</v>
      </c>
      <c r="AV35" s="29">
        <f t="shared" si="27"/>
        <v>3.5978673333333329</v>
      </c>
      <c r="AW35" s="29">
        <f t="shared" si="27"/>
        <v>4.4178673333333327</v>
      </c>
      <c r="AX35" s="29">
        <f t="shared" si="27"/>
        <v>3.5978673333333329</v>
      </c>
      <c r="AY35" s="29">
        <f t="shared" si="27"/>
        <v>3.5978673333333329</v>
      </c>
      <c r="AZ35" s="29">
        <f t="shared" si="27"/>
        <v>3.5978673333333329</v>
      </c>
      <c r="BB35" s="29">
        <f>IFERROR(BB34/BB16*-1,0)</f>
        <v>5.5625950555555548</v>
      </c>
      <c r="BC35" s="29">
        <f>IFERROR(BC34/BC16*-1,0)</f>
        <v>3.8028673333333329</v>
      </c>
      <c r="BD35" s="29">
        <f>IFERROR(BD34/BD16*-1,0)</f>
        <v>3.8028673333333329</v>
      </c>
    </row>
    <row r="37" spans="2:56" x14ac:dyDescent="0.2">
      <c r="B37" s="35" t="s">
        <v>61</v>
      </c>
      <c r="C37" s="35"/>
      <c r="D37" s="36">
        <f t="shared" ref="D37:AM37" si="28">D22+D34</f>
        <v>-550892</v>
      </c>
      <c r="E37" s="36">
        <f t="shared" si="28"/>
        <v>-33357.346666666665</v>
      </c>
      <c r="F37" s="36">
        <f t="shared" si="28"/>
        <v>-82557.346666666665</v>
      </c>
      <c r="G37" s="36">
        <f t="shared" si="28"/>
        <v>-33357.346666666665</v>
      </c>
      <c r="H37" s="36">
        <f t="shared" si="28"/>
        <v>-57157.346666666665</v>
      </c>
      <c r="I37" s="36">
        <f t="shared" si="28"/>
        <v>-57157.346666666665</v>
      </c>
      <c r="J37" s="36">
        <f t="shared" si="28"/>
        <v>-57157.346666666665</v>
      </c>
      <c r="K37" s="36">
        <f t="shared" si="28"/>
        <v>-57157.346666666665</v>
      </c>
      <c r="L37" s="36">
        <f t="shared" si="28"/>
        <v>-57157.346666666665</v>
      </c>
      <c r="M37" s="36">
        <f t="shared" si="28"/>
        <v>-57157.346666666665</v>
      </c>
      <c r="N37" s="36">
        <f t="shared" si="28"/>
        <v>-57157.346666666665</v>
      </c>
      <c r="O37" s="36">
        <f t="shared" si="28"/>
        <v>-57157.346666666665</v>
      </c>
      <c r="P37" s="36">
        <f t="shared" si="28"/>
        <v>-57157.346666666665</v>
      </c>
      <c r="Q37" s="36">
        <f t="shared" si="28"/>
        <v>-57157.346666666665</v>
      </c>
      <c r="R37" s="36">
        <f t="shared" si="28"/>
        <v>-106357.34666666666</v>
      </c>
      <c r="S37" s="36">
        <f t="shared" si="28"/>
        <v>-57157.346666666665</v>
      </c>
      <c r="T37" s="36">
        <f t="shared" si="28"/>
        <v>-57157.346666666665</v>
      </c>
      <c r="U37" s="36">
        <f t="shared" si="28"/>
        <v>-57157.346666666665</v>
      </c>
      <c r="V37" s="36">
        <f t="shared" si="28"/>
        <v>-57157.346666666665</v>
      </c>
      <c r="W37" s="36">
        <f t="shared" si="28"/>
        <v>-57157.346666666665</v>
      </c>
      <c r="X37" s="36">
        <f t="shared" si="28"/>
        <v>-57157.346666666665</v>
      </c>
      <c r="Y37" s="36">
        <f t="shared" si="28"/>
        <v>-57157.346666666665</v>
      </c>
      <c r="Z37" s="36">
        <f t="shared" si="28"/>
        <v>-57157.346666666665</v>
      </c>
      <c r="AA37" s="36">
        <f t="shared" si="28"/>
        <v>-57157.346666666665</v>
      </c>
      <c r="AB37" s="36">
        <f t="shared" si="28"/>
        <v>-57157.346666666665</v>
      </c>
      <c r="AC37" s="36">
        <f t="shared" si="28"/>
        <v>-57157.346666666665</v>
      </c>
      <c r="AD37" s="36">
        <f t="shared" si="28"/>
        <v>-106357.34666666666</v>
      </c>
      <c r="AE37" s="36">
        <f t="shared" si="28"/>
        <v>-57157.346666666665</v>
      </c>
      <c r="AF37" s="36">
        <f t="shared" si="28"/>
        <v>-57157.346666666665</v>
      </c>
      <c r="AG37" s="36">
        <f t="shared" si="28"/>
        <v>-57157.346666666665</v>
      </c>
      <c r="AH37" s="36">
        <f t="shared" si="28"/>
        <v>-57157.346666666665</v>
      </c>
      <c r="AI37" s="36">
        <f t="shared" si="28"/>
        <v>-57157.346666666665</v>
      </c>
      <c r="AJ37" s="36">
        <f t="shared" si="28"/>
        <v>-57157.346666666665</v>
      </c>
      <c r="AK37" s="36">
        <f t="shared" si="28"/>
        <v>-57157.346666666665</v>
      </c>
      <c r="AL37" s="36">
        <f t="shared" si="28"/>
        <v>-57157.346666666665</v>
      </c>
      <c r="AM37" s="36">
        <f t="shared" si="28"/>
        <v>-57157.346666666665</v>
      </c>
      <c r="AO37" s="36">
        <f t="shared" ref="AO37:AZ37" si="29">AO22+AO34</f>
        <v>-666806.69333333336</v>
      </c>
      <c r="AP37" s="36">
        <f t="shared" si="29"/>
        <v>-147672.03999999998</v>
      </c>
      <c r="AQ37" s="36">
        <f t="shared" si="29"/>
        <v>-171472.03999999998</v>
      </c>
      <c r="AR37" s="36">
        <f t="shared" si="29"/>
        <v>-171472.03999999998</v>
      </c>
      <c r="AS37" s="36">
        <f t="shared" si="29"/>
        <v>-220672.03999999998</v>
      </c>
      <c r="AT37" s="36">
        <f t="shared" si="29"/>
        <v>-171472.03999999998</v>
      </c>
      <c r="AU37" s="36">
        <f t="shared" si="29"/>
        <v>-171472.03999999998</v>
      </c>
      <c r="AV37" s="36">
        <f t="shared" si="29"/>
        <v>-171472.03999999998</v>
      </c>
      <c r="AW37" s="36">
        <f t="shared" si="29"/>
        <v>-220672.03999999998</v>
      </c>
      <c r="AX37" s="36">
        <f t="shared" si="29"/>
        <v>-171472.03999999998</v>
      </c>
      <c r="AY37" s="36">
        <f t="shared" si="29"/>
        <v>-171472.03999999998</v>
      </c>
      <c r="AZ37" s="36">
        <f t="shared" si="29"/>
        <v>-171472.03999999998</v>
      </c>
      <c r="BB37" s="36">
        <f>BB22+BB34</f>
        <v>-1157422.8133333332</v>
      </c>
      <c r="BC37" s="36">
        <f>BC22+BC34</f>
        <v>-735088.15999999992</v>
      </c>
      <c r="BD37" s="36">
        <f>BD22+BD34</f>
        <v>-735088.15999999992</v>
      </c>
    </row>
    <row r="38" spans="2:56" x14ac:dyDescent="0.2">
      <c r="B38" s="37" t="s">
        <v>53</v>
      </c>
      <c r="C38" s="35"/>
      <c r="D38" s="38">
        <f>IFERROR(D37/D$16*-1,0)</f>
        <v>27.544599999999999</v>
      </c>
      <c r="E38" s="38">
        <f t="shared" ref="E38:AM38" si="30">IFERROR(E37/E16*-1,0)</f>
        <v>1.6678673333333331</v>
      </c>
      <c r="F38" s="38">
        <f t="shared" si="30"/>
        <v>4.1278673333333336</v>
      </c>
      <c r="G38" s="38">
        <f t="shared" si="30"/>
        <v>1.6678673333333331</v>
      </c>
      <c r="H38" s="38">
        <f t="shared" si="30"/>
        <v>2.8578673333333331</v>
      </c>
      <c r="I38" s="38">
        <f t="shared" si="30"/>
        <v>2.8578673333333331</v>
      </c>
      <c r="J38" s="38">
        <f t="shared" si="30"/>
        <v>2.8578673333333331</v>
      </c>
      <c r="K38" s="38">
        <f t="shared" si="30"/>
        <v>2.8578673333333331</v>
      </c>
      <c r="L38" s="38">
        <f t="shared" si="30"/>
        <v>2.8578673333333331</v>
      </c>
      <c r="M38" s="38">
        <f t="shared" si="30"/>
        <v>2.8578673333333331</v>
      </c>
      <c r="N38" s="38">
        <f t="shared" si="30"/>
        <v>2.8578673333333331</v>
      </c>
      <c r="O38" s="38">
        <f t="shared" si="30"/>
        <v>2.8578673333333331</v>
      </c>
      <c r="P38" s="38">
        <f t="shared" si="30"/>
        <v>2.8578673333333331</v>
      </c>
      <c r="Q38" s="38">
        <f t="shared" si="30"/>
        <v>2.8578673333333331</v>
      </c>
      <c r="R38" s="38">
        <f t="shared" si="30"/>
        <v>5.3178673333333331</v>
      </c>
      <c r="S38" s="38">
        <f t="shared" si="30"/>
        <v>2.8578673333333331</v>
      </c>
      <c r="T38" s="38">
        <f t="shared" si="30"/>
        <v>2.8578673333333331</v>
      </c>
      <c r="U38" s="38">
        <f t="shared" si="30"/>
        <v>2.8578673333333331</v>
      </c>
      <c r="V38" s="38">
        <f t="shared" si="30"/>
        <v>2.8578673333333331</v>
      </c>
      <c r="W38" s="38">
        <f t="shared" si="30"/>
        <v>2.8578673333333331</v>
      </c>
      <c r="X38" s="38">
        <f t="shared" si="30"/>
        <v>2.8578673333333331</v>
      </c>
      <c r="Y38" s="38">
        <f t="shared" si="30"/>
        <v>2.8578673333333331</v>
      </c>
      <c r="Z38" s="38">
        <f t="shared" si="30"/>
        <v>2.8578673333333331</v>
      </c>
      <c r="AA38" s="38">
        <f t="shared" si="30"/>
        <v>2.8578673333333331</v>
      </c>
      <c r="AB38" s="38">
        <f t="shared" si="30"/>
        <v>2.8578673333333331</v>
      </c>
      <c r="AC38" s="38">
        <f t="shared" si="30"/>
        <v>2.8578673333333331</v>
      </c>
      <c r="AD38" s="38">
        <f t="shared" si="30"/>
        <v>5.3178673333333331</v>
      </c>
      <c r="AE38" s="38">
        <f t="shared" si="30"/>
        <v>2.8578673333333331</v>
      </c>
      <c r="AF38" s="38">
        <f t="shared" si="30"/>
        <v>2.8578673333333331</v>
      </c>
      <c r="AG38" s="38">
        <f t="shared" si="30"/>
        <v>2.8578673333333331</v>
      </c>
      <c r="AH38" s="38">
        <f t="shared" si="30"/>
        <v>2.8578673333333331</v>
      </c>
      <c r="AI38" s="38">
        <f t="shared" si="30"/>
        <v>2.8578673333333331</v>
      </c>
      <c r="AJ38" s="38">
        <f t="shared" si="30"/>
        <v>2.8578673333333331</v>
      </c>
      <c r="AK38" s="38">
        <f t="shared" si="30"/>
        <v>2.8578673333333331</v>
      </c>
      <c r="AL38" s="38">
        <f t="shared" si="30"/>
        <v>2.8578673333333331</v>
      </c>
      <c r="AM38" s="38">
        <f t="shared" si="30"/>
        <v>2.8578673333333331</v>
      </c>
      <c r="AO38" s="38">
        <f t="shared" ref="AO38:AZ38" si="31">IFERROR(AO37/AO16*-1,0)</f>
        <v>11.113444888888889</v>
      </c>
      <c r="AP38" s="38">
        <f t="shared" si="31"/>
        <v>2.4612006666666661</v>
      </c>
      <c r="AQ38" s="38">
        <f t="shared" si="31"/>
        <v>2.8578673333333331</v>
      </c>
      <c r="AR38" s="38">
        <f t="shared" si="31"/>
        <v>2.8578673333333331</v>
      </c>
      <c r="AS38" s="38">
        <f t="shared" si="31"/>
        <v>3.6778673333333329</v>
      </c>
      <c r="AT38" s="38">
        <f t="shared" si="31"/>
        <v>2.8578673333333331</v>
      </c>
      <c r="AU38" s="38">
        <f t="shared" si="31"/>
        <v>2.8578673333333331</v>
      </c>
      <c r="AV38" s="38">
        <f t="shared" si="31"/>
        <v>2.8578673333333331</v>
      </c>
      <c r="AW38" s="38">
        <f t="shared" si="31"/>
        <v>3.6778673333333329</v>
      </c>
      <c r="AX38" s="38">
        <f t="shared" si="31"/>
        <v>2.8578673333333331</v>
      </c>
      <c r="AY38" s="38">
        <f t="shared" si="31"/>
        <v>2.8578673333333331</v>
      </c>
      <c r="AZ38" s="38">
        <f t="shared" si="31"/>
        <v>2.8578673333333331</v>
      </c>
      <c r="BB38" s="38">
        <f>IFERROR(BB37/BB16*-1,0)</f>
        <v>4.8225950555555555</v>
      </c>
      <c r="BC38" s="38">
        <f>IFERROR(BC37/BC16*-1,0)</f>
        <v>3.0628673333333332</v>
      </c>
      <c r="BD38" s="38">
        <f>IFERROR(BD37/BD16*-1,0)</f>
        <v>3.0628673333333332</v>
      </c>
    </row>
    <row r="40" spans="2:56" x14ac:dyDescent="0.2">
      <c r="B40" s="23" t="s">
        <v>62</v>
      </c>
      <c r="D40" s="39">
        <f t="shared" ref="D40:AM40" si="32">IF(D37&lt;0,0,D41*D37*-1)</f>
        <v>0</v>
      </c>
      <c r="E40" s="39">
        <f t="shared" si="32"/>
        <v>0</v>
      </c>
      <c r="F40" s="39">
        <f t="shared" si="32"/>
        <v>0</v>
      </c>
      <c r="G40" s="39">
        <f t="shared" si="32"/>
        <v>0</v>
      </c>
      <c r="H40" s="39">
        <f t="shared" si="32"/>
        <v>0</v>
      </c>
      <c r="I40" s="39">
        <f t="shared" si="32"/>
        <v>0</v>
      </c>
      <c r="J40" s="39">
        <f t="shared" si="32"/>
        <v>0</v>
      </c>
      <c r="K40" s="39">
        <f t="shared" si="32"/>
        <v>0</v>
      </c>
      <c r="L40" s="39">
        <f t="shared" si="32"/>
        <v>0</v>
      </c>
      <c r="M40" s="39">
        <f t="shared" si="32"/>
        <v>0</v>
      </c>
      <c r="N40" s="39">
        <f t="shared" si="32"/>
        <v>0</v>
      </c>
      <c r="O40" s="39">
        <f t="shared" si="32"/>
        <v>0</v>
      </c>
      <c r="P40" s="39">
        <f t="shared" si="32"/>
        <v>0</v>
      </c>
      <c r="Q40" s="39">
        <f t="shared" si="32"/>
        <v>0</v>
      </c>
      <c r="R40" s="39">
        <f t="shared" si="32"/>
        <v>0</v>
      </c>
      <c r="S40" s="39">
        <f t="shared" si="32"/>
        <v>0</v>
      </c>
      <c r="T40" s="39">
        <f t="shared" si="32"/>
        <v>0</v>
      </c>
      <c r="U40" s="39">
        <f t="shared" si="32"/>
        <v>0</v>
      </c>
      <c r="V40" s="39">
        <f t="shared" si="32"/>
        <v>0</v>
      </c>
      <c r="W40" s="39">
        <f t="shared" si="32"/>
        <v>0</v>
      </c>
      <c r="X40" s="39">
        <f t="shared" si="32"/>
        <v>0</v>
      </c>
      <c r="Y40" s="39">
        <f t="shared" si="32"/>
        <v>0</v>
      </c>
      <c r="Z40" s="39">
        <f t="shared" si="32"/>
        <v>0</v>
      </c>
      <c r="AA40" s="39">
        <f t="shared" si="32"/>
        <v>0</v>
      </c>
      <c r="AB40" s="39">
        <f t="shared" si="32"/>
        <v>0</v>
      </c>
      <c r="AC40" s="39">
        <f t="shared" si="32"/>
        <v>0</v>
      </c>
      <c r="AD40" s="39">
        <f t="shared" si="32"/>
        <v>0</v>
      </c>
      <c r="AE40" s="39">
        <f t="shared" si="32"/>
        <v>0</v>
      </c>
      <c r="AF40" s="39">
        <f t="shared" si="32"/>
        <v>0</v>
      </c>
      <c r="AG40" s="39">
        <f t="shared" si="32"/>
        <v>0</v>
      </c>
      <c r="AH40" s="39">
        <f t="shared" si="32"/>
        <v>0</v>
      </c>
      <c r="AI40" s="39">
        <f t="shared" si="32"/>
        <v>0</v>
      </c>
      <c r="AJ40" s="39">
        <f t="shared" si="32"/>
        <v>0</v>
      </c>
      <c r="AK40" s="39">
        <f t="shared" si="32"/>
        <v>0</v>
      </c>
      <c r="AL40" s="39">
        <f t="shared" si="32"/>
        <v>0</v>
      </c>
      <c r="AM40" s="39">
        <f t="shared" si="32"/>
        <v>0</v>
      </c>
      <c r="AO40" s="75">
        <f t="shared" ref="AO40:AZ40" si="33">SUMIFS($D40:$AM40,$D$14:$AM$14,("&lt;="&amp;AO$14),$D$14:$AM$14,("&gt;"&amp;AN$14))</f>
        <v>0</v>
      </c>
      <c r="AP40" s="75">
        <f t="shared" si="33"/>
        <v>0</v>
      </c>
      <c r="AQ40" s="75">
        <f t="shared" si="33"/>
        <v>0</v>
      </c>
      <c r="AR40" s="75">
        <f t="shared" si="33"/>
        <v>0</v>
      </c>
      <c r="AS40" s="75">
        <f t="shared" si="33"/>
        <v>0</v>
      </c>
      <c r="AT40" s="75">
        <f t="shared" si="33"/>
        <v>0</v>
      </c>
      <c r="AU40" s="75">
        <f t="shared" si="33"/>
        <v>0</v>
      </c>
      <c r="AV40" s="75">
        <f t="shared" si="33"/>
        <v>0</v>
      </c>
      <c r="AW40" s="75">
        <f t="shared" si="33"/>
        <v>0</v>
      </c>
      <c r="AX40" s="75">
        <f t="shared" si="33"/>
        <v>0</v>
      </c>
      <c r="AY40" s="75">
        <f t="shared" si="33"/>
        <v>0</v>
      </c>
      <c r="AZ40" s="75">
        <f t="shared" si="33"/>
        <v>0</v>
      </c>
      <c r="BB40" s="75">
        <f>SUMIFS($D40:$AM40,$D$14:$AM$14,("&lt;="&amp;BB$14),$D$14:$AM$14,("&gt;"&amp;BA$14))</f>
        <v>0</v>
      </c>
      <c r="BC40" s="75">
        <f>SUMIFS($D40:$AM40,$D$14:$AM$14,("&lt;="&amp;BC$14),$D$14:$AM$14,("&gt;"&amp;BB$14))</f>
        <v>0</v>
      </c>
      <c r="BD40" s="75">
        <f>SUMIFS($D40:$AM40,$D$14:$AM$14,("&lt;="&amp;BD$14),$D$14:$AM$14,("&gt;"&amp;BC$14))</f>
        <v>0</v>
      </c>
    </row>
    <row r="41" spans="2:56" x14ac:dyDescent="0.2">
      <c r="B41" s="34" t="s">
        <v>63</v>
      </c>
      <c r="D41" s="40">
        <v>0</v>
      </c>
      <c r="E41" s="40">
        <v>0</v>
      </c>
      <c r="F41" s="40">
        <f t="shared" ref="F41:AM41" si="34">E41</f>
        <v>0</v>
      </c>
      <c r="G41" s="40">
        <f t="shared" si="34"/>
        <v>0</v>
      </c>
      <c r="H41" s="40">
        <f t="shared" si="34"/>
        <v>0</v>
      </c>
      <c r="I41" s="40">
        <f t="shared" si="34"/>
        <v>0</v>
      </c>
      <c r="J41" s="40">
        <f t="shared" si="34"/>
        <v>0</v>
      </c>
      <c r="K41" s="40">
        <f t="shared" si="34"/>
        <v>0</v>
      </c>
      <c r="L41" s="40">
        <f t="shared" si="34"/>
        <v>0</v>
      </c>
      <c r="M41" s="40">
        <f t="shared" si="34"/>
        <v>0</v>
      </c>
      <c r="N41" s="40">
        <f t="shared" si="34"/>
        <v>0</v>
      </c>
      <c r="O41" s="40">
        <f t="shared" si="34"/>
        <v>0</v>
      </c>
      <c r="P41" s="40">
        <f t="shared" si="34"/>
        <v>0</v>
      </c>
      <c r="Q41" s="40">
        <f t="shared" si="34"/>
        <v>0</v>
      </c>
      <c r="R41" s="40">
        <f t="shared" si="34"/>
        <v>0</v>
      </c>
      <c r="S41" s="40">
        <f t="shared" si="34"/>
        <v>0</v>
      </c>
      <c r="T41" s="40">
        <f t="shared" si="34"/>
        <v>0</v>
      </c>
      <c r="U41" s="40">
        <f t="shared" si="34"/>
        <v>0</v>
      </c>
      <c r="V41" s="40">
        <f t="shared" si="34"/>
        <v>0</v>
      </c>
      <c r="W41" s="40">
        <f t="shared" si="34"/>
        <v>0</v>
      </c>
      <c r="X41" s="40">
        <f t="shared" si="34"/>
        <v>0</v>
      </c>
      <c r="Y41" s="40">
        <f t="shared" si="34"/>
        <v>0</v>
      </c>
      <c r="Z41" s="40">
        <f t="shared" si="34"/>
        <v>0</v>
      </c>
      <c r="AA41" s="40">
        <f t="shared" si="34"/>
        <v>0</v>
      </c>
      <c r="AB41" s="40">
        <f t="shared" si="34"/>
        <v>0</v>
      </c>
      <c r="AC41" s="40">
        <f t="shared" si="34"/>
        <v>0</v>
      </c>
      <c r="AD41" s="40">
        <f t="shared" si="34"/>
        <v>0</v>
      </c>
      <c r="AE41" s="40">
        <f t="shared" si="34"/>
        <v>0</v>
      </c>
      <c r="AF41" s="40">
        <f t="shared" si="34"/>
        <v>0</v>
      </c>
      <c r="AG41" s="40">
        <f t="shared" si="34"/>
        <v>0</v>
      </c>
      <c r="AH41" s="40">
        <f t="shared" si="34"/>
        <v>0</v>
      </c>
      <c r="AI41" s="40">
        <f t="shared" si="34"/>
        <v>0</v>
      </c>
      <c r="AJ41" s="40">
        <f t="shared" si="34"/>
        <v>0</v>
      </c>
      <c r="AK41" s="40">
        <f t="shared" si="34"/>
        <v>0</v>
      </c>
      <c r="AL41" s="40">
        <f t="shared" si="34"/>
        <v>0</v>
      </c>
      <c r="AM41" s="40">
        <f t="shared" si="34"/>
        <v>0</v>
      </c>
      <c r="AO41" s="70">
        <f t="shared" ref="AO41:AZ41" si="35">AO40/AO42</f>
        <v>0</v>
      </c>
      <c r="AP41" s="70">
        <f t="shared" si="35"/>
        <v>0</v>
      </c>
      <c r="AQ41" s="70">
        <f t="shared" si="35"/>
        <v>0</v>
      </c>
      <c r="AR41" s="70">
        <f t="shared" si="35"/>
        <v>0</v>
      </c>
      <c r="AS41" s="70">
        <f t="shared" si="35"/>
        <v>0</v>
      </c>
      <c r="AT41" s="70">
        <f t="shared" si="35"/>
        <v>0</v>
      </c>
      <c r="AU41" s="70">
        <f t="shared" si="35"/>
        <v>0</v>
      </c>
      <c r="AV41" s="70">
        <f t="shared" si="35"/>
        <v>0</v>
      </c>
      <c r="AW41" s="70">
        <f t="shared" si="35"/>
        <v>0</v>
      </c>
      <c r="AX41" s="70">
        <f t="shared" si="35"/>
        <v>0</v>
      </c>
      <c r="AY41" s="70">
        <f t="shared" si="35"/>
        <v>0</v>
      </c>
      <c r="AZ41" s="70">
        <f t="shared" si="35"/>
        <v>0</v>
      </c>
      <c r="BB41" s="70">
        <f>BB40/BB42</f>
        <v>0</v>
      </c>
      <c r="BC41" s="70">
        <f>BC40/BC42</f>
        <v>0</v>
      </c>
      <c r="BD41" s="70">
        <f>BD40/BD42</f>
        <v>0</v>
      </c>
    </row>
    <row r="42" spans="2:56" x14ac:dyDescent="0.2">
      <c r="B42" s="23" t="s">
        <v>64</v>
      </c>
      <c r="D42" s="39">
        <f t="shared" ref="D42:AM42" si="36">D40+D37</f>
        <v>-550892</v>
      </c>
      <c r="E42" s="39">
        <f t="shared" si="36"/>
        <v>-33357.346666666665</v>
      </c>
      <c r="F42" s="39">
        <f t="shared" si="36"/>
        <v>-82557.346666666665</v>
      </c>
      <c r="G42" s="39">
        <f t="shared" si="36"/>
        <v>-33357.346666666665</v>
      </c>
      <c r="H42" s="39">
        <f t="shared" si="36"/>
        <v>-57157.346666666665</v>
      </c>
      <c r="I42" s="39">
        <f t="shared" si="36"/>
        <v>-57157.346666666665</v>
      </c>
      <c r="J42" s="39">
        <f t="shared" si="36"/>
        <v>-57157.346666666665</v>
      </c>
      <c r="K42" s="39">
        <f t="shared" si="36"/>
        <v>-57157.346666666665</v>
      </c>
      <c r="L42" s="39">
        <f t="shared" si="36"/>
        <v>-57157.346666666665</v>
      </c>
      <c r="M42" s="39">
        <f t="shared" si="36"/>
        <v>-57157.346666666665</v>
      </c>
      <c r="N42" s="39">
        <f t="shared" si="36"/>
        <v>-57157.346666666665</v>
      </c>
      <c r="O42" s="39">
        <f t="shared" si="36"/>
        <v>-57157.346666666665</v>
      </c>
      <c r="P42" s="39">
        <f t="shared" si="36"/>
        <v>-57157.346666666665</v>
      </c>
      <c r="Q42" s="39">
        <f t="shared" si="36"/>
        <v>-57157.346666666665</v>
      </c>
      <c r="R42" s="39">
        <f t="shared" si="36"/>
        <v>-106357.34666666666</v>
      </c>
      <c r="S42" s="39">
        <f t="shared" si="36"/>
        <v>-57157.346666666665</v>
      </c>
      <c r="T42" s="39">
        <f t="shared" si="36"/>
        <v>-57157.346666666665</v>
      </c>
      <c r="U42" s="39">
        <f t="shared" si="36"/>
        <v>-57157.346666666665</v>
      </c>
      <c r="V42" s="39">
        <f t="shared" si="36"/>
        <v>-57157.346666666665</v>
      </c>
      <c r="W42" s="39">
        <f t="shared" si="36"/>
        <v>-57157.346666666665</v>
      </c>
      <c r="X42" s="39">
        <f t="shared" si="36"/>
        <v>-57157.346666666665</v>
      </c>
      <c r="Y42" s="39">
        <f t="shared" si="36"/>
        <v>-57157.346666666665</v>
      </c>
      <c r="Z42" s="39">
        <f t="shared" si="36"/>
        <v>-57157.346666666665</v>
      </c>
      <c r="AA42" s="39">
        <f t="shared" si="36"/>
        <v>-57157.346666666665</v>
      </c>
      <c r="AB42" s="39">
        <f t="shared" si="36"/>
        <v>-57157.346666666665</v>
      </c>
      <c r="AC42" s="39">
        <f t="shared" si="36"/>
        <v>-57157.346666666665</v>
      </c>
      <c r="AD42" s="39">
        <f t="shared" si="36"/>
        <v>-106357.34666666666</v>
      </c>
      <c r="AE42" s="39">
        <f t="shared" si="36"/>
        <v>-57157.346666666665</v>
      </c>
      <c r="AF42" s="39">
        <f t="shared" si="36"/>
        <v>-57157.346666666665</v>
      </c>
      <c r="AG42" s="39">
        <f t="shared" si="36"/>
        <v>-57157.346666666665</v>
      </c>
      <c r="AH42" s="39">
        <f t="shared" si="36"/>
        <v>-57157.346666666665</v>
      </c>
      <c r="AI42" s="39">
        <f t="shared" si="36"/>
        <v>-57157.346666666665</v>
      </c>
      <c r="AJ42" s="39">
        <f t="shared" si="36"/>
        <v>-57157.346666666665</v>
      </c>
      <c r="AK42" s="39">
        <f t="shared" si="36"/>
        <v>-57157.346666666665</v>
      </c>
      <c r="AL42" s="39">
        <f t="shared" si="36"/>
        <v>-57157.346666666665</v>
      </c>
      <c r="AM42" s="39">
        <f t="shared" si="36"/>
        <v>-57157.346666666665</v>
      </c>
      <c r="AO42" s="39">
        <f t="shared" ref="AO42:AZ42" si="37">AO40+AO37</f>
        <v>-666806.69333333336</v>
      </c>
      <c r="AP42" s="39">
        <f t="shared" si="37"/>
        <v>-147672.03999999998</v>
      </c>
      <c r="AQ42" s="39">
        <f t="shared" si="37"/>
        <v>-171472.03999999998</v>
      </c>
      <c r="AR42" s="39">
        <f t="shared" si="37"/>
        <v>-171472.03999999998</v>
      </c>
      <c r="AS42" s="39">
        <f t="shared" si="37"/>
        <v>-220672.03999999998</v>
      </c>
      <c r="AT42" s="39">
        <f t="shared" si="37"/>
        <v>-171472.03999999998</v>
      </c>
      <c r="AU42" s="39">
        <f t="shared" si="37"/>
        <v>-171472.03999999998</v>
      </c>
      <c r="AV42" s="39">
        <f t="shared" si="37"/>
        <v>-171472.03999999998</v>
      </c>
      <c r="AW42" s="39">
        <f t="shared" si="37"/>
        <v>-220672.03999999998</v>
      </c>
      <c r="AX42" s="39">
        <f t="shared" si="37"/>
        <v>-171472.03999999998</v>
      </c>
      <c r="AY42" s="39">
        <f t="shared" si="37"/>
        <v>-171472.03999999998</v>
      </c>
      <c r="AZ42" s="39">
        <f t="shared" si="37"/>
        <v>-171472.03999999998</v>
      </c>
      <c r="BB42" s="39">
        <f>BB40+BB37</f>
        <v>-1157422.8133333332</v>
      </c>
      <c r="BC42" s="39">
        <f>BC40+BC37</f>
        <v>-735088.15999999992</v>
      </c>
      <c r="BD42" s="39">
        <f>BD40+BD37</f>
        <v>-735088.15999999992</v>
      </c>
    </row>
    <row r="43" spans="2:56" x14ac:dyDescent="0.2">
      <c r="B43" s="34" t="s">
        <v>53</v>
      </c>
      <c r="D43" s="29">
        <f t="shared" ref="D43:AM43" si="38">IFERROR(D42/D$16*-1,0)</f>
        <v>27.544599999999999</v>
      </c>
      <c r="E43" s="29">
        <f t="shared" si="38"/>
        <v>1.6678673333333331</v>
      </c>
      <c r="F43" s="29">
        <f t="shared" si="38"/>
        <v>4.1278673333333336</v>
      </c>
      <c r="G43" s="29">
        <f t="shared" si="38"/>
        <v>1.6678673333333331</v>
      </c>
      <c r="H43" s="29">
        <f t="shared" si="38"/>
        <v>2.8578673333333331</v>
      </c>
      <c r="I43" s="29">
        <f t="shared" si="38"/>
        <v>2.8578673333333331</v>
      </c>
      <c r="J43" s="29">
        <f t="shared" si="38"/>
        <v>2.8578673333333331</v>
      </c>
      <c r="K43" s="29">
        <f t="shared" si="38"/>
        <v>2.8578673333333331</v>
      </c>
      <c r="L43" s="29">
        <f t="shared" si="38"/>
        <v>2.8578673333333331</v>
      </c>
      <c r="M43" s="29">
        <f t="shared" si="38"/>
        <v>2.8578673333333331</v>
      </c>
      <c r="N43" s="29">
        <f t="shared" si="38"/>
        <v>2.8578673333333331</v>
      </c>
      <c r="O43" s="29">
        <f t="shared" si="38"/>
        <v>2.8578673333333331</v>
      </c>
      <c r="P43" s="29">
        <f t="shared" si="38"/>
        <v>2.8578673333333331</v>
      </c>
      <c r="Q43" s="29">
        <f t="shared" si="38"/>
        <v>2.8578673333333331</v>
      </c>
      <c r="R43" s="29">
        <f t="shared" si="38"/>
        <v>5.3178673333333331</v>
      </c>
      <c r="S43" s="29">
        <f t="shared" si="38"/>
        <v>2.8578673333333331</v>
      </c>
      <c r="T43" s="29">
        <f t="shared" si="38"/>
        <v>2.8578673333333331</v>
      </c>
      <c r="U43" s="29">
        <f t="shared" si="38"/>
        <v>2.8578673333333331</v>
      </c>
      <c r="V43" s="29">
        <f t="shared" si="38"/>
        <v>2.8578673333333331</v>
      </c>
      <c r="W43" s="29">
        <f t="shared" si="38"/>
        <v>2.8578673333333331</v>
      </c>
      <c r="X43" s="29">
        <f t="shared" si="38"/>
        <v>2.8578673333333331</v>
      </c>
      <c r="Y43" s="29">
        <f t="shared" si="38"/>
        <v>2.8578673333333331</v>
      </c>
      <c r="Z43" s="29">
        <f t="shared" si="38"/>
        <v>2.8578673333333331</v>
      </c>
      <c r="AA43" s="29">
        <f t="shared" si="38"/>
        <v>2.8578673333333331</v>
      </c>
      <c r="AB43" s="29">
        <f t="shared" si="38"/>
        <v>2.8578673333333331</v>
      </c>
      <c r="AC43" s="29">
        <f t="shared" si="38"/>
        <v>2.8578673333333331</v>
      </c>
      <c r="AD43" s="29">
        <f t="shared" si="38"/>
        <v>5.3178673333333331</v>
      </c>
      <c r="AE43" s="29">
        <f t="shared" si="38"/>
        <v>2.8578673333333331</v>
      </c>
      <c r="AF43" s="29">
        <f t="shared" si="38"/>
        <v>2.8578673333333331</v>
      </c>
      <c r="AG43" s="29">
        <f t="shared" si="38"/>
        <v>2.8578673333333331</v>
      </c>
      <c r="AH43" s="29">
        <f t="shared" si="38"/>
        <v>2.8578673333333331</v>
      </c>
      <c r="AI43" s="29">
        <f t="shared" si="38"/>
        <v>2.8578673333333331</v>
      </c>
      <c r="AJ43" s="29">
        <f t="shared" si="38"/>
        <v>2.8578673333333331</v>
      </c>
      <c r="AK43" s="29">
        <f t="shared" si="38"/>
        <v>2.8578673333333331</v>
      </c>
      <c r="AL43" s="29">
        <f t="shared" si="38"/>
        <v>2.8578673333333331</v>
      </c>
      <c r="AM43" s="29">
        <f t="shared" si="38"/>
        <v>2.8578673333333331</v>
      </c>
      <c r="AO43" s="29">
        <f t="shared" ref="AO43:AZ43" si="39">IFERROR(AO42/AO$16*-1,0)</f>
        <v>11.113444888888889</v>
      </c>
      <c r="AP43" s="29">
        <f t="shared" si="39"/>
        <v>2.4612006666666661</v>
      </c>
      <c r="AQ43" s="29">
        <f t="shared" si="39"/>
        <v>2.8578673333333331</v>
      </c>
      <c r="AR43" s="29">
        <f t="shared" si="39"/>
        <v>2.8578673333333331</v>
      </c>
      <c r="AS43" s="29">
        <f t="shared" si="39"/>
        <v>3.6778673333333329</v>
      </c>
      <c r="AT43" s="29">
        <f t="shared" si="39"/>
        <v>2.8578673333333331</v>
      </c>
      <c r="AU43" s="29">
        <f t="shared" si="39"/>
        <v>2.8578673333333331</v>
      </c>
      <c r="AV43" s="29">
        <f t="shared" si="39"/>
        <v>2.8578673333333331</v>
      </c>
      <c r="AW43" s="29">
        <f t="shared" si="39"/>
        <v>3.6778673333333329</v>
      </c>
      <c r="AX43" s="29">
        <f t="shared" si="39"/>
        <v>2.8578673333333331</v>
      </c>
      <c r="AY43" s="29">
        <f t="shared" si="39"/>
        <v>2.8578673333333331</v>
      </c>
      <c r="AZ43" s="29">
        <f t="shared" si="39"/>
        <v>2.8578673333333331</v>
      </c>
      <c r="BB43" s="29">
        <f>IFERROR(BB42/BB$16*-1,0)</f>
        <v>4.8225950555555555</v>
      </c>
      <c r="BC43" s="29">
        <f>IFERROR(BC42/BC$16*-1,0)</f>
        <v>3.0628673333333332</v>
      </c>
      <c r="BD43" s="29">
        <f>IFERROR(BD42/BD$16*-1,0)</f>
        <v>3.0628673333333332</v>
      </c>
    </row>
    <row r="44" spans="2:56" x14ac:dyDescent="0.2">
      <c r="B44" s="41"/>
      <c r="C44" s="18"/>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O44" s="42"/>
      <c r="AP44" s="42"/>
      <c r="AQ44" s="42"/>
      <c r="AR44" s="42"/>
      <c r="AS44" s="42"/>
      <c r="AT44" s="42"/>
      <c r="AU44" s="42"/>
      <c r="AV44" s="42"/>
      <c r="AW44" s="42"/>
      <c r="AX44" s="42"/>
      <c r="AY44" s="42"/>
      <c r="AZ44" s="42"/>
      <c r="BB44" s="42"/>
      <c r="BC44" s="42"/>
      <c r="BD44" s="42"/>
    </row>
    <row r="48" spans="2:56" ht="18.600000000000001" customHeight="1" x14ac:dyDescent="0.2">
      <c r="B48" s="63" t="s">
        <v>65</v>
      </c>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O48" s="15"/>
      <c r="AP48" s="15"/>
      <c r="AQ48" s="15"/>
      <c r="AR48" s="15"/>
      <c r="AS48" s="15"/>
      <c r="AT48" s="15"/>
      <c r="AU48" s="15"/>
      <c r="AV48" s="15"/>
      <c r="AW48" s="15"/>
      <c r="AX48" s="15"/>
      <c r="AY48" s="15"/>
      <c r="AZ48" s="15"/>
      <c r="BB48" s="15"/>
      <c r="BC48" s="15"/>
      <c r="BD48" s="15"/>
    </row>
    <row r="50" spans="2:56" x14ac:dyDescent="0.2">
      <c r="B50" s="18" t="s">
        <v>47</v>
      </c>
      <c r="C50" s="18"/>
      <c r="D50" s="19">
        <f>'Financial Model'!D14</f>
        <v>43861</v>
      </c>
      <c r="E50" s="19">
        <f>'Financial Model'!E14</f>
        <v>43890</v>
      </c>
      <c r="F50" s="19">
        <f>'Financial Model'!F14</f>
        <v>43921</v>
      </c>
      <c r="G50" s="19">
        <f>'Financial Model'!G14</f>
        <v>43951</v>
      </c>
      <c r="H50" s="19">
        <f>'Financial Model'!H14</f>
        <v>43982</v>
      </c>
      <c r="I50" s="19">
        <f>'Financial Model'!I14</f>
        <v>44012</v>
      </c>
      <c r="J50" s="19">
        <f>'Financial Model'!J14</f>
        <v>44043</v>
      </c>
      <c r="K50" s="19">
        <f>'Financial Model'!K14</f>
        <v>44074</v>
      </c>
      <c r="L50" s="19">
        <f>'Financial Model'!L14</f>
        <v>44104</v>
      </c>
      <c r="M50" s="19">
        <f>'Financial Model'!M14</f>
        <v>44135</v>
      </c>
      <c r="N50" s="19">
        <f>'Financial Model'!N14</f>
        <v>44165</v>
      </c>
      <c r="O50" s="19">
        <f>'Financial Model'!O14</f>
        <v>44196</v>
      </c>
      <c r="P50" s="19">
        <f>'Financial Model'!P14</f>
        <v>44227</v>
      </c>
      <c r="Q50" s="19">
        <f>'Financial Model'!Q14</f>
        <v>44255</v>
      </c>
      <c r="R50" s="19">
        <f>'Financial Model'!R14</f>
        <v>44286</v>
      </c>
      <c r="S50" s="19">
        <f>'Financial Model'!S14</f>
        <v>44316</v>
      </c>
      <c r="T50" s="19">
        <f>'Financial Model'!T14</f>
        <v>44347</v>
      </c>
      <c r="U50" s="19">
        <f>'Financial Model'!U14</f>
        <v>44377</v>
      </c>
      <c r="V50" s="19">
        <f>'Financial Model'!V14</f>
        <v>44408</v>
      </c>
      <c r="W50" s="19">
        <f>'Financial Model'!W14</f>
        <v>44439</v>
      </c>
      <c r="X50" s="19">
        <f>'Financial Model'!X14</f>
        <v>44469</v>
      </c>
      <c r="Y50" s="19">
        <f>'Financial Model'!Y14</f>
        <v>44500</v>
      </c>
      <c r="Z50" s="19">
        <f>'Financial Model'!Z14</f>
        <v>44530</v>
      </c>
      <c r="AA50" s="19">
        <f>'Financial Model'!AA14</f>
        <v>44561</v>
      </c>
      <c r="AB50" s="19">
        <f>'Financial Model'!AB14</f>
        <v>44592</v>
      </c>
      <c r="AC50" s="19">
        <f>'Financial Model'!AC14</f>
        <v>44620</v>
      </c>
      <c r="AD50" s="19">
        <f>'Financial Model'!AD14</f>
        <v>44651</v>
      </c>
      <c r="AE50" s="19">
        <f>'Financial Model'!AE14</f>
        <v>44681</v>
      </c>
      <c r="AF50" s="19">
        <f>'Financial Model'!AF14</f>
        <v>44712</v>
      </c>
      <c r="AG50" s="19">
        <f>'Financial Model'!AG14</f>
        <v>44742</v>
      </c>
      <c r="AH50" s="19">
        <f>'Financial Model'!AH14</f>
        <v>44773</v>
      </c>
      <c r="AI50" s="19">
        <f>'Financial Model'!AI14</f>
        <v>44804</v>
      </c>
      <c r="AJ50" s="19">
        <f>'Financial Model'!AJ14</f>
        <v>44834</v>
      </c>
      <c r="AK50" s="19">
        <f>'Financial Model'!AK14</f>
        <v>44865</v>
      </c>
      <c r="AL50" s="19">
        <f>'Financial Model'!AL14</f>
        <v>44895</v>
      </c>
      <c r="AM50" s="19">
        <f>'Financial Model'!AM14</f>
        <v>44926</v>
      </c>
      <c r="AO50" s="19">
        <f>'Financial Model'!AO14</f>
        <v>43921</v>
      </c>
      <c r="AP50" s="19">
        <f>'Financial Model'!AP14</f>
        <v>44012</v>
      </c>
      <c r="AQ50" s="19">
        <f>'Financial Model'!AQ14</f>
        <v>44104</v>
      </c>
      <c r="AR50" s="19">
        <f>'Financial Model'!AR14</f>
        <v>44196</v>
      </c>
      <c r="AS50" s="19">
        <f>'Financial Model'!AS14</f>
        <v>44286</v>
      </c>
      <c r="AT50" s="19">
        <f>'Financial Model'!AT14</f>
        <v>44377</v>
      </c>
      <c r="AU50" s="19">
        <f>'Financial Model'!AU14</f>
        <v>44469</v>
      </c>
      <c r="AV50" s="19">
        <f>'Financial Model'!AV14</f>
        <v>44561</v>
      </c>
      <c r="AW50" s="19">
        <f>'Financial Model'!AW14</f>
        <v>44651</v>
      </c>
      <c r="AX50" s="19">
        <f>'Financial Model'!AX14</f>
        <v>44742</v>
      </c>
      <c r="AY50" s="19">
        <f>'Financial Model'!AY14</f>
        <v>44834</v>
      </c>
      <c r="AZ50" s="19">
        <f>'Financial Model'!AZ14</f>
        <v>44926</v>
      </c>
      <c r="BB50" s="19">
        <f>'Financial Model'!BB14</f>
        <v>44196</v>
      </c>
      <c r="BC50" s="19">
        <f>'Financial Model'!BC14</f>
        <v>44561</v>
      </c>
      <c r="BD50" s="19">
        <f>'Financial Model'!BD14</f>
        <v>44926</v>
      </c>
    </row>
    <row r="52" spans="2:56" x14ac:dyDescent="0.2">
      <c r="B52" s="23" t="s">
        <v>66</v>
      </c>
    </row>
    <row r="53" spans="2:56" x14ac:dyDescent="0.2">
      <c r="B53" s="25" t="s">
        <v>64</v>
      </c>
      <c r="D53" s="45">
        <f>IF('Financial Model'!D12="Actual",'Raw Financials'!F104,D42)</f>
        <v>-550892</v>
      </c>
      <c r="E53" s="45">
        <f>IF('Financial Model'!E12="Actual",'Raw Financials'!G104,E42)</f>
        <v>-33357.346666666665</v>
      </c>
      <c r="F53" s="45">
        <f>IF('Financial Model'!F12="Actual",'Raw Financials'!H104,F42)</f>
        <v>-82557.346666666665</v>
      </c>
      <c r="G53" s="45">
        <f>IF('Financial Model'!G12="Actual",'Raw Financials'!I104,G42)</f>
        <v>-33357.346666666665</v>
      </c>
      <c r="H53" s="45">
        <f>IF('Financial Model'!H12="Actual",'Raw Financials'!J104,H42)</f>
        <v>-57157.346666666665</v>
      </c>
      <c r="I53" s="45">
        <f>IF('Financial Model'!I12="Actual",'Raw Financials'!K104,I42)</f>
        <v>-57157.346666666665</v>
      </c>
      <c r="J53" s="45">
        <f>IF('Financial Model'!J12="Actual",'Raw Financials'!L104,J42)</f>
        <v>-57157.346666666665</v>
      </c>
      <c r="K53" s="45">
        <f>IF('Financial Model'!K12="Actual",'Raw Financials'!M104,K42)</f>
        <v>-57157.346666666665</v>
      </c>
      <c r="L53" s="45">
        <f>IF('Financial Model'!L12="Actual",'Raw Financials'!N104,L42)</f>
        <v>-57157.346666666665</v>
      </c>
      <c r="M53" s="45">
        <f>IF('Financial Model'!M12="Actual",'Raw Financials'!O104,M42)</f>
        <v>-57157.346666666665</v>
      </c>
      <c r="N53" s="45">
        <f>IF('Financial Model'!N12="Actual",'Raw Financials'!P104,N42)</f>
        <v>-57157.346666666665</v>
      </c>
      <c r="O53" s="45">
        <f>IF('Financial Model'!O12="Actual",'Raw Financials'!Q104,O42)</f>
        <v>-57157.346666666665</v>
      </c>
      <c r="P53" s="45">
        <f>IF('Financial Model'!P12="Actual",'Raw Financials'!#REF!,P42)</f>
        <v>-57157.346666666665</v>
      </c>
      <c r="Q53" s="45">
        <f>IF('Financial Model'!Q12="Actual",'Raw Financials'!#REF!,Q42)</f>
        <v>-57157.346666666665</v>
      </c>
      <c r="R53" s="45">
        <f>IF('Financial Model'!R12="Actual",'Raw Financials'!#REF!,R42)</f>
        <v>-106357.34666666666</v>
      </c>
      <c r="S53" s="45">
        <f>IF('Financial Model'!S12="Actual",'Raw Financials'!#REF!,S42)</f>
        <v>-57157.346666666665</v>
      </c>
      <c r="T53" s="45">
        <f>IF('Financial Model'!T12="Actual",'Raw Financials'!#REF!,T42)</f>
        <v>-57157.346666666665</v>
      </c>
      <c r="U53" s="45">
        <f>IF('Financial Model'!U12="Actual",'Raw Financials'!#REF!,U42)</f>
        <v>-57157.346666666665</v>
      </c>
      <c r="V53" s="45">
        <f>IF('Financial Model'!V12="Actual",'Raw Financials'!#REF!,V42)</f>
        <v>-57157.346666666665</v>
      </c>
      <c r="W53" s="45">
        <f>IF('Financial Model'!W12="Actual",'Raw Financials'!#REF!,W42)</f>
        <v>-57157.346666666665</v>
      </c>
      <c r="X53" s="45">
        <f>IF('Financial Model'!X12="Actual",'Raw Financials'!#REF!,X42)</f>
        <v>-57157.346666666665</v>
      </c>
      <c r="Y53" s="45">
        <f>IF('Financial Model'!Y12="Actual",'Raw Financials'!#REF!,Y42)</f>
        <v>-57157.346666666665</v>
      </c>
      <c r="Z53" s="45">
        <f>IF('Financial Model'!Z12="Actual",'Raw Financials'!#REF!,Z42)</f>
        <v>-57157.346666666665</v>
      </c>
      <c r="AA53" s="45">
        <f>IF('Financial Model'!AA12="Actual",'Raw Financials'!#REF!,AA42)</f>
        <v>-57157.346666666665</v>
      </c>
      <c r="AB53" s="45">
        <f>IF('Financial Model'!AB12="Actual",'Raw Financials'!#REF!,AB42)</f>
        <v>-57157.346666666665</v>
      </c>
      <c r="AC53" s="45">
        <f>IF('Financial Model'!AC12="Actual",'Raw Financials'!#REF!,AC42)</f>
        <v>-57157.346666666665</v>
      </c>
      <c r="AD53" s="45">
        <f>IF('Financial Model'!AD12="Actual",'Raw Financials'!#REF!,AD42)</f>
        <v>-106357.34666666666</v>
      </c>
      <c r="AE53" s="45">
        <f>IF('Financial Model'!AE12="Actual",'Raw Financials'!#REF!,AE42)</f>
        <v>-57157.346666666665</v>
      </c>
      <c r="AF53" s="45">
        <f>IF('Financial Model'!AF12="Actual",'Raw Financials'!#REF!,AF42)</f>
        <v>-57157.346666666665</v>
      </c>
      <c r="AG53" s="45">
        <f>IF('Financial Model'!AG12="Actual",'Raw Financials'!#REF!,AG42)</f>
        <v>-57157.346666666665</v>
      </c>
      <c r="AH53" s="45">
        <f>IF('Financial Model'!AH12="Actual",'Raw Financials'!#REF!,AH42)</f>
        <v>-57157.346666666665</v>
      </c>
      <c r="AI53" s="45">
        <f>IF('Financial Model'!AI12="Actual",'Raw Financials'!#REF!,AI42)</f>
        <v>-57157.346666666665</v>
      </c>
      <c r="AJ53" s="45">
        <f>IF('Financial Model'!AJ12="Actual",'Raw Financials'!#REF!,AJ42)</f>
        <v>-57157.346666666665</v>
      </c>
      <c r="AK53" s="45">
        <f>IF('Financial Model'!AK12="Actual",'Raw Financials'!#REF!,AK42)</f>
        <v>-57157.346666666665</v>
      </c>
      <c r="AL53" s="45">
        <f>IF('Financial Model'!AL12="Actual",'Raw Financials'!#REF!,AL42)</f>
        <v>-57157.346666666665</v>
      </c>
      <c r="AM53" s="45">
        <f>IF('Financial Model'!AM12="Actual",'Raw Financials'!#REF!,AM42)</f>
        <v>-57157.346666666665</v>
      </c>
      <c r="AO53" s="74">
        <f t="shared" ref="AO53:AZ53" si="40">SUMIFS($D53:$AM53,$D$14:$AM$14,("&lt;="&amp;AO$14),$D$14:$AM$14,("&gt;"&amp;AN$14))</f>
        <v>-666806.69333333336</v>
      </c>
      <c r="AP53" s="74">
        <f t="shared" si="40"/>
        <v>-147672.03999999998</v>
      </c>
      <c r="AQ53" s="74">
        <f t="shared" si="40"/>
        <v>-171472.03999999998</v>
      </c>
      <c r="AR53" s="74">
        <f t="shared" si="40"/>
        <v>-171472.03999999998</v>
      </c>
      <c r="AS53" s="74">
        <f t="shared" si="40"/>
        <v>-220672.03999999998</v>
      </c>
      <c r="AT53" s="74">
        <f t="shared" si="40"/>
        <v>-171472.03999999998</v>
      </c>
      <c r="AU53" s="74">
        <f t="shared" si="40"/>
        <v>-171472.03999999998</v>
      </c>
      <c r="AV53" s="74">
        <f t="shared" si="40"/>
        <v>-171472.03999999998</v>
      </c>
      <c r="AW53" s="74">
        <f t="shared" si="40"/>
        <v>-220672.03999999998</v>
      </c>
      <c r="AX53" s="74">
        <f t="shared" si="40"/>
        <v>-171472.03999999998</v>
      </c>
      <c r="AY53" s="74">
        <f t="shared" si="40"/>
        <v>-171472.03999999998</v>
      </c>
      <c r="AZ53" s="74">
        <f t="shared" si="40"/>
        <v>-171472.03999999998</v>
      </c>
      <c r="BB53" s="74">
        <f t="shared" ref="BB53:BD55" si="41">SUMIFS($D53:$AM53,$D$14:$AM$14,("&lt;="&amp;BB$14),$D$14:$AM$14,("&gt;"&amp;BA$14))</f>
        <v>-1157422.8133333335</v>
      </c>
      <c r="BC53" s="74">
        <f t="shared" si="41"/>
        <v>-735088.16</v>
      </c>
      <c r="BD53" s="74">
        <f t="shared" si="41"/>
        <v>-735088.16</v>
      </c>
    </row>
    <row r="54" spans="2:56" x14ac:dyDescent="0.2">
      <c r="B54" s="46" t="s">
        <v>67</v>
      </c>
      <c r="D54" s="31">
        <f>IF('Financial Model'!D12="Actual",'Raw Financials'!F119,'Balance Sheet Projections'!D55*-1)</f>
        <v>2000</v>
      </c>
      <c r="E54" s="31">
        <f>IF('Financial Model'!E12="Actual",'Raw Financials'!G119,'Balance Sheet Projections'!E55*-1)</f>
        <v>2500</v>
      </c>
      <c r="F54" s="31">
        <f>IF('Financial Model'!F12="Actual",'Raw Financials'!H119,'Balance Sheet Projections'!F55*-1)</f>
        <v>2425</v>
      </c>
      <c r="G54" s="31">
        <f>IF('Financial Model'!G12="Actual",'Raw Financials'!I119,'Balance Sheet Projections'!G55*-1)</f>
        <v>2353.75</v>
      </c>
      <c r="H54" s="31">
        <f>IF('Financial Model'!H12="Actual",'Raw Financials'!J119,'Balance Sheet Projections'!H55*-1)</f>
        <v>2286.0625</v>
      </c>
      <c r="I54" s="31">
        <f>IF('Financial Model'!I12="Actual",'Raw Financials'!K119,'Balance Sheet Projections'!I55*-1)</f>
        <v>2221.7593750000001</v>
      </c>
      <c r="J54" s="31">
        <f>IF('Financial Model'!J12="Actual",'Raw Financials'!L119,'Balance Sheet Projections'!J55*-1)</f>
        <v>2160.67140625</v>
      </c>
      <c r="K54" s="31">
        <f>IF('Financial Model'!K12="Actual",'Raw Financials'!M119,'Balance Sheet Projections'!K55*-1)</f>
        <v>2102.6378359374999</v>
      </c>
      <c r="L54" s="31">
        <f>IF('Financial Model'!L12="Actual",'Raw Financials'!N119,'Balance Sheet Projections'!L55*-1)</f>
        <v>2047.5059441406247</v>
      </c>
      <c r="M54" s="31">
        <f>IF('Financial Model'!M12="Actual",'Raw Financials'!O119,'Balance Sheet Projections'!M55*-1)</f>
        <v>1995.1306469335934</v>
      </c>
      <c r="N54" s="31">
        <f>IF('Financial Model'!N12="Actual",'Raw Financials'!P119,'Balance Sheet Projections'!N55*-1)</f>
        <v>1945.3741145869139</v>
      </c>
      <c r="O54" s="31">
        <f>IF('Financial Model'!O12="Actual",'Raw Financials'!Q119,'Balance Sheet Projections'!O55*-1)</f>
        <v>1898.1054088575684</v>
      </c>
      <c r="P54" s="31">
        <f>IF('Financial Model'!P12="Actual",'Raw Financials'!#REF!,'Balance Sheet Projections'!P55*-1)</f>
        <v>1853.2001384146897</v>
      </c>
      <c r="Q54" s="31">
        <f>IF('Financial Model'!Q12="Actual",'Raw Financials'!#REF!,'Balance Sheet Projections'!Q55*-1)</f>
        <v>1810.5401314939554</v>
      </c>
      <c r="R54" s="31">
        <f>IF('Financial Model'!R12="Actual",'Raw Financials'!#REF!,'Balance Sheet Projections'!R55*-1)</f>
        <v>1770.013124919258</v>
      </c>
      <c r="S54" s="31">
        <f>IF('Financial Model'!S12="Actual",'Raw Financials'!#REF!,'Balance Sheet Projections'!S55*-1)</f>
        <v>1731.5124686732952</v>
      </c>
      <c r="T54" s="31">
        <f>IF('Financial Model'!T12="Actual",'Raw Financials'!#REF!,'Balance Sheet Projections'!T55*-1)</f>
        <v>1694.9368452396302</v>
      </c>
      <c r="U54" s="31">
        <f>IF('Financial Model'!U12="Actual",'Raw Financials'!#REF!,'Balance Sheet Projections'!U55*-1)</f>
        <v>1660.1900029776489</v>
      </c>
      <c r="V54" s="31">
        <f>IF('Financial Model'!V12="Actual",'Raw Financials'!#REF!,'Balance Sheet Projections'!V55*-1)</f>
        <v>1627.1805028287663</v>
      </c>
      <c r="W54" s="31">
        <f>IF('Financial Model'!W12="Actual",'Raw Financials'!#REF!,'Balance Sheet Projections'!W55*-1)</f>
        <v>1595.8214776873283</v>
      </c>
      <c r="X54" s="31">
        <f>IF('Financial Model'!X12="Actual",'Raw Financials'!#REF!,'Balance Sheet Projections'!X55*-1)</f>
        <v>1566.0304038029619</v>
      </c>
      <c r="Y54" s="31">
        <f>IF('Financial Model'!Y12="Actual",'Raw Financials'!#REF!,'Balance Sheet Projections'!Y55*-1)</f>
        <v>1537.7288836128139</v>
      </c>
      <c r="Z54" s="31">
        <f>IF('Financial Model'!Z12="Actual",'Raw Financials'!#REF!,'Balance Sheet Projections'!Z55*-1)</f>
        <v>1510.8424394321733</v>
      </c>
      <c r="AA54" s="31">
        <f>IF('Financial Model'!AA12="Actual",'Raw Financials'!#REF!,'Balance Sheet Projections'!AA55*-1)</f>
        <v>1485.3003174605647</v>
      </c>
      <c r="AB54" s="31">
        <f>IF('Financial Model'!AB12="Actual",'Raw Financials'!#REF!,'Balance Sheet Projections'!AB55*-1)</f>
        <v>1461.0353015875362</v>
      </c>
      <c r="AC54" s="31">
        <f>IF('Financial Model'!AC12="Actual",'Raw Financials'!#REF!,'Balance Sheet Projections'!AC55*-1)</f>
        <v>1437.9835365081594</v>
      </c>
      <c r="AD54" s="31">
        <f>IF('Financial Model'!AD12="Actual",'Raw Financials'!#REF!,'Balance Sheet Projections'!AD55*-1)</f>
        <v>1416.0843596827515</v>
      </c>
      <c r="AE54" s="31">
        <f>IF('Financial Model'!AE12="Actual",'Raw Financials'!#REF!,'Balance Sheet Projections'!AE55*-1)</f>
        <v>1395.280141698614</v>
      </c>
      <c r="AF54" s="31">
        <f>IF('Financial Model'!AF12="Actual",'Raw Financials'!#REF!,'Balance Sheet Projections'!AF55*-1)</f>
        <v>1375.5161346136831</v>
      </c>
      <c r="AG54" s="31">
        <f>IF('Financial Model'!AG12="Actual",'Raw Financials'!#REF!,'Balance Sheet Projections'!AG55*-1)</f>
        <v>1356.7403278829988</v>
      </c>
      <c r="AH54" s="31">
        <f>IF('Financial Model'!AH12="Actual",'Raw Financials'!#REF!,'Balance Sheet Projections'!AH55*-1)</f>
        <v>1338.9033114888489</v>
      </c>
      <c r="AI54" s="31">
        <f>IF('Financial Model'!AI12="Actual",'Raw Financials'!#REF!,'Balance Sheet Projections'!AI55*-1)</f>
        <v>1321.9581459144065</v>
      </c>
      <c r="AJ54" s="31">
        <f>IF('Financial Model'!AJ12="Actual",'Raw Financials'!#REF!,'Balance Sheet Projections'!AJ55*-1)</f>
        <v>1305.8602386186863</v>
      </c>
      <c r="AK54" s="31">
        <f>IF('Financial Model'!AK12="Actual",'Raw Financials'!#REF!,'Balance Sheet Projections'!AK55*-1)</f>
        <v>1290.5672266877518</v>
      </c>
      <c r="AL54" s="31">
        <f>IF('Financial Model'!AL12="Actual",'Raw Financials'!#REF!,'Balance Sheet Projections'!AL55*-1)</f>
        <v>1276.0388653533644</v>
      </c>
      <c r="AM54" s="31">
        <f>IF('Financial Model'!AM12="Actual",'Raw Financials'!#REF!,'Balance Sheet Projections'!AM55*-1)</f>
        <v>1262.2369220856963</v>
      </c>
      <c r="AO54" s="74">
        <f t="shared" ref="AO54:AZ54" si="42">SUMIFS($D54:$AM54,$D$14:$AM$14,("&lt;="&amp;AO$14),$D$14:$AM$14,("&gt;"&amp;AN$14))</f>
        <v>6925</v>
      </c>
      <c r="AP54" s="74">
        <f t="shared" si="42"/>
        <v>6861.5718749999996</v>
      </c>
      <c r="AQ54" s="74">
        <f t="shared" si="42"/>
        <v>6310.8151863281246</v>
      </c>
      <c r="AR54" s="74">
        <f t="shared" si="42"/>
        <v>5838.610170378076</v>
      </c>
      <c r="AS54" s="74">
        <f t="shared" si="42"/>
        <v>5433.7533948279033</v>
      </c>
      <c r="AT54" s="74">
        <f t="shared" si="42"/>
        <v>5086.6393168905743</v>
      </c>
      <c r="AU54" s="74">
        <f t="shared" si="42"/>
        <v>4789.0323843190563</v>
      </c>
      <c r="AV54" s="74">
        <f t="shared" si="42"/>
        <v>4533.871640505552</v>
      </c>
      <c r="AW54" s="74">
        <f t="shared" si="42"/>
        <v>4315.1031977784469</v>
      </c>
      <c r="AX54" s="74">
        <f t="shared" si="42"/>
        <v>4127.5366041952957</v>
      </c>
      <c r="AY54" s="74">
        <f t="shared" si="42"/>
        <v>3966.7216960219416</v>
      </c>
      <c r="AZ54" s="74">
        <f t="shared" si="42"/>
        <v>3828.8430141268127</v>
      </c>
      <c r="BB54" s="74">
        <f t="shared" si="41"/>
        <v>25935.997231706202</v>
      </c>
      <c r="BC54" s="74">
        <f t="shared" si="41"/>
        <v>19843.296736543089</v>
      </c>
      <c r="BD54" s="74">
        <f t="shared" si="41"/>
        <v>16238.204512122496</v>
      </c>
    </row>
    <row r="55" spans="2:56" x14ac:dyDescent="0.2">
      <c r="B55" s="46" t="s">
        <v>68</v>
      </c>
      <c r="D55" s="31">
        <f>IF(D12="Actual",'Raw Financials'!F118,'Balance Sheet Projections'!D31)</f>
        <v>0</v>
      </c>
      <c r="E55" s="31">
        <f>IF(E12="Actual",'Raw Financials'!G118,'Balance Sheet Projections'!E31)</f>
        <v>-9148.7002349924223</v>
      </c>
      <c r="F55" s="31">
        <f>IF(F12="Actual",'Raw Financials'!H118,'Balance Sheet Projections'!F31)</f>
        <v>869.73123183640564</v>
      </c>
      <c r="G55" s="31">
        <f>IF(G12="Actual",'Raw Financials'!I118,'Balance Sheet Projections'!G31)</f>
        <v>-869.73123183640564</v>
      </c>
      <c r="H55" s="31">
        <f>IF(H12="Actual",'Raw Financials'!J118,'Balance Sheet Projections'!H31)</f>
        <v>420.72364466882937</v>
      </c>
      <c r="I55" s="31">
        <f>IF(I12="Actual",'Raw Financials'!K118,'Balance Sheet Projections'!I31)</f>
        <v>0</v>
      </c>
      <c r="J55" s="31">
        <f>IF(J12="Actual",'Raw Financials'!L118,'Balance Sheet Projections'!J31)</f>
        <v>0</v>
      </c>
      <c r="K55" s="31">
        <f>IF(K12="Actual",'Raw Financials'!M118,'Balance Sheet Projections'!K31)</f>
        <v>0</v>
      </c>
      <c r="L55" s="31">
        <f>IF(L12="Actual",'Raw Financials'!N118,'Balance Sheet Projections'!L31)</f>
        <v>0</v>
      </c>
      <c r="M55" s="31">
        <f>IF(M12="Actual",'Raw Financials'!O118,'Balance Sheet Projections'!M31)</f>
        <v>0</v>
      </c>
      <c r="N55" s="31">
        <f>IF(N12="Actual",'Raw Financials'!P118,'Balance Sheet Projections'!N31)</f>
        <v>0</v>
      </c>
      <c r="O55" s="31">
        <f>IF(O12="Actual",'Raw Financials'!Q118,'Balance Sheet Projections'!O31)</f>
        <v>0</v>
      </c>
      <c r="P55" s="31">
        <f>'Balance Sheet Projections'!P31</f>
        <v>0</v>
      </c>
      <c r="Q55" s="31">
        <f>'Balance Sheet Projections'!Q31</f>
        <v>0</v>
      </c>
      <c r="R55" s="31">
        <f>'Balance Sheet Projections'!R31</f>
        <v>869.73123183640564</v>
      </c>
      <c r="S55" s="31">
        <f>'Balance Sheet Projections'!S31</f>
        <v>-869.73123183640564</v>
      </c>
      <c r="T55" s="31">
        <f>'Balance Sheet Projections'!T31</f>
        <v>0</v>
      </c>
      <c r="U55" s="31">
        <f>'Balance Sheet Projections'!U31</f>
        <v>0</v>
      </c>
      <c r="V55" s="31">
        <f>'Balance Sheet Projections'!V31</f>
        <v>0</v>
      </c>
      <c r="W55" s="31">
        <f>'Balance Sheet Projections'!W31</f>
        <v>0</v>
      </c>
      <c r="X55" s="31">
        <f>'Balance Sheet Projections'!X31</f>
        <v>0</v>
      </c>
      <c r="Y55" s="31">
        <f>'Balance Sheet Projections'!Y31</f>
        <v>0</v>
      </c>
      <c r="Z55" s="31">
        <f>'Balance Sheet Projections'!Z31</f>
        <v>0</v>
      </c>
      <c r="AA55" s="31">
        <f>'Balance Sheet Projections'!AA31</f>
        <v>0</v>
      </c>
      <c r="AB55" s="31">
        <f>'Balance Sheet Projections'!AB31</f>
        <v>0</v>
      </c>
      <c r="AC55" s="31">
        <f>'Balance Sheet Projections'!AC31</f>
        <v>0</v>
      </c>
      <c r="AD55" s="31">
        <f>'Balance Sheet Projections'!AD31</f>
        <v>869.73123183640564</v>
      </c>
      <c r="AE55" s="31">
        <f>'Balance Sheet Projections'!AE31</f>
        <v>-869.73123183640564</v>
      </c>
      <c r="AF55" s="31">
        <f>'Balance Sheet Projections'!AF31</f>
        <v>0</v>
      </c>
      <c r="AG55" s="31">
        <f>'Balance Sheet Projections'!AG31</f>
        <v>0</v>
      </c>
      <c r="AH55" s="31">
        <f>'Balance Sheet Projections'!AH31</f>
        <v>0</v>
      </c>
      <c r="AI55" s="31">
        <f>'Balance Sheet Projections'!AI31</f>
        <v>0</v>
      </c>
      <c r="AJ55" s="31">
        <f>'Balance Sheet Projections'!AJ31</f>
        <v>0</v>
      </c>
      <c r="AK55" s="31">
        <f>'Balance Sheet Projections'!AK31</f>
        <v>0</v>
      </c>
      <c r="AL55" s="31">
        <f>'Balance Sheet Projections'!AL31</f>
        <v>0</v>
      </c>
      <c r="AM55" s="31">
        <f>'Balance Sheet Projections'!AM31</f>
        <v>0</v>
      </c>
      <c r="AO55" s="74">
        <f t="shared" ref="AO55:AZ55" si="43">SUMIFS($D55:$AM55,$D$14:$AM$14,("&lt;="&amp;AO$14),$D$14:$AM$14,("&gt;"&amp;AN$14))</f>
        <v>-8278.9690031560167</v>
      </c>
      <c r="AP55" s="74">
        <f t="shared" si="43"/>
        <v>-449.00758716757628</v>
      </c>
      <c r="AQ55" s="74">
        <f t="shared" si="43"/>
        <v>0</v>
      </c>
      <c r="AR55" s="74">
        <f t="shared" si="43"/>
        <v>0</v>
      </c>
      <c r="AS55" s="74">
        <f t="shared" si="43"/>
        <v>869.73123183640564</v>
      </c>
      <c r="AT55" s="74">
        <f t="shared" si="43"/>
        <v>-869.73123183640564</v>
      </c>
      <c r="AU55" s="74">
        <f t="shared" si="43"/>
        <v>0</v>
      </c>
      <c r="AV55" s="74">
        <f t="shared" si="43"/>
        <v>0</v>
      </c>
      <c r="AW55" s="74">
        <f t="shared" si="43"/>
        <v>869.73123183640564</v>
      </c>
      <c r="AX55" s="74">
        <f t="shared" si="43"/>
        <v>-869.73123183640564</v>
      </c>
      <c r="AY55" s="74">
        <f t="shared" si="43"/>
        <v>0</v>
      </c>
      <c r="AZ55" s="74">
        <f t="shared" si="43"/>
        <v>0</v>
      </c>
      <c r="BB55" s="74">
        <f t="shared" si="41"/>
        <v>-8727.976590323593</v>
      </c>
      <c r="BC55" s="74">
        <f t="shared" si="41"/>
        <v>0</v>
      </c>
      <c r="BD55" s="74">
        <f t="shared" si="41"/>
        <v>0</v>
      </c>
    </row>
    <row r="56" spans="2:56" x14ac:dyDescent="0.2">
      <c r="B56" s="47" t="s">
        <v>69</v>
      </c>
      <c r="C56" s="48"/>
      <c r="D56" s="49">
        <f t="shared" ref="D56:AM56" si="44">D53+D55+D54</f>
        <v>-548892</v>
      </c>
      <c r="E56" s="49">
        <f t="shared" si="44"/>
        <v>-40006.046901659087</v>
      </c>
      <c r="F56" s="49">
        <f t="shared" si="44"/>
        <v>-79262.615434830252</v>
      </c>
      <c r="G56" s="49">
        <f t="shared" si="44"/>
        <v>-31873.32789850307</v>
      </c>
      <c r="H56" s="49">
        <f t="shared" si="44"/>
        <v>-54450.560521997832</v>
      </c>
      <c r="I56" s="49">
        <f t="shared" si="44"/>
        <v>-54935.587291666663</v>
      </c>
      <c r="J56" s="49">
        <f t="shared" si="44"/>
        <v>-54996.675260416661</v>
      </c>
      <c r="K56" s="49">
        <f t="shared" si="44"/>
        <v>-55054.708830729163</v>
      </c>
      <c r="L56" s="49">
        <f t="shared" si="44"/>
        <v>-55109.840722526038</v>
      </c>
      <c r="M56" s="49">
        <f t="shared" si="44"/>
        <v>-55162.216019733074</v>
      </c>
      <c r="N56" s="49">
        <f t="shared" si="44"/>
        <v>-55211.972552079751</v>
      </c>
      <c r="O56" s="49">
        <f t="shared" si="44"/>
        <v>-55259.241257809095</v>
      </c>
      <c r="P56" s="49">
        <f t="shared" si="44"/>
        <v>-55304.146528251978</v>
      </c>
      <c r="Q56" s="49">
        <f t="shared" si="44"/>
        <v>-55346.806535172713</v>
      </c>
      <c r="R56" s="49">
        <f t="shared" si="44"/>
        <v>-103717.60230991099</v>
      </c>
      <c r="S56" s="49">
        <f t="shared" si="44"/>
        <v>-56295.565429829774</v>
      </c>
      <c r="T56" s="49">
        <f t="shared" si="44"/>
        <v>-55462.409821427034</v>
      </c>
      <c r="U56" s="49">
        <f t="shared" si="44"/>
        <v>-55497.156663689013</v>
      </c>
      <c r="V56" s="49">
        <f t="shared" si="44"/>
        <v>-55530.166163837901</v>
      </c>
      <c r="W56" s="49">
        <f t="shared" si="44"/>
        <v>-55561.525188979336</v>
      </c>
      <c r="X56" s="49">
        <f t="shared" si="44"/>
        <v>-55591.3162628637</v>
      </c>
      <c r="Y56" s="49">
        <f t="shared" si="44"/>
        <v>-55619.617783053851</v>
      </c>
      <c r="Z56" s="49">
        <f t="shared" si="44"/>
        <v>-55646.504227234494</v>
      </c>
      <c r="AA56" s="49">
        <f t="shared" si="44"/>
        <v>-55672.046349206103</v>
      </c>
      <c r="AB56" s="49">
        <f t="shared" si="44"/>
        <v>-55696.311365079127</v>
      </c>
      <c r="AC56" s="49">
        <f t="shared" si="44"/>
        <v>-55719.363130158505</v>
      </c>
      <c r="AD56" s="49">
        <f t="shared" si="44"/>
        <v>-104071.5310751475</v>
      </c>
      <c r="AE56" s="49">
        <f t="shared" si="44"/>
        <v>-56631.797756804459</v>
      </c>
      <c r="AF56" s="49">
        <f t="shared" si="44"/>
        <v>-55781.830532052983</v>
      </c>
      <c r="AG56" s="49">
        <f t="shared" si="44"/>
        <v>-55800.606338783662</v>
      </c>
      <c r="AH56" s="49">
        <f t="shared" si="44"/>
        <v>-55818.443355177813</v>
      </c>
      <c r="AI56" s="49">
        <f t="shared" si="44"/>
        <v>-55835.388520752254</v>
      </c>
      <c r="AJ56" s="49">
        <f t="shared" si="44"/>
        <v>-55851.486428047981</v>
      </c>
      <c r="AK56" s="49">
        <f t="shared" si="44"/>
        <v>-55866.779439978913</v>
      </c>
      <c r="AL56" s="49">
        <f t="shared" si="44"/>
        <v>-55881.307801313298</v>
      </c>
      <c r="AM56" s="49">
        <f t="shared" si="44"/>
        <v>-55895.109744580972</v>
      </c>
      <c r="AO56" s="49">
        <f t="shared" ref="AO56:AZ56" si="45">AO53+AO55+AO54</f>
        <v>-668160.66233648942</v>
      </c>
      <c r="AP56" s="49">
        <f t="shared" si="45"/>
        <v>-141259.47571216756</v>
      </c>
      <c r="AQ56" s="49">
        <f t="shared" si="45"/>
        <v>-165161.22481367184</v>
      </c>
      <c r="AR56" s="49">
        <f t="shared" si="45"/>
        <v>-165633.42982962189</v>
      </c>
      <c r="AS56" s="49">
        <f t="shared" si="45"/>
        <v>-214368.55537333566</v>
      </c>
      <c r="AT56" s="49">
        <f t="shared" si="45"/>
        <v>-167255.13191494581</v>
      </c>
      <c r="AU56" s="49">
        <f t="shared" si="45"/>
        <v>-166683.00761568092</v>
      </c>
      <c r="AV56" s="49">
        <f t="shared" si="45"/>
        <v>-166938.16835949442</v>
      </c>
      <c r="AW56" s="49">
        <f t="shared" si="45"/>
        <v>-215487.20557038512</v>
      </c>
      <c r="AX56" s="49">
        <f t="shared" si="45"/>
        <v>-168214.23462764107</v>
      </c>
      <c r="AY56" s="49">
        <f t="shared" si="45"/>
        <v>-167505.31830397804</v>
      </c>
      <c r="AZ56" s="49">
        <f t="shared" si="45"/>
        <v>-167643.19698587316</v>
      </c>
      <c r="BB56" s="49">
        <f>BB53+BB55+BB54</f>
        <v>-1140214.7926919507</v>
      </c>
      <c r="BC56" s="49">
        <f>BC53+BC55+BC54</f>
        <v>-715244.86326345697</v>
      </c>
      <c r="BD56" s="49">
        <f>BD53+BD55+BD54</f>
        <v>-718849.95548787748</v>
      </c>
    </row>
    <row r="58" spans="2:56" x14ac:dyDescent="0.2">
      <c r="B58" s="23" t="s">
        <v>70</v>
      </c>
    </row>
    <row r="59" spans="2:56" x14ac:dyDescent="0.2">
      <c r="B59" s="25" t="s">
        <v>71</v>
      </c>
      <c r="D59" s="31">
        <f>IF(D$12="Actual",SUMIFS('Raw Financials'!F:F,'Raw Financials'!$D:$D,'Raw Financials'!$D$26)*-1,'Balance Sheet Projections'!D53)*-1</f>
        <v>-2000</v>
      </c>
      <c r="E59" s="31">
        <f>IF(E$12="Actual",SUMIFS('Raw Financials'!G:G,'Raw Financials'!$D:$D,'Raw Financials'!$D$26)*-1,'Balance Sheet Projections'!E53)*-1</f>
        <v>-1000</v>
      </c>
      <c r="F59" s="31">
        <f>IF(F$12="Actual",SUMIFS('Raw Financials'!H:H,'Raw Financials'!$D:$D,'Raw Financials'!$D$26)*-1,'Balance Sheet Projections'!F53)*-1</f>
        <v>-1000</v>
      </c>
      <c r="G59" s="31">
        <f>IF(G$12="Actual",SUMIFS('Raw Financials'!I:I,'Raw Financials'!$D:$D,'Raw Financials'!$D$26)*-1,'Balance Sheet Projections'!G53)*-1</f>
        <v>-1000</v>
      </c>
      <c r="H59" s="31">
        <f>IF(H$12="Actual",SUMIFS('Raw Financials'!J:J,'Raw Financials'!$D:$D,'Raw Financials'!$D$26)*-1,'Balance Sheet Projections'!H53)*-1</f>
        <v>-1000</v>
      </c>
      <c r="I59" s="31">
        <f>IF(I$12="Actual",SUMIFS('Raw Financials'!K:K,'Raw Financials'!$D:$D,'Raw Financials'!$D$26)*-1,'Balance Sheet Projections'!I53)*-1</f>
        <v>-1000</v>
      </c>
      <c r="J59" s="31">
        <f>IF(J$12="Actual",SUMIFS('Raw Financials'!L:L,'Raw Financials'!$D:$D,'Raw Financials'!$D$26)*-1,'Balance Sheet Projections'!J53)*-1</f>
        <v>-1000</v>
      </c>
      <c r="K59" s="31">
        <f>IF(K$12="Actual",SUMIFS('Raw Financials'!M:M,'Raw Financials'!$D:$D,'Raw Financials'!$D$26)*-1,'Balance Sheet Projections'!K53)*-1</f>
        <v>-1000</v>
      </c>
      <c r="L59" s="31">
        <f>IF(L$12="Actual",SUMIFS('Raw Financials'!N:N,'Raw Financials'!$D:$D,'Raw Financials'!$D$26)*-1,'Balance Sheet Projections'!L53)*-1</f>
        <v>-1000</v>
      </c>
      <c r="M59" s="31">
        <f>IF(M$12="Actual",SUMIFS('Raw Financials'!O:O,'Raw Financials'!$D:$D,'Raw Financials'!$D$26)*-1,'Balance Sheet Projections'!M53)*-1</f>
        <v>-1000</v>
      </c>
      <c r="N59" s="31">
        <f>IF(N$12="Actual",SUMIFS('Raw Financials'!P:P,'Raw Financials'!$D:$D,'Raw Financials'!$D$26)*-1,'Balance Sheet Projections'!N53)*-1</f>
        <v>-1000</v>
      </c>
      <c r="O59" s="31">
        <f>IF(O$12="Actual",SUMIFS('Raw Financials'!Q:Q,'Raw Financials'!$D:$D,'Raw Financials'!$D$26)*-1,'Balance Sheet Projections'!O53)*-1</f>
        <v>-1000</v>
      </c>
      <c r="P59" s="31">
        <f>IF(P12="Actual",'Raw Financials'!#REF!,'Balance Sheet Projections'!P53*-1)</f>
        <v>-1000</v>
      </c>
      <c r="Q59" s="31">
        <f>IF(Q12="Actual",'Raw Financials'!#REF!,'Balance Sheet Projections'!Q53*-1)</f>
        <v>-1000</v>
      </c>
      <c r="R59" s="31">
        <f>IF(R12="Actual",'Raw Financials'!#REF!,'Balance Sheet Projections'!R53*-1)</f>
        <v>-1000</v>
      </c>
      <c r="S59" s="31">
        <f>IF(S12="Actual",'Raw Financials'!#REF!,'Balance Sheet Projections'!S53*-1)</f>
        <v>-1000</v>
      </c>
      <c r="T59" s="31">
        <f>IF(T12="Actual",'Raw Financials'!#REF!,'Balance Sheet Projections'!T53*-1)</f>
        <v>-1000</v>
      </c>
      <c r="U59" s="31">
        <f>IF(U12="Actual",'Raw Financials'!#REF!,'Balance Sheet Projections'!U53*-1)</f>
        <v>-1000</v>
      </c>
      <c r="V59" s="31">
        <f>IF(V12="Actual",'Raw Financials'!#REF!,'Balance Sheet Projections'!V53*-1)</f>
        <v>-1000</v>
      </c>
      <c r="W59" s="31">
        <f>IF(W12="Actual",'Raw Financials'!#REF!,'Balance Sheet Projections'!W53*-1)</f>
        <v>-1000</v>
      </c>
      <c r="X59" s="31">
        <f>IF(X12="Actual",'Raw Financials'!#REF!,'Balance Sheet Projections'!X53*-1)</f>
        <v>-1000</v>
      </c>
      <c r="Y59" s="31">
        <f>IF(Y12="Actual",'Raw Financials'!#REF!,'Balance Sheet Projections'!Y53*-1)</f>
        <v>-1000</v>
      </c>
      <c r="Z59" s="31">
        <f>IF(Z12="Actual",'Raw Financials'!#REF!,'Balance Sheet Projections'!Z53*-1)</f>
        <v>-1000</v>
      </c>
      <c r="AA59" s="31">
        <f>IF(AA12="Actual",'Raw Financials'!#REF!,'Balance Sheet Projections'!AA53*-1)</f>
        <v>-1000</v>
      </c>
      <c r="AB59" s="31">
        <f>IF(AB12="Actual",'Raw Financials'!#REF!,'Balance Sheet Projections'!AB53*-1)</f>
        <v>-1000</v>
      </c>
      <c r="AC59" s="31">
        <f>IF(AC12="Actual",'Raw Financials'!#REF!,'Balance Sheet Projections'!AC53*-1)</f>
        <v>-1000</v>
      </c>
      <c r="AD59" s="31">
        <f>IF(AD12="Actual",'Raw Financials'!#REF!,'Balance Sheet Projections'!AD53*-1)</f>
        <v>-1000</v>
      </c>
      <c r="AE59" s="31">
        <f>IF(AE12="Actual",'Raw Financials'!#REF!,'Balance Sheet Projections'!AE53*-1)</f>
        <v>-1000</v>
      </c>
      <c r="AF59" s="31">
        <f>IF(AF12="Actual",'Raw Financials'!#REF!,'Balance Sheet Projections'!AF53*-1)</f>
        <v>-1000</v>
      </c>
      <c r="AG59" s="31">
        <f>IF(AG12="Actual",'Raw Financials'!#REF!,'Balance Sheet Projections'!AG53*-1)</f>
        <v>-1000</v>
      </c>
      <c r="AH59" s="31">
        <f>IF(AH12="Actual",'Raw Financials'!#REF!,'Balance Sheet Projections'!AH53*-1)</f>
        <v>-1000</v>
      </c>
      <c r="AI59" s="31">
        <f>IF(AI12="Actual",'Raw Financials'!#REF!,'Balance Sheet Projections'!AI53*-1)</f>
        <v>-1000</v>
      </c>
      <c r="AJ59" s="31">
        <f>IF(AJ12="Actual",'Raw Financials'!#REF!,'Balance Sheet Projections'!AJ53*-1)</f>
        <v>-1000</v>
      </c>
      <c r="AK59" s="31">
        <f>IF(AK12="Actual",'Raw Financials'!#REF!,'Balance Sheet Projections'!AK53*-1)</f>
        <v>-1000</v>
      </c>
      <c r="AL59" s="31">
        <f>IF(AL12="Actual",'Raw Financials'!#REF!,'Balance Sheet Projections'!AL53*-1)</f>
        <v>-1000</v>
      </c>
      <c r="AM59" s="31">
        <f>IF(AM12="Actual",'Raw Financials'!#REF!,'Balance Sheet Projections'!AM53*-1)</f>
        <v>-1000</v>
      </c>
      <c r="AO59" s="74">
        <f t="shared" ref="AO59:AZ59" si="46">SUMIFS($D59:$AM59,$D$14:$AM$14,("&lt;="&amp;AO$14),$D$14:$AM$14,("&gt;"&amp;AN$14))</f>
        <v>-4000</v>
      </c>
      <c r="AP59" s="74">
        <f t="shared" si="46"/>
        <v>-3000</v>
      </c>
      <c r="AQ59" s="74">
        <f t="shared" si="46"/>
        <v>-3000</v>
      </c>
      <c r="AR59" s="74">
        <f t="shared" si="46"/>
        <v>-3000</v>
      </c>
      <c r="AS59" s="74">
        <f t="shared" si="46"/>
        <v>-3000</v>
      </c>
      <c r="AT59" s="74">
        <f t="shared" si="46"/>
        <v>-3000</v>
      </c>
      <c r="AU59" s="74">
        <f t="shared" si="46"/>
        <v>-3000</v>
      </c>
      <c r="AV59" s="74">
        <f t="shared" si="46"/>
        <v>-3000</v>
      </c>
      <c r="AW59" s="74">
        <f t="shared" si="46"/>
        <v>-3000</v>
      </c>
      <c r="AX59" s="74">
        <f t="shared" si="46"/>
        <v>-3000</v>
      </c>
      <c r="AY59" s="74">
        <f t="shared" si="46"/>
        <v>-3000</v>
      </c>
      <c r="AZ59" s="74">
        <f t="shared" si="46"/>
        <v>-3000</v>
      </c>
      <c r="BB59" s="74">
        <f t="shared" ref="BB59:BD60" si="47">SUMIFS($D59:$AM59,$D$14:$AM$14,("&lt;="&amp;BB$14),$D$14:$AM$14,("&gt;"&amp;BA$14))</f>
        <v>-13000</v>
      </c>
      <c r="BC59" s="74">
        <f t="shared" si="47"/>
        <v>-12000</v>
      </c>
      <c r="BD59" s="74">
        <f t="shared" si="47"/>
        <v>-12000</v>
      </c>
    </row>
    <row r="60" spans="2:56" x14ac:dyDescent="0.2">
      <c r="B60" s="25" t="s">
        <v>72</v>
      </c>
      <c r="D60" s="31">
        <f>IF(D$12="Actual",SUMIFS('Raw Financials'!F:F,'Raw Financials'!$D:$D,'Raw Financials'!$D$25),'Balance Sheet Projections'!D61)*-1</f>
        <v>0</v>
      </c>
      <c r="E60" s="31">
        <f>IF(E$12="Actual",SUMIFS('Raw Financials'!G:G,'Raw Financials'!$D:$D,'Raw Financials'!$D$25),'Balance Sheet Projections'!E61)*-1</f>
        <v>0</v>
      </c>
      <c r="F60" s="31">
        <f>IF(F$12="Actual",SUMIFS('Raw Financials'!H:H,'Raw Financials'!$D:$D,'Raw Financials'!$D$25),'Balance Sheet Projections'!F61)*-1</f>
        <v>0</v>
      </c>
      <c r="G60" s="31">
        <f>IF(G$12="Actual",SUMIFS('Raw Financials'!I:I,'Raw Financials'!$D:$D,'Raw Financials'!$D$25),'Balance Sheet Projections'!G61)*-1</f>
        <v>0</v>
      </c>
      <c r="H60" s="31">
        <f>IF(H$12="Actual",SUMIFS('Raw Financials'!J:J,'Raw Financials'!$D:$D,'Raw Financials'!$D$25),'Balance Sheet Projections'!H61)*-1</f>
        <v>0</v>
      </c>
      <c r="I60" s="31">
        <f>IF(I$12="Actual",SUMIFS('Raw Financials'!K:K,'Raw Financials'!$D:$D,'Raw Financials'!$D$25),'Balance Sheet Projections'!I61)*-1</f>
        <v>0</v>
      </c>
      <c r="J60" s="31">
        <f>IF(J$12="Actual",SUMIFS('Raw Financials'!L:L,'Raw Financials'!$D:$D,'Raw Financials'!$D$25),'Balance Sheet Projections'!J61)*-1</f>
        <v>0</v>
      </c>
      <c r="K60" s="31">
        <f>IF(K$12="Actual",SUMIFS('Raw Financials'!M:M,'Raw Financials'!$D:$D,'Raw Financials'!$D$25),'Balance Sheet Projections'!K61)*-1</f>
        <v>0</v>
      </c>
      <c r="L60" s="31">
        <f>IF(L$12="Actual",SUMIFS('Raw Financials'!N:N,'Raw Financials'!$D:$D,'Raw Financials'!$D$25),'Balance Sheet Projections'!L61)*-1</f>
        <v>0</v>
      </c>
      <c r="M60" s="31">
        <f>IF(M$12="Actual",SUMIFS('Raw Financials'!O:O,'Raw Financials'!$D:$D,'Raw Financials'!$D$25),'Balance Sheet Projections'!M61)*-1</f>
        <v>0</v>
      </c>
      <c r="N60" s="31">
        <f>IF(N$12="Actual",SUMIFS('Raw Financials'!P:P,'Raw Financials'!$D:$D,'Raw Financials'!$D$25),'Balance Sheet Projections'!N61)*-1</f>
        <v>0</v>
      </c>
      <c r="O60" s="31">
        <f>IF(O$12="Actual",SUMIFS('Raw Financials'!Q:Q,'Raw Financials'!$D:$D,'Raw Financials'!$D$25),'Balance Sheet Projections'!O61)*-1</f>
        <v>0</v>
      </c>
      <c r="P60" s="31">
        <f>IF(P12="Actual",'Raw Financials'!#REF!,'Balance Sheet Projections'!P61*-1)</f>
        <v>0</v>
      </c>
      <c r="Q60" s="31">
        <f>IF(Q12="Actual",'Raw Financials'!#REF!,'Balance Sheet Projections'!Q61*-1)</f>
        <v>0</v>
      </c>
      <c r="R60" s="31">
        <f>IF(R12="Actual",'Raw Financials'!#REF!,'Balance Sheet Projections'!R61*-1)</f>
        <v>0</v>
      </c>
      <c r="S60" s="31">
        <f>IF(S12="Actual",'Raw Financials'!#REF!,'Balance Sheet Projections'!S61*-1)</f>
        <v>0</v>
      </c>
      <c r="T60" s="31">
        <f>IF(T12="Actual",'Raw Financials'!#REF!,'Balance Sheet Projections'!T61*-1)</f>
        <v>0</v>
      </c>
      <c r="U60" s="31">
        <f>IF(U12="Actual",'Raw Financials'!#REF!,'Balance Sheet Projections'!U61*-1)</f>
        <v>0</v>
      </c>
      <c r="V60" s="31">
        <f>IF(V12="Actual",'Raw Financials'!#REF!,'Balance Sheet Projections'!V61*-1)</f>
        <v>0</v>
      </c>
      <c r="W60" s="31">
        <f>IF(W12="Actual",'Raw Financials'!#REF!,'Balance Sheet Projections'!W61*-1)</f>
        <v>0</v>
      </c>
      <c r="X60" s="31">
        <f>IF(X12="Actual",'Raw Financials'!#REF!,'Balance Sheet Projections'!X61*-1)</f>
        <v>0</v>
      </c>
      <c r="Y60" s="31">
        <f>IF(Y12="Actual",'Raw Financials'!#REF!,'Balance Sheet Projections'!Y61*-1)</f>
        <v>0</v>
      </c>
      <c r="Z60" s="31">
        <f>IF(Z12="Actual",'Raw Financials'!#REF!,'Balance Sheet Projections'!Z61*-1)</f>
        <v>0</v>
      </c>
      <c r="AA60" s="31">
        <f>IF(AA12="Actual",'Raw Financials'!#REF!,'Balance Sheet Projections'!AA61*-1)</f>
        <v>0</v>
      </c>
      <c r="AB60" s="31">
        <f>IF(AB12="Actual",'Raw Financials'!#REF!,'Balance Sheet Projections'!AB61*-1)</f>
        <v>0</v>
      </c>
      <c r="AC60" s="31">
        <f>IF(AC12="Actual",'Raw Financials'!#REF!,'Balance Sheet Projections'!AC61*-1)</f>
        <v>0</v>
      </c>
      <c r="AD60" s="31">
        <f>IF(AD12="Actual",'Raw Financials'!#REF!,'Balance Sheet Projections'!AD61*-1)</f>
        <v>0</v>
      </c>
      <c r="AE60" s="31">
        <f>IF(AE12="Actual",'Raw Financials'!#REF!,'Balance Sheet Projections'!AE61*-1)</f>
        <v>0</v>
      </c>
      <c r="AF60" s="31">
        <f>IF(AF12="Actual",'Raw Financials'!#REF!,'Balance Sheet Projections'!AF61*-1)</f>
        <v>0</v>
      </c>
      <c r="AG60" s="31">
        <f>IF(AG12="Actual",'Raw Financials'!#REF!,'Balance Sheet Projections'!AG61*-1)</f>
        <v>0</v>
      </c>
      <c r="AH60" s="31">
        <f>IF(AH12="Actual",'Raw Financials'!#REF!,'Balance Sheet Projections'!AH61*-1)</f>
        <v>0</v>
      </c>
      <c r="AI60" s="31">
        <f>IF(AI12="Actual",'Raw Financials'!#REF!,'Balance Sheet Projections'!AI61*-1)</f>
        <v>0</v>
      </c>
      <c r="AJ60" s="31">
        <f>IF(AJ12="Actual",'Raw Financials'!#REF!,'Balance Sheet Projections'!AJ61*-1)</f>
        <v>0</v>
      </c>
      <c r="AK60" s="31">
        <f>IF(AK12="Actual",'Raw Financials'!#REF!,'Balance Sheet Projections'!AK61*-1)</f>
        <v>0</v>
      </c>
      <c r="AL60" s="31">
        <f>IF(AL12="Actual",'Raw Financials'!#REF!,'Balance Sheet Projections'!AL61*-1)</f>
        <v>0</v>
      </c>
      <c r="AM60" s="31">
        <f>IF(AM12="Actual",'Raw Financials'!#REF!,'Balance Sheet Projections'!AM61*-1)</f>
        <v>0</v>
      </c>
      <c r="AO60" s="74">
        <f t="shared" ref="AO60:AZ60" si="48">SUMIFS($D60:$AM60,$D$14:$AM$14,("&lt;="&amp;AO$14),$D$14:$AM$14,("&gt;"&amp;AN$14))</f>
        <v>0</v>
      </c>
      <c r="AP60" s="74">
        <f t="shared" si="48"/>
        <v>0</v>
      </c>
      <c r="AQ60" s="74">
        <f t="shared" si="48"/>
        <v>0</v>
      </c>
      <c r="AR60" s="74">
        <f t="shared" si="48"/>
        <v>0</v>
      </c>
      <c r="AS60" s="74">
        <f t="shared" si="48"/>
        <v>0</v>
      </c>
      <c r="AT60" s="74">
        <f t="shared" si="48"/>
        <v>0</v>
      </c>
      <c r="AU60" s="74">
        <f t="shared" si="48"/>
        <v>0</v>
      </c>
      <c r="AV60" s="74">
        <f t="shared" si="48"/>
        <v>0</v>
      </c>
      <c r="AW60" s="74">
        <f t="shared" si="48"/>
        <v>0</v>
      </c>
      <c r="AX60" s="74">
        <f t="shared" si="48"/>
        <v>0</v>
      </c>
      <c r="AY60" s="74">
        <f t="shared" si="48"/>
        <v>0</v>
      </c>
      <c r="AZ60" s="74">
        <f t="shared" si="48"/>
        <v>0</v>
      </c>
      <c r="BB60" s="74">
        <f t="shared" si="47"/>
        <v>0</v>
      </c>
      <c r="BC60" s="74">
        <f t="shared" si="47"/>
        <v>0</v>
      </c>
      <c r="BD60" s="74">
        <f t="shared" si="47"/>
        <v>0</v>
      </c>
    </row>
    <row r="61" spans="2:56" x14ac:dyDescent="0.2">
      <c r="B61" s="47" t="s">
        <v>73</v>
      </c>
      <c r="C61" s="48"/>
      <c r="D61" s="49">
        <f t="shared" ref="D61:AM61" si="49">D59+D60</f>
        <v>-2000</v>
      </c>
      <c r="E61" s="49">
        <f t="shared" si="49"/>
        <v>-1000</v>
      </c>
      <c r="F61" s="49">
        <f t="shared" si="49"/>
        <v>-1000</v>
      </c>
      <c r="G61" s="49">
        <f t="shared" si="49"/>
        <v>-1000</v>
      </c>
      <c r="H61" s="49">
        <f t="shared" si="49"/>
        <v>-1000</v>
      </c>
      <c r="I61" s="49">
        <f t="shared" si="49"/>
        <v>-1000</v>
      </c>
      <c r="J61" s="49">
        <f t="shared" si="49"/>
        <v>-1000</v>
      </c>
      <c r="K61" s="49">
        <f t="shared" si="49"/>
        <v>-1000</v>
      </c>
      <c r="L61" s="49">
        <f t="shared" si="49"/>
        <v>-1000</v>
      </c>
      <c r="M61" s="49">
        <f t="shared" si="49"/>
        <v>-1000</v>
      </c>
      <c r="N61" s="49">
        <f t="shared" si="49"/>
        <v>-1000</v>
      </c>
      <c r="O61" s="49">
        <f t="shared" si="49"/>
        <v>-1000</v>
      </c>
      <c r="P61" s="49">
        <f t="shared" si="49"/>
        <v>-1000</v>
      </c>
      <c r="Q61" s="49">
        <f t="shared" si="49"/>
        <v>-1000</v>
      </c>
      <c r="R61" s="49">
        <f t="shared" si="49"/>
        <v>-1000</v>
      </c>
      <c r="S61" s="49">
        <f t="shared" si="49"/>
        <v>-1000</v>
      </c>
      <c r="T61" s="49">
        <f t="shared" si="49"/>
        <v>-1000</v>
      </c>
      <c r="U61" s="49">
        <f t="shared" si="49"/>
        <v>-1000</v>
      </c>
      <c r="V61" s="49">
        <f t="shared" si="49"/>
        <v>-1000</v>
      </c>
      <c r="W61" s="49">
        <f t="shared" si="49"/>
        <v>-1000</v>
      </c>
      <c r="X61" s="49">
        <f t="shared" si="49"/>
        <v>-1000</v>
      </c>
      <c r="Y61" s="49">
        <f t="shared" si="49"/>
        <v>-1000</v>
      </c>
      <c r="Z61" s="49">
        <f t="shared" si="49"/>
        <v>-1000</v>
      </c>
      <c r="AA61" s="49">
        <f t="shared" si="49"/>
        <v>-1000</v>
      </c>
      <c r="AB61" s="49">
        <f t="shared" si="49"/>
        <v>-1000</v>
      </c>
      <c r="AC61" s="49">
        <f t="shared" si="49"/>
        <v>-1000</v>
      </c>
      <c r="AD61" s="49">
        <f t="shared" si="49"/>
        <v>-1000</v>
      </c>
      <c r="AE61" s="49">
        <f t="shared" si="49"/>
        <v>-1000</v>
      </c>
      <c r="AF61" s="49">
        <f t="shared" si="49"/>
        <v>-1000</v>
      </c>
      <c r="AG61" s="49">
        <f t="shared" si="49"/>
        <v>-1000</v>
      </c>
      <c r="AH61" s="49">
        <f t="shared" si="49"/>
        <v>-1000</v>
      </c>
      <c r="AI61" s="49">
        <f t="shared" si="49"/>
        <v>-1000</v>
      </c>
      <c r="AJ61" s="49">
        <f t="shared" si="49"/>
        <v>-1000</v>
      </c>
      <c r="AK61" s="49">
        <f t="shared" si="49"/>
        <v>-1000</v>
      </c>
      <c r="AL61" s="49">
        <f t="shared" si="49"/>
        <v>-1000</v>
      </c>
      <c r="AM61" s="50">
        <f t="shared" si="49"/>
        <v>-1000</v>
      </c>
      <c r="AO61" s="77">
        <f t="shared" ref="AO61:AZ61" si="50">AO59+AO60</f>
        <v>-4000</v>
      </c>
      <c r="AP61" s="49">
        <f t="shared" si="50"/>
        <v>-3000</v>
      </c>
      <c r="AQ61" s="49">
        <f t="shared" si="50"/>
        <v>-3000</v>
      </c>
      <c r="AR61" s="49">
        <f t="shared" si="50"/>
        <v>-3000</v>
      </c>
      <c r="AS61" s="49">
        <f t="shared" si="50"/>
        <v>-3000</v>
      </c>
      <c r="AT61" s="49">
        <f t="shared" si="50"/>
        <v>-3000</v>
      </c>
      <c r="AU61" s="49">
        <f t="shared" si="50"/>
        <v>-3000</v>
      </c>
      <c r="AV61" s="49">
        <f t="shared" si="50"/>
        <v>-3000</v>
      </c>
      <c r="AW61" s="49">
        <f t="shared" si="50"/>
        <v>-3000</v>
      </c>
      <c r="AX61" s="49">
        <f t="shared" si="50"/>
        <v>-3000</v>
      </c>
      <c r="AY61" s="49">
        <f t="shared" si="50"/>
        <v>-3000</v>
      </c>
      <c r="AZ61" s="50">
        <f t="shared" si="50"/>
        <v>-3000</v>
      </c>
      <c r="BB61" s="49">
        <f>BB59+BB60</f>
        <v>-13000</v>
      </c>
      <c r="BC61" s="49">
        <f>BC59+BC60</f>
        <v>-12000</v>
      </c>
      <c r="BD61" s="49">
        <f>BD59+BD60</f>
        <v>-12000</v>
      </c>
    </row>
    <row r="63" spans="2:56" x14ac:dyDescent="0.2">
      <c r="B63" s="23" t="s">
        <v>74</v>
      </c>
      <c r="AO63" s="31"/>
      <c r="AP63" s="31"/>
      <c r="AQ63" s="31"/>
      <c r="AR63" s="31"/>
      <c r="AS63" s="31"/>
      <c r="AT63" s="31"/>
      <c r="AU63" s="31"/>
      <c r="AV63" s="31"/>
      <c r="AW63" s="31"/>
      <c r="AX63" s="31"/>
      <c r="AY63" s="31"/>
      <c r="AZ63" s="31"/>
      <c r="BB63" s="31"/>
      <c r="BC63" s="31"/>
      <c r="BD63" s="31"/>
    </row>
    <row r="64" spans="2:56" x14ac:dyDescent="0.2">
      <c r="B64" s="25" t="s">
        <v>75</v>
      </c>
      <c r="D64" s="182"/>
      <c r="E64" s="182"/>
      <c r="F64" s="182"/>
      <c r="G64" s="182"/>
      <c r="H64" s="182"/>
      <c r="I64" s="182"/>
      <c r="J64" s="182"/>
      <c r="K64" s="182"/>
      <c r="L64" s="182"/>
      <c r="M64" s="182"/>
      <c r="N64" s="182"/>
      <c r="O64" s="182"/>
      <c r="AO64" s="74">
        <f t="shared" ref="AO64:AZ64" si="51">SUMIFS($D64:$AM64,$D$14:$AM$14,("&lt;="&amp;AO$14),$D$14:$AM$14,("&gt;"&amp;AN$14))</f>
        <v>0</v>
      </c>
      <c r="AP64" s="74">
        <f t="shared" si="51"/>
        <v>0</v>
      </c>
      <c r="AQ64" s="74">
        <f t="shared" si="51"/>
        <v>0</v>
      </c>
      <c r="AR64" s="74">
        <f t="shared" si="51"/>
        <v>0</v>
      </c>
      <c r="AS64" s="74">
        <f t="shared" si="51"/>
        <v>0</v>
      </c>
      <c r="AT64" s="74">
        <f t="shared" si="51"/>
        <v>0</v>
      </c>
      <c r="AU64" s="74">
        <f t="shared" si="51"/>
        <v>0</v>
      </c>
      <c r="AV64" s="74">
        <f t="shared" si="51"/>
        <v>0</v>
      </c>
      <c r="AW64" s="74">
        <f t="shared" si="51"/>
        <v>0</v>
      </c>
      <c r="AX64" s="74">
        <f t="shared" si="51"/>
        <v>0</v>
      </c>
      <c r="AY64" s="74">
        <f t="shared" si="51"/>
        <v>0</v>
      </c>
      <c r="AZ64" s="74">
        <f t="shared" si="51"/>
        <v>0</v>
      </c>
      <c r="BB64" s="74">
        <f t="shared" ref="BB64:BD65" si="52">SUMIFS($D64:$AM64,$D$14:$AM$14,("&lt;="&amp;BB$14),$D$14:$AM$14,("&gt;"&amp;BA$14))</f>
        <v>0</v>
      </c>
      <c r="BC64" s="74">
        <f t="shared" si="52"/>
        <v>0</v>
      </c>
      <c r="BD64" s="74">
        <f t="shared" si="52"/>
        <v>0</v>
      </c>
    </row>
    <row r="65" spans="2:56" x14ac:dyDescent="0.2">
      <c r="B65" s="25" t="s">
        <v>76</v>
      </c>
      <c r="D65" s="182"/>
      <c r="E65" s="182"/>
      <c r="F65" s="182"/>
      <c r="G65" s="182"/>
      <c r="H65" s="182"/>
      <c r="I65" s="182"/>
      <c r="J65" s="182"/>
      <c r="K65" s="182"/>
      <c r="L65" s="182"/>
      <c r="M65" s="182"/>
      <c r="N65" s="182"/>
      <c r="O65" s="182"/>
      <c r="AO65" s="74">
        <f t="shared" ref="AO65:AZ65" si="53">SUMIFS($D65:$AM65,$D$14:$AM$14,("&lt;="&amp;AO$14),$D$14:$AM$14,("&gt;"&amp;AN$14))</f>
        <v>0</v>
      </c>
      <c r="AP65" s="74">
        <f t="shared" si="53"/>
        <v>0</v>
      </c>
      <c r="AQ65" s="74">
        <f t="shared" si="53"/>
        <v>0</v>
      </c>
      <c r="AR65" s="74">
        <f t="shared" si="53"/>
        <v>0</v>
      </c>
      <c r="AS65" s="74">
        <f t="shared" si="53"/>
        <v>0</v>
      </c>
      <c r="AT65" s="74">
        <f t="shared" si="53"/>
        <v>0</v>
      </c>
      <c r="AU65" s="74">
        <f t="shared" si="53"/>
        <v>0</v>
      </c>
      <c r="AV65" s="74">
        <f t="shared" si="53"/>
        <v>0</v>
      </c>
      <c r="AW65" s="74">
        <f t="shared" si="53"/>
        <v>0</v>
      </c>
      <c r="AX65" s="74">
        <f t="shared" si="53"/>
        <v>0</v>
      </c>
      <c r="AY65" s="74">
        <f t="shared" si="53"/>
        <v>0</v>
      </c>
      <c r="AZ65" s="74">
        <f t="shared" si="53"/>
        <v>0</v>
      </c>
      <c r="BB65" s="74">
        <f t="shared" si="52"/>
        <v>0</v>
      </c>
      <c r="BC65" s="74">
        <f t="shared" si="52"/>
        <v>0</v>
      </c>
      <c r="BD65" s="74">
        <f t="shared" si="52"/>
        <v>0</v>
      </c>
    </row>
    <row r="66" spans="2:56" x14ac:dyDescent="0.2">
      <c r="B66" s="47" t="s">
        <v>77</v>
      </c>
      <c r="C66" s="48"/>
      <c r="D66" s="49">
        <f t="shared" ref="D66:AM66" si="54">D64+D65</f>
        <v>0</v>
      </c>
      <c r="E66" s="49">
        <f t="shared" si="54"/>
        <v>0</v>
      </c>
      <c r="F66" s="49">
        <f t="shared" si="54"/>
        <v>0</v>
      </c>
      <c r="G66" s="49">
        <f t="shared" si="54"/>
        <v>0</v>
      </c>
      <c r="H66" s="49">
        <f t="shared" si="54"/>
        <v>0</v>
      </c>
      <c r="I66" s="49">
        <f t="shared" si="54"/>
        <v>0</v>
      </c>
      <c r="J66" s="49">
        <f t="shared" si="54"/>
        <v>0</v>
      </c>
      <c r="K66" s="49">
        <f t="shared" si="54"/>
        <v>0</v>
      </c>
      <c r="L66" s="49">
        <f t="shared" si="54"/>
        <v>0</v>
      </c>
      <c r="M66" s="49">
        <f t="shared" si="54"/>
        <v>0</v>
      </c>
      <c r="N66" s="49">
        <f t="shared" si="54"/>
        <v>0</v>
      </c>
      <c r="O66" s="49">
        <f t="shared" si="54"/>
        <v>0</v>
      </c>
      <c r="P66" s="49">
        <f t="shared" si="54"/>
        <v>0</v>
      </c>
      <c r="Q66" s="49">
        <f t="shared" si="54"/>
        <v>0</v>
      </c>
      <c r="R66" s="49">
        <f t="shared" si="54"/>
        <v>0</v>
      </c>
      <c r="S66" s="49">
        <f t="shared" si="54"/>
        <v>0</v>
      </c>
      <c r="T66" s="49">
        <f t="shared" si="54"/>
        <v>0</v>
      </c>
      <c r="U66" s="49">
        <f t="shared" si="54"/>
        <v>0</v>
      </c>
      <c r="V66" s="49">
        <f t="shared" si="54"/>
        <v>0</v>
      </c>
      <c r="W66" s="49">
        <f t="shared" si="54"/>
        <v>0</v>
      </c>
      <c r="X66" s="49">
        <f t="shared" si="54"/>
        <v>0</v>
      </c>
      <c r="Y66" s="49">
        <f t="shared" si="54"/>
        <v>0</v>
      </c>
      <c r="Z66" s="49">
        <f t="shared" si="54"/>
        <v>0</v>
      </c>
      <c r="AA66" s="49">
        <f t="shared" si="54"/>
        <v>0</v>
      </c>
      <c r="AB66" s="49">
        <f t="shared" si="54"/>
        <v>0</v>
      </c>
      <c r="AC66" s="49">
        <f t="shared" si="54"/>
        <v>0</v>
      </c>
      <c r="AD66" s="49">
        <f t="shared" si="54"/>
        <v>0</v>
      </c>
      <c r="AE66" s="49">
        <f t="shared" si="54"/>
        <v>0</v>
      </c>
      <c r="AF66" s="49">
        <f t="shared" si="54"/>
        <v>0</v>
      </c>
      <c r="AG66" s="49">
        <f t="shared" si="54"/>
        <v>0</v>
      </c>
      <c r="AH66" s="49">
        <f t="shared" si="54"/>
        <v>0</v>
      </c>
      <c r="AI66" s="49">
        <f t="shared" si="54"/>
        <v>0</v>
      </c>
      <c r="AJ66" s="49">
        <f t="shared" si="54"/>
        <v>0</v>
      </c>
      <c r="AK66" s="49">
        <f t="shared" si="54"/>
        <v>0</v>
      </c>
      <c r="AL66" s="49">
        <f t="shared" si="54"/>
        <v>0</v>
      </c>
      <c r="AM66" s="50">
        <f t="shared" si="54"/>
        <v>0</v>
      </c>
      <c r="AO66" s="77">
        <f t="shared" ref="AO66:AZ66" si="55">AO64+AO65</f>
        <v>0</v>
      </c>
      <c r="AP66" s="49">
        <f t="shared" si="55"/>
        <v>0</v>
      </c>
      <c r="AQ66" s="49">
        <f t="shared" si="55"/>
        <v>0</v>
      </c>
      <c r="AR66" s="49">
        <f t="shared" si="55"/>
        <v>0</v>
      </c>
      <c r="AS66" s="49">
        <f t="shared" si="55"/>
        <v>0</v>
      </c>
      <c r="AT66" s="49">
        <f t="shared" si="55"/>
        <v>0</v>
      </c>
      <c r="AU66" s="49">
        <f t="shared" si="55"/>
        <v>0</v>
      </c>
      <c r="AV66" s="49">
        <f t="shared" si="55"/>
        <v>0</v>
      </c>
      <c r="AW66" s="49">
        <f t="shared" si="55"/>
        <v>0</v>
      </c>
      <c r="AX66" s="49">
        <f t="shared" si="55"/>
        <v>0</v>
      </c>
      <c r="AY66" s="49">
        <f t="shared" si="55"/>
        <v>0</v>
      </c>
      <c r="AZ66" s="50">
        <f t="shared" si="55"/>
        <v>0</v>
      </c>
      <c r="BB66" s="49">
        <f>BB64+BB65</f>
        <v>0</v>
      </c>
      <c r="BC66" s="49">
        <f>BC64+BC65</f>
        <v>0</v>
      </c>
      <c r="BD66" s="49">
        <f>BD64+BD65</f>
        <v>0</v>
      </c>
    </row>
    <row r="68" spans="2:56" x14ac:dyDescent="0.2">
      <c r="B68" s="20" t="s">
        <v>78</v>
      </c>
      <c r="D68" s="39">
        <f t="shared" ref="D68:AM68" si="56">D66+D61+D56</f>
        <v>-550892</v>
      </c>
      <c r="E68" s="39">
        <f t="shared" si="56"/>
        <v>-41006.046901659087</v>
      </c>
      <c r="F68" s="39">
        <f t="shared" si="56"/>
        <v>-80262.615434830252</v>
      </c>
      <c r="G68" s="39">
        <f t="shared" si="56"/>
        <v>-32873.32789850307</v>
      </c>
      <c r="H68" s="39">
        <f t="shared" si="56"/>
        <v>-55450.560521997832</v>
      </c>
      <c r="I68" s="39">
        <f t="shared" si="56"/>
        <v>-55935.587291666663</v>
      </c>
      <c r="J68" s="39">
        <f t="shared" si="56"/>
        <v>-55996.675260416661</v>
      </c>
      <c r="K68" s="39">
        <f t="shared" si="56"/>
        <v>-56054.708830729163</v>
      </c>
      <c r="L68" s="39">
        <f t="shared" si="56"/>
        <v>-56109.840722526038</v>
      </c>
      <c r="M68" s="39">
        <f t="shared" si="56"/>
        <v>-56162.216019733074</v>
      </c>
      <c r="N68" s="39">
        <f t="shared" si="56"/>
        <v>-56211.972552079751</v>
      </c>
      <c r="O68" s="39">
        <f t="shared" si="56"/>
        <v>-56259.241257809095</v>
      </c>
      <c r="P68" s="39">
        <f t="shared" si="56"/>
        <v>-56304.146528251978</v>
      </c>
      <c r="Q68" s="39">
        <f t="shared" si="56"/>
        <v>-56346.806535172713</v>
      </c>
      <c r="R68" s="39">
        <f t="shared" si="56"/>
        <v>-104717.60230991099</v>
      </c>
      <c r="S68" s="39">
        <f t="shared" si="56"/>
        <v>-57295.565429829774</v>
      </c>
      <c r="T68" s="39">
        <f t="shared" si="56"/>
        <v>-56462.409821427034</v>
      </c>
      <c r="U68" s="39">
        <f t="shared" si="56"/>
        <v>-56497.156663689013</v>
      </c>
      <c r="V68" s="39">
        <f t="shared" si="56"/>
        <v>-56530.166163837901</v>
      </c>
      <c r="W68" s="39">
        <f t="shared" si="56"/>
        <v>-56561.525188979336</v>
      </c>
      <c r="X68" s="39">
        <f t="shared" si="56"/>
        <v>-56591.3162628637</v>
      </c>
      <c r="Y68" s="39">
        <f t="shared" si="56"/>
        <v>-56619.617783053851</v>
      </c>
      <c r="Z68" s="39">
        <f t="shared" si="56"/>
        <v>-56646.504227234494</v>
      </c>
      <c r="AA68" s="39">
        <f t="shared" si="56"/>
        <v>-56672.046349206103</v>
      </c>
      <c r="AB68" s="39">
        <f t="shared" si="56"/>
        <v>-56696.311365079127</v>
      </c>
      <c r="AC68" s="39">
        <f t="shared" si="56"/>
        <v>-56719.363130158505</v>
      </c>
      <c r="AD68" s="39">
        <f t="shared" si="56"/>
        <v>-105071.5310751475</v>
      </c>
      <c r="AE68" s="39">
        <f t="shared" si="56"/>
        <v>-57631.797756804459</v>
      </c>
      <c r="AF68" s="39">
        <f t="shared" si="56"/>
        <v>-56781.830532052983</v>
      </c>
      <c r="AG68" s="39">
        <f t="shared" si="56"/>
        <v>-56800.606338783662</v>
      </c>
      <c r="AH68" s="39">
        <f t="shared" si="56"/>
        <v>-56818.443355177813</v>
      </c>
      <c r="AI68" s="39">
        <f t="shared" si="56"/>
        <v>-56835.388520752254</v>
      </c>
      <c r="AJ68" s="39">
        <f t="shared" si="56"/>
        <v>-56851.486428047981</v>
      </c>
      <c r="AK68" s="39">
        <f t="shared" si="56"/>
        <v>-56866.779439978913</v>
      </c>
      <c r="AL68" s="39">
        <f t="shared" si="56"/>
        <v>-56881.307801313298</v>
      </c>
      <c r="AM68" s="39">
        <f t="shared" si="56"/>
        <v>-56895.109744580972</v>
      </c>
      <c r="AO68" s="39">
        <f t="shared" ref="AO68:AZ68" si="57">AO66+AO61+AO56</f>
        <v>-672160.66233648942</v>
      </c>
      <c r="AP68" s="39">
        <f t="shared" si="57"/>
        <v>-144259.47571216756</v>
      </c>
      <c r="AQ68" s="39">
        <f t="shared" si="57"/>
        <v>-168161.22481367184</v>
      </c>
      <c r="AR68" s="39">
        <f t="shared" si="57"/>
        <v>-168633.42982962189</v>
      </c>
      <c r="AS68" s="39">
        <f t="shared" si="57"/>
        <v>-217368.55537333566</v>
      </c>
      <c r="AT68" s="39">
        <f t="shared" si="57"/>
        <v>-170255.13191494581</v>
      </c>
      <c r="AU68" s="39">
        <f t="shared" si="57"/>
        <v>-169683.00761568092</v>
      </c>
      <c r="AV68" s="39">
        <f t="shared" si="57"/>
        <v>-169938.16835949442</v>
      </c>
      <c r="AW68" s="39">
        <f t="shared" si="57"/>
        <v>-218487.20557038512</v>
      </c>
      <c r="AX68" s="39">
        <f t="shared" si="57"/>
        <v>-171214.23462764107</v>
      </c>
      <c r="AY68" s="39">
        <f t="shared" si="57"/>
        <v>-170505.31830397804</v>
      </c>
      <c r="AZ68" s="39">
        <f t="shared" si="57"/>
        <v>-170643.19698587316</v>
      </c>
      <c r="BB68" s="39">
        <f>BB66+BB61+BB56</f>
        <v>-1153214.7926919507</v>
      </c>
      <c r="BC68" s="39">
        <f>BC66+BC61+BC56</f>
        <v>-727244.86326345697</v>
      </c>
      <c r="BD68" s="39">
        <f>BD66+BD61+BD56</f>
        <v>-730849.95548787748</v>
      </c>
    </row>
    <row r="69" spans="2:56" x14ac:dyDescent="0.2">
      <c r="B69" s="51" t="s">
        <v>79</v>
      </c>
      <c r="C69" s="52"/>
      <c r="D69" s="64">
        <f t="shared" ref="D69:AM69" si="58">D56+D61</f>
        <v>-550892</v>
      </c>
      <c r="E69" s="64">
        <f t="shared" si="58"/>
        <v>-41006.046901659087</v>
      </c>
      <c r="F69" s="64">
        <f t="shared" si="58"/>
        <v>-80262.615434830252</v>
      </c>
      <c r="G69" s="64">
        <f t="shared" si="58"/>
        <v>-32873.32789850307</v>
      </c>
      <c r="H69" s="64">
        <f t="shared" si="58"/>
        <v>-55450.560521997832</v>
      </c>
      <c r="I69" s="64">
        <f t="shared" si="58"/>
        <v>-55935.587291666663</v>
      </c>
      <c r="J69" s="64">
        <f t="shared" si="58"/>
        <v>-55996.675260416661</v>
      </c>
      <c r="K69" s="64">
        <f t="shared" si="58"/>
        <v>-56054.708830729163</v>
      </c>
      <c r="L69" s="64">
        <f t="shared" si="58"/>
        <v>-56109.840722526038</v>
      </c>
      <c r="M69" s="64">
        <f t="shared" si="58"/>
        <v>-56162.216019733074</v>
      </c>
      <c r="N69" s="64">
        <f t="shared" si="58"/>
        <v>-56211.972552079751</v>
      </c>
      <c r="O69" s="64">
        <f t="shared" si="58"/>
        <v>-56259.241257809095</v>
      </c>
      <c r="P69" s="64">
        <f t="shared" si="58"/>
        <v>-56304.146528251978</v>
      </c>
      <c r="Q69" s="64">
        <f t="shared" si="58"/>
        <v>-56346.806535172713</v>
      </c>
      <c r="R69" s="64">
        <f t="shared" si="58"/>
        <v>-104717.60230991099</v>
      </c>
      <c r="S69" s="64">
        <f t="shared" si="58"/>
        <v>-57295.565429829774</v>
      </c>
      <c r="T69" s="64">
        <f t="shared" si="58"/>
        <v>-56462.409821427034</v>
      </c>
      <c r="U69" s="64">
        <f t="shared" si="58"/>
        <v>-56497.156663689013</v>
      </c>
      <c r="V69" s="64">
        <f t="shared" si="58"/>
        <v>-56530.166163837901</v>
      </c>
      <c r="W69" s="64">
        <f t="shared" si="58"/>
        <v>-56561.525188979336</v>
      </c>
      <c r="X69" s="64">
        <f t="shared" si="58"/>
        <v>-56591.3162628637</v>
      </c>
      <c r="Y69" s="64">
        <f t="shared" si="58"/>
        <v>-56619.617783053851</v>
      </c>
      <c r="Z69" s="64">
        <f t="shared" si="58"/>
        <v>-56646.504227234494</v>
      </c>
      <c r="AA69" s="64">
        <f t="shared" si="58"/>
        <v>-56672.046349206103</v>
      </c>
      <c r="AB69" s="64">
        <f t="shared" si="58"/>
        <v>-56696.311365079127</v>
      </c>
      <c r="AC69" s="64">
        <f t="shared" si="58"/>
        <v>-56719.363130158505</v>
      </c>
      <c r="AD69" s="64">
        <f t="shared" si="58"/>
        <v>-105071.5310751475</v>
      </c>
      <c r="AE69" s="64">
        <f t="shared" si="58"/>
        <v>-57631.797756804459</v>
      </c>
      <c r="AF69" s="64">
        <f t="shared" si="58"/>
        <v>-56781.830532052983</v>
      </c>
      <c r="AG69" s="64">
        <f t="shared" si="58"/>
        <v>-56800.606338783662</v>
      </c>
      <c r="AH69" s="64">
        <f t="shared" si="58"/>
        <v>-56818.443355177813</v>
      </c>
      <c r="AI69" s="64">
        <f t="shared" si="58"/>
        <v>-56835.388520752254</v>
      </c>
      <c r="AJ69" s="64">
        <f t="shared" si="58"/>
        <v>-56851.486428047981</v>
      </c>
      <c r="AK69" s="64">
        <f t="shared" si="58"/>
        <v>-56866.779439978913</v>
      </c>
      <c r="AL69" s="64">
        <f t="shared" si="58"/>
        <v>-56881.307801313298</v>
      </c>
      <c r="AM69" s="64">
        <f t="shared" si="58"/>
        <v>-56895.109744580972</v>
      </c>
      <c r="AO69" s="64">
        <f t="shared" ref="AO69:AZ69" si="59">AO56+AO61</f>
        <v>-672160.66233648942</v>
      </c>
      <c r="AP69" s="64">
        <f t="shared" si="59"/>
        <v>-144259.47571216756</v>
      </c>
      <c r="AQ69" s="64">
        <f t="shared" si="59"/>
        <v>-168161.22481367184</v>
      </c>
      <c r="AR69" s="64">
        <f t="shared" si="59"/>
        <v>-168633.42982962189</v>
      </c>
      <c r="AS69" s="64">
        <f t="shared" si="59"/>
        <v>-217368.55537333566</v>
      </c>
      <c r="AT69" s="64">
        <f t="shared" si="59"/>
        <v>-170255.13191494581</v>
      </c>
      <c r="AU69" s="64">
        <f t="shared" si="59"/>
        <v>-169683.00761568092</v>
      </c>
      <c r="AV69" s="64">
        <f t="shared" si="59"/>
        <v>-169938.16835949442</v>
      </c>
      <c r="AW69" s="64">
        <f t="shared" si="59"/>
        <v>-218487.20557038512</v>
      </c>
      <c r="AX69" s="64">
        <f t="shared" si="59"/>
        <v>-171214.23462764107</v>
      </c>
      <c r="AY69" s="64">
        <f t="shared" si="59"/>
        <v>-170505.31830397804</v>
      </c>
      <c r="AZ69" s="64">
        <f t="shared" si="59"/>
        <v>-170643.19698587316</v>
      </c>
      <c r="BB69" s="64">
        <f>BB56+BB61</f>
        <v>-1153214.7926919507</v>
      </c>
      <c r="BC69" s="64">
        <f>BC56+BC61</f>
        <v>-727244.86326345697</v>
      </c>
      <c r="BD69" s="64">
        <f>BD56+BD61</f>
        <v>-730849.95548787748</v>
      </c>
    </row>
    <row r="71" spans="2:56" x14ac:dyDescent="0.2">
      <c r="B71" s="53" t="s">
        <v>80</v>
      </c>
      <c r="C71" s="54"/>
      <c r="D71" s="33">
        <f>D73-D72</f>
        <v>4520892</v>
      </c>
      <c r="E71" s="33">
        <f t="shared" ref="E71:AM71" si="60">D73</f>
        <v>3970000</v>
      </c>
      <c r="F71" s="33">
        <f t="shared" si="60"/>
        <v>3928993.9530983409</v>
      </c>
      <c r="G71" s="33">
        <f t="shared" si="60"/>
        <v>3848731.3376635108</v>
      </c>
      <c r="H71" s="33">
        <f t="shared" si="60"/>
        <v>3815858.0097650075</v>
      </c>
      <c r="I71" s="33">
        <f t="shared" si="60"/>
        <v>3760407.4492430096</v>
      </c>
      <c r="J71" s="33">
        <f t="shared" si="60"/>
        <v>3704471.8619513428</v>
      </c>
      <c r="K71" s="33">
        <f t="shared" si="60"/>
        <v>3648475.1866909261</v>
      </c>
      <c r="L71" s="33">
        <f t="shared" si="60"/>
        <v>3592420.477860197</v>
      </c>
      <c r="M71" s="33">
        <f t="shared" si="60"/>
        <v>3536310.637137671</v>
      </c>
      <c r="N71" s="33">
        <f t="shared" si="60"/>
        <v>3480148.4211179381</v>
      </c>
      <c r="O71" s="33">
        <f t="shared" si="60"/>
        <v>3423936.4485658584</v>
      </c>
      <c r="P71" s="33">
        <f t="shared" si="60"/>
        <v>3367677.2073080493</v>
      </c>
      <c r="Q71" s="33">
        <f t="shared" si="60"/>
        <v>3311373.0607797974</v>
      </c>
      <c r="R71" s="33">
        <f t="shared" si="60"/>
        <v>3255026.2542446246</v>
      </c>
      <c r="S71" s="33">
        <f t="shared" si="60"/>
        <v>3150308.6519347136</v>
      </c>
      <c r="T71" s="33">
        <f t="shared" si="60"/>
        <v>3093013.0865048836</v>
      </c>
      <c r="U71" s="33">
        <f t="shared" si="60"/>
        <v>3036550.6766834566</v>
      </c>
      <c r="V71" s="33">
        <f t="shared" si="60"/>
        <v>2980053.5200197678</v>
      </c>
      <c r="W71" s="33">
        <f t="shared" si="60"/>
        <v>2923523.3538559298</v>
      </c>
      <c r="X71" s="33">
        <f t="shared" si="60"/>
        <v>2866961.8286669506</v>
      </c>
      <c r="Y71" s="33">
        <f t="shared" si="60"/>
        <v>2810370.512404087</v>
      </c>
      <c r="Z71" s="33">
        <f t="shared" si="60"/>
        <v>2753750.8946210332</v>
      </c>
      <c r="AA71" s="33">
        <f t="shared" si="60"/>
        <v>2697104.3903937987</v>
      </c>
      <c r="AB71" s="33">
        <f t="shared" si="60"/>
        <v>2640432.3440445927</v>
      </c>
      <c r="AC71" s="33">
        <f t="shared" si="60"/>
        <v>2583736.0326795136</v>
      </c>
      <c r="AD71" s="33">
        <f t="shared" si="60"/>
        <v>2527016.6695493553</v>
      </c>
      <c r="AE71" s="33">
        <f t="shared" si="60"/>
        <v>2421945.1384742078</v>
      </c>
      <c r="AF71" s="33">
        <f t="shared" si="60"/>
        <v>2364313.3407174032</v>
      </c>
      <c r="AG71" s="33">
        <f t="shared" si="60"/>
        <v>2307531.5101853502</v>
      </c>
      <c r="AH71" s="33">
        <f t="shared" si="60"/>
        <v>2250730.9038465666</v>
      </c>
      <c r="AI71" s="33">
        <f t="shared" si="60"/>
        <v>2193912.4604913886</v>
      </c>
      <c r="AJ71" s="33">
        <f t="shared" si="60"/>
        <v>2137077.0719706365</v>
      </c>
      <c r="AK71" s="33">
        <f t="shared" si="60"/>
        <v>2080225.5855425885</v>
      </c>
      <c r="AL71" s="33">
        <f t="shared" si="60"/>
        <v>2023358.8061026095</v>
      </c>
      <c r="AM71" s="55">
        <f t="shared" si="60"/>
        <v>1966477.4983012963</v>
      </c>
      <c r="AO71" s="78">
        <f>D71</f>
        <v>4520892</v>
      </c>
      <c r="AP71" s="33">
        <f t="shared" ref="AP71:AZ71" si="61">AO73</f>
        <v>3848731.3376635108</v>
      </c>
      <c r="AQ71" s="33">
        <f t="shared" si="61"/>
        <v>3704471.8619513432</v>
      </c>
      <c r="AR71" s="33">
        <f t="shared" si="61"/>
        <v>3536310.6371376715</v>
      </c>
      <c r="AS71" s="33">
        <f t="shared" si="61"/>
        <v>3367677.2073080498</v>
      </c>
      <c r="AT71" s="33">
        <f t="shared" si="61"/>
        <v>3150308.6519347141</v>
      </c>
      <c r="AU71" s="33">
        <f t="shared" si="61"/>
        <v>2980053.5200197683</v>
      </c>
      <c r="AV71" s="33">
        <f t="shared" si="61"/>
        <v>2810370.5124040875</v>
      </c>
      <c r="AW71" s="33">
        <f t="shared" si="61"/>
        <v>2640432.3440445932</v>
      </c>
      <c r="AX71" s="33">
        <f t="shared" si="61"/>
        <v>2421945.1384742078</v>
      </c>
      <c r="AY71" s="33">
        <f t="shared" si="61"/>
        <v>2250730.9038465666</v>
      </c>
      <c r="AZ71" s="55">
        <f t="shared" si="61"/>
        <v>2080225.5855425885</v>
      </c>
      <c r="BB71" s="33">
        <f>AO71</f>
        <v>4520892</v>
      </c>
      <c r="BC71" s="33">
        <f>BB73</f>
        <v>3367677.2073080493</v>
      </c>
      <c r="BD71" s="33">
        <f>BC73</f>
        <v>2640432.3440445922</v>
      </c>
    </row>
    <row r="72" spans="2:56" x14ac:dyDescent="0.2">
      <c r="B72" s="56" t="s">
        <v>81</v>
      </c>
      <c r="D72" s="57">
        <f t="shared" ref="D72:AM72" si="62">D68</f>
        <v>-550892</v>
      </c>
      <c r="E72" s="57">
        <f t="shared" si="62"/>
        <v>-41006.046901659087</v>
      </c>
      <c r="F72" s="57">
        <f t="shared" si="62"/>
        <v>-80262.615434830252</v>
      </c>
      <c r="G72" s="57">
        <f t="shared" si="62"/>
        <v>-32873.32789850307</v>
      </c>
      <c r="H72" s="57">
        <f t="shared" si="62"/>
        <v>-55450.560521997832</v>
      </c>
      <c r="I72" s="57">
        <f t="shared" si="62"/>
        <v>-55935.587291666663</v>
      </c>
      <c r="J72" s="57">
        <f t="shared" si="62"/>
        <v>-55996.675260416661</v>
      </c>
      <c r="K72" s="57">
        <f t="shared" si="62"/>
        <v>-56054.708830729163</v>
      </c>
      <c r="L72" s="57">
        <f t="shared" si="62"/>
        <v>-56109.840722526038</v>
      </c>
      <c r="M72" s="57">
        <f t="shared" si="62"/>
        <v>-56162.216019733074</v>
      </c>
      <c r="N72" s="57">
        <f t="shared" si="62"/>
        <v>-56211.972552079751</v>
      </c>
      <c r="O72" s="57">
        <f t="shared" si="62"/>
        <v>-56259.241257809095</v>
      </c>
      <c r="P72" s="57">
        <f t="shared" si="62"/>
        <v>-56304.146528251978</v>
      </c>
      <c r="Q72" s="57">
        <f t="shared" si="62"/>
        <v>-56346.806535172713</v>
      </c>
      <c r="R72" s="57">
        <f t="shared" si="62"/>
        <v>-104717.60230991099</v>
      </c>
      <c r="S72" s="57">
        <f t="shared" si="62"/>
        <v>-57295.565429829774</v>
      </c>
      <c r="T72" s="57">
        <f t="shared" si="62"/>
        <v>-56462.409821427034</v>
      </c>
      <c r="U72" s="57">
        <f t="shared" si="62"/>
        <v>-56497.156663689013</v>
      </c>
      <c r="V72" s="57">
        <f t="shared" si="62"/>
        <v>-56530.166163837901</v>
      </c>
      <c r="W72" s="57">
        <f t="shared" si="62"/>
        <v>-56561.525188979336</v>
      </c>
      <c r="X72" s="57">
        <f t="shared" si="62"/>
        <v>-56591.3162628637</v>
      </c>
      <c r="Y72" s="57">
        <f t="shared" si="62"/>
        <v>-56619.617783053851</v>
      </c>
      <c r="Z72" s="57">
        <f t="shared" si="62"/>
        <v>-56646.504227234494</v>
      </c>
      <c r="AA72" s="57">
        <f t="shared" si="62"/>
        <v>-56672.046349206103</v>
      </c>
      <c r="AB72" s="57">
        <f t="shared" si="62"/>
        <v>-56696.311365079127</v>
      </c>
      <c r="AC72" s="57">
        <f t="shared" si="62"/>
        <v>-56719.363130158505</v>
      </c>
      <c r="AD72" s="57">
        <f t="shared" si="62"/>
        <v>-105071.5310751475</v>
      </c>
      <c r="AE72" s="57">
        <f t="shared" si="62"/>
        <v>-57631.797756804459</v>
      </c>
      <c r="AF72" s="57">
        <f t="shared" si="62"/>
        <v>-56781.830532052983</v>
      </c>
      <c r="AG72" s="57">
        <f t="shared" si="62"/>
        <v>-56800.606338783662</v>
      </c>
      <c r="AH72" s="57">
        <f t="shared" si="62"/>
        <v>-56818.443355177813</v>
      </c>
      <c r="AI72" s="57">
        <f t="shared" si="62"/>
        <v>-56835.388520752254</v>
      </c>
      <c r="AJ72" s="57">
        <f t="shared" si="62"/>
        <v>-56851.486428047981</v>
      </c>
      <c r="AK72" s="57">
        <f t="shared" si="62"/>
        <v>-56866.779439978913</v>
      </c>
      <c r="AL72" s="57">
        <f t="shared" si="62"/>
        <v>-56881.307801313298</v>
      </c>
      <c r="AM72" s="58">
        <f t="shared" si="62"/>
        <v>-56895.109744580972</v>
      </c>
      <c r="AO72" s="79">
        <f t="shared" ref="AO72:AZ72" si="63">AO68</f>
        <v>-672160.66233648942</v>
      </c>
      <c r="AP72" s="57">
        <f t="shared" si="63"/>
        <v>-144259.47571216756</v>
      </c>
      <c r="AQ72" s="57">
        <f t="shared" si="63"/>
        <v>-168161.22481367184</v>
      </c>
      <c r="AR72" s="57">
        <f t="shared" si="63"/>
        <v>-168633.42982962189</v>
      </c>
      <c r="AS72" s="57">
        <f t="shared" si="63"/>
        <v>-217368.55537333566</v>
      </c>
      <c r="AT72" s="57">
        <f t="shared" si="63"/>
        <v>-170255.13191494581</v>
      </c>
      <c r="AU72" s="57">
        <f t="shared" si="63"/>
        <v>-169683.00761568092</v>
      </c>
      <c r="AV72" s="57">
        <f t="shared" si="63"/>
        <v>-169938.16835949442</v>
      </c>
      <c r="AW72" s="57">
        <f t="shared" si="63"/>
        <v>-218487.20557038512</v>
      </c>
      <c r="AX72" s="57">
        <f t="shared" si="63"/>
        <v>-171214.23462764107</v>
      </c>
      <c r="AY72" s="57">
        <f t="shared" si="63"/>
        <v>-170505.31830397804</v>
      </c>
      <c r="AZ72" s="58">
        <f t="shared" si="63"/>
        <v>-170643.19698587316</v>
      </c>
      <c r="BB72" s="57">
        <f>BB68</f>
        <v>-1153214.7926919507</v>
      </c>
      <c r="BC72" s="57">
        <f>BC68</f>
        <v>-727244.86326345697</v>
      </c>
      <c r="BD72" s="57">
        <f>BD68</f>
        <v>-730849.95548787748</v>
      </c>
    </row>
    <row r="73" spans="2:56" x14ac:dyDescent="0.2">
      <c r="B73" s="59" t="s">
        <v>82</v>
      </c>
      <c r="C73" s="60"/>
      <c r="D73" s="112">
        <f>'Financial Model'!D83</f>
        <v>3970000</v>
      </c>
      <c r="E73" s="60">
        <f t="shared" ref="E73:AM73" si="64">SUM(E71:E72)</f>
        <v>3928993.9530983409</v>
      </c>
      <c r="F73" s="60">
        <f t="shared" si="64"/>
        <v>3848731.3376635108</v>
      </c>
      <c r="G73" s="60">
        <f t="shared" si="64"/>
        <v>3815858.0097650075</v>
      </c>
      <c r="H73" s="60">
        <f t="shared" si="64"/>
        <v>3760407.4492430096</v>
      </c>
      <c r="I73" s="60">
        <f t="shared" si="64"/>
        <v>3704471.8619513428</v>
      </c>
      <c r="J73" s="60">
        <f t="shared" si="64"/>
        <v>3648475.1866909261</v>
      </c>
      <c r="K73" s="60">
        <f t="shared" si="64"/>
        <v>3592420.477860197</v>
      </c>
      <c r="L73" s="60">
        <f t="shared" si="64"/>
        <v>3536310.637137671</v>
      </c>
      <c r="M73" s="60">
        <f t="shared" si="64"/>
        <v>3480148.4211179381</v>
      </c>
      <c r="N73" s="60">
        <f t="shared" si="64"/>
        <v>3423936.4485658584</v>
      </c>
      <c r="O73" s="60">
        <f t="shared" si="64"/>
        <v>3367677.2073080493</v>
      </c>
      <c r="P73" s="60">
        <f t="shared" si="64"/>
        <v>3311373.0607797974</v>
      </c>
      <c r="Q73" s="60">
        <f t="shared" si="64"/>
        <v>3255026.2542446246</v>
      </c>
      <c r="R73" s="60">
        <f t="shared" si="64"/>
        <v>3150308.6519347136</v>
      </c>
      <c r="S73" s="60">
        <f t="shared" si="64"/>
        <v>3093013.0865048836</v>
      </c>
      <c r="T73" s="60">
        <f t="shared" si="64"/>
        <v>3036550.6766834566</v>
      </c>
      <c r="U73" s="60">
        <f t="shared" si="64"/>
        <v>2980053.5200197678</v>
      </c>
      <c r="V73" s="60">
        <f t="shared" si="64"/>
        <v>2923523.3538559298</v>
      </c>
      <c r="W73" s="60">
        <f t="shared" si="64"/>
        <v>2866961.8286669506</v>
      </c>
      <c r="X73" s="60">
        <f t="shared" si="64"/>
        <v>2810370.512404087</v>
      </c>
      <c r="Y73" s="60">
        <f t="shared" si="64"/>
        <v>2753750.8946210332</v>
      </c>
      <c r="Z73" s="60">
        <f t="shared" si="64"/>
        <v>2697104.3903937987</v>
      </c>
      <c r="AA73" s="60">
        <f t="shared" si="64"/>
        <v>2640432.3440445927</v>
      </c>
      <c r="AB73" s="60">
        <f t="shared" si="64"/>
        <v>2583736.0326795136</v>
      </c>
      <c r="AC73" s="60">
        <f t="shared" si="64"/>
        <v>2527016.6695493553</v>
      </c>
      <c r="AD73" s="60">
        <f t="shared" si="64"/>
        <v>2421945.1384742078</v>
      </c>
      <c r="AE73" s="60">
        <f t="shared" si="64"/>
        <v>2364313.3407174032</v>
      </c>
      <c r="AF73" s="60">
        <f t="shared" si="64"/>
        <v>2307531.5101853502</v>
      </c>
      <c r="AG73" s="60">
        <f t="shared" si="64"/>
        <v>2250730.9038465666</v>
      </c>
      <c r="AH73" s="60">
        <f t="shared" si="64"/>
        <v>2193912.4604913886</v>
      </c>
      <c r="AI73" s="60">
        <f t="shared" si="64"/>
        <v>2137077.0719706365</v>
      </c>
      <c r="AJ73" s="60">
        <f t="shared" si="64"/>
        <v>2080225.5855425885</v>
      </c>
      <c r="AK73" s="60">
        <f t="shared" si="64"/>
        <v>2023358.8061026095</v>
      </c>
      <c r="AL73" s="60">
        <f t="shared" si="64"/>
        <v>1966477.4983012963</v>
      </c>
      <c r="AM73" s="61">
        <f t="shared" si="64"/>
        <v>1909582.3885567153</v>
      </c>
      <c r="AO73" s="80">
        <f t="shared" ref="AO73:AZ73" si="65">SUM(AO71:AO72)</f>
        <v>3848731.3376635108</v>
      </c>
      <c r="AP73" s="60">
        <f t="shared" si="65"/>
        <v>3704471.8619513432</v>
      </c>
      <c r="AQ73" s="60">
        <f t="shared" si="65"/>
        <v>3536310.6371376715</v>
      </c>
      <c r="AR73" s="60">
        <f t="shared" si="65"/>
        <v>3367677.2073080498</v>
      </c>
      <c r="AS73" s="60">
        <f t="shared" si="65"/>
        <v>3150308.6519347141</v>
      </c>
      <c r="AT73" s="60">
        <f t="shared" si="65"/>
        <v>2980053.5200197683</v>
      </c>
      <c r="AU73" s="60">
        <f t="shared" si="65"/>
        <v>2810370.5124040875</v>
      </c>
      <c r="AV73" s="60">
        <f t="shared" si="65"/>
        <v>2640432.3440445932</v>
      </c>
      <c r="AW73" s="60">
        <f t="shared" si="65"/>
        <v>2421945.1384742078</v>
      </c>
      <c r="AX73" s="60">
        <f t="shared" si="65"/>
        <v>2250730.9038465666</v>
      </c>
      <c r="AY73" s="60">
        <f t="shared" si="65"/>
        <v>2080225.5855425885</v>
      </c>
      <c r="AZ73" s="61">
        <f t="shared" si="65"/>
        <v>1909582.3885567153</v>
      </c>
      <c r="BB73" s="60">
        <f>SUM(BB71:BB72)</f>
        <v>3367677.2073080493</v>
      </c>
      <c r="BC73" s="60">
        <f>SUM(BC71:BC72)</f>
        <v>2640432.3440445922</v>
      </c>
      <c r="BD73" s="60">
        <f>SUM(BD71:BD72)</f>
        <v>1909582.3885567146</v>
      </c>
    </row>
    <row r="77" spans="2:56" ht="18.600000000000001" customHeight="1" x14ac:dyDescent="0.2">
      <c r="B77" s="63" t="s">
        <v>83</v>
      </c>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O77" s="15"/>
      <c r="AP77" s="15"/>
      <c r="AQ77" s="15"/>
      <c r="AR77" s="15"/>
      <c r="AS77" s="15"/>
      <c r="AT77" s="15"/>
      <c r="AU77" s="15"/>
      <c r="AV77" s="15"/>
      <c r="AW77" s="15"/>
      <c r="AX77" s="15"/>
      <c r="AY77" s="15"/>
      <c r="AZ77" s="15"/>
      <c r="BB77" s="15"/>
      <c r="BC77" s="15"/>
      <c r="BD77" s="15"/>
    </row>
    <row r="79" spans="2:56" x14ac:dyDescent="0.2">
      <c r="B79" s="17" t="s">
        <v>47</v>
      </c>
      <c r="C79" s="18"/>
      <c r="D79" s="19">
        <f t="shared" ref="D79:AM79" si="66">D50</f>
        <v>43861</v>
      </c>
      <c r="E79" s="19">
        <f t="shared" si="66"/>
        <v>43890</v>
      </c>
      <c r="F79" s="19">
        <f t="shared" si="66"/>
        <v>43921</v>
      </c>
      <c r="G79" s="19">
        <f t="shared" si="66"/>
        <v>43951</v>
      </c>
      <c r="H79" s="19">
        <f t="shared" si="66"/>
        <v>43982</v>
      </c>
      <c r="I79" s="19">
        <f t="shared" si="66"/>
        <v>44012</v>
      </c>
      <c r="J79" s="19">
        <f t="shared" si="66"/>
        <v>44043</v>
      </c>
      <c r="K79" s="19">
        <f t="shared" si="66"/>
        <v>44074</v>
      </c>
      <c r="L79" s="19">
        <f t="shared" si="66"/>
        <v>44104</v>
      </c>
      <c r="M79" s="19">
        <f t="shared" si="66"/>
        <v>44135</v>
      </c>
      <c r="N79" s="19">
        <f t="shared" si="66"/>
        <v>44165</v>
      </c>
      <c r="O79" s="19">
        <f t="shared" si="66"/>
        <v>44196</v>
      </c>
      <c r="P79" s="19">
        <f t="shared" si="66"/>
        <v>44227</v>
      </c>
      <c r="Q79" s="19">
        <f t="shared" si="66"/>
        <v>44255</v>
      </c>
      <c r="R79" s="19">
        <f t="shared" si="66"/>
        <v>44286</v>
      </c>
      <c r="S79" s="19">
        <f t="shared" si="66"/>
        <v>44316</v>
      </c>
      <c r="T79" s="19">
        <f t="shared" si="66"/>
        <v>44347</v>
      </c>
      <c r="U79" s="19">
        <f t="shared" si="66"/>
        <v>44377</v>
      </c>
      <c r="V79" s="19">
        <f t="shared" si="66"/>
        <v>44408</v>
      </c>
      <c r="W79" s="19">
        <f t="shared" si="66"/>
        <v>44439</v>
      </c>
      <c r="X79" s="19">
        <f t="shared" si="66"/>
        <v>44469</v>
      </c>
      <c r="Y79" s="19">
        <f t="shared" si="66"/>
        <v>44500</v>
      </c>
      <c r="Z79" s="19">
        <f t="shared" si="66"/>
        <v>44530</v>
      </c>
      <c r="AA79" s="19">
        <f t="shared" si="66"/>
        <v>44561</v>
      </c>
      <c r="AB79" s="19">
        <f t="shared" si="66"/>
        <v>44592</v>
      </c>
      <c r="AC79" s="19">
        <f t="shared" si="66"/>
        <v>44620</v>
      </c>
      <c r="AD79" s="19">
        <f t="shared" si="66"/>
        <v>44651</v>
      </c>
      <c r="AE79" s="19">
        <f t="shared" si="66"/>
        <v>44681</v>
      </c>
      <c r="AF79" s="19">
        <f t="shared" si="66"/>
        <v>44712</v>
      </c>
      <c r="AG79" s="19">
        <f t="shared" si="66"/>
        <v>44742</v>
      </c>
      <c r="AH79" s="19">
        <f t="shared" si="66"/>
        <v>44773</v>
      </c>
      <c r="AI79" s="19">
        <f t="shared" si="66"/>
        <v>44804</v>
      </c>
      <c r="AJ79" s="19">
        <f t="shared" si="66"/>
        <v>44834</v>
      </c>
      <c r="AK79" s="19">
        <f t="shared" si="66"/>
        <v>44865</v>
      </c>
      <c r="AL79" s="19">
        <f t="shared" si="66"/>
        <v>44895</v>
      </c>
      <c r="AM79" s="19">
        <f t="shared" si="66"/>
        <v>44926</v>
      </c>
      <c r="AO79" s="19">
        <f t="shared" ref="AO79:AZ79" si="67">AO50</f>
        <v>43921</v>
      </c>
      <c r="AP79" s="19">
        <f t="shared" si="67"/>
        <v>44012</v>
      </c>
      <c r="AQ79" s="19">
        <f t="shared" si="67"/>
        <v>44104</v>
      </c>
      <c r="AR79" s="19">
        <f t="shared" si="67"/>
        <v>44196</v>
      </c>
      <c r="AS79" s="19">
        <f t="shared" si="67"/>
        <v>44286</v>
      </c>
      <c r="AT79" s="19">
        <f t="shared" si="67"/>
        <v>44377</v>
      </c>
      <c r="AU79" s="19">
        <f t="shared" si="67"/>
        <v>44469</v>
      </c>
      <c r="AV79" s="19">
        <f t="shared" si="67"/>
        <v>44561</v>
      </c>
      <c r="AW79" s="19">
        <f t="shared" si="67"/>
        <v>44651</v>
      </c>
      <c r="AX79" s="19">
        <f t="shared" si="67"/>
        <v>44742</v>
      </c>
      <c r="AY79" s="19">
        <f t="shared" si="67"/>
        <v>44834</v>
      </c>
      <c r="AZ79" s="19">
        <f t="shared" si="67"/>
        <v>44926</v>
      </c>
      <c r="BB79" s="19">
        <f>BB50</f>
        <v>44196</v>
      </c>
      <c r="BC79" s="19">
        <f>BC50</f>
        <v>44561</v>
      </c>
      <c r="BD79" s="19">
        <f>BD50</f>
        <v>44926</v>
      </c>
    </row>
    <row r="81" spans="2:56" x14ac:dyDescent="0.2">
      <c r="B81" s="20" t="s">
        <v>84</v>
      </c>
    </row>
    <row r="82" spans="2:56" x14ac:dyDescent="0.2">
      <c r="B82" s="34" t="s">
        <v>85</v>
      </c>
    </row>
    <row r="83" spans="2:56" x14ac:dyDescent="0.2">
      <c r="B83" s="62" t="s">
        <v>86</v>
      </c>
      <c r="D83" s="26">
        <f>IF(D12="Actual",'Raw Financials'!F141,'Financial Model'!D73)</f>
        <v>3970000</v>
      </c>
      <c r="E83" s="26">
        <f>IF(E12="Actual",'Raw Financials'!G141,'Financial Model'!E73)</f>
        <v>3928993.9530983409</v>
      </c>
      <c r="F83" s="26">
        <f>IF(F12="Actual",'Raw Financials'!H141,'Financial Model'!F73)</f>
        <v>3848731.3376635108</v>
      </c>
      <c r="G83" s="26">
        <f>IF(G12="Actual",'Raw Financials'!I141,'Financial Model'!G73)</f>
        <v>3815858.0097650075</v>
      </c>
      <c r="H83" s="26">
        <f>IF(H12="Actual",'Raw Financials'!J141,'Financial Model'!H73)</f>
        <v>3760407.4492430096</v>
      </c>
      <c r="I83" s="26">
        <f>IF(I12="Actual",'Raw Financials'!K141,'Financial Model'!I73)</f>
        <v>3704471.8619513428</v>
      </c>
      <c r="J83" s="26">
        <f>IF(J12="Actual",'Raw Financials'!L141,'Financial Model'!J73)</f>
        <v>3648475.1866909261</v>
      </c>
      <c r="K83" s="26">
        <f>IF(K12="Actual",'Raw Financials'!M141,'Financial Model'!K73)</f>
        <v>3592420.477860197</v>
      </c>
      <c r="L83" s="26">
        <f>IF(L12="Actual",'Raw Financials'!N141,'Financial Model'!L73)</f>
        <v>3536310.637137671</v>
      </c>
      <c r="M83" s="26">
        <f>IF(M12="Actual",'Raw Financials'!O141,'Financial Model'!M73)</f>
        <v>3480148.4211179381</v>
      </c>
      <c r="N83" s="26">
        <f>IF(N12="Actual",'Raw Financials'!P141,'Financial Model'!N73)</f>
        <v>3423936.4485658584</v>
      </c>
      <c r="O83" s="26">
        <f>IF(O12="Actual",'Raw Financials'!Q141,'Financial Model'!O73)</f>
        <v>3367677.2073080493</v>
      </c>
      <c r="P83" s="26">
        <f>IF(P12="Actual",'Raw Financials'!#REF!,'Financial Model'!P73)</f>
        <v>3311373.0607797974</v>
      </c>
      <c r="Q83" s="26">
        <f>IF(Q12="Actual",'Raw Financials'!#REF!,'Financial Model'!Q73)</f>
        <v>3255026.2542446246</v>
      </c>
      <c r="R83" s="26">
        <f>IF(R12="Actual",'Raw Financials'!#REF!,'Financial Model'!R73)</f>
        <v>3150308.6519347136</v>
      </c>
      <c r="S83" s="26">
        <f>IF(S12="Actual",'Raw Financials'!#REF!,'Financial Model'!S73)</f>
        <v>3093013.0865048836</v>
      </c>
      <c r="T83" s="26">
        <f>IF(T12="Actual",'Raw Financials'!#REF!,'Financial Model'!T73)</f>
        <v>3036550.6766834566</v>
      </c>
      <c r="U83" s="26">
        <f>IF(U12="Actual",'Raw Financials'!#REF!,'Financial Model'!U73)</f>
        <v>2980053.5200197678</v>
      </c>
      <c r="V83" s="26">
        <f>IF(V12="Actual",'Raw Financials'!#REF!,'Financial Model'!V73)</f>
        <v>2923523.3538559298</v>
      </c>
      <c r="W83" s="26">
        <f>IF(W12="Actual",'Raw Financials'!#REF!,'Financial Model'!W73)</f>
        <v>2866961.8286669506</v>
      </c>
      <c r="X83" s="26">
        <f>IF(X12="Actual",'Raw Financials'!#REF!,'Financial Model'!X73)</f>
        <v>2810370.512404087</v>
      </c>
      <c r="Y83" s="26">
        <f>IF(Y12="Actual",'Raw Financials'!#REF!,'Financial Model'!Y73)</f>
        <v>2753750.8946210332</v>
      </c>
      <c r="Z83" s="26">
        <f>IF(Z12="Actual",'Raw Financials'!#REF!,'Financial Model'!Z73)</f>
        <v>2697104.3903937987</v>
      </c>
      <c r="AA83" s="26">
        <f>IF(AA12="Actual",'Raw Financials'!#REF!,'Financial Model'!AA73)</f>
        <v>2640432.3440445927</v>
      </c>
      <c r="AB83" s="26">
        <f>IF(AB12="Actual",'Raw Financials'!#REF!,'Financial Model'!AB73)</f>
        <v>2583736.0326795136</v>
      </c>
      <c r="AC83" s="26">
        <f>IF(AC12="Actual",'Raw Financials'!#REF!,'Financial Model'!AC73)</f>
        <v>2527016.6695493553</v>
      </c>
      <c r="AD83" s="26">
        <f>IF(AD12="Actual",'Raw Financials'!#REF!,'Financial Model'!AD73)</f>
        <v>2421945.1384742078</v>
      </c>
      <c r="AE83" s="26">
        <f>IF(AE12="Actual",'Raw Financials'!#REF!,'Financial Model'!AE73)</f>
        <v>2364313.3407174032</v>
      </c>
      <c r="AF83" s="26">
        <f>IF(AF12="Actual",'Raw Financials'!#REF!,'Financial Model'!AF73)</f>
        <v>2307531.5101853502</v>
      </c>
      <c r="AG83" s="26">
        <f>IF(AG12="Actual",'Raw Financials'!#REF!,'Financial Model'!AG73)</f>
        <v>2250730.9038465666</v>
      </c>
      <c r="AH83" s="26">
        <f>IF(AH12="Actual",'Raw Financials'!#REF!,'Financial Model'!AH73)</f>
        <v>2193912.4604913886</v>
      </c>
      <c r="AI83" s="26">
        <f>IF(AI12="Actual",'Raw Financials'!#REF!,'Financial Model'!AI73)</f>
        <v>2137077.0719706365</v>
      </c>
      <c r="AJ83" s="26">
        <f>IF(AJ12="Actual",'Raw Financials'!#REF!,'Financial Model'!AJ73)</f>
        <v>2080225.5855425885</v>
      </c>
      <c r="AK83" s="26">
        <f>IF(AK12="Actual",'Raw Financials'!#REF!,'Financial Model'!AK73)</f>
        <v>2023358.8061026095</v>
      </c>
      <c r="AL83" s="26">
        <f>IF(AL12="Actual",'Raw Financials'!#REF!,'Financial Model'!AL73)</f>
        <v>1966477.4983012963</v>
      </c>
      <c r="AM83" s="26">
        <f>IF(AM12="Actual",'Raw Financials'!#REF!,'Financial Model'!AM73)</f>
        <v>1909582.3885567153</v>
      </c>
      <c r="AO83" s="73">
        <f>HLOOKUP(AO$79,$D$79:$AM$106,ROWS($AN$79:$AN83),FALSE)</f>
        <v>3848731.3376635108</v>
      </c>
      <c r="AP83" s="73">
        <f>HLOOKUP(AP$79,$D$79:$AM$106,ROWS($AN$79:$AN83),FALSE)</f>
        <v>3704471.8619513428</v>
      </c>
      <c r="AQ83" s="73">
        <f>HLOOKUP(AQ$79,$D$79:$AM$106,ROWS($AN$79:$AN83),FALSE)</f>
        <v>3536310.637137671</v>
      </c>
      <c r="AR83" s="73">
        <f>HLOOKUP(AR$79,$D$79:$AM$106,ROWS($AN$79:$AN83),FALSE)</f>
        <v>3367677.2073080493</v>
      </c>
      <c r="AS83" s="73">
        <f>HLOOKUP(AS$79,$D$79:$AM$106,ROWS($AN$79:$AN83),FALSE)</f>
        <v>3150308.6519347136</v>
      </c>
      <c r="AT83" s="73">
        <f>HLOOKUP(AT$79,$D$79:$AM$106,ROWS($AN$79:$AN83),FALSE)</f>
        <v>2980053.5200197678</v>
      </c>
      <c r="AU83" s="73">
        <f>HLOOKUP(AU$79,$D$79:$AM$106,ROWS($AN$79:$AN83),FALSE)</f>
        <v>2810370.512404087</v>
      </c>
      <c r="AV83" s="73">
        <f>HLOOKUP(AV$79,$D$79:$AM$106,ROWS($AN$79:$AN83),FALSE)</f>
        <v>2640432.3440445927</v>
      </c>
      <c r="AW83" s="73">
        <f>HLOOKUP(AW$79,$D$79:$AM$106,ROWS($AN$79:$AN83),FALSE)</f>
        <v>2421945.1384742078</v>
      </c>
      <c r="AX83" s="73">
        <f>HLOOKUP(AX$79,$D$79:$AM$106,ROWS($AN$79:$AN83),FALSE)</f>
        <v>2250730.9038465666</v>
      </c>
      <c r="AY83" s="73">
        <f>HLOOKUP(AY$79,$D$79:$AM$106,ROWS($AN$79:$AN83),FALSE)</f>
        <v>2080225.5855425885</v>
      </c>
      <c r="AZ83" s="73">
        <f>HLOOKUP(AZ$79,$D$79:$AM$106,ROWS($AN$79:$AN83),FALSE)</f>
        <v>1909582.3885567153</v>
      </c>
      <c r="BB83" s="81">
        <f>HLOOKUP(BB$79,$D$79:$AM$106,ROWS($AN$79:$AN83),FALSE)</f>
        <v>3367677.2073080493</v>
      </c>
      <c r="BC83" s="81">
        <f>HLOOKUP(BC$79,$D$79:$AM$106,ROWS($AN$79:$AN83),FALSE)</f>
        <v>2640432.3440445927</v>
      </c>
      <c r="BD83" s="81">
        <f>HLOOKUP(BD$79,$D$79:$AM$106,ROWS($AN$79:$AN83),FALSE)</f>
        <v>1909582.3885567153</v>
      </c>
    </row>
    <row r="84" spans="2:56" x14ac:dyDescent="0.2">
      <c r="B84" s="62" t="s">
        <v>87</v>
      </c>
      <c r="D84" s="26">
        <f>IF(D$12="Actual",SUMIFS('Raw Financials'!F:F,'Raw Financials'!$D:$D,$B$84),'Balance Sheet Projections'!D19)</f>
        <v>20000</v>
      </c>
      <c r="E84" s="26">
        <f>IF(E$12="Actual",SUMIFS('Raw Financials'!G:G,'Raw Financials'!$D:$D,$B$84),'Balance Sheet Projections'!E19)</f>
        <v>20000</v>
      </c>
      <c r="F84" s="26">
        <f>IF(F$12="Actual",SUMIFS('Raw Financials'!H:H,'Raw Financials'!$D:$D,$B$84),'Balance Sheet Projections'!F19)</f>
        <v>20000</v>
      </c>
      <c r="G84" s="26">
        <f>IF(G$12="Actual",SUMIFS('Raw Financials'!I:I,'Raw Financials'!$D:$D,$B$84),'Balance Sheet Projections'!G19)</f>
        <v>20000</v>
      </c>
      <c r="H84" s="26">
        <f>IF(H$12="Actual",SUMIFS('Raw Financials'!J:J,'Raw Financials'!$D:$D,$B$84),'Balance Sheet Projections'!H19)</f>
        <v>20000</v>
      </c>
      <c r="I84" s="26">
        <f>IF(I$12="Actual",SUMIFS('Raw Financials'!K:K,'Raw Financials'!$D:$D,$B$84),'Balance Sheet Projections'!I19)</f>
        <v>20000</v>
      </c>
      <c r="J84" s="26">
        <f>IF(J$12="Actual",SUMIFS('Raw Financials'!L:L,'Raw Financials'!$D:$D,$B$84),'Balance Sheet Projections'!J19)</f>
        <v>20000</v>
      </c>
      <c r="K84" s="26">
        <f>IF(K$12="Actual",SUMIFS('Raw Financials'!M:M,'Raw Financials'!$D:$D,$B$84),'Balance Sheet Projections'!K19)</f>
        <v>20000</v>
      </c>
      <c r="L84" s="26">
        <f>IF(L$12="Actual",SUMIFS('Raw Financials'!N:N,'Raw Financials'!$D:$D,$B$84),'Balance Sheet Projections'!L19)</f>
        <v>20000</v>
      </c>
      <c r="M84" s="26">
        <f>IF(M$12="Actual",SUMIFS('Raw Financials'!O:O,'Raw Financials'!$D:$D,$B$84),'Balance Sheet Projections'!M19)</f>
        <v>20000</v>
      </c>
      <c r="N84" s="26">
        <f>IF(N$12="Actual",SUMIFS('Raw Financials'!P:P,'Raw Financials'!$D:$D,$B$84),'Balance Sheet Projections'!N19)</f>
        <v>20000</v>
      </c>
      <c r="O84" s="26">
        <f>IF(O$12="Actual",SUMIFS('Raw Financials'!Q:Q,'Raw Financials'!$D:$D,$B$84),'Balance Sheet Projections'!O19)</f>
        <v>20000</v>
      </c>
      <c r="P84" s="26">
        <f>IF(P$12="Actual",SUMIFS('Raw Financials'!#REF!,'Raw Financials'!$D:$D,$B$84),'Balance Sheet Projections'!P19)</f>
        <v>20000</v>
      </c>
      <c r="Q84" s="26">
        <f>IF(Q$12="Actual",SUMIFS('Raw Financials'!#REF!,'Raw Financials'!$D:$D,$B$84),'Balance Sheet Projections'!Q19)</f>
        <v>20000</v>
      </c>
      <c r="R84" s="26">
        <f>IF(R$12="Actual",SUMIFS('Raw Financials'!#REF!,'Raw Financials'!$D:$D,$B$84),'Balance Sheet Projections'!R19)</f>
        <v>20000</v>
      </c>
      <c r="S84" s="26">
        <f>IF(S$12="Actual",SUMIFS('Raw Financials'!#REF!,'Raw Financials'!$D:$D,$B$84),'Balance Sheet Projections'!S19)</f>
        <v>20000</v>
      </c>
      <c r="T84" s="26">
        <f>IF(T$12="Actual",SUMIFS('Raw Financials'!#REF!,'Raw Financials'!$D:$D,$B$84),'Balance Sheet Projections'!T19)</f>
        <v>20000</v>
      </c>
      <c r="U84" s="26">
        <f>IF(U$12="Actual",SUMIFS('Raw Financials'!#REF!,'Raw Financials'!$D:$D,$B$84),'Balance Sheet Projections'!U19)</f>
        <v>20000</v>
      </c>
      <c r="V84" s="26">
        <f>IF(V$12="Actual",SUMIFS('Raw Financials'!#REF!,'Raw Financials'!$D:$D,$B$84),'Balance Sheet Projections'!V19)</f>
        <v>20000</v>
      </c>
      <c r="W84" s="26">
        <f>IF(W$12="Actual",SUMIFS('Raw Financials'!#REF!,'Raw Financials'!$D:$D,$B$84),'Balance Sheet Projections'!W19)</f>
        <v>20000</v>
      </c>
      <c r="X84" s="26">
        <f>IF(X$12="Actual",SUMIFS('Raw Financials'!#REF!,'Raw Financials'!$D:$D,$B$84),'Balance Sheet Projections'!X19)</f>
        <v>20000</v>
      </c>
      <c r="Y84" s="26">
        <f>IF(Y$12="Actual",SUMIFS('Raw Financials'!#REF!,'Raw Financials'!$D:$D,$B$84),'Balance Sheet Projections'!Y19)</f>
        <v>20000</v>
      </c>
      <c r="Z84" s="26">
        <f>IF(Z$12="Actual",SUMIFS('Raw Financials'!#REF!,'Raw Financials'!$D:$D,$B$84),'Balance Sheet Projections'!Z19)</f>
        <v>20000</v>
      </c>
      <c r="AA84" s="26">
        <f>IF(AA$12="Actual",SUMIFS('Raw Financials'!#REF!,'Raw Financials'!$D:$D,$B$84),'Balance Sheet Projections'!AA19)</f>
        <v>20000</v>
      </c>
      <c r="AB84" s="26">
        <f>IF(AB$12="Actual",SUMIFS('Raw Financials'!#REF!,'Raw Financials'!$D:$D,$B$84),'Balance Sheet Projections'!AB19)</f>
        <v>20000</v>
      </c>
      <c r="AC84" s="26">
        <f>IF(AC$12="Actual",SUMIFS('Raw Financials'!#REF!,'Raw Financials'!$D:$D,$B$84),'Balance Sheet Projections'!AC19)</f>
        <v>20000</v>
      </c>
      <c r="AD84" s="26">
        <f>IF(AD$12="Actual",SUMIFS('Raw Financials'!#REF!,'Raw Financials'!$D:$D,$B$84),'Balance Sheet Projections'!AD19)</f>
        <v>20000</v>
      </c>
      <c r="AE84" s="26">
        <f>IF(AE$12="Actual",SUMIFS('Raw Financials'!#REF!,'Raw Financials'!$D:$D,$B$84),'Balance Sheet Projections'!AE19)</f>
        <v>20000</v>
      </c>
      <c r="AF84" s="26">
        <f>IF(AF$12="Actual",SUMIFS('Raw Financials'!#REF!,'Raw Financials'!$D:$D,$B$84),'Balance Sheet Projections'!AF19)</f>
        <v>20000</v>
      </c>
      <c r="AG84" s="26">
        <f>IF(AG$12="Actual",SUMIFS('Raw Financials'!#REF!,'Raw Financials'!$D:$D,$B$84),'Balance Sheet Projections'!AG19)</f>
        <v>20000</v>
      </c>
      <c r="AH84" s="26">
        <f>IF(AH$12="Actual",SUMIFS('Raw Financials'!#REF!,'Raw Financials'!$D:$D,$B$84),'Balance Sheet Projections'!AH19)</f>
        <v>20000</v>
      </c>
      <c r="AI84" s="26">
        <f>IF(AI$12="Actual",SUMIFS('Raw Financials'!#REF!,'Raw Financials'!$D:$D,$B$84),'Balance Sheet Projections'!AI19)</f>
        <v>20000</v>
      </c>
      <c r="AJ84" s="26">
        <f>IF(AJ$12="Actual",SUMIFS('Raw Financials'!#REF!,'Raw Financials'!$D:$D,$B$84),'Balance Sheet Projections'!AJ19)</f>
        <v>20000</v>
      </c>
      <c r="AK84" s="26">
        <f>IF(AK$12="Actual",SUMIFS('Raw Financials'!#REF!,'Raw Financials'!$D:$D,$B$84),'Balance Sheet Projections'!AK19)</f>
        <v>20000</v>
      </c>
      <c r="AL84" s="26">
        <f>IF(AL$12="Actual",SUMIFS('Raw Financials'!#REF!,'Raw Financials'!$D:$D,$B$84),'Balance Sheet Projections'!AL19)</f>
        <v>20000</v>
      </c>
      <c r="AM84" s="26">
        <f>IF(AM$12="Actual",SUMIFS('Raw Financials'!#REF!,'Raw Financials'!$D:$D,$B$84),'Balance Sheet Projections'!AM19)</f>
        <v>20000</v>
      </c>
      <c r="AO84" s="73">
        <f>HLOOKUP(AO$79,$D$79:$AM$106,ROWS($AN$79:$AN84),FALSE)</f>
        <v>20000</v>
      </c>
      <c r="AP84" s="73">
        <f>HLOOKUP(AP$79,$D$79:$AM$106,ROWS($AN$79:$AN84),FALSE)</f>
        <v>20000</v>
      </c>
      <c r="AQ84" s="73">
        <f>HLOOKUP(AQ$79,$D$79:$AM$106,ROWS($AN$79:$AN84),FALSE)</f>
        <v>20000</v>
      </c>
      <c r="AR84" s="73">
        <f>HLOOKUP(AR$79,$D$79:$AM$106,ROWS($AN$79:$AN84),FALSE)</f>
        <v>20000</v>
      </c>
      <c r="AS84" s="73">
        <f>HLOOKUP(AS$79,$D$79:$AM$106,ROWS($AN$79:$AN84),FALSE)</f>
        <v>20000</v>
      </c>
      <c r="AT84" s="73">
        <f>HLOOKUP(AT$79,$D$79:$AM$106,ROWS($AN$79:$AN84),FALSE)</f>
        <v>20000</v>
      </c>
      <c r="AU84" s="73">
        <f>HLOOKUP(AU$79,$D$79:$AM$106,ROWS($AN$79:$AN84),FALSE)</f>
        <v>20000</v>
      </c>
      <c r="AV84" s="73">
        <f>HLOOKUP(AV$79,$D$79:$AM$106,ROWS($AN$79:$AN84),FALSE)</f>
        <v>20000</v>
      </c>
      <c r="AW84" s="73">
        <f>HLOOKUP(AW$79,$D$79:$AM$106,ROWS($AN$79:$AN84),FALSE)</f>
        <v>20000</v>
      </c>
      <c r="AX84" s="73">
        <f>HLOOKUP(AX$79,$D$79:$AM$106,ROWS($AN$79:$AN84),FALSE)</f>
        <v>20000</v>
      </c>
      <c r="AY84" s="73">
        <f>HLOOKUP(AY$79,$D$79:$AM$106,ROWS($AN$79:$AN84),FALSE)</f>
        <v>20000</v>
      </c>
      <c r="AZ84" s="73">
        <f>HLOOKUP(AZ$79,$D$79:$AM$106,ROWS($AN$79:$AN84),FALSE)</f>
        <v>20000</v>
      </c>
      <c r="BB84" s="81">
        <f>HLOOKUP(BB$79,$D$79:$AM$106,ROWS($AN$79:$AN84),FALSE)</f>
        <v>20000</v>
      </c>
      <c r="BC84" s="81">
        <f>HLOOKUP(BC$79,$D$79:$AM$106,ROWS($AN$79:$AN84),FALSE)</f>
        <v>20000</v>
      </c>
      <c r="BD84" s="81">
        <f>HLOOKUP(BD$79,$D$79:$AM$106,ROWS($AN$79:$AN84),FALSE)</f>
        <v>20000</v>
      </c>
    </row>
    <row r="85" spans="2:56" x14ac:dyDescent="0.2">
      <c r="B85" s="62" t="s">
        <v>88</v>
      </c>
      <c r="D85" s="26">
        <f>IF(D$12="Actual",SUMIFS('Raw Financials'!F:F,'Raw Financials'!$D:$D,$B$85),'Balance Sheet Projections'!D20)</f>
        <v>0</v>
      </c>
      <c r="E85" s="26">
        <f>IF(E$12="Actual",SUMIFS('Raw Financials'!G:G,'Raw Financials'!$D:$D,$B$85),'Balance Sheet Projections'!E20)</f>
        <v>0</v>
      </c>
      <c r="F85" s="26">
        <f>IF(F$12="Actual",SUMIFS('Raw Financials'!H:H,'Raw Financials'!$D:$D,$B$85),'Balance Sheet Projections'!F20)</f>
        <v>0</v>
      </c>
      <c r="G85" s="26">
        <f>IF(G$12="Actual",SUMIFS('Raw Financials'!I:I,'Raw Financials'!$D:$D,$B$85),'Balance Sheet Projections'!G20)</f>
        <v>0</v>
      </c>
      <c r="H85" s="26">
        <f>IF(H$12="Actual",SUMIFS('Raw Financials'!J:J,'Raw Financials'!$D:$D,$B$85),'Balance Sheet Projections'!H20)</f>
        <v>0</v>
      </c>
      <c r="I85" s="26">
        <f>IF(I$12="Actual",SUMIFS('Raw Financials'!K:K,'Raw Financials'!$D:$D,$B$85),'Balance Sheet Projections'!I20)</f>
        <v>0</v>
      </c>
      <c r="J85" s="26">
        <f>IF(J$12="Actual",SUMIFS('Raw Financials'!L:L,'Raw Financials'!$D:$D,$B$85),'Balance Sheet Projections'!J20)</f>
        <v>0</v>
      </c>
      <c r="K85" s="26">
        <f>IF(K$12="Actual",SUMIFS('Raw Financials'!M:M,'Raw Financials'!$D:$D,$B$85),'Balance Sheet Projections'!K20)</f>
        <v>0</v>
      </c>
      <c r="L85" s="26">
        <f>IF(L$12="Actual",SUMIFS('Raw Financials'!N:N,'Raw Financials'!$D:$D,$B$85),'Balance Sheet Projections'!L20)</f>
        <v>0</v>
      </c>
      <c r="M85" s="26">
        <f>IF(M$12="Actual",SUMIFS('Raw Financials'!O:O,'Raw Financials'!$D:$D,$B$85),'Balance Sheet Projections'!M20)</f>
        <v>0</v>
      </c>
      <c r="N85" s="26">
        <f>IF(N$12="Actual",SUMIFS('Raw Financials'!P:P,'Raw Financials'!$D:$D,$B$85),'Balance Sheet Projections'!N20)</f>
        <v>0</v>
      </c>
      <c r="O85" s="26">
        <f>IF(O$12="Actual",SUMIFS('Raw Financials'!Q:Q,'Raw Financials'!$D:$D,$B$85),'Balance Sheet Projections'!O20)</f>
        <v>0</v>
      </c>
      <c r="P85" s="26">
        <f>IF(P$12="Actual",SUMIFS('Raw Financials'!#REF!,'Raw Financials'!$D:$D,$B$85),'Balance Sheet Projections'!P20)</f>
        <v>0</v>
      </c>
      <c r="Q85" s="26">
        <f>IF(Q$12="Actual",SUMIFS('Raw Financials'!#REF!,'Raw Financials'!$D:$D,$B$85),'Balance Sheet Projections'!Q20)</f>
        <v>0</v>
      </c>
      <c r="R85" s="26">
        <f>IF(R$12="Actual",SUMIFS('Raw Financials'!#REF!,'Raw Financials'!$D:$D,$B$85),'Balance Sheet Projections'!R20)</f>
        <v>0</v>
      </c>
      <c r="S85" s="26">
        <f>IF(S$12="Actual",SUMIFS('Raw Financials'!#REF!,'Raw Financials'!$D:$D,$B$85),'Balance Sheet Projections'!S20)</f>
        <v>0</v>
      </c>
      <c r="T85" s="26">
        <f>IF(T$12="Actual",SUMIFS('Raw Financials'!#REF!,'Raw Financials'!$D:$D,$B$85),'Balance Sheet Projections'!T20)</f>
        <v>0</v>
      </c>
      <c r="U85" s="26">
        <f>IF(U$12="Actual",SUMIFS('Raw Financials'!#REF!,'Raw Financials'!$D:$D,$B$85),'Balance Sheet Projections'!U20)</f>
        <v>0</v>
      </c>
      <c r="V85" s="26">
        <f>IF(V$12="Actual",SUMIFS('Raw Financials'!#REF!,'Raw Financials'!$D:$D,$B$85),'Balance Sheet Projections'!V20)</f>
        <v>0</v>
      </c>
      <c r="W85" s="26">
        <f>IF(W$12="Actual",SUMIFS('Raw Financials'!#REF!,'Raw Financials'!$D:$D,$B$85),'Balance Sheet Projections'!W20)</f>
        <v>0</v>
      </c>
      <c r="X85" s="26">
        <f>IF(X$12="Actual",SUMIFS('Raw Financials'!#REF!,'Raw Financials'!$D:$D,$B$85),'Balance Sheet Projections'!X20)</f>
        <v>0</v>
      </c>
      <c r="Y85" s="26">
        <f>IF(Y$12="Actual",SUMIFS('Raw Financials'!#REF!,'Raw Financials'!$D:$D,$B$85),'Balance Sheet Projections'!Y20)</f>
        <v>0</v>
      </c>
      <c r="Z85" s="26">
        <f>IF(Z$12="Actual",SUMIFS('Raw Financials'!#REF!,'Raw Financials'!$D:$D,$B$85),'Balance Sheet Projections'!Z20)</f>
        <v>0</v>
      </c>
      <c r="AA85" s="26">
        <f>IF(AA$12="Actual",SUMIFS('Raw Financials'!#REF!,'Raw Financials'!$D:$D,$B$85),'Balance Sheet Projections'!AA20)</f>
        <v>0</v>
      </c>
      <c r="AB85" s="26">
        <f>IF(AB$12="Actual",SUMIFS('Raw Financials'!#REF!,'Raw Financials'!$D:$D,$B$85),'Balance Sheet Projections'!AB20)</f>
        <v>0</v>
      </c>
      <c r="AC85" s="26">
        <f>IF(AC$12="Actual",SUMIFS('Raw Financials'!#REF!,'Raw Financials'!$D:$D,$B$85),'Balance Sheet Projections'!AC20)</f>
        <v>0</v>
      </c>
      <c r="AD85" s="26">
        <f>IF(AD$12="Actual",SUMIFS('Raw Financials'!#REF!,'Raw Financials'!$D:$D,$B$85),'Balance Sheet Projections'!AD20)</f>
        <v>0</v>
      </c>
      <c r="AE85" s="26">
        <f>IF(AE$12="Actual",SUMIFS('Raw Financials'!#REF!,'Raw Financials'!$D:$D,$B$85),'Balance Sheet Projections'!AE20)</f>
        <v>0</v>
      </c>
      <c r="AF85" s="26">
        <f>IF(AF$12="Actual",SUMIFS('Raw Financials'!#REF!,'Raw Financials'!$D:$D,$B$85),'Balance Sheet Projections'!AF20)</f>
        <v>0</v>
      </c>
      <c r="AG85" s="26">
        <f>IF(AG$12="Actual",SUMIFS('Raw Financials'!#REF!,'Raw Financials'!$D:$D,$B$85),'Balance Sheet Projections'!AG20)</f>
        <v>0</v>
      </c>
      <c r="AH85" s="26">
        <f>IF(AH$12="Actual",SUMIFS('Raw Financials'!#REF!,'Raw Financials'!$D:$D,$B$85),'Balance Sheet Projections'!AH20)</f>
        <v>0</v>
      </c>
      <c r="AI85" s="26">
        <f>IF(AI$12="Actual",SUMIFS('Raw Financials'!#REF!,'Raw Financials'!$D:$D,$B$85),'Balance Sheet Projections'!AI20)</f>
        <v>0</v>
      </c>
      <c r="AJ85" s="26">
        <f>IF(AJ$12="Actual",SUMIFS('Raw Financials'!#REF!,'Raw Financials'!$D:$D,$B$85),'Balance Sheet Projections'!AJ20)</f>
        <v>0</v>
      </c>
      <c r="AK85" s="26">
        <f>IF(AK$12="Actual",SUMIFS('Raw Financials'!#REF!,'Raw Financials'!$D:$D,$B$85),'Balance Sheet Projections'!AK20)</f>
        <v>0</v>
      </c>
      <c r="AL85" s="26">
        <f>IF(AL$12="Actual",SUMIFS('Raw Financials'!#REF!,'Raw Financials'!$D:$D,$B$85),'Balance Sheet Projections'!AL20)</f>
        <v>0</v>
      </c>
      <c r="AM85" s="26">
        <f>IF(AM$12="Actual",SUMIFS('Raw Financials'!#REF!,'Raw Financials'!$D:$D,$B$85),'Balance Sheet Projections'!AM20)</f>
        <v>0</v>
      </c>
      <c r="AO85" s="73">
        <f>HLOOKUP(AO$79,$D$79:$AM$106,ROWS($AN$79:$AN85),FALSE)</f>
        <v>0</v>
      </c>
      <c r="AP85" s="73">
        <f>HLOOKUP(AP$79,$D$79:$AM$106,ROWS($AN$79:$AN85),FALSE)</f>
        <v>0</v>
      </c>
      <c r="AQ85" s="73">
        <f>HLOOKUP(AQ$79,$D$79:$AM$106,ROWS($AN$79:$AN85),FALSE)</f>
        <v>0</v>
      </c>
      <c r="AR85" s="73">
        <f>HLOOKUP(AR$79,$D$79:$AM$106,ROWS($AN$79:$AN85),FALSE)</f>
        <v>0</v>
      </c>
      <c r="AS85" s="73">
        <f>HLOOKUP(AS$79,$D$79:$AM$106,ROWS($AN$79:$AN85),FALSE)</f>
        <v>0</v>
      </c>
      <c r="AT85" s="73">
        <f>HLOOKUP(AT$79,$D$79:$AM$106,ROWS($AN$79:$AN85),FALSE)</f>
        <v>0</v>
      </c>
      <c r="AU85" s="73">
        <f>HLOOKUP(AU$79,$D$79:$AM$106,ROWS($AN$79:$AN85),FALSE)</f>
        <v>0</v>
      </c>
      <c r="AV85" s="73">
        <f>HLOOKUP(AV$79,$D$79:$AM$106,ROWS($AN$79:$AN85),FALSE)</f>
        <v>0</v>
      </c>
      <c r="AW85" s="73">
        <f>HLOOKUP(AW$79,$D$79:$AM$106,ROWS($AN$79:$AN85),FALSE)</f>
        <v>0</v>
      </c>
      <c r="AX85" s="73">
        <f>HLOOKUP(AX$79,$D$79:$AM$106,ROWS($AN$79:$AN85),FALSE)</f>
        <v>0</v>
      </c>
      <c r="AY85" s="73">
        <f>HLOOKUP(AY$79,$D$79:$AM$106,ROWS($AN$79:$AN85),FALSE)</f>
        <v>0</v>
      </c>
      <c r="AZ85" s="73">
        <f>HLOOKUP(AZ$79,$D$79:$AM$106,ROWS($AN$79:$AN85),FALSE)</f>
        <v>0</v>
      </c>
      <c r="BB85" s="81">
        <f>HLOOKUP(BB$79,$D$79:$AM$106,ROWS($AN$79:$AN85),FALSE)</f>
        <v>0</v>
      </c>
      <c r="BC85" s="81">
        <f>HLOOKUP(BC$79,$D$79:$AM$106,ROWS($AN$79:$AN85),FALSE)</f>
        <v>0</v>
      </c>
      <c r="BD85" s="81">
        <f>HLOOKUP(BD$79,$D$79:$AM$106,ROWS($AN$79:$AN85),FALSE)</f>
        <v>0</v>
      </c>
    </row>
    <row r="86" spans="2:56" x14ac:dyDescent="0.2">
      <c r="B86" s="62" t="str">
        <f>'Raw Financials'!D144</f>
        <v>Other Current Assets</v>
      </c>
      <c r="D86" s="26">
        <f>IF(D$12="Actual",SUMIFS('Raw Financials'!F:F,'Raw Financials'!$D:$D,$B$86),'Balance Sheet Projections'!D21)</f>
        <v>0</v>
      </c>
      <c r="E86" s="26">
        <f>IF(E$12="Actual",SUMIFS('Raw Financials'!G:G,'Raw Financials'!$D:$D,$B$86),'Balance Sheet Projections'!E21)</f>
        <v>0</v>
      </c>
      <c r="F86" s="26">
        <f>IF(F$12="Actual",SUMIFS('Raw Financials'!H:H,'Raw Financials'!$D:$D,$B$86),'Balance Sheet Projections'!F21)</f>
        <v>0</v>
      </c>
      <c r="G86" s="26">
        <f>IF(G$12="Actual",SUMIFS('Raw Financials'!I:I,'Raw Financials'!$D:$D,$B$86),'Balance Sheet Projections'!G21)</f>
        <v>0</v>
      </c>
      <c r="H86" s="26">
        <f>IF(H$12="Actual",SUMIFS('Raw Financials'!J:J,'Raw Financials'!$D:$D,$B$86),'Balance Sheet Projections'!H21)</f>
        <v>0</v>
      </c>
      <c r="I86" s="26">
        <f>IF(I$12="Actual",SUMIFS('Raw Financials'!K:K,'Raw Financials'!$D:$D,$B$86),'Balance Sheet Projections'!I21)</f>
        <v>0</v>
      </c>
      <c r="J86" s="26">
        <f>IF(J$12="Actual",SUMIFS('Raw Financials'!L:L,'Raw Financials'!$D:$D,$B$86),'Balance Sheet Projections'!J21)</f>
        <v>0</v>
      </c>
      <c r="K86" s="26">
        <f>IF(K$12="Actual",SUMIFS('Raw Financials'!M:M,'Raw Financials'!$D:$D,$B$86),'Balance Sheet Projections'!K21)</f>
        <v>0</v>
      </c>
      <c r="L86" s="26">
        <f>IF(L$12="Actual",SUMIFS('Raw Financials'!N:N,'Raw Financials'!$D:$D,$B$86),'Balance Sheet Projections'!L21)</f>
        <v>0</v>
      </c>
      <c r="M86" s="26">
        <f>IF(M$12="Actual",SUMIFS('Raw Financials'!O:O,'Raw Financials'!$D:$D,$B$86),'Balance Sheet Projections'!M21)</f>
        <v>0</v>
      </c>
      <c r="N86" s="26">
        <f>IF(N$12="Actual",SUMIFS('Raw Financials'!P:P,'Raw Financials'!$D:$D,$B$86),'Balance Sheet Projections'!N21)</f>
        <v>0</v>
      </c>
      <c r="O86" s="26">
        <f>IF(O$12="Actual",SUMIFS('Raw Financials'!Q:Q,'Raw Financials'!$D:$D,$B$86),'Balance Sheet Projections'!O21)</f>
        <v>0</v>
      </c>
      <c r="P86" s="26">
        <f>IF(P$12="Actual",SUMIFS('Raw Financials'!#REF!,'Raw Financials'!$D:$D,$B$86),'Balance Sheet Projections'!P21)</f>
        <v>0</v>
      </c>
      <c r="Q86" s="26">
        <f>IF(Q$12="Actual",SUMIFS('Raw Financials'!#REF!,'Raw Financials'!$D:$D,$B$86),'Balance Sheet Projections'!Q21)</f>
        <v>0</v>
      </c>
      <c r="R86" s="26">
        <f>IF(R$12="Actual",SUMIFS('Raw Financials'!#REF!,'Raw Financials'!$D:$D,$B$86),'Balance Sheet Projections'!R21)</f>
        <v>0</v>
      </c>
      <c r="S86" s="26">
        <f>IF(S$12="Actual",SUMIFS('Raw Financials'!#REF!,'Raw Financials'!$D:$D,$B$86),'Balance Sheet Projections'!S21)</f>
        <v>0</v>
      </c>
      <c r="T86" s="26">
        <f>IF(T$12="Actual",SUMIFS('Raw Financials'!#REF!,'Raw Financials'!$D:$D,$B$86),'Balance Sheet Projections'!T21)</f>
        <v>0</v>
      </c>
      <c r="U86" s="26">
        <f>IF(U$12="Actual",SUMIFS('Raw Financials'!#REF!,'Raw Financials'!$D:$D,$B$86),'Balance Sheet Projections'!U21)</f>
        <v>0</v>
      </c>
      <c r="V86" s="26">
        <f>IF(V$12="Actual",SUMIFS('Raw Financials'!#REF!,'Raw Financials'!$D:$D,$B$86),'Balance Sheet Projections'!V21)</f>
        <v>0</v>
      </c>
      <c r="W86" s="26">
        <f>IF(W$12="Actual",SUMIFS('Raw Financials'!#REF!,'Raw Financials'!$D:$D,$B$86),'Balance Sheet Projections'!W21)</f>
        <v>0</v>
      </c>
      <c r="X86" s="26">
        <f>IF(X$12="Actual",SUMIFS('Raw Financials'!#REF!,'Raw Financials'!$D:$D,$B$86),'Balance Sheet Projections'!X21)</f>
        <v>0</v>
      </c>
      <c r="Y86" s="26">
        <f>IF(Y$12="Actual",SUMIFS('Raw Financials'!#REF!,'Raw Financials'!$D:$D,$B$86),'Balance Sheet Projections'!Y21)</f>
        <v>0</v>
      </c>
      <c r="Z86" s="26">
        <f>IF(Z$12="Actual",SUMIFS('Raw Financials'!#REF!,'Raw Financials'!$D:$D,$B$86),'Balance Sheet Projections'!Z21)</f>
        <v>0</v>
      </c>
      <c r="AA86" s="26">
        <f>IF(AA$12="Actual",SUMIFS('Raw Financials'!#REF!,'Raw Financials'!$D:$D,$B$86),'Balance Sheet Projections'!AA21)</f>
        <v>0</v>
      </c>
      <c r="AB86" s="26">
        <f>IF(AB$12="Actual",SUMIFS('Raw Financials'!#REF!,'Raw Financials'!$D:$D,$B$86),'Balance Sheet Projections'!AB21)</f>
        <v>0</v>
      </c>
      <c r="AC86" s="26">
        <f>IF(AC$12="Actual",SUMIFS('Raw Financials'!#REF!,'Raw Financials'!$D:$D,$B$86),'Balance Sheet Projections'!AC21)</f>
        <v>0</v>
      </c>
      <c r="AD86" s="26">
        <f>IF(AD$12="Actual",SUMIFS('Raw Financials'!#REF!,'Raw Financials'!$D:$D,$B$86),'Balance Sheet Projections'!AD21)</f>
        <v>0</v>
      </c>
      <c r="AE86" s="26">
        <f>IF(AE$12="Actual",SUMIFS('Raw Financials'!#REF!,'Raw Financials'!$D:$D,$B$86),'Balance Sheet Projections'!AE21)</f>
        <v>0</v>
      </c>
      <c r="AF86" s="26">
        <f>IF(AF$12="Actual",SUMIFS('Raw Financials'!#REF!,'Raw Financials'!$D:$D,$B$86),'Balance Sheet Projections'!AF21)</f>
        <v>0</v>
      </c>
      <c r="AG86" s="26">
        <f>IF(AG$12="Actual",SUMIFS('Raw Financials'!#REF!,'Raw Financials'!$D:$D,$B$86),'Balance Sheet Projections'!AG21)</f>
        <v>0</v>
      </c>
      <c r="AH86" s="26">
        <f>IF(AH$12="Actual",SUMIFS('Raw Financials'!#REF!,'Raw Financials'!$D:$D,$B$86),'Balance Sheet Projections'!AH21)</f>
        <v>0</v>
      </c>
      <c r="AI86" s="26">
        <f>IF(AI$12="Actual",SUMIFS('Raw Financials'!#REF!,'Raw Financials'!$D:$D,$B$86),'Balance Sheet Projections'!AI21)</f>
        <v>0</v>
      </c>
      <c r="AJ86" s="26">
        <f>IF(AJ$12="Actual",SUMIFS('Raw Financials'!#REF!,'Raw Financials'!$D:$D,$B$86),'Balance Sheet Projections'!AJ21)</f>
        <v>0</v>
      </c>
      <c r="AK86" s="26">
        <f>IF(AK$12="Actual",SUMIFS('Raw Financials'!#REF!,'Raw Financials'!$D:$D,$B$86),'Balance Sheet Projections'!AK21)</f>
        <v>0</v>
      </c>
      <c r="AL86" s="26">
        <f>IF(AL$12="Actual",SUMIFS('Raw Financials'!#REF!,'Raw Financials'!$D:$D,$B$86),'Balance Sheet Projections'!AL21)</f>
        <v>0</v>
      </c>
      <c r="AM86" s="26">
        <f>IF(AM$12="Actual",SUMIFS('Raw Financials'!#REF!,'Raw Financials'!$D:$D,$B$86),'Balance Sheet Projections'!AM21)</f>
        <v>0</v>
      </c>
      <c r="AO86" s="73">
        <f>HLOOKUP(AO$79,$D$79:$AM$106,ROWS($AN$79:$AN86),FALSE)</f>
        <v>0</v>
      </c>
      <c r="AP86" s="73">
        <f>HLOOKUP(AP$79,$D$79:$AM$106,ROWS($AN$79:$AN86),FALSE)</f>
        <v>0</v>
      </c>
      <c r="AQ86" s="73">
        <f>HLOOKUP(AQ$79,$D$79:$AM$106,ROWS($AN$79:$AN86),FALSE)</f>
        <v>0</v>
      </c>
      <c r="AR86" s="73">
        <f>HLOOKUP(AR$79,$D$79:$AM$106,ROWS($AN$79:$AN86),FALSE)</f>
        <v>0</v>
      </c>
      <c r="AS86" s="73">
        <f>HLOOKUP(AS$79,$D$79:$AM$106,ROWS($AN$79:$AN86),FALSE)</f>
        <v>0</v>
      </c>
      <c r="AT86" s="73">
        <f>HLOOKUP(AT$79,$D$79:$AM$106,ROWS($AN$79:$AN86),FALSE)</f>
        <v>0</v>
      </c>
      <c r="AU86" s="73">
        <f>HLOOKUP(AU$79,$D$79:$AM$106,ROWS($AN$79:$AN86),FALSE)</f>
        <v>0</v>
      </c>
      <c r="AV86" s="73">
        <f>HLOOKUP(AV$79,$D$79:$AM$106,ROWS($AN$79:$AN86),FALSE)</f>
        <v>0</v>
      </c>
      <c r="AW86" s="73">
        <f>HLOOKUP(AW$79,$D$79:$AM$106,ROWS($AN$79:$AN86),FALSE)</f>
        <v>0</v>
      </c>
      <c r="AX86" s="73">
        <f>HLOOKUP(AX$79,$D$79:$AM$106,ROWS($AN$79:$AN86),FALSE)</f>
        <v>0</v>
      </c>
      <c r="AY86" s="73">
        <f>HLOOKUP(AY$79,$D$79:$AM$106,ROWS($AN$79:$AN86),FALSE)</f>
        <v>0</v>
      </c>
      <c r="AZ86" s="73">
        <f>HLOOKUP(AZ$79,$D$79:$AM$106,ROWS($AN$79:$AN86),FALSE)</f>
        <v>0</v>
      </c>
      <c r="BB86" s="81">
        <f>HLOOKUP(BB$79,$D$79:$AM$106,ROWS($AN$79:$AN86),FALSE)</f>
        <v>0</v>
      </c>
      <c r="BC86" s="81">
        <f>HLOOKUP(BC$79,$D$79:$AM$106,ROWS($AN$79:$AN86),FALSE)</f>
        <v>0</v>
      </c>
      <c r="BD86" s="81">
        <f>HLOOKUP(BD$79,$D$79:$AM$106,ROWS($AN$79:$AN86),FALSE)</f>
        <v>0</v>
      </c>
    </row>
    <row r="87" spans="2:56" x14ac:dyDescent="0.2">
      <c r="B87" s="51" t="s">
        <v>89</v>
      </c>
      <c r="C87" s="35"/>
      <c r="D87" s="36">
        <f t="shared" ref="D87:AM87" si="68">SUM(D83:D86)</f>
        <v>3990000</v>
      </c>
      <c r="E87" s="36">
        <f t="shared" si="68"/>
        <v>3948993.9530983409</v>
      </c>
      <c r="F87" s="36">
        <f t="shared" si="68"/>
        <v>3868731.3376635108</v>
      </c>
      <c r="G87" s="36">
        <f t="shared" si="68"/>
        <v>3835858.0097650075</v>
      </c>
      <c r="H87" s="36">
        <f t="shared" si="68"/>
        <v>3780407.4492430096</v>
      </c>
      <c r="I87" s="36">
        <f t="shared" si="68"/>
        <v>3724471.8619513428</v>
      </c>
      <c r="J87" s="36">
        <f t="shared" si="68"/>
        <v>3668475.1866909261</v>
      </c>
      <c r="K87" s="36">
        <f t="shared" si="68"/>
        <v>3612420.477860197</v>
      </c>
      <c r="L87" s="36">
        <f t="shared" si="68"/>
        <v>3556310.637137671</v>
      </c>
      <c r="M87" s="36">
        <f t="shared" si="68"/>
        <v>3500148.4211179381</v>
      </c>
      <c r="N87" s="36">
        <f t="shared" si="68"/>
        <v>3443936.4485658584</v>
      </c>
      <c r="O87" s="36">
        <f t="shared" si="68"/>
        <v>3387677.2073080493</v>
      </c>
      <c r="P87" s="36">
        <f t="shared" si="68"/>
        <v>3331373.0607797974</v>
      </c>
      <c r="Q87" s="36">
        <f t="shared" si="68"/>
        <v>3275026.2542446246</v>
      </c>
      <c r="R87" s="36">
        <f t="shared" si="68"/>
        <v>3170308.6519347136</v>
      </c>
      <c r="S87" s="36">
        <f t="shared" si="68"/>
        <v>3113013.0865048836</v>
      </c>
      <c r="T87" s="36">
        <f t="shared" si="68"/>
        <v>3056550.6766834566</v>
      </c>
      <c r="U87" s="36">
        <f t="shared" si="68"/>
        <v>3000053.5200197678</v>
      </c>
      <c r="V87" s="36">
        <f t="shared" si="68"/>
        <v>2943523.3538559298</v>
      </c>
      <c r="W87" s="36">
        <f t="shared" si="68"/>
        <v>2886961.8286669506</v>
      </c>
      <c r="X87" s="36">
        <f t="shared" si="68"/>
        <v>2830370.512404087</v>
      </c>
      <c r="Y87" s="36">
        <f t="shared" si="68"/>
        <v>2773750.8946210332</v>
      </c>
      <c r="Z87" s="36">
        <f t="shared" si="68"/>
        <v>2717104.3903937987</v>
      </c>
      <c r="AA87" s="36">
        <f t="shared" si="68"/>
        <v>2660432.3440445927</v>
      </c>
      <c r="AB87" s="36">
        <f t="shared" si="68"/>
        <v>2603736.0326795136</v>
      </c>
      <c r="AC87" s="36">
        <f t="shared" si="68"/>
        <v>2547016.6695493553</v>
      </c>
      <c r="AD87" s="36">
        <f t="shared" si="68"/>
        <v>2441945.1384742078</v>
      </c>
      <c r="AE87" s="36">
        <f t="shared" si="68"/>
        <v>2384313.3407174032</v>
      </c>
      <c r="AF87" s="36">
        <f t="shared" si="68"/>
        <v>2327531.5101853502</v>
      </c>
      <c r="AG87" s="36">
        <f t="shared" si="68"/>
        <v>2270730.9038465666</v>
      </c>
      <c r="AH87" s="36">
        <f t="shared" si="68"/>
        <v>2213912.4604913886</v>
      </c>
      <c r="AI87" s="36">
        <f t="shared" si="68"/>
        <v>2157077.0719706365</v>
      </c>
      <c r="AJ87" s="36">
        <f t="shared" si="68"/>
        <v>2100225.5855425885</v>
      </c>
      <c r="AK87" s="36">
        <f t="shared" si="68"/>
        <v>2043358.8061026095</v>
      </c>
      <c r="AL87" s="36">
        <f t="shared" si="68"/>
        <v>1986477.4983012963</v>
      </c>
      <c r="AM87" s="36">
        <f t="shared" si="68"/>
        <v>1929582.3885567153</v>
      </c>
      <c r="AO87" s="36">
        <f t="shared" ref="AO87:AZ87" si="69">SUM(AO83:AO86)</f>
        <v>3868731.3376635108</v>
      </c>
      <c r="AP87" s="36">
        <f t="shared" si="69"/>
        <v>3724471.8619513428</v>
      </c>
      <c r="AQ87" s="36">
        <f t="shared" si="69"/>
        <v>3556310.637137671</v>
      </c>
      <c r="AR87" s="36">
        <f t="shared" si="69"/>
        <v>3387677.2073080493</v>
      </c>
      <c r="AS87" s="36">
        <f t="shared" si="69"/>
        <v>3170308.6519347136</v>
      </c>
      <c r="AT87" s="36">
        <f t="shared" si="69"/>
        <v>3000053.5200197678</v>
      </c>
      <c r="AU87" s="36">
        <f t="shared" si="69"/>
        <v>2830370.512404087</v>
      </c>
      <c r="AV87" s="36">
        <f t="shared" si="69"/>
        <v>2660432.3440445927</v>
      </c>
      <c r="AW87" s="36">
        <f t="shared" si="69"/>
        <v>2441945.1384742078</v>
      </c>
      <c r="AX87" s="36">
        <f t="shared" si="69"/>
        <v>2270730.9038465666</v>
      </c>
      <c r="AY87" s="36">
        <f t="shared" si="69"/>
        <v>2100225.5855425885</v>
      </c>
      <c r="AZ87" s="36">
        <f t="shared" si="69"/>
        <v>1929582.3885567153</v>
      </c>
      <c r="BB87" s="36">
        <f>SUM(BB83:BB86)</f>
        <v>3387677.2073080493</v>
      </c>
      <c r="BC87" s="36">
        <f>SUM(BC83:BC86)</f>
        <v>2660432.3440445927</v>
      </c>
      <c r="BD87" s="36">
        <f>SUM(BD83:BD86)</f>
        <v>1929582.3885567153</v>
      </c>
    </row>
    <row r="88" spans="2:56" x14ac:dyDescent="0.2">
      <c r="B88" s="20"/>
      <c r="C88" s="23"/>
      <c r="D88" s="30"/>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O88" s="28"/>
      <c r="AP88" s="28"/>
      <c r="AQ88" s="28"/>
      <c r="AR88" s="28"/>
      <c r="AS88" s="28"/>
      <c r="AT88" s="28"/>
      <c r="AU88" s="28"/>
      <c r="AV88" s="28"/>
      <c r="AW88" s="28"/>
      <c r="AX88" s="28"/>
      <c r="AY88" s="28"/>
      <c r="AZ88" s="28"/>
      <c r="BB88" s="28"/>
      <c r="BC88" s="28"/>
      <c r="BD88" s="28"/>
    </row>
    <row r="89" spans="2:56" x14ac:dyDescent="0.2">
      <c r="B89" s="34" t="s">
        <v>90</v>
      </c>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O89" s="28"/>
      <c r="AP89" s="28"/>
      <c r="AQ89" s="28"/>
      <c r="AR89" s="28"/>
      <c r="AS89" s="28"/>
      <c r="AT89" s="28"/>
      <c r="AU89" s="28"/>
      <c r="AV89" s="28"/>
      <c r="AW89" s="28"/>
      <c r="AX89" s="28"/>
      <c r="AY89" s="28"/>
      <c r="AZ89" s="28"/>
      <c r="BB89" s="28"/>
      <c r="BC89" s="28"/>
      <c r="BD89" s="28"/>
    </row>
    <row r="90" spans="2:56" x14ac:dyDescent="0.2">
      <c r="B90" s="62" t="s">
        <v>91</v>
      </c>
      <c r="D90" s="26">
        <f>IF(D$12="Actual",SUMIFS('Raw Financials'!F:F,'Raw Financials'!$D:$D,$B$90),'Balance Sheet Projections'!D57)</f>
        <v>50000</v>
      </c>
      <c r="E90" s="26">
        <f>IF(E$12="Actual",SUMIFS('Raw Financials'!G:G,'Raw Financials'!$D:$D,$B$90),'Balance Sheet Projections'!E57)</f>
        <v>48500</v>
      </c>
      <c r="F90" s="26">
        <f>IF(F$12="Actual",SUMIFS('Raw Financials'!H:H,'Raw Financials'!$D:$D,$B$90),'Balance Sheet Projections'!F57)</f>
        <v>47075</v>
      </c>
      <c r="G90" s="26">
        <f>IF(G$12="Actual",SUMIFS('Raw Financials'!I:I,'Raw Financials'!$D:$D,$B$90),'Balance Sheet Projections'!G57)</f>
        <v>45721.25</v>
      </c>
      <c r="H90" s="26">
        <f>IF(H$12="Actual",SUMIFS('Raw Financials'!J:J,'Raw Financials'!$D:$D,$B$90),'Balance Sheet Projections'!H57)</f>
        <v>44435.1875</v>
      </c>
      <c r="I90" s="26">
        <f>IF(I$12="Actual",SUMIFS('Raw Financials'!K:K,'Raw Financials'!$D:$D,$B$90),'Balance Sheet Projections'!I57)</f>
        <v>43213.428124999999</v>
      </c>
      <c r="J90" s="26">
        <f>IF(J$12="Actual",SUMIFS('Raw Financials'!L:L,'Raw Financials'!$D:$D,$B$90),'Balance Sheet Projections'!J57)</f>
        <v>42052.756718749995</v>
      </c>
      <c r="K90" s="26">
        <f>IF(K$12="Actual",SUMIFS('Raw Financials'!M:M,'Raw Financials'!$D:$D,$B$90),'Balance Sheet Projections'!K57)</f>
        <v>40950.118882812494</v>
      </c>
      <c r="L90" s="26">
        <f>IF(L$12="Actual",SUMIFS('Raw Financials'!N:N,'Raw Financials'!$D:$D,$B$90),'Balance Sheet Projections'!L57)</f>
        <v>39902.612938671868</v>
      </c>
      <c r="M90" s="26">
        <f>IF(M$12="Actual",SUMIFS('Raw Financials'!O:O,'Raw Financials'!$D:$D,$B$90),'Balance Sheet Projections'!M57)</f>
        <v>38907.482291738277</v>
      </c>
      <c r="N90" s="26">
        <f>IF(N$12="Actual",SUMIFS('Raw Financials'!P:P,'Raw Financials'!$D:$D,$B$90),'Balance Sheet Projections'!N57)</f>
        <v>37962.108177151364</v>
      </c>
      <c r="O90" s="26">
        <f>IF(O$12="Actual",SUMIFS('Raw Financials'!Q:Q,'Raw Financials'!$D:$D,$B$90),'Balance Sheet Projections'!O57)</f>
        <v>37064.002768293794</v>
      </c>
      <c r="P90" s="26">
        <f>IF(P$12="Actual",SUMIFS('Raw Financials'!#REF!,'Raw Financials'!$D:$D,$B$90),'Balance Sheet Projections'!P57)</f>
        <v>36210.802629879108</v>
      </c>
      <c r="Q90" s="26">
        <f>IF(Q$12="Actual",SUMIFS('Raw Financials'!#REF!,'Raw Financials'!$D:$D,$B$90),'Balance Sheet Projections'!Q57)</f>
        <v>35400.262498385157</v>
      </c>
      <c r="R90" s="26">
        <f>IF(R$12="Actual",SUMIFS('Raw Financials'!#REF!,'Raw Financials'!$D:$D,$B$90),'Balance Sheet Projections'!R57)</f>
        <v>34630.2493734659</v>
      </c>
      <c r="S90" s="26">
        <f>IF(S$12="Actual",SUMIFS('Raw Financials'!#REF!,'Raw Financials'!$D:$D,$B$90),'Balance Sheet Projections'!S57)</f>
        <v>33898.736904792604</v>
      </c>
      <c r="T90" s="26">
        <f>IF(T$12="Actual",SUMIFS('Raw Financials'!#REF!,'Raw Financials'!$D:$D,$B$90),'Balance Sheet Projections'!T57)</f>
        <v>33203.800059552974</v>
      </c>
      <c r="U90" s="26">
        <f>IF(U$12="Actual",SUMIFS('Raw Financials'!#REF!,'Raw Financials'!$D:$D,$B$90),'Balance Sheet Projections'!U57)</f>
        <v>32543.610056575326</v>
      </c>
      <c r="V90" s="26">
        <f>IF(V$12="Actual",SUMIFS('Raw Financials'!#REF!,'Raw Financials'!$D:$D,$B$90),'Balance Sheet Projections'!V57)</f>
        <v>31916.429553746562</v>
      </c>
      <c r="W90" s="26">
        <f>IF(W$12="Actual",SUMIFS('Raw Financials'!#REF!,'Raw Financials'!$D:$D,$B$90),'Balance Sheet Projections'!W57)</f>
        <v>31320.608076059238</v>
      </c>
      <c r="X90" s="26">
        <f>IF(X$12="Actual",SUMIFS('Raw Financials'!#REF!,'Raw Financials'!$D:$D,$B$90),'Balance Sheet Projections'!X57)</f>
        <v>30754.577672256277</v>
      </c>
      <c r="Y90" s="26">
        <f>IF(Y$12="Actual",SUMIFS('Raw Financials'!#REF!,'Raw Financials'!$D:$D,$B$90),'Balance Sheet Projections'!Y57)</f>
        <v>30216.848788643463</v>
      </c>
      <c r="Z90" s="26">
        <f>IF(Z$12="Actual",SUMIFS('Raw Financials'!#REF!,'Raw Financials'!$D:$D,$B$90),'Balance Sheet Projections'!Z57)</f>
        <v>29706.006349211289</v>
      </c>
      <c r="AA90" s="26">
        <f>IF(AA$12="Actual",SUMIFS('Raw Financials'!#REF!,'Raw Financials'!$D:$D,$B$90),'Balance Sheet Projections'!AA57)</f>
        <v>29220.706031750724</v>
      </c>
      <c r="AB90" s="26">
        <f>IF(AB$12="Actual",SUMIFS('Raw Financials'!#REF!,'Raw Financials'!$D:$D,$B$90),'Balance Sheet Projections'!AB57)</f>
        <v>28759.670730163187</v>
      </c>
      <c r="AC90" s="26">
        <f>IF(AC$12="Actual",SUMIFS('Raw Financials'!#REF!,'Raw Financials'!$D:$D,$B$90),'Balance Sheet Projections'!AC57)</f>
        <v>28321.687193655027</v>
      </c>
      <c r="AD90" s="26">
        <f>IF(AD$12="Actual",SUMIFS('Raw Financials'!#REF!,'Raw Financials'!$D:$D,$B$90),'Balance Sheet Projections'!AD57)</f>
        <v>27905.602833972276</v>
      </c>
      <c r="AE90" s="26">
        <f>IF(AE$12="Actual",SUMIFS('Raw Financials'!#REF!,'Raw Financials'!$D:$D,$B$90),'Balance Sheet Projections'!AE57)</f>
        <v>27510.322692273661</v>
      </c>
      <c r="AF90" s="26">
        <f>IF(AF$12="Actual",SUMIFS('Raw Financials'!#REF!,'Raw Financials'!$D:$D,$B$90),'Balance Sheet Projections'!AF57)</f>
        <v>27134.806557659977</v>
      </c>
      <c r="AG90" s="26">
        <f>IF(AG$12="Actual",SUMIFS('Raw Financials'!#REF!,'Raw Financials'!$D:$D,$B$90),'Balance Sheet Projections'!AG57)</f>
        <v>26778.066229776978</v>
      </c>
      <c r="AH90" s="26">
        <f>IF(AH$12="Actual",SUMIFS('Raw Financials'!#REF!,'Raw Financials'!$D:$D,$B$90),'Balance Sheet Projections'!AH57)</f>
        <v>26439.16291828813</v>
      </c>
      <c r="AI90" s="26">
        <f>IF(AI$12="Actual",SUMIFS('Raw Financials'!#REF!,'Raw Financials'!$D:$D,$B$90),'Balance Sheet Projections'!AI57)</f>
        <v>26117.204772373723</v>
      </c>
      <c r="AJ90" s="26">
        <f>IF(AJ$12="Actual",SUMIFS('Raw Financials'!#REF!,'Raw Financials'!$D:$D,$B$90),'Balance Sheet Projections'!AJ57)</f>
        <v>25811.344533755037</v>
      </c>
      <c r="AK90" s="26">
        <f>IF(AK$12="Actual",SUMIFS('Raw Financials'!#REF!,'Raw Financials'!$D:$D,$B$90),'Balance Sheet Projections'!AK57)</f>
        <v>25520.777307067285</v>
      </c>
      <c r="AL90" s="26">
        <f>IF(AL$12="Actual",SUMIFS('Raw Financials'!#REF!,'Raw Financials'!$D:$D,$B$90),'Balance Sheet Projections'!AL57)</f>
        <v>25244.738441713922</v>
      </c>
      <c r="AM90" s="26">
        <f>IF(AM$12="Actual",SUMIFS('Raw Financials'!#REF!,'Raw Financials'!$D:$D,$B$90),'Balance Sheet Projections'!AM57)</f>
        <v>24982.501519628226</v>
      </c>
      <c r="AO90" s="73">
        <f>HLOOKUP(AO$79,$D$79:$AM$106,ROWS($AN$79:$AN90),FALSE)</f>
        <v>47075</v>
      </c>
      <c r="AP90" s="73">
        <f>HLOOKUP(AP$79,$D$79:$AM$106,ROWS($AN$79:$AN90),FALSE)</f>
        <v>43213.428124999999</v>
      </c>
      <c r="AQ90" s="73">
        <f>HLOOKUP(AQ$79,$D$79:$AM$106,ROWS($AN$79:$AN90),FALSE)</f>
        <v>39902.612938671868</v>
      </c>
      <c r="AR90" s="73">
        <f>HLOOKUP(AR$79,$D$79:$AM$106,ROWS($AN$79:$AN90),FALSE)</f>
        <v>37064.002768293794</v>
      </c>
      <c r="AS90" s="73">
        <f>HLOOKUP(AS$79,$D$79:$AM$106,ROWS($AN$79:$AN90),FALSE)</f>
        <v>34630.2493734659</v>
      </c>
      <c r="AT90" s="73">
        <f>HLOOKUP(AT$79,$D$79:$AM$106,ROWS($AN$79:$AN90),FALSE)</f>
        <v>32543.610056575326</v>
      </c>
      <c r="AU90" s="73">
        <f>HLOOKUP(AU$79,$D$79:$AM$106,ROWS($AN$79:$AN90),FALSE)</f>
        <v>30754.577672256277</v>
      </c>
      <c r="AV90" s="73">
        <f>HLOOKUP(AV$79,$D$79:$AM$106,ROWS($AN$79:$AN90),FALSE)</f>
        <v>29220.706031750724</v>
      </c>
      <c r="AW90" s="73">
        <f>HLOOKUP(AW$79,$D$79:$AM$106,ROWS($AN$79:$AN90),FALSE)</f>
        <v>27905.602833972276</v>
      </c>
      <c r="AX90" s="73">
        <f>HLOOKUP(AX$79,$D$79:$AM$106,ROWS($AN$79:$AN90),FALSE)</f>
        <v>26778.066229776978</v>
      </c>
      <c r="AY90" s="73">
        <f>HLOOKUP(AY$79,$D$79:$AM$106,ROWS($AN$79:$AN90),FALSE)</f>
        <v>25811.344533755037</v>
      </c>
      <c r="AZ90" s="73">
        <f>HLOOKUP(AZ$79,$D$79:$AM$106,ROWS($AN$79:$AN90),FALSE)</f>
        <v>24982.501519628226</v>
      </c>
      <c r="BB90" s="81">
        <f>HLOOKUP(BB$79,$D$79:$AM$106,ROWS($AN$79:$AN90),FALSE)</f>
        <v>37064.002768293794</v>
      </c>
      <c r="BC90" s="81">
        <f>HLOOKUP(BC$79,$D$79:$AM$106,ROWS($AN$79:$AN90),FALSE)</f>
        <v>29220.706031750724</v>
      </c>
      <c r="BD90" s="81">
        <f>HLOOKUP(BD$79,$D$79:$AM$106,ROWS($AN$79:$AN90),FALSE)</f>
        <v>24982.501519628226</v>
      </c>
    </row>
    <row r="91" spans="2:56" x14ac:dyDescent="0.2">
      <c r="B91" s="62" t="s">
        <v>92</v>
      </c>
      <c r="D91" s="26">
        <f>IF(D$12="Actual",SUMIFS('Raw Financials'!F:F,'Raw Financials'!$D:$D,$B$91),'Balance Sheet Projections'!D65)</f>
        <v>0</v>
      </c>
      <c r="E91" s="26">
        <f>IF(E$12="Actual",SUMIFS('Raw Financials'!G:G,'Raw Financials'!$D:$D,$B$91),'Balance Sheet Projections'!E65)</f>
        <v>0</v>
      </c>
      <c r="F91" s="26">
        <f>IF(F$12="Actual",SUMIFS('Raw Financials'!H:H,'Raw Financials'!$D:$D,$B$91),'Balance Sheet Projections'!F65)</f>
        <v>0</v>
      </c>
      <c r="G91" s="26">
        <f>IF(G$12="Actual",SUMIFS('Raw Financials'!I:I,'Raw Financials'!$D:$D,$B$91),'Balance Sheet Projections'!G65)</f>
        <v>0</v>
      </c>
      <c r="H91" s="26">
        <f>IF(H$12="Actual",SUMIFS('Raw Financials'!J:J,'Raw Financials'!$D:$D,$B$91),'Balance Sheet Projections'!H65)</f>
        <v>0</v>
      </c>
      <c r="I91" s="26">
        <f>IF(I$12="Actual",SUMIFS('Raw Financials'!K:K,'Raw Financials'!$D:$D,$B$91),'Balance Sheet Projections'!I65)</f>
        <v>0</v>
      </c>
      <c r="J91" s="26">
        <f>IF(J$12="Actual",SUMIFS('Raw Financials'!L:L,'Raw Financials'!$D:$D,$B$91),'Balance Sheet Projections'!J65)</f>
        <v>0</v>
      </c>
      <c r="K91" s="26">
        <f>IF(K$12="Actual",SUMIFS('Raw Financials'!M:M,'Raw Financials'!$D:$D,$B$91),'Balance Sheet Projections'!K65)</f>
        <v>0</v>
      </c>
      <c r="L91" s="26">
        <f>IF(L$12="Actual",SUMIFS('Raw Financials'!N:N,'Raw Financials'!$D:$D,$B$91),'Balance Sheet Projections'!L65)</f>
        <v>0</v>
      </c>
      <c r="M91" s="26">
        <f>IF(M$12="Actual",SUMIFS('Raw Financials'!O:O,'Raw Financials'!$D:$D,$B$91),'Balance Sheet Projections'!M65)</f>
        <v>0</v>
      </c>
      <c r="N91" s="26">
        <f>IF(N$12="Actual",SUMIFS('Raw Financials'!P:P,'Raw Financials'!$D:$D,$B$91),'Balance Sheet Projections'!N65)</f>
        <v>0</v>
      </c>
      <c r="O91" s="26">
        <f>IF(O$12="Actual",SUMIFS('Raw Financials'!Q:Q,'Raw Financials'!$D:$D,$B$91),'Balance Sheet Projections'!O65)</f>
        <v>0</v>
      </c>
      <c r="P91" s="26">
        <f>IF(P$12="Actual",SUMIFS('Raw Financials'!#REF!,'Raw Financials'!$D:$D,$B$91),'Balance Sheet Projections'!P65)</f>
        <v>0</v>
      </c>
      <c r="Q91" s="26">
        <f>IF(Q$12="Actual",SUMIFS('Raw Financials'!#REF!,'Raw Financials'!$D:$D,$B$91),'Balance Sheet Projections'!Q65)</f>
        <v>0</v>
      </c>
      <c r="R91" s="26">
        <f>IF(R$12="Actual",SUMIFS('Raw Financials'!#REF!,'Raw Financials'!$D:$D,$B$91),'Balance Sheet Projections'!R65)</f>
        <v>0</v>
      </c>
      <c r="S91" s="26">
        <f>IF(S$12="Actual",SUMIFS('Raw Financials'!#REF!,'Raw Financials'!$D:$D,$B$91),'Balance Sheet Projections'!S65)</f>
        <v>0</v>
      </c>
      <c r="T91" s="26">
        <f>IF(T$12="Actual",SUMIFS('Raw Financials'!#REF!,'Raw Financials'!$D:$D,$B$91),'Balance Sheet Projections'!T65)</f>
        <v>0</v>
      </c>
      <c r="U91" s="26">
        <f>IF(U$12="Actual",SUMIFS('Raw Financials'!#REF!,'Raw Financials'!$D:$D,$B$91),'Balance Sheet Projections'!U65)</f>
        <v>0</v>
      </c>
      <c r="V91" s="26">
        <f>IF(V$12="Actual",SUMIFS('Raw Financials'!#REF!,'Raw Financials'!$D:$D,$B$91),'Balance Sheet Projections'!V65)</f>
        <v>0</v>
      </c>
      <c r="W91" s="26">
        <f>IF(W$12="Actual",SUMIFS('Raw Financials'!#REF!,'Raw Financials'!$D:$D,$B$91),'Balance Sheet Projections'!W65)</f>
        <v>0</v>
      </c>
      <c r="X91" s="26">
        <f>IF(X$12="Actual",SUMIFS('Raw Financials'!#REF!,'Raw Financials'!$D:$D,$B$91),'Balance Sheet Projections'!X65)</f>
        <v>0</v>
      </c>
      <c r="Y91" s="26">
        <f>IF(Y$12="Actual",SUMIFS('Raw Financials'!#REF!,'Raw Financials'!$D:$D,$B$91),'Balance Sheet Projections'!Y65)</f>
        <v>0</v>
      </c>
      <c r="Z91" s="26">
        <f>IF(Z$12="Actual",SUMIFS('Raw Financials'!#REF!,'Raw Financials'!$D:$D,$B$91),'Balance Sheet Projections'!Z65)</f>
        <v>0</v>
      </c>
      <c r="AA91" s="26">
        <f>IF(AA$12="Actual",SUMIFS('Raw Financials'!#REF!,'Raw Financials'!$D:$D,$B$91),'Balance Sheet Projections'!AA65)</f>
        <v>0</v>
      </c>
      <c r="AB91" s="26">
        <f>IF(AB$12="Actual",SUMIFS('Raw Financials'!#REF!,'Raw Financials'!$D:$D,$B$91),'Balance Sheet Projections'!AB65)</f>
        <v>0</v>
      </c>
      <c r="AC91" s="26">
        <f>IF(AC$12="Actual",SUMIFS('Raw Financials'!#REF!,'Raw Financials'!$D:$D,$B$91),'Balance Sheet Projections'!AC65)</f>
        <v>0</v>
      </c>
      <c r="AD91" s="26">
        <f>IF(AD$12="Actual",SUMIFS('Raw Financials'!#REF!,'Raw Financials'!$D:$D,$B$91),'Balance Sheet Projections'!AD65)</f>
        <v>0</v>
      </c>
      <c r="AE91" s="26">
        <f>IF(AE$12="Actual",SUMIFS('Raw Financials'!#REF!,'Raw Financials'!$D:$D,$B$91),'Balance Sheet Projections'!AE65)</f>
        <v>0</v>
      </c>
      <c r="AF91" s="26">
        <f>IF(AF$12="Actual",SUMIFS('Raw Financials'!#REF!,'Raw Financials'!$D:$D,$B$91),'Balance Sheet Projections'!AF65)</f>
        <v>0</v>
      </c>
      <c r="AG91" s="26">
        <f>IF(AG$12="Actual",SUMIFS('Raw Financials'!#REF!,'Raw Financials'!$D:$D,$B$91),'Balance Sheet Projections'!AG65)</f>
        <v>0</v>
      </c>
      <c r="AH91" s="26">
        <f>IF(AH$12="Actual",SUMIFS('Raw Financials'!#REF!,'Raw Financials'!$D:$D,$B$91),'Balance Sheet Projections'!AH65)</f>
        <v>0</v>
      </c>
      <c r="AI91" s="26">
        <f>IF(AI$12="Actual",SUMIFS('Raw Financials'!#REF!,'Raw Financials'!$D:$D,$B$91),'Balance Sheet Projections'!AI65)</f>
        <v>0</v>
      </c>
      <c r="AJ91" s="26">
        <f>IF(AJ$12="Actual",SUMIFS('Raw Financials'!#REF!,'Raw Financials'!$D:$D,$B$91),'Balance Sheet Projections'!AJ65)</f>
        <v>0</v>
      </c>
      <c r="AK91" s="26">
        <f>IF(AK$12="Actual",SUMIFS('Raw Financials'!#REF!,'Raw Financials'!$D:$D,$B$91),'Balance Sheet Projections'!AK65)</f>
        <v>0</v>
      </c>
      <c r="AL91" s="26">
        <f>IF(AL$12="Actual",SUMIFS('Raw Financials'!#REF!,'Raw Financials'!$D:$D,$B$91),'Balance Sheet Projections'!AL65)</f>
        <v>0</v>
      </c>
      <c r="AM91" s="26">
        <f>IF(AM$12="Actual",SUMIFS('Raw Financials'!#REF!,'Raw Financials'!$D:$D,$B$91),'Balance Sheet Projections'!AM65)</f>
        <v>0</v>
      </c>
      <c r="AO91" s="73">
        <f>HLOOKUP(AO$79,$D$79:$AM$106,ROWS($AN$79:$AN91),FALSE)</f>
        <v>0</v>
      </c>
      <c r="AP91" s="73">
        <f>HLOOKUP(AP$79,$D$79:$AM$106,ROWS($AN$79:$AN91),FALSE)</f>
        <v>0</v>
      </c>
      <c r="AQ91" s="73">
        <f>HLOOKUP(AQ$79,$D$79:$AM$106,ROWS($AN$79:$AN91),FALSE)</f>
        <v>0</v>
      </c>
      <c r="AR91" s="73">
        <f>HLOOKUP(AR$79,$D$79:$AM$106,ROWS($AN$79:$AN91),FALSE)</f>
        <v>0</v>
      </c>
      <c r="AS91" s="73">
        <f>HLOOKUP(AS$79,$D$79:$AM$106,ROWS($AN$79:$AN91),FALSE)</f>
        <v>0</v>
      </c>
      <c r="AT91" s="73">
        <f>HLOOKUP(AT$79,$D$79:$AM$106,ROWS($AN$79:$AN91),FALSE)</f>
        <v>0</v>
      </c>
      <c r="AU91" s="73">
        <f>HLOOKUP(AU$79,$D$79:$AM$106,ROWS($AN$79:$AN91),FALSE)</f>
        <v>0</v>
      </c>
      <c r="AV91" s="73">
        <f>HLOOKUP(AV$79,$D$79:$AM$106,ROWS($AN$79:$AN91),FALSE)</f>
        <v>0</v>
      </c>
      <c r="AW91" s="73">
        <f>HLOOKUP(AW$79,$D$79:$AM$106,ROWS($AN$79:$AN91),FALSE)</f>
        <v>0</v>
      </c>
      <c r="AX91" s="73">
        <f>HLOOKUP(AX$79,$D$79:$AM$106,ROWS($AN$79:$AN91),FALSE)</f>
        <v>0</v>
      </c>
      <c r="AY91" s="73">
        <f>HLOOKUP(AY$79,$D$79:$AM$106,ROWS($AN$79:$AN91),FALSE)</f>
        <v>0</v>
      </c>
      <c r="AZ91" s="73">
        <f>HLOOKUP(AZ$79,$D$79:$AM$106,ROWS($AN$79:$AN91),FALSE)</f>
        <v>0</v>
      </c>
      <c r="BB91" s="81">
        <f>HLOOKUP(BB$79,$D$79:$AM$106,ROWS($AN$79:$AN91),FALSE)</f>
        <v>0</v>
      </c>
      <c r="BC91" s="81">
        <f>HLOOKUP(BC$79,$D$79:$AM$106,ROWS($AN$79:$AN91),FALSE)</f>
        <v>0</v>
      </c>
      <c r="BD91" s="81">
        <f>HLOOKUP(BD$79,$D$79:$AM$106,ROWS($AN$79:$AN91),FALSE)</f>
        <v>0</v>
      </c>
    </row>
    <row r="92" spans="2:56" x14ac:dyDescent="0.2">
      <c r="B92" s="51" t="s">
        <v>93</v>
      </c>
      <c r="C92" s="35"/>
      <c r="D92" s="36">
        <f t="shared" ref="D92:AM92" si="70">D91+D90+D87</f>
        <v>4040000</v>
      </c>
      <c r="E92" s="36">
        <f t="shared" si="70"/>
        <v>3997493.9530983409</v>
      </c>
      <c r="F92" s="36">
        <f t="shared" si="70"/>
        <v>3915806.3376635108</v>
      </c>
      <c r="G92" s="36">
        <f t="shared" si="70"/>
        <v>3881579.2597650075</v>
      </c>
      <c r="H92" s="36">
        <f t="shared" si="70"/>
        <v>3824842.6367430096</v>
      </c>
      <c r="I92" s="36">
        <f t="shared" si="70"/>
        <v>3767685.2900763429</v>
      </c>
      <c r="J92" s="36">
        <f t="shared" si="70"/>
        <v>3710527.9434096762</v>
      </c>
      <c r="K92" s="36">
        <f t="shared" si="70"/>
        <v>3653370.5967430095</v>
      </c>
      <c r="L92" s="36">
        <f t="shared" si="70"/>
        <v>3596213.2500763428</v>
      </c>
      <c r="M92" s="36">
        <f t="shared" si="70"/>
        <v>3539055.9034096766</v>
      </c>
      <c r="N92" s="36">
        <f t="shared" si="70"/>
        <v>3481898.5567430099</v>
      </c>
      <c r="O92" s="36">
        <f t="shared" si="70"/>
        <v>3424741.2100763433</v>
      </c>
      <c r="P92" s="36">
        <f t="shared" si="70"/>
        <v>3367583.8634096766</v>
      </c>
      <c r="Q92" s="36">
        <f t="shared" si="70"/>
        <v>3310426.5167430099</v>
      </c>
      <c r="R92" s="36">
        <f t="shared" si="70"/>
        <v>3204938.9013081794</v>
      </c>
      <c r="S92" s="36">
        <f t="shared" si="70"/>
        <v>3146911.8234096761</v>
      </c>
      <c r="T92" s="36">
        <f t="shared" si="70"/>
        <v>3089754.4767430094</v>
      </c>
      <c r="U92" s="36">
        <f t="shared" si="70"/>
        <v>3032597.1300763432</v>
      </c>
      <c r="V92" s="36">
        <f t="shared" si="70"/>
        <v>2975439.7834096765</v>
      </c>
      <c r="W92" s="36">
        <f t="shared" si="70"/>
        <v>2918282.4367430098</v>
      </c>
      <c r="X92" s="36">
        <f t="shared" si="70"/>
        <v>2861125.0900763432</v>
      </c>
      <c r="Y92" s="36">
        <f t="shared" si="70"/>
        <v>2803967.7434096765</v>
      </c>
      <c r="Z92" s="36">
        <f t="shared" si="70"/>
        <v>2746810.3967430098</v>
      </c>
      <c r="AA92" s="36">
        <f t="shared" si="70"/>
        <v>2689653.0500763436</v>
      </c>
      <c r="AB92" s="36">
        <f t="shared" si="70"/>
        <v>2632495.7034096769</v>
      </c>
      <c r="AC92" s="36">
        <f t="shared" si="70"/>
        <v>2575338.3567430102</v>
      </c>
      <c r="AD92" s="36">
        <f t="shared" si="70"/>
        <v>2469850.7413081801</v>
      </c>
      <c r="AE92" s="36">
        <f t="shared" si="70"/>
        <v>2411823.6634096769</v>
      </c>
      <c r="AF92" s="36">
        <f t="shared" si="70"/>
        <v>2354666.3167430102</v>
      </c>
      <c r="AG92" s="36">
        <f t="shared" si="70"/>
        <v>2297508.9700763435</v>
      </c>
      <c r="AH92" s="36">
        <f t="shared" si="70"/>
        <v>2240351.6234096768</v>
      </c>
      <c r="AI92" s="36">
        <f t="shared" si="70"/>
        <v>2183194.2767430102</v>
      </c>
      <c r="AJ92" s="36">
        <f t="shared" si="70"/>
        <v>2126036.9300763435</v>
      </c>
      <c r="AK92" s="36">
        <f t="shared" si="70"/>
        <v>2068879.5834096768</v>
      </c>
      <c r="AL92" s="36">
        <f t="shared" si="70"/>
        <v>2011722.2367430101</v>
      </c>
      <c r="AM92" s="36">
        <f t="shared" si="70"/>
        <v>1954564.8900763437</v>
      </c>
      <c r="AO92" s="36">
        <f t="shared" ref="AO92:AZ92" si="71">AO91+AO90+AO87</f>
        <v>3915806.3376635108</v>
      </c>
      <c r="AP92" s="36">
        <f t="shared" si="71"/>
        <v>3767685.2900763429</v>
      </c>
      <c r="AQ92" s="36">
        <f t="shared" si="71"/>
        <v>3596213.2500763428</v>
      </c>
      <c r="AR92" s="36">
        <f t="shared" si="71"/>
        <v>3424741.2100763433</v>
      </c>
      <c r="AS92" s="36">
        <f t="shared" si="71"/>
        <v>3204938.9013081794</v>
      </c>
      <c r="AT92" s="36">
        <f t="shared" si="71"/>
        <v>3032597.1300763432</v>
      </c>
      <c r="AU92" s="36">
        <f t="shared" si="71"/>
        <v>2861125.0900763432</v>
      </c>
      <c r="AV92" s="36">
        <f t="shared" si="71"/>
        <v>2689653.0500763436</v>
      </c>
      <c r="AW92" s="36">
        <f t="shared" si="71"/>
        <v>2469850.7413081801</v>
      </c>
      <c r="AX92" s="36">
        <f t="shared" si="71"/>
        <v>2297508.9700763435</v>
      </c>
      <c r="AY92" s="36">
        <f t="shared" si="71"/>
        <v>2126036.9300763435</v>
      </c>
      <c r="AZ92" s="36">
        <f t="shared" si="71"/>
        <v>1954564.8900763437</v>
      </c>
      <c r="BB92" s="36">
        <f>BB91+BB90+BB87</f>
        <v>3424741.2100763433</v>
      </c>
      <c r="BC92" s="36">
        <f>BC91+BC90+BC87</f>
        <v>2689653.0500763436</v>
      </c>
      <c r="BD92" s="36">
        <f>BD91+BD90+BD87</f>
        <v>1954564.8900763437</v>
      </c>
    </row>
    <row r="93" spans="2:56" x14ac:dyDescent="0.2">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O93" s="28"/>
      <c r="AP93" s="28"/>
      <c r="AQ93" s="28"/>
      <c r="AR93" s="28"/>
      <c r="AS93" s="28"/>
      <c r="AT93" s="28"/>
      <c r="AU93" s="28"/>
      <c r="AV93" s="28"/>
      <c r="AW93" s="28"/>
      <c r="AX93" s="28"/>
      <c r="AY93" s="28"/>
      <c r="AZ93" s="28"/>
      <c r="BB93" s="28"/>
      <c r="BC93" s="28"/>
      <c r="BD93" s="28"/>
    </row>
    <row r="94" spans="2:56" x14ac:dyDescent="0.2">
      <c r="B94" s="20" t="s">
        <v>94</v>
      </c>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O94" s="28"/>
      <c r="AP94" s="28"/>
      <c r="AQ94" s="28"/>
      <c r="AR94" s="28"/>
      <c r="AS94" s="28"/>
      <c r="AT94" s="28"/>
      <c r="AU94" s="28"/>
      <c r="AV94" s="28"/>
      <c r="AW94" s="28"/>
      <c r="AX94" s="28"/>
      <c r="AY94" s="28"/>
      <c r="AZ94" s="28"/>
      <c r="BB94" s="28"/>
      <c r="BC94" s="28"/>
      <c r="BD94" s="28"/>
    </row>
    <row r="95" spans="2:56" x14ac:dyDescent="0.2">
      <c r="B95" s="34" t="s">
        <v>95</v>
      </c>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O95" s="28"/>
      <c r="AP95" s="28"/>
      <c r="AQ95" s="28"/>
      <c r="AR95" s="28"/>
      <c r="AS95" s="28"/>
      <c r="AT95" s="28"/>
      <c r="AU95" s="28"/>
      <c r="AV95" s="28"/>
      <c r="AW95" s="28"/>
      <c r="AX95" s="28"/>
      <c r="AY95" s="28"/>
      <c r="AZ95" s="28"/>
      <c r="BB95" s="28"/>
      <c r="BC95" s="28"/>
      <c r="BD95" s="28"/>
    </row>
    <row r="96" spans="2:56" x14ac:dyDescent="0.2">
      <c r="B96" s="62" t="s">
        <v>96</v>
      </c>
      <c r="D96" s="26">
        <f>IF(D$12="Actual",SUMIFS('Raw Financials'!F:F,'Raw Financials'!$D:$D,$B$96),'Balance Sheet Projections'!D25)</f>
        <v>10000</v>
      </c>
      <c r="E96" s="26">
        <f>IF(E$12="Actual",SUMIFS('Raw Financials'!G:G,'Raw Financials'!$D:$D,$B$96),'Balance Sheet Projections'!E25)</f>
        <v>851.29976500757778</v>
      </c>
      <c r="F96" s="26">
        <f>IF(F$12="Actual",SUMIFS('Raw Financials'!H:H,'Raw Financials'!$D:$D,$B$96),'Balance Sheet Projections'!F25)</f>
        <v>1721.0309968439835</v>
      </c>
      <c r="G96" s="26">
        <f>IF(G$12="Actual",SUMIFS('Raw Financials'!I:I,'Raw Financials'!$D:$D,$B$96),'Balance Sheet Projections'!G25)</f>
        <v>851.29976500757778</v>
      </c>
      <c r="H96" s="26">
        <f>IF(H$12="Actual",SUMIFS('Raw Financials'!J:J,'Raw Financials'!$D:$D,$B$96),'Balance Sheet Projections'!H25)</f>
        <v>1272.0234096764082</v>
      </c>
      <c r="I96" s="26">
        <f>IF(I$12="Actual",SUMIFS('Raw Financials'!K:K,'Raw Financials'!$D:$D,$B$96),'Balance Sheet Projections'!I25)</f>
        <v>1272.0234096764082</v>
      </c>
      <c r="J96" s="26">
        <f>IF(J$12="Actual",SUMIFS('Raw Financials'!L:L,'Raw Financials'!$D:$D,$B$96),'Balance Sheet Projections'!J25)</f>
        <v>1272.0234096764082</v>
      </c>
      <c r="K96" s="26">
        <f>IF(K$12="Actual",SUMIFS('Raw Financials'!M:M,'Raw Financials'!$D:$D,$B$96),'Balance Sheet Projections'!K25)</f>
        <v>1272.0234096764082</v>
      </c>
      <c r="L96" s="26">
        <f>IF(L$12="Actual",SUMIFS('Raw Financials'!N:N,'Raw Financials'!$D:$D,$B$96),'Balance Sheet Projections'!L25)</f>
        <v>1272.0234096764082</v>
      </c>
      <c r="M96" s="26">
        <f>IF(M$12="Actual",SUMIFS('Raw Financials'!O:O,'Raw Financials'!$D:$D,$B$96),'Balance Sheet Projections'!M25)</f>
        <v>1272.0234096764082</v>
      </c>
      <c r="N96" s="26">
        <f>IF(N$12="Actual",SUMIFS('Raw Financials'!P:P,'Raw Financials'!$D:$D,$B$96),'Balance Sheet Projections'!N25)</f>
        <v>1272.0234096764082</v>
      </c>
      <c r="O96" s="26">
        <f>IF(O$12="Actual",SUMIFS('Raw Financials'!Q:Q,'Raw Financials'!$D:$D,$B$96),'Balance Sheet Projections'!O25)</f>
        <v>1272.0234096764082</v>
      </c>
      <c r="P96" s="26">
        <f>IF(P$12="Actual",SUMIFS('Raw Financials'!#REF!,'Raw Financials'!$D:$D,$B$96),'Balance Sheet Projections'!P25)</f>
        <v>1272.0234096764082</v>
      </c>
      <c r="Q96" s="26">
        <f>IF(Q$12="Actual",SUMIFS('Raw Financials'!#REF!,'Raw Financials'!$D:$D,$B$96),'Balance Sheet Projections'!Q25)</f>
        <v>1272.0234096764082</v>
      </c>
      <c r="R96" s="26">
        <f>IF(R$12="Actual",SUMIFS('Raw Financials'!#REF!,'Raw Financials'!$D:$D,$B$96),'Balance Sheet Projections'!R25)</f>
        <v>2141.754641512814</v>
      </c>
      <c r="S96" s="26">
        <f>IF(S$12="Actual",SUMIFS('Raw Financials'!#REF!,'Raw Financials'!$D:$D,$B$96),'Balance Sheet Projections'!S25)</f>
        <v>1272.0234096764082</v>
      </c>
      <c r="T96" s="26">
        <f>IF(T$12="Actual",SUMIFS('Raw Financials'!#REF!,'Raw Financials'!$D:$D,$B$96),'Balance Sheet Projections'!T25)</f>
        <v>1272.0234096764082</v>
      </c>
      <c r="U96" s="26">
        <f>IF(U$12="Actual",SUMIFS('Raw Financials'!#REF!,'Raw Financials'!$D:$D,$B$96),'Balance Sheet Projections'!U25)</f>
        <v>1272.0234096764082</v>
      </c>
      <c r="V96" s="26">
        <f>IF(V$12="Actual",SUMIFS('Raw Financials'!#REF!,'Raw Financials'!$D:$D,$B$96),'Balance Sheet Projections'!V25)</f>
        <v>1272.0234096764082</v>
      </c>
      <c r="W96" s="26">
        <f>IF(W$12="Actual",SUMIFS('Raw Financials'!#REF!,'Raw Financials'!$D:$D,$B$96),'Balance Sheet Projections'!W25)</f>
        <v>1272.0234096764082</v>
      </c>
      <c r="X96" s="26">
        <f>IF(X$12="Actual",SUMIFS('Raw Financials'!#REF!,'Raw Financials'!$D:$D,$B$96),'Balance Sheet Projections'!X25)</f>
        <v>1272.0234096764082</v>
      </c>
      <c r="Y96" s="26">
        <f>IF(Y$12="Actual",SUMIFS('Raw Financials'!#REF!,'Raw Financials'!$D:$D,$B$96),'Balance Sheet Projections'!Y25)</f>
        <v>1272.0234096764082</v>
      </c>
      <c r="Z96" s="26">
        <f>IF(Z$12="Actual",SUMIFS('Raw Financials'!#REF!,'Raw Financials'!$D:$D,$B$96),'Balance Sheet Projections'!Z25)</f>
        <v>1272.0234096764082</v>
      </c>
      <c r="AA96" s="26">
        <f>IF(AA$12="Actual",SUMIFS('Raw Financials'!#REF!,'Raw Financials'!$D:$D,$B$96),'Balance Sheet Projections'!AA25)</f>
        <v>1272.0234096764082</v>
      </c>
      <c r="AB96" s="26">
        <f>IF(AB$12="Actual",SUMIFS('Raw Financials'!#REF!,'Raw Financials'!$D:$D,$B$96),'Balance Sheet Projections'!AB25)</f>
        <v>1272.0234096764082</v>
      </c>
      <c r="AC96" s="26">
        <f>IF(AC$12="Actual",SUMIFS('Raw Financials'!#REF!,'Raw Financials'!$D:$D,$B$96),'Balance Sheet Projections'!AC25)</f>
        <v>1272.0234096764082</v>
      </c>
      <c r="AD96" s="26">
        <f>IF(AD$12="Actual",SUMIFS('Raw Financials'!#REF!,'Raw Financials'!$D:$D,$B$96),'Balance Sheet Projections'!AD25)</f>
        <v>2141.754641512814</v>
      </c>
      <c r="AE96" s="26">
        <f>IF(AE$12="Actual",SUMIFS('Raw Financials'!#REF!,'Raw Financials'!$D:$D,$B$96),'Balance Sheet Projections'!AE25)</f>
        <v>1272.0234096764082</v>
      </c>
      <c r="AF96" s="26">
        <f>IF(AF$12="Actual",SUMIFS('Raw Financials'!#REF!,'Raw Financials'!$D:$D,$B$96),'Balance Sheet Projections'!AF25)</f>
        <v>1272.0234096764082</v>
      </c>
      <c r="AG96" s="26">
        <f>IF(AG$12="Actual",SUMIFS('Raw Financials'!#REF!,'Raw Financials'!$D:$D,$B$96),'Balance Sheet Projections'!AG25)</f>
        <v>1272.0234096764082</v>
      </c>
      <c r="AH96" s="26">
        <f>IF(AH$12="Actual",SUMIFS('Raw Financials'!#REF!,'Raw Financials'!$D:$D,$B$96),'Balance Sheet Projections'!AH25)</f>
        <v>1272.0234096764082</v>
      </c>
      <c r="AI96" s="26">
        <f>IF(AI$12="Actual",SUMIFS('Raw Financials'!#REF!,'Raw Financials'!$D:$D,$B$96),'Balance Sheet Projections'!AI25)</f>
        <v>1272.0234096764082</v>
      </c>
      <c r="AJ96" s="26">
        <f>IF(AJ$12="Actual",SUMIFS('Raw Financials'!#REF!,'Raw Financials'!$D:$D,$B$96),'Balance Sheet Projections'!AJ25)</f>
        <v>1272.0234096764082</v>
      </c>
      <c r="AK96" s="26">
        <f>IF(AK$12="Actual",SUMIFS('Raw Financials'!#REF!,'Raw Financials'!$D:$D,$B$96),'Balance Sheet Projections'!AK25)</f>
        <v>1272.0234096764082</v>
      </c>
      <c r="AL96" s="26">
        <f>IF(AL$12="Actual",SUMIFS('Raw Financials'!#REF!,'Raw Financials'!$D:$D,$B$96),'Balance Sheet Projections'!AL25)</f>
        <v>1272.0234096764082</v>
      </c>
      <c r="AM96" s="26">
        <f>IF(AM$12="Actual",SUMIFS('Raw Financials'!#REF!,'Raw Financials'!$D:$D,$B$96),'Balance Sheet Projections'!AM25)</f>
        <v>1272.0234096764082</v>
      </c>
      <c r="AO96" s="73">
        <f>HLOOKUP(AO$79,$D$79:$AM$106,ROWS($AN$79:$AN96),FALSE)</f>
        <v>1721.0309968439835</v>
      </c>
      <c r="AP96" s="73">
        <f>HLOOKUP(AP$79,$D$79:$AM$106,ROWS($AN$79:$AN96),FALSE)</f>
        <v>1272.0234096764082</v>
      </c>
      <c r="AQ96" s="73">
        <f>HLOOKUP(AQ$79,$D$79:$AM$106,ROWS($AN$79:$AN96),FALSE)</f>
        <v>1272.0234096764082</v>
      </c>
      <c r="AR96" s="73">
        <f>HLOOKUP(AR$79,$D$79:$AM$106,ROWS($AN$79:$AN96),FALSE)</f>
        <v>1272.0234096764082</v>
      </c>
      <c r="AS96" s="73">
        <f>HLOOKUP(AS$79,$D$79:$AM$106,ROWS($AN$79:$AN96),FALSE)</f>
        <v>2141.754641512814</v>
      </c>
      <c r="AT96" s="73">
        <f>HLOOKUP(AT$79,$D$79:$AM$106,ROWS($AN$79:$AN96),FALSE)</f>
        <v>1272.0234096764082</v>
      </c>
      <c r="AU96" s="73">
        <f>HLOOKUP(AU$79,$D$79:$AM$106,ROWS($AN$79:$AN96),FALSE)</f>
        <v>1272.0234096764082</v>
      </c>
      <c r="AV96" s="73">
        <f>HLOOKUP(AV$79,$D$79:$AM$106,ROWS($AN$79:$AN96),FALSE)</f>
        <v>1272.0234096764082</v>
      </c>
      <c r="AW96" s="73">
        <f>HLOOKUP(AW$79,$D$79:$AM$106,ROWS($AN$79:$AN96),FALSE)</f>
        <v>2141.754641512814</v>
      </c>
      <c r="AX96" s="73">
        <f>HLOOKUP(AX$79,$D$79:$AM$106,ROWS($AN$79:$AN96),FALSE)</f>
        <v>1272.0234096764082</v>
      </c>
      <c r="AY96" s="73">
        <f>HLOOKUP(AY$79,$D$79:$AM$106,ROWS($AN$79:$AN96),FALSE)</f>
        <v>1272.0234096764082</v>
      </c>
      <c r="AZ96" s="73">
        <f>HLOOKUP(AZ$79,$D$79:$AM$106,ROWS($AN$79:$AN96),FALSE)</f>
        <v>1272.0234096764082</v>
      </c>
      <c r="BB96" s="81">
        <f>HLOOKUP(BB$79,$D$79:$AM$106,ROWS($AN$79:$AN96),FALSE)</f>
        <v>1272.0234096764082</v>
      </c>
      <c r="BC96" s="81">
        <f>HLOOKUP(BC$79,$D$79:$AM$106,ROWS($AN$79:$AN96),FALSE)</f>
        <v>1272.0234096764082</v>
      </c>
      <c r="BD96" s="81">
        <f>HLOOKUP(BD$79,$D$79:$AM$106,ROWS($AN$79:$AN96),FALSE)</f>
        <v>1272.0234096764082</v>
      </c>
    </row>
    <row r="97" spans="2:56" x14ac:dyDescent="0.2">
      <c r="B97" s="62" t="s">
        <v>97</v>
      </c>
      <c r="D97" s="26">
        <f>IF(D$12="Actual",SUMIFS('Raw Financials'!F:F,'Raw Financials'!$D:$D,$B$97),'Balance Sheet Projections'!D26)</f>
        <v>20000</v>
      </c>
      <c r="E97" s="26">
        <f>IF(E$12="Actual",SUMIFS('Raw Financials'!G:G,'Raw Financials'!$D:$D,$B$97),'Balance Sheet Projections'!E26)</f>
        <v>20000</v>
      </c>
      <c r="F97" s="26">
        <f>IF(F$12="Actual",SUMIFS('Raw Financials'!H:H,'Raw Financials'!$D:$D,$B$97),'Balance Sheet Projections'!F26)</f>
        <v>20000</v>
      </c>
      <c r="G97" s="26">
        <f>IF(G$12="Actual",SUMIFS('Raw Financials'!I:I,'Raw Financials'!$D:$D,$B$97),'Balance Sheet Projections'!G26)</f>
        <v>20000</v>
      </c>
      <c r="H97" s="26">
        <f>IF(H$12="Actual",SUMIFS('Raw Financials'!J:J,'Raw Financials'!$D:$D,$B$97),'Balance Sheet Projections'!H26)</f>
        <v>20000</v>
      </c>
      <c r="I97" s="26">
        <f>IF(I$12="Actual",SUMIFS('Raw Financials'!K:K,'Raw Financials'!$D:$D,$B$97),'Balance Sheet Projections'!I26)</f>
        <v>20000</v>
      </c>
      <c r="J97" s="26">
        <f>IF(J$12="Actual",SUMIFS('Raw Financials'!L:L,'Raw Financials'!$D:$D,$B$97),'Balance Sheet Projections'!J26)</f>
        <v>20000</v>
      </c>
      <c r="K97" s="26">
        <f>IF(K$12="Actual",SUMIFS('Raw Financials'!M:M,'Raw Financials'!$D:$D,$B$97),'Balance Sheet Projections'!K26)</f>
        <v>20000</v>
      </c>
      <c r="L97" s="26">
        <f>IF(L$12="Actual",SUMIFS('Raw Financials'!N:N,'Raw Financials'!$D:$D,$B$97),'Balance Sheet Projections'!L26)</f>
        <v>20000</v>
      </c>
      <c r="M97" s="26">
        <f>IF(M$12="Actual",SUMIFS('Raw Financials'!O:O,'Raw Financials'!$D:$D,$B$97),'Balance Sheet Projections'!M26)</f>
        <v>20000</v>
      </c>
      <c r="N97" s="26">
        <f>IF(N$12="Actual",SUMIFS('Raw Financials'!P:P,'Raw Financials'!$D:$D,$B$97),'Balance Sheet Projections'!N26)</f>
        <v>20000</v>
      </c>
      <c r="O97" s="26">
        <f>IF(O$12="Actual",SUMIFS('Raw Financials'!Q:Q,'Raw Financials'!$D:$D,$B$97),'Balance Sheet Projections'!O26)</f>
        <v>20000</v>
      </c>
      <c r="P97" s="26">
        <f>IF(P$12="Actual",SUMIFS('Raw Financials'!#REF!,'Raw Financials'!$D:$D,$B$97),'Balance Sheet Projections'!P26)</f>
        <v>20000</v>
      </c>
      <c r="Q97" s="26">
        <f>IF(Q$12="Actual",SUMIFS('Raw Financials'!#REF!,'Raw Financials'!$D:$D,$B$97),'Balance Sheet Projections'!Q26)</f>
        <v>20000</v>
      </c>
      <c r="R97" s="26">
        <f>IF(R$12="Actual",SUMIFS('Raw Financials'!#REF!,'Raw Financials'!$D:$D,$B$97),'Balance Sheet Projections'!R26)</f>
        <v>20000</v>
      </c>
      <c r="S97" s="26">
        <f>IF(S$12="Actual",SUMIFS('Raw Financials'!#REF!,'Raw Financials'!$D:$D,$B$97),'Balance Sheet Projections'!S26)</f>
        <v>20000</v>
      </c>
      <c r="T97" s="26">
        <f>IF(T$12="Actual",SUMIFS('Raw Financials'!#REF!,'Raw Financials'!$D:$D,$B$97),'Balance Sheet Projections'!T26)</f>
        <v>20000</v>
      </c>
      <c r="U97" s="26">
        <f>IF(U$12="Actual",SUMIFS('Raw Financials'!#REF!,'Raw Financials'!$D:$D,$B$97),'Balance Sheet Projections'!U26)</f>
        <v>20000</v>
      </c>
      <c r="V97" s="26">
        <f>IF(V$12="Actual",SUMIFS('Raw Financials'!#REF!,'Raw Financials'!$D:$D,$B$97),'Balance Sheet Projections'!V26)</f>
        <v>20000</v>
      </c>
      <c r="W97" s="26">
        <f>IF(W$12="Actual",SUMIFS('Raw Financials'!#REF!,'Raw Financials'!$D:$D,$B$97),'Balance Sheet Projections'!W26)</f>
        <v>20000</v>
      </c>
      <c r="X97" s="26">
        <f>IF(X$12="Actual",SUMIFS('Raw Financials'!#REF!,'Raw Financials'!$D:$D,$B$97),'Balance Sheet Projections'!X26)</f>
        <v>20000</v>
      </c>
      <c r="Y97" s="26">
        <f>IF(Y$12="Actual",SUMIFS('Raw Financials'!#REF!,'Raw Financials'!$D:$D,$B$97),'Balance Sheet Projections'!Y26)</f>
        <v>20000</v>
      </c>
      <c r="Z97" s="26">
        <f>IF(Z$12="Actual",SUMIFS('Raw Financials'!#REF!,'Raw Financials'!$D:$D,$B$97),'Balance Sheet Projections'!Z26)</f>
        <v>20000</v>
      </c>
      <c r="AA97" s="26">
        <f>IF(AA$12="Actual",SUMIFS('Raw Financials'!#REF!,'Raw Financials'!$D:$D,$B$97),'Balance Sheet Projections'!AA26)</f>
        <v>20000</v>
      </c>
      <c r="AB97" s="26">
        <f>IF(AB$12="Actual",SUMIFS('Raw Financials'!#REF!,'Raw Financials'!$D:$D,$B$97),'Balance Sheet Projections'!AB26)</f>
        <v>20000</v>
      </c>
      <c r="AC97" s="26">
        <f>IF(AC$12="Actual",SUMIFS('Raw Financials'!#REF!,'Raw Financials'!$D:$D,$B$97),'Balance Sheet Projections'!AC26)</f>
        <v>20000</v>
      </c>
      <c r="AD97" s="26">
        <f>IF(AD$12="Actual",SUMIFS('Raw Financials'!#REF!,'Raw Financials'!$D:$D,$B$97),'Balance Sheet Projections'!AD26)</f>
        <v>20000</v>
      </c>
      <c r="AE97" s="26">
        <f>IF(AE$12="Actual",SUMIFS('Raw Financials'!#REF!,'Raw Financials'!$D:$D,$B$97),'Balance Sheet Projections'!AE26)</f>
        <v>20000</v>
      </c>
      <c r="AF97" s="26">
        <f>IF(AF$12="Actual",SUMIFS('Raw Financials'!#REF!,'Raw Financials'!$D:$D,$B$97),'Balance Sheet Projections'!AF26)</f>
        <v>20000</v>
      </c>
      <c r="AG97" s="26">
        <f>IF(AG$12="Actual",SUMIFS('Raw Financials'!#REF!,'Raw Financials'!$D:$D,$B$97),'Balance Sheet Projections'!AG26)</f>
        <v>20000</v>
      </c>
      <c r="AH97" s="26">
        <f>IF(AH$12="Actual",SUMIFS('Raw Financials'!#REF!,'Raw Financials'!$D:$D,$B$97),'Balance Sheet Projections'!AH26)</f>
        <v>20000</v>
      </c>
      <c r="AI97" s="26">
        <f>IF(AI$12="Actual",SUMIFS('Raw Financials'!#REF!,'Raw Financials'!$D:$D,$B$97),'Balance Sheet Projections'!AI26)</f>
        <v>20000</v>
      </c>
      <c r="AJ97" s="26">
        <f>IF(AJ$12="Actual",SUMIFS('Raw Financials'!#REF!,'Raw Financials'!$D:$D,$B$97),'Balance Sheet Projections'!AJ26)</f>
        <v>20000</v>
      </c>
      <c r="AK97" s="26">
        <f>IF(AK$12="Actual",SUMIFS('Raw Financials'!#REF!,'Raw Financials'!$D:$D,$B$97),'Balance Sheet Projections'!AK26)</f>
        <v>20000</v>
      </c>
      <c r="AL97" s="26">
        <f>IF(AL$12="Actual",SUMIFS('Raw Financials'!#REF!,'Raw Financials'!$D:$D,$B$97),'Balance Sheet Projections'!AL26)</f>
        <v>20000</v>
      </c>
      <c r="AM97" s="26">
        <f>IF(AM$12="Actual",SUMIFS('Raw Financials'!#REF!,'Raw Financials'!$D:$D,$B$97),'Balance Sheet Projections'!AM26)</f>
        <v>20000</v>
      </c>
      <c r="AO97" s="73">
        <f>HLOOKUP(AO$79,$D$79:$AM$106,ROWS($AN$79:$AN97),FALSE)</f>
        <v>20000</v>
      </c>
      <c r="AP97" s="73">
        <f>HLOOKUP(AP$79,$D$79:$AM$106,ROWS($AN$79:$AN97),FALSE)</f>
        <v>20000</v>
      </c>
      <c r="AQ97" s="73">
        <f>HLOOKUP(AQ$79,$D$79:$AM$106,ROWS($AN$79:$AN97),FALSE)</f>
        <v>20000</v>
      </c>
      <c r="AR97" s="73">
        <f>HLOOKUP(AR$79,$D$79:$AM$106,ROWS($AN$79:$AN97),FALSE)</f>
        <v>20000</v>
      </c>
      <c r="AS97" s="73">
        <f>HLOOKUP(AS$79,$D$79:$AM$106,ROWS($AN$79:$AN97),FALSE)</f>
        <v>20000</v>
      </c>
      <c r="AT97" s="73">
        <f>HLOOKUP(AT$79,$D$79:$AM$106,ROWS($AN$79:$AN97),FALSE)</f>
        <v>20000</v>
      </c>
      <c r="AU97" s="73">
        <f>HLOOKUP(AU$79,$D$79:$AM$106,ROWS($AN$79:$AN97),FALSE)</f>
        <v>20000</v>
      </c>
      <c r="AV97" s="73">
        <f>HLOOKUP(AV$79,$D$79:$AM$106,ROWS($AN$79:$AN97),FALSE)</f>
        <v>20000</v>
      </c>
      <c r="AW97" s="73">
        <f>HLOOKUP(AW$79,$D$79:$AM$106,ROWS($AN$79:$AN97),FALSE)</f>
        <v>20000</v>
      </c>
      <c r="AX97" s="73">
        <f>HLOOKUP(AX$79,$D$79:$AM$106,ROWS($AN$79:$AN97),FALSE)</f>
        <v>20000</v>
      </c>
      <c r="AY97" s="73">
        <f>HLOOKUP(AY$79,$D$79:$AM$106,ROWS($AN$79:$AN97),FALSE)</f>
        <v>20000</v>
      </c>
      <c r="AZ97" s="73">
        <f>HLOOKUP(AZ$79,$D$79:$AM$106,ROWS($AN$79:$AN97),FALSE)</f>
        <v>20000</v>
      </c>
      <c r="BB97" s="81">
        <f>HLOOKUP(BB$79,$D$79:$AM$106,ROWS($AN$79:$AN97),FALSE)</f>
        <v>20000</v>
      </c>
      <c r="BC97" s="81">
        <f>HLOOKUP(BC$79,$D$79:$AM$106,ROWS($AN$79:$AN97),FALSE)</f>
        <v>20000</v>
      </c>
      <c r="BD97" s="81">
        <f>HLOOKUP(BD$79,$D$79:$AM$106,ROWS($AN$79:$AN97),FALSE)</f>
        <v>20000</v>
      </c>
    </row>
    <row r="98" spans="2:56" x14ac:dyDescent="0.2">
      <c r="B98" s="62" t="s">
        <v>98</v>
      </c>
      <c r="D98" s="26">
        <f>IF(D$12="Actual",SUMIFS('Raw Financials'!F:F,'Raw Financials'!$D:$D,$B$98),'Balance Sheet Projections'!D27)</f>
        <v>0</v>
      </c>
      <c r="E98" s="26">
        <f>IF(E$12="Actual",SUMIFS('Raw Financials'!G:G,'Raw Financials'!$D:$D,$B$98),'Balance Sheet Projections'!E27)</f>
        <v>0</v>
      </c>
      <c r="F98" s="26">
        <f>IF(F$12="Actual",SUMIFS('Raw Financials'!H:H,'Raw Financials'!$D:$D,$B$98),'Balance Sheet Projections'!F27)</f>
        <v>0</v>
      </c>
      <c r="G98" s="26">
        <f>IF(G$12="Actual",SUMIFS('Raw Financials'!I:I,'Raw Financials'!$D:$D,$B$98),'Balance Sheet Projections'!G27)</f>
        <v>0</v>
      </c>
      <c r="H98" s="26">
        <f>IF(H$12="Actual",SUMIFS('Raw Financials'!J:J,'Raw Financials'!$D:$D,$B$98),'Balance Sheet Projections'!H27)</f>
        <v>0</v>
      </c>
      <c r="I98" s="26">
        <f>IF(I$12="Actual",SUMIFS('Raw Financials'!K:K,'Raw Financials'!$D:$D,$B$98),'Balance Sheet Projections'!I27)</f>
        <v>0</v>
      </c>
      <c r="J98" s="26">
        <f>IF(J$12="Actual",SUMIFS('Raw Financials'!L:L,'Raw Financials'!$D:$D,$B$98),'Balance Sheet Projections'!J27)</f>
        <v>0</v>
      </c>
      <c r="K98" s="26">
        <f>IF(K$12="Actual",SUMIFS('Raw Financials'!M:M,'Raw Financials'!$D:$D,$B$98),'Balance Sheet Projections'!K27)</f>
        <v>0</v>
      </c>
      <c r="L98" s="26">
        <f>IF(L$12="Actual",SUMIFS('Raw Financials'!N:N,'Raw Financials'!$D:$D,$B$98),'Balance Sheet Projections'!L27)</f>
        <v>0</v>
      </c>
      <c r="M98" s="26">
        <f>IF(M$12="Actual",SUMIFS('Raw Financials'!O:O,'Raw Financials'!$D:$D,$B$98),'Balance Sheet Projections'!M27)</f>
        <v>0</v>
      </c>
      <c r="N98" s="26">
        <f>IF(N$12="Actual",SUMIFS('Raw Financials'!P:P,'Raw Financials'!$D:$D,$B$98),'Balance Sheet Projections'!N27)</f>
        <v>0</v>
      </c>
      <c r="O98" s="26">
        <f>IF(O$12="Actual",SUMIFS('Raw Financials'!Q:Q,'Raw Financials'!$D:$D,$B$98),'Balance Sheet Projections'!O27)</f>
        <v>0</v>
      </c>
      <c r="P98" s="26">
        <f>IF(P$12="Actual",SUMIFS('Raw Financials'!#REF!,'Raw Financials'!$D:$D,$B$98),'Balance Sheet Projections'!P27)</f>
        <v>0</v>
      </c>
      <c r="Q98" s="26">
        <f>IF(Q$12="Actual",SUMIFS('Raw Financials'!#REF!,'Raw Financials'!$D:$D,$B$98),'Balance Sheet Projections'!Q27)</f>
        <v>0</v>
      </c>
      <c r="R98" s="26">
        <f>IF(R$12="Actual",SUMIFS('Raw Financials'!#REF!,'Raw Financials'!$D:$D,$B$98),'Balance Sheet Projections'!R27)</f>
        <v>0</v>
      </c>
      <c r="S98" s="26">
        <f>IF(S$12="Actual",SUMIFS('Raw Financials'!#REF!,'Raw Financials'!$D:$D,$B$98),'Balance Sheet Projections'!S27)</f>
        <v>0</v>
      </c>
      <c r="T98" s="26">
        <f>IF(T$12="Actual",SUMIFS('Raw Financials'!#REF!,'Raw Financials'!$D:$D,$B$98),'Balance Sheet Projections'!T27)</f>
        <v>0</v>
      </c>
      <c r="U98" s="26">
        <f>IF(U$12="Actual",SUMIFS('Raw Financials'!#REF!,'Raw Financials'!$D:$D,$B$98),'Balance Sheet Projections'!U27)</f>
        <v>0</v>
      </c>
      <c r="V98" s="26">
        <f>IF(V$12="Actual",SUMIFS('Raw Financials'!#REF!,'Raw Financials'!$D:$D,$B$98),'Balance Sheet Projections'!V27)</f>
        <v>0</v>
      </c>
      <c r="W98" s="26">
        <f>IF(W$12="Actual",SUMIFS('Raw Financials'!#REF!,'Raw Financials'!$D:$D,$B$98),'Balance Sheet Projections'!W27)</f>
        <v>0</v>
      </c>
      <c r="X98" s="26">
        <f>IF(X$12="Actual",SUMIFS('Raw Financials'!#REF!,'Raw Financials'!$D:$D,$B$98),'Balance Sheet Projections'!X27)</f>
        <v>0</v>
      </c>
      <c r="Y98" s="26">
        <f>IF(Y$12="Actual",SUMIFS('Raw Financials'!#REF!,'Raw Financials'!$D:$D,$B$98),'Balance Sheet Projections'!Y27)</f>
        <v>0</v>
      </c>
      <c r="Z98" s="26">
        <f>IF(Z$12="Actual",SUMIFS('Raw Financials'!#REF!,'Raw Financials'!$D:$D,$B$98),'Balance Sheet Projections'!Z27)</f>
        <v>0</v>
      </c>
      <c r="AA98" s="26">
        <f>IF(AA$12="Actual",SUMIFS('Raw Financials'!#REF!,'Raw Financials'!$D:$D,$B$98),'Balance Sheet Projections'!AA27)</f>
        <v>0</v>
      </c>
      <c r="AB98" s="26">
        <f>IF(AB$12="Actual",SUMIFS('Raw Financials'!#REF!,'Raw Financials'!$D:$D,$B$98),'Balance Sheet Projections'!AB27)</f>
        <v>0</v>
      </c>
      <c r="AC98" s="26">
        <f>IF(AC$12="Actual",SUMIFS('Raw Financials'!#REF!,'Raw Financials'!$D:$D,$B$98),'Balance Sheet Projections'!AC27)</f>
        <v>0</v>
      </c>
      <c r="AD98" s="26">
        <f>IF(AD$12="Actual",SUMIFS('Raw Financials'!#REF!,'Raw Financials'!$D:$D,$B$98),'Balance Sheet Projections'!AD27)</f>
        <v>0</v>
      </c>
      <c r="AE98" s="26">
        <f>IF(AE$12="Actual",SUMIFS('Raw Financials'!#REF!,'Raw Financials'!$D:$D,$B$98),'Balance Sheet Projections'!AE27)</f>
        <v>0</v>
      </c>
      <c r="AF98" s="26">
        <f>IF(AF$12="Actual",SUMIFS('Raw Financials'!#REF!,'Raw Financials'!$D:$D,$B$98),'Balance Sheet Projections'!AF27)</f>
        <v>0</v>
      </c>
      <c r="AG98" s="26">
        <f>IF(AG$12="Actual",SUMIFS('Raw Financials'!#REF!,'Raw Financials'!$D:$D,$B$98),'Balance Sheet Projections'!AG27)</f>
        <v>0</v>
      </c>
      <c r="AH98" s="26">
        <f>IF(AH$12="Actual",SUMIFS('Raw Financials'!#REF!,'Raw Financials'!$D:$D,$B$98),'Balance Sheet Projections'!AH27)</f>
        <v>0</v>
      </c>
      <c r="AI98" s="26">
        <f>IF(AI$12="Actual",SUMIFS('Raw Financials'!#REF!,'Raw Financials'!$D:$D,$B$98),'Balance Sheet Projections'!AI27)</f>
        <v>0</v>
      </c>
      <c r="AJ98" s="26">
        <f>IF(AJ$12="Actual",SUMIFS('Raw Financials'!#REF!,'Raw Financials'!$D:$D,$B$98),'Balance Sheet Projections'!AJ27)</f>
        <v>0</v>
      </c>
      <c r="AK98" s="26">
        <f>IF(AK$12="Actual",SUMIFS('Raw Financials'!#REF!,'Raw Financials'!$D:$D,$B$98),'Balance Sheet Projections'!AK27)</f>
        <v>0</v>
      </c>
      <c r="AL98" s="26">
        <f>IF(AL$12="Actual",SUMIFS('Raw Financials'!#REF!,'Raw Financials'!$D:$D,$B$98),'Balance Sheet Projections'!AL27)</f>
        <v>0</v>
      </c>
      <c r="AM98" s="26">
        <f>IF(AM$12="Actual",SUMIFS('Raw Financials'!#REF!,'Raw Financials'!$D:$D,$B$98),'Balance Sheet Projections'!AM27)</f>
        <v>0</v>
      </c>
      <c r="AO98" s="73">
        <f>HLOOKUP(AO$79,$D$79:$AM$106,ROWS($AN$79:$AN98),FALSE)</f>
        <v>0</v>
      </c>
      <c r="AP98" s="73">
        <f>HLOOKUP(AP$79,$D$79:$AM$106,ROWS($AN$79:$AN98),FALSE)</f>
        <v>0</v>
      </c>
      <c r="AQ98" s="73">
        <f>HLOOKUP(AQ$79,$D$79:$AM$106,ROWS($AN$79:$AN98),FALSE)</f>
        <v>0</v>
      </c>
      <c r="AR98" s="73">
        <f>HLOOKUP(AR$79,$D$79:$AM$106,ROWS($AN$79:$AN98),FALSE)</f>
        <v>0</v>
      </c>
      <c r="AS98" s="73">
        <f>HLOOKUP(AS$79,$D$79:$AM$106,ROWS($AN$79:$AN98),FALSE)</f>
        <v>0</v>
      </c>
      <c r="AT98" s="73">
        <f>HLOOKUP(AT$79,$D$79:$AM$106,ROWS($AN$79:$AN98),FALSE)</f>
        <v>0</v>
      </c>
      <c r="AU98" s="73">
        <f>HLOOKUP(AU$79,$D$79:$AM$106,ROWS($AN$79:$AN98),FALSE)</f>
        <v>0</v>
      </c>
      <c r="AV98" s="73">
        <f>HLOOKUP(AV$79,$D$79:$AM$106,ROWS($AN$79:$AN98),FALSE)</f>
        <v>0</v>
      </c>
      <c r="AW98" s="73">
        <f>HLOOKUP(AW$79,$D$79:$AM$106,ROWS($AN$79:$AN98),FALSE)</f>
        <v>0</v>
      </c>
      <c r="AX98" s="73">
        <f>HLOOKUP(AX$79,$D$79:$AM$106,ROWS($AN$79:$AN98),FALSE)</f>
        <v>0</v>
      </c>
      <c r="AY98" s="73">
        <f>HLOOKUP(AY$79,$D$79:$AM$106,ROWS($AN$79:$AN98),FALSE)</f>
        <v>0</v>
      </c>
      <c r="AZ98" s="73">
        <f>HLOOKUP(AZ$79,$D$79:$AM$106,ROWS($AN$79:$AN98),FALSE)</f>
        <v>0</v>
      </c>
      <c r="BB98" s="81">
        <f>HLOOKUP(BB$79,$D$79:$AM$106,ROWS($AN$79:$AN98),FALSE)</f>
        <v>0</v>
      </c>
      <c r="BC98" s="81">
        <f>HLOOKUP(BC$79,$D$79:$AM$106,ROWS($AN$79:$AN98),FALSE)</f>
        <v>0</v>
      </c>
      <c r="BD98" s="81">
        <f>HLOOKUP(BD$79,$D$79:$AM$106,ROWS($AN$79:$AN98),FALSE)</f>
        <v>0</v>
      </c>
    </row>
    <row r="99" spans="2:56" x14ac:dyDescent="0.2">
      <c r="B99" s="51" t="s">
        <v>99</v>
      </c>
      <c r="C99" s="35"/>
      <c r="D99" s="36">
        <f t="shared" ref="D99:AM99" si="72">SUM(D96:D97)</f>
        <v>30000</v>
      </c>
      <c r="E99" s="36">
        <f t="shared" si="72"/>
        <v>20851.299765007578</v>
      </c>
      <c r="F99" s="36">
        <f t="shared" si="72"/>
        <v>21721.030996843983</v>
      </c>
      <c r="G99" s="36">
        <f t="shared" si="72"/>
        <v>20851.299765007578</v>
      </c>
      <c r="H99" s="36">
        <f t="shared" si="72"/>
        <v>21272.023409676407</v>
      </c>
      <c r="I99" s="36">
        <f t="shared" si="72"/>
        <v>21272.023409676407</v>
      </c>
      <c r="J99" s="36">
        <f t="shared" si="72"/>
        <v>21272.023409676407</v>
      </c>
      <c r="K99" s="36">
        <f t="shared" si="72"/>
        <v>21272.023409676407</v>
      </c>
      <c r="L99" s="36">
        <f t="shared" si="72"/>
        <v>21272.023409676407</v>
      </c>
      <c r="M99" s="36">
        <f t="shared" si="72"/>
        <v>21272.023409676407</v>
      </c>
      <c r="N99" s="36">
        <f t="shared" si="72"/>
        <v>21272.023409676407</v>
      </c>
      <c r="O99" s="36">
        <f t="shared" si="72"/>
        <v>21272.023409676407</v>
      </c>
      <c r="P99" s="36">
        <f t="shared" si="72"/>
        <v>21272.023409676407</v>
      </c>
      <c r="Q99" s="36">
        <f t="shared" si="72"/>
        <v>21272.023409676407</v>
      </c>
      <c r="R99" s="36">
        <f t="shared" si="72"/>
        <v>22141.754641512813</v>
      </c>
      <c r="S99" s="36">
        <f t="shared" si="72"/>
        <v>21272.023409676407</v>
      </c>
      <c r="T99" s="36">
        <f t="shared" si="72"/>
        <v>21272.023409676407</v>
      </c>
      <c r="U99" s="36">
        <f t="shared" si="72"/>
        <v>21272.023409676407</v>
      </c>
      <c r="V99" s="36">
        <f t="shared" si="72"/>
        <v>21272.023409676407</v>
      </c>
      <c r="W99" s="36">
        <f t="shared" si="72"/>
        <v>21272.023409676407</v>
      </c>
      <c r="X99" s="36">
        <f t="shared" si="72"/>
        <v>21272.023409676407</v>
      </c>
      <c r="Y99" s="36">
        <f t="shared" si="72"/>
        <v>21272.023409676407</v>
      </c>
      <c r="Z99" s="36">
        <f t="shared" si="72"/>
        <v>21272.023409676407</v>
      </c>
      <c r="AA99" s="36">
        <f t="shared" si="72"/>
        <v>21272.023409676407</v>
      </c>
      <c r="AB99" s="36">
        <f t="shared" si="72"/>
        <v>21272.023409676407</v>
      </c>
      <c r="AC99" s="36">
        <f t="shared" si="72"/>
        <v>21272.023409676407</v>
      </c>
      <c r="AD99" s="36">
        <f t="shared" si="72"/>
        <v>22141.754641512813</v>
      </c>
      <c r="AE99" s="36">
        <f t="shared" si="72"/>
        <v>21272.023409676407</v>
      </c>
      <c r="AF99" s="36">
        <f t="shared" si="72"/>
        <v>21272.023409676407</v>
      </c>
      <c r="AG99" s="36">
        <f t="shared" si="72"/>
        <v>21272.023409676407</v>
      </c>
      <c r="AH99" s="36">
        <f t="shared" si="72"/>
        <v>21272.023409676407</v>
      </c>
      <c r="AI99" s="36">
        <f t="shared" si="72"/>
        <v>21272.023409676407</v>
      </c>
      <c r="AJ99" s="36">
        <f t="shared" si="72"/>
        <v>21272.023409676407</v>
      </c>
      <c r="AK99" s="36">
        <f t="shared" si="72"/>
        <v>21272.023409676407</v>
      </c>
      <c r="AL99" s="36">
        <f t="shared" si="72"/>
        <v>21272.023409676407</v>
      </c>
      <c r="AM99" s="36">
        <f t="shared" si="72"/>
        <v>21272.023409676407</v>
      </c>
      <c r="AO99" s="36">
        <f t="shared" ref="AO99:AZ99" si="73">SUM(AO96:AO97)</f>
        <v>21721.030996843983</v>
      </c>
      <c r="AP99" s="36">
        <f t="shared" si="73"/>
        <v>21272.023409676407</v>
      </c>
      <c r="AQ99" s="36">
        <f t="shared" si="73"/>
        <v>21272.023409676407</v>
      </c>
      <c r="AR99" s="36">
        <f t="shared" si="73"/>
        <v>21272.023409676407</v>
      </c>
      <c r="AS99" s="36">
        <f t="shared" si="73"/>
        <v>22141.754641512813</v>
      </c>
      <c r="AT99" s="36">
        <f t="shared" si="73"/>
        <v>21272.023409676407</v>
      </c>
      <c r="AU99" s="36">
        <f t="shared" si="73"/>
        <v>21272.023409676407</v>
      </c>
      <c r="AV99" s="36">
        <f t="shared" si="73"/>
        <v>21272.023409676407</v>
      </c>
      <c r="AW99" s="36">
        <f t="shared" si="73"/>
        <v>22141.754641512813</v>
      </c>
      <c r="AX99" s="36">
        <f t="shared" si="73"/>
        <v>21272.023409676407</v>
      </c>
      <c r="AY99" s="36">
        <f t="shared" si="73"/>
        <v>21272.023409676407</v>
      </c>
      <c r="AZ99" s="36">
        <f t="shared" si="73"/>
        <v>21272.023409676407</v>
      </c>
      <c r="BB99" s="36">
        <f>SUM(BB96:BB97)</f>
        <v>21272.023409676407</v>
      </c>
      <c r="BC99" s="36">
        <f>SUM(BC96:BC97)</f>
        <v>21272.023409676407</v>
      </c>
      <c r="BD99" s="36">
        <f>SUM(BD96:BD97)</f>
        <v>21272.023409676407</v>
      </c>
    </row>
    <row r="100" spans="2:56" x14ac:dyDescent="0.2">
      <c r="B100" s="25"/>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O100" s="28"/>
      <c r="AP100" s="28"/>
      <c r="AQ100" s="28"/>
      <c r="AR100" s="28"/>
      <c r="AS100" s="28"/>
      <c r="AT100" s="28"/>
      <c r="AU100" s="28"/>
      <c r="AV100" s="28"/>
      <c r="AW100" s="28"/>
      <c r="AX100" s="28"/>
      <c r="AY100" s="28"/>
      <c r="AZ100" s="28"/>
      <c r="BB100" s="28"/>
      <c r="BC100" s="28"/>
      <c r="BD100" s="28"/>
    </row>
    <row r="101" spans="2:56" x14ac:dyDescent="0.2">
      <c r="B101" s="20" t="s">
        <v>100</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O101" s="28"/>
      <c r="AP101" s="28"/>
      <c r="AQ101" s="28"/>
      <c r="AR101" s="28"/>
      <c r="AS101" s="28"/>
      <c r="AT101" s="28"/>
      <c r="AU101" s="28"/>
      <c r="AV101" s="28"/>
      <c r="AW101" s="28"/>
      <c r="AX101" s="28"/>
      <c r="AY101" s="28"/>
      <c r="AZ101" s="28"/>
      <c r="BB101" s="28"/>
      <c r="BC101" s="28"/>
      <c r="BD101" s="28"/>
    </row>
    <row r="102" spans="2:56" x14ac:dyDescent="0.2">
      <c r="B102" s="46" t="s">
        <v>101</v>
      </c>
      <c r="D102" s="43">
        <f>IF(D12="Actual",SUMIFS('Raw Financials'!F:F,'Raw Financials'!$D:$D,$B$102),'Financial Model'!C102+'Financial Model'!D42)</f>
        <v>-20000</v>
      </c>
      <c r="E102" s="43">
        <f>IF(E12="Actual",SUMIFS('Raw Financials'!G:G,'Raw Financials'!$D:$D,$B$102),'Financial Model'!D102+'Financial Model'!E42)</f>
        <v>-53357.346666666665</v>
      </c>
      <c r="F102" s="43">
        <f>IF(F12="Actual",SUMIFS('Raw Financials'!H:H,'Raw Financials'!$D:$D,$B$102),'Financial Model'!E102+'Financial Model'!F42)</f>
        <v>-135914.69333333333</v>
      </c>
      <c r="G102" s="43">
        <f>IF(G12="Actual",SUMIFS('Raw Financials'!I:I,'Raw Financials'!$D:$D,$B$102),'Financial Model'!F102+'Financial Model'!G42)</f>
        <v>-169272.03999999998</v>
      </c>
      <c r="H102" s="43">
        <f>IF(H12="Actual",SUMIFS('Raw Financials'!J:J,'Raw Financials'!$D:$D,$B$102),'Financial Model'!G102+'Financial Model'!H42)</f>
        <v>-226429.38666666666</v>
      </c>
      <c r="I102" s="43">
        <f>IF(I12="Actual",SUMIFS('Raw Financials'!K:K,'Raw Financials'!$D:$D,$B$102),'Financial Model'!H102+'Financial Model'!I42)</f>
        <v>-283586.73333333334</v>
      </c>
      <c r="J102" s="43">
        <f>IF(J12="Actual",SUMIFS('Raw Financials'!L:L,'Raw Financials'!$D:$D,$B$102),'Financial Model'!I102+'Financial Model'!J42)</f>
        <v>-340744.08</v>
      </c>
      <c r="K102" s="43">
        <f>IF(K12="Actual",SUMIFS('Raw Financials'!M:M,'Raw Financials'!$D:$D,$B$102),'Financial Model'!J102+'Financial Model'!K42)</f>
        <v>-397901.4266666667</v>
      </c>
      <c r="L102" s="43">
        <f>IF(L12="Actual",SUMIFS('Raw Financials'!N:N,'Raw Financials'!$D:$D,$B$102),'Financial Model'!K102+'Financial Model'!L42)</f>
        <v>-455058.77333333337</v>
      </c>
      <c r="M102" s="43">
        <f>IF(M12="Actual",SUMIFS('Raw Financials'!O:O,'Raw Financials'!$D:$D,$B$102),'Financial Model'!L102+'Financial Model'!M42)</f>
        <v>-512216.12000000005</v>
      </c>
      <c r="N102" s="43">
        <f>IF(N12="Actual",SUMIFS('Raw Financials'!P:P,'Raw Financials'!$D:$D,$B$102),'Financial Model'!M102+'Financial Model'!N42)</f>
        <v>-569373.46666666667</v>
      </c>
      <c r="O102" s="43">
        <f>IF(O12="Actual",SUMIFS('Raw Financials'!Q:Q,'Raw Financials'!$D:$D,$B$102),'Financial Model'!N102+'Financial Model'!O42)</f>
        <v>-626530.81333333335</v>
      </c>
      <c r="P102" s="43">
        <f>IF(P12="Actual",SUMIFS('Raw Financials'!#REF!,'Raw Financials'!$D:$D,$B$102),'Financial Model'!O102+'Financial Model'!P42)</f>
        <v>-683688.16</v>
      </c>
      <c r="Q102" s="43">
        <f>IF(Q12="Actual",SUMIFS('Raw Financials'!#REF!,'Raw Financials'!$D:$D,$B$102),'Financial Model'!P102+'Financial Model'!Q42)</f>
        <v>-740845.50666666671</v>
      </c>
      <c r="R102" s="43">
        <f>IF(R12="Actual",SUMIFS('Raw Financials'!#REF!,'Raw Financials'!$D:$D,$B$102),'Financial Model'!Q102+'Financial Model'!R42)</f>
        <v>-847202.85333333339</v>
      </c>
      <c r="S102" s="43">
        <f>IF(S12="Actual",SUMIFS('Raw Financials'!#REF!,'Raw Financials'!$D:$D,$B$102),'Financial Model'!R102+'Financial Model'!S42)</f>
        <v>-904360.20000000007</v>
      </c>
      <c r="T102" s="43">
        <f>IF(T12="Actual",SUMIFS('Raw Financials'!#REF!,'Raw Financials'!$D:$D,$B$102),'Financial Model'!S102+'Financial Model'!T42)</f>
        <v>-961517.54666666675</v>
      </c>
      <c r="U102" s="43">
        <f>IF(U12="Actual",SUMIFS('Raw Financials'!#REF!,'Raw Financials'!$D:$D,$B$102),'Financial Model'!T102+'Financial Model'!U42)</f>
        <v>-1018674.8933333334</v>
      </c>
      <c r="V102" s="43">
        <f>IF(V12="Actual",SUMIFS('Raw Financials'!#REF!,'Raw Financials'!$D:$D,$B$102),'Financial Model'!U102+'Financial Model'!V42)</f>
        <v>-1075832.24</v>
      </c>
      <c r="W102" s="43">
        <f>IF(W12="Actual",SUMIFS('Raw Financials'!#REF!,'Raw Financials'!$D:$D,$B$102),'Financial Model'!V102+'Financial Model'!W42)</f>
        <v>-1132989.5866666667</v>
      </c>
      <c r="X102" s="43">
        <f>IF(X12="Actual",SUMIFS('Raw Financials'!#REF!,'Raw Financials'!$D:$D,$B$102),'Financial Model'!W102+'Financial Model'!X42)</f>
        <v>-1190146.9333333333</v>
      </c>
      <c r="Y102" s="43">
        <f>IF(Y12="Actual",SUMIFS('Raw Financials'!#REF!,'Raw Financials'!$D:$D,$B$102),'Financial Model'!X102+'Financial Model'!Y42)</f>
        <v>-1247304.28</v>
      </c>
      <c r="Z102" s="43">
        <f>IF(Z12="Actual",SUMIFS('Raw Financials'!#REF!,'Raw Financials'!$D:$D,$B$102),'Financial Model'!Y102+'Financial Model'!Z42)</f>
        <v>-1304461.6266666667</v>
      </c>
      <c r="AA102" s="43">
        <f>IF(AA12="Actual",SUMIFS('Raw Financials'!#REF!,'Raw Financials'!$D:$D,$B$102),'Financial Model'!Z102+'Financial Model'!AA42)</f>
        <v>-1361618.9733333334</v>
      </c>
      <c r="AB102" s="43">
        <f>IF(AB12="Actual",SUMIFS('Raw Financials'!#REF!,'Raw Financials'!$D:$D,$B$102),'Financial Model'!AA102+'Financial Model'!AB42)</f>
        <v>-1418776.32</v>
      </c>
      <c r="AC102" s="43">
        <f>IF(AC12="Actual",SUMIFS('Raw Financials'!#REF!,'Raw Financials'!$D:$D,$B$102),'Financial Model'!AB102+'Financial Model'!AC42)</f>
        <v>-1475933.6666666667</v>
      </c>
      <c r="AD102" s="43">
        <f>IF(AD12="Actual",SUMIFS('Raw Financials'!#REF!,'Raw Financials'!$D:$D,$B$102),'Financial Model'!AC102+'Financial Model'!AD42)</f>
        <v>-1582291.0133333334</v>
      </c>
      <c r="AE102" s="43">
        <f>IF(AE12="Actual",SUMIFS('Raw Financials'!#REF!,'Raw Financials'!$D:$D,$B$102),'Financial Model'!AD102+'Financial Model'!AE42)</f>
        <v>-1639448.36</v>
      </c>
      <c r="AF102" s="43">
        <f>IF(AF12="Actual",SUMIFS('Raw Financials'!#REF!,'Raw Financials'!$D:$D,$B$102),'Financial Model'!AE102+'Financial Model'!AF42)</f>
        <v>-1696605.7066666668</v>
      </c>
      <c r="AG102" s="43">
        <f>IF(AG12="Actual",SUMIFS('Raw Financials'!#REF!,'Raw Financials'!$D:$D,$B$102),'Financial Model'!AF102+'Financial Model'!AG42)</f>
        <v>-1753763.0533333335</v>
      </c>
      <c r="AH102" s="43">
        <f>IF(AH12="Actual",SUMIFS('Raw Financials'!#REF!,'Raw Financials'!$D:$D,$B$102),'Financial Model'!AG102+'Financial Model'!AH42)</f>
        <v>-1810920.4000000001</v>
      </c>
      <c r="AI102" s="43">
        <f>IF(AI12="Actual",SUMIFS('Raw Financials'!#REF!,'Raw Financials'!$D:$D,$B$102),'Financial Model'!AH102+'Financial Model'!AI42)</f>
        <v>-1868077.7466666668</v>
      </c>
      <c r="AJ102" s="43">
        <f>IF(AJ12="Actual",SUMIFS('Raw Financials'!#REF!,'Raw Financials'!$D:$D,$B$102),'Financial Model'!AI102+'Financial Model'!AJ42)</f>
        <v>-1925235.0933333335</v>
      </c>
      <c r="AK102" s="43">
        <f>IF(AK12="Actual",SUMIFS('Raw Financials'!#REF!,'Raw Financials'!$D:$D,$B$102),'Financial Model'!AJ102+'Financial Model'!AK42)</f>
        <v>-1982392.4400000002</v>
      </c>
      <c r="AL102" s="43">
        <f>IF(AL12="Actual",SUMIFS('Raw Financials'!#REF!,'Raw Financials'!$D:$D,$B$102),'Financial Model'!AK102+'Financial Model'!AL42)</f>
        <v>-2039549.7866666669</v>
      </c>
      <c r="AM102" s="43">
        <f>IF(AM12="Actual",SUMIFS('Raw Financials'!#REF!,'Raw Financials'!$D:$D,$B$102),'Financial Model'!AL102+'Financial Model'!AM42)</f>
        <v>-2096707.1333333335</v>
      </c>
      <c r="AO102" s="81">
        <f>HLOOKUP(AO$79,$D$79:$AM$106,ROWS($AN$79:$AN102),FALSE)</f>
        <v>-135914.69333333333</v>
      </c>
      <c r="AP102" s="81">
        <f>HLOOKUP(AP$79,$D$79:$AM$106,ROWS($AN$79:$AN102),FALSE)</f>
        <v>-283586.73333333334</v>
      </c>
      <c r="AQ102" s="81">
        <f>HLOOKUP(AQ$79,$D$79:$AM$106,ROWS($AN$79:$AN102),FALSE)</f>
        <v>-455058.77333333337</v>
      </c>
      <c r="AR102" s="81">
        <f>HLOOKUP(AR$79,$D$79:$AM$106,ROWS($AN$79:$AN102),FALSE)</f>
        <v>-626530.81333333335</v>
      </c>
      <c r="AS102" s="81">
        <f>HLOOKUP(AS$79,$D$79:$AM$106,ROWS($AN$79:$AN102),FALSE)</f>
        <v>-847202.85333333339</v>
      </c>
      <c r="AT102" s="81">
        <f>HLOOKUP(AT$79,$D$79:$AM$106,ROWS($AN$79:$AN102),FALSE)</f>
        <v>-1018674.8933333334</v>
      </c>
      <c r="AU102" s="81">
        <f>HLOOKUP(AU$79,$D$79:$AM$106,ROWS($AN$79:$AN102),FALSE)</f>
        <v>-1190146.9333333333</v>
      </c>
      <c r="AV102" s="81">
        <f>HLOOKUP(AV$79,$D$79:$AM$106,ROWS($AN$79:$AN102),FALSE)</f>
        <v>-1361618.9733333334</v>
      </c>
      <c r="AW102" s="81">
        <f>HLOOKUP(AW$79,$D$79:$AM$106,ROWS($AN$79:$AN102),FALSE)</f>
        <v>-1582291.0133333334</v>
      </c>
      <c r="AX102" s="81">
        <f>HLOOKUP(AX$79,$D$79:$AM$106,ROWS($AN$79:$AN102),FALSE)</f>
        <v>-1753763.0533333335</v>
      </c>
      <c r="AY102" s="81">
        <f>HLOOKUP(AY$79,$D$79:$AM$106,ROWS($AN$79:$AN102),FALSE)</f>
        <v>-1925235.0933333335</v>
      </c>
      <c r="AZ102" s="81">
        <f>HLOOKUP(AZ$79,$D$79:$AM$106,ROWS($AN$79:$AN102),FALSE)</f>
        <v>-2096707.1333333335</v>
      </c>
      <c r="BB102" s="81">
        <f>HLOOKUP(BB$79,$D$79:$AM$106,ROWS($AN$79:$AN102),FALSE)</f>
        <v>-626530.81333333335</v>
      </c>
      <c r="BC102" s="81">
        <f>HLOOKUP(BC$79,$D$79:$AM$106,ROWS($AN$79:$AN102),FALSE)</f>
        <v>-1361618.9733333334</v>
      </c>
      <c r="BD102" s="81">
        <f>HLOOKUP(BD$79,$D$79:$AM$106,ROWS($AN$79:$AN102),FALSE)</f>
        <v>-2096707.1333333335</v>
      </c>
    </row>
    <row r="103" spans="2:56" x14ac:dyDescent="0.2">
      <c r="B103" s="46" t="s">
        <v>102</v>
      </c>
      <c r="D103" s="26">
        <f>IF(D12="Actual",SUMIFS('Raw Financials'!F:F,'Raw Financials'!$D:$D,$B$103),'Financial Model'!C103+'Financial Model'!D64)</f>
        <v>4030000</v>
      </c>
      <c r="E103" s="26">
        <f>IF(E12="Actual",SUMIFS('Raw Financials'!G:G,'Raw Financials'!$D:$D,$B$103),'Financial Model'!D103+'Financial Model'!E64)</f>
        <v>4030000</v>
      </c>
      <c r="F103" s="26">
        <f>IF(F12="Actual",SUMIFS('Raw Financials'!H:H,'Raw Financials'!$D:$D,$B$103),'Financial Model'!E103+'Financial Model'!F64)</f>
        <v>4030000</v>
      </c>
      <c r="G103" s="26">
        <f>IF(G12="Actual",SUMIFS('Raw Financials'!I:I,'Raw Financials'!$D:$D,$B$103),'Financial Model'!F103+'Financial Model'!G64)</f>
        <v>4030000</v>
      </c>
      <c r="H103" s="26">
        <f>IF(H12="Actual",SUMIFS('Raw Financials'!J:J,'Raw Financials'!$D:$D,$B$103),'Financial Model'!G103+'Financial Model'!H64)</f>
        <v>4030000</v>
      </c>
      <c r="I103" s="26">
        <f>IF(I12="Actual",SUMIFS('Raw Financials'!K:K,'Raw Financials'!$D:$D,$B$103),'Financial Model'!H103+'Financial Model'!I64)</f>
        <v>4030000</v>
      </c>
      <c r="J103" s="26">
        <f>IF(J12="Actual",SUMIFS('Raw Financials'!L:L,'Raw Financials'!$D:$D,$B$103),'Financial Model'!I103+'Financial Model'!J64)</f>
        <v>4030000</v>
      </c>
      <c r="K103" s="26">
        <f>IF(K12="Actual",SUMIFS('Raw Financials'!M:M,'Raw Financials'!$D:$D,$B$103),'Financial Model'!J103+'Financial Model'!K64)</f>
        <v>4030000</v>
      </c>
      <c r="L103" s="26">
        <f>IF(L12="Actual",SUMIFS('Raw Financials'!N:N,'Raw Financials'!$D:$D,$B$103),'Financial Model'!K103+'Financial Model'!L64)</f>
        <v>4030000</v>
      </c>
      <c r="M103" s="26">
        <f>IF(M12="Actual",SUMIFS('Raw Financials'!O:O,'Raw Financials'!$D:$D,$B$103),'Financial Model'!L103+'Financial Model'!M64)</f>
        <v>4030000</v>
      </c>
      <c r="N103" s="26">
        <f>IF(N12="Actual",SUMIFS('Raw Financials'!P:P,'Raw Financials'!$D:$D,$B$103),'Financial Model'!M103+'Financial Model'!N64)</f>
        <v>4030000</v>
      </c>
      <c r="O103" s="26">
        <f>IF(O12="Actual",SUMIFS('Raw Financials'!Q:Q,'Raw Financials'!$D:$D,$B$103),'Financial Model'!N103+'Financial Model'!O64)</f>
        <v>4030000</v>
      </c>
      <c r="P103" s="26">
        <f>IF(P12="Actual",SUMIFS('Raw Financials'!#REF!,'Raw Financials'!$D:$D,$B$103),'Financial Model'!O103+'Financial Model'!P64)</f>
        <v>4030000</v>
      </c>
      <c r="Q103" s="26">
        <f>IF(Q12="Actual",SUMIFS('Raw Financials'!#REF!,'Raw Financials'!$D:$D,$B$103),'Financial Model'!P103+'Financial Model'!Q64)</f>
        <v>4030000</v>
      </c>
      <c r="R103" s="26">
        <f>IF(R12="Actual",SUMIFS('Raw Financials'!#REF!,'Raw Financials'!$D:$D,$B$103),'Financial Model'!Q103+'Financial Model'!R64)</f>
        <v>4030000</v>
      </c>
      <c r="S103" s="26">
        <f>IF(S12="Actual",SUMIFS('Raw Financials'!#REF!,'Raw Financials'!$D:$D,$B$103),'Financial Model'!R103+'Financial Model'!S64)</f>
        <v>4030000</v>
      </c>
      <c r="T103" s="26">
        <f>IF(T12="Actual",SUMIFS('Raw Financials'!#REF!,'Raw Financials'!$D:$D,$B$103),'Financial Model'!S103+'Financial Model'!T64)</f>
        <v>4030000</v>
      </c>
      <c r="U103" s="26">
        <f>IF(U12="Actual",SUMIFS('Raw Financials'!#REF!,'Raw Financials'!$D:$D,$B$103),'Financial Model'!T103+'Financial Model'!U64)</f>
        <v>4030000</v>
      </c>
      <c r="V103" s="26">
        <f>IF(V12="Actual",SUMIFS('Raw Financials'!#REF!,'Raw Financials'!$D:$D,$B$103),'Financial Model'!U103+'Financial Model'!V64)</f>
        <v>4030000</v>
      </c>
      <c r="W103" s="26">
        <f>IF(W12="Actual",SUMIFS('Raw Financials'!#REF!,'Raw Financials'!$D:$D,$B$103),'Financial Model'!V103+'Financial Model'!W64)</f>
        <v>4030000</v>
      </c>
      <c r="X103" s="26">
        <f>IF(X12="Actual",SUMIFS('Raw Financials'!#REF!,'Raw Financials'!$D:$D,$B$103),'Financial Model'!W103+'Financial Model'!X64)</f>
        <v>4030000</v>
      </c>
      <c r="Y103" s="26">
        <f>IF(Y12="Actual",SUMIFS('Raw Financials'!#REF!,'Raw Financials'!$D:$D,$B$103),'Financial Model'!X103+'Financial Model'!Y64)</f>
        <v>4030000</v>
      </c>
      <c r="Z103" s="26">
        <f>IF(Z12="Actual",SUMIFS('Raw Financials'!#REF!,'Raw Financials'!$D:$D,$B$103),'Financial Model'!Y103+'Financial Model'!Z64)</f>
        <v>4030000</v>
      </c>
      <c r="AA103" s="26">
        <f>IF(AA12="Actual",SUMIFS('Raw Financials'!#REF!,'Raw Financials'!$D:$D,$B$103),'Financial Model'!Z103+'Financial Model'!AA64)</f>
        <v>4030000</v>
      </c>
      <c r="AB103" s="26">
        <f>IF(AB12="Actual",SUMIFS('Raw Financials'!#REF!,'Raw Financials'!$D:$D,$B$103),'Financial Model'!AA103+'Financial Model'!AB64)</f>
        <v>4030000</v>
      </c>
      <c r="AC103" s="26">
        <f>IF(AC12="Actual",SUMIFS('Raw Financials'!#REF!,'Raw Financials'!$D:$D,$B$103),'Financial Model'!AB103+'Financial Model'!AC64)</f>
        <v>4030000</v>
      </c>
      <c r="AD103" s="26">
        <f>IF(AD12="Actual",SUMIFS('Raw Financials'!#REF!,'Raw Financials'!$D:$D,$B$103),'Financial Model'!AC103+'Financial Model'!AD64)</f>
        <v>4030000</v>
      </c>
      <c r="AE103" s="26">
        <f>IF(AE12="Actual",SUMIFS('Raw Financials'!#REF!,'Raw Financials'!$D:$D,$B$103),'Financial Model'!AD103+'Financial Model'!AE64)</f>
        <v>4030000</v>
      </c>
      <c r="AF103" s="26">
        <f>IF(AF12="Actual",SUMIFS('Raw Financials'!#REF!,'Raw Financials'!$D:$D,$B$103),'Financial Model'!AE103+'Financial Model'!AF64)</f>
        <v>4030000</v>
      </c>
      <c r="AG103" s="26">
        <f>IF(AG12="Actual",SUMIFS('Raw Financials'!#REF!,'Raw Financials'!$D:$D,$B$103),'Financial Model'!AF103+'Financial Model'!AG64)</f>
        <v>4030000</v>
      </c>
      <c r="AH103" s="26">
        <f>IF(AH12="Actual",SUMIFS('Raw Financials'!#REF!,'Raw Financials'!$D:$D,$B$103),'Financial Model'!AG103+'Financial Model'!AH64)</f>
        <v>4030000</v>
      </c>
      <c r="AI103" s="26">
        <f>IF(AI12="Actual",SUMIFS('Raw Financials'!#REF!,'Raw Financials'!$D:$D,$B$103),'Financial Model'!AH103+'Financial Model'!AI64)</f>
        <v>4030000</v>
      </c>
      <c r="AJ103" s="26">
        <f>IF(AJ12="Actual",SUMIFS('Raw Financials'!#REF!,'Raw Financials'!$D:$D,$B$103),'Financial Model'!AI103+'Financial Model'!AJ64)</f>
        <v>4030000</v>
      </c>
      <c r="AK103" s="26">
        <f>IF(AK12="Actual",SUMIFS('Raw Financials'!#REF!,'Raw Financials'!$D:$D,$B$103),'Financial Model'!AJ103+'Financial Model'!AK64)</f>
        <v>4030000</v>
      </c>
      <c r="AL103" s="26">
        <f>IF(AL12="Actual",SUMIFS('Raw Financials'!#REF!,'Raw Financials'!$D:$D,$B$103),'Financial Model'!AK103+'Financial Model'!AL64)</f>
        <v>4030000</v>
      </c>
      <c r="AM103" s="26">
        <f>IF(AM12="Actual",SUMIFS('Raw Financials'!#REF!,'Raw Financials'!$D:$D,$B$103),'Financial Model'!AL103+'Financial Model'!AM64)</f>
        <v>4030000</v>
      </c>
      <c r="AO103" s="81">
        <f>HLOOKUP(AO$79,$D$79:$AM$106,ROWS($AN$79:$AN103),FALSE)</f>
        <v>4030000</v>
      </c>
      <c r="AP103" s="81">
        <f>HLOOKUP(AP$79,$D$79:$AM$106,ROWS($AN$79:$AN103),FALSE)</f>
        <v>4030000</v>
      </c>
      <c r="AQ103" s="81">
        <f>HLOOKUP(AQ$79,$D$79:$AM$106,ROWS($AN$79:$AN103),FALSE)</f>
        <v>4030000</v>
      </c>
      <c r="AR103" s="81">
        <f>HLOOKUP(AR$79,$D$79:$AM$106,ROWS($AN$79:$AN103),FALSE)</f>
        <v>4030000</v>
      </c>
      <c r="AS103" s="81">
        <f>HLOOKUP(AS$79,$D$79:$AM$106,ROWS($AN$79:$AN103),FALSE)</f>
        <v>4030000</v>
      </c>
      <c r="AT103" s="81">
        <f>HLOOKUP(AT$79,$D$79:$AM$106,ROWS($AN$79:$AN103),FALSE)</f>
        <v>4030000</v>
      </c>
      <c r="AU103" s="81">
        <f>HLOOKUP(AU$79,$D$79:$AM$106,ROWS($AN$79:$AN103),FALSE)</f>
        <v>4030000</v>
      </c>
      <c r="AV103" s="81">
        <f>HLOOKUP(AV$79,$D$79:$AM$106,ROWS($AN$79:$AN103),FALSE)</f>
        <v>4030000</v>
      </c>
      <c r="AW103" s="81">
        <f>HLOOKUP(AW$79,$D$79:$AM$106,ROWS($AN$79:$AN103),FALSE)</f>
        <v>4030000</v>
      </c>
      <c r="AX103" s="81">
        <f>HLOOKUP(AX$79,$D$79:$AM$106,ROWS($AN$79:$AN103),FALSE)</f>
        <v>4030000</v>
      </c>
      <c r="AY103" s="81">
        <f>HLOOKUP(AY$79,$D$79:$AM$106,ROWS($AN$79:$AN103),FALSE)</f>
        <v>4030000</v>
      </c>
      <c r="AZ103" s="81">
        <f>HLOOKUP(AZ$79,$D$79:$AM$106,ROWS($AN$79:$AN103),FALSE)</f>
        <v>4030000</v>
      </c>
      <c r="BB103" s="81">
        <f>HLOOKUP(BB$79,$D$79:$AM$106,ROWS($AN$79:$AN103),FALSE)</f>
        <v>4030000</v>
      </c>
      <c r="BC103" s="81">
        <f>HLOOKUP(BC$79,$D$79:$AM$106,ROWS($AN$79:$AN103),FALSE)</f>
        <v>4030000</v>
      </c>
      <c r="BD103" s="81">
        <f>HLOOKUP(BD$79,$D$79:$AM$106,ROWS($AN$79:$AN103),FALSE)</f>
        <v>4030000</v>
      </c>
    </row>
    <row r="104" spans="2:56" x14ac:dyDescent="0.2">
      <c r="B104" s="51" t="s">
        <v>103</v>
      </c>
      <c r="C104" s="35"/>
      <c r="D104" s="36">
        <f t="shared" ref="D104:AM104" si="74">D102+D103</f>
        <v>4010000</v>
      </c>
      <c r="E104" s="36">
        <f t="shared" si="74"/>
        <v>3976642.6533333333</v>
      </c>
      <c r="F104" s="36">
        <f t="shared" si="74"/>
        <v>3894085.3066666666</v>
      </c>
      <c r="G104" s="36">
        <f t="shared" si="74"/>
        <v>3860727.96</v>
      </c>
      <c r="H104" s="36">
        <f t="shared" si="74"/>
        <v>3803570.6133333333</v>
      </c>
      <c r="I104" s="36">
        <f t="shared" si="74"/>
        <v>3746413.2666666666</v>
      </c>
      <c r="J104" s="36">
        <f t="shared" si="74"/>
        <v>3689255.92</v>
      </c>
      <c r="K104" s="36">
        <f t="shared" si="74"/>
        <v>3632098.5733333332</v>
      </c>
      <c r="L104" s="36">
        <f t="shared" si="74"/>
        <v>3574941.2266666666</v>
      </c>
      <c r="M104" s="36">
        <f t="shared" si="74"/>
        <v>3517783.88</v>
      </c>
      <c r="N104" s="36">
        <f t="shared" si="74"/>
        <v>3460626.5333333332</v>
      </c>
      <c r="O104" s="36">
        <f t="shared" si="74"/>
        <v>3403469.1866666665</v>
      </c>
      <c r="P104" s="36">
        <f t="shared" si="74"/>
        <v>3346311.84</v>
      </c>
      <c r="Q104" s="36">
        <f t="shared" si="74"/>
        <v>3289154.4933333332</v>
      </c>
      <c r="R104" s="36">
        <f t="shared" si="74"/>
        <v>3182797.1466666665</v>
      </c>
      <c r="S104" s="36">
        <f t="shared" si="74"/>
        <v>3125639.8</v>
      </c>
      <c r="T104" s="36">
        <f t="shared" si="74"/>
        <v>3068482.4533333331</v>
      </c>
      <c r="U104" s="36">
        <f t="shared" si="74"/>
        <v>3011325.1066666665</v>
      </c>
      <c r="V104" s="36">
        <f t="shared" si="74"/>
        <v>2954167.76</v>
      </c>
      <c r="W104" s="36">
        <f t="shared" si="74"/>
        <v>2897010.4133333331</v>
      </c>
      <c r="X104" s="36">
        <f t="shared" si="74"/>
        <v>2839853.0666666664</v>
      </c>
      <c r="Y104" s="36">
        <f t="shared" si="74"/>
        <v>2782695.7199999997</v>
      </c>
      <c r="Z104" s="36">
        <f t="shared" si="74"/>
        <v>2725538.3733333331</v>
      </c>
      <c r="AA104" s="36">
        <f t="shared" si="74"/>
        <v>2668381.0266666664</v>
      </c>
      <c r="AB104" s="36">
        <f t="shared" si="74"/>
        <v>2611223.6799999997</v>
      </c>
      <c r="AC104" s="36">
        <f t="shared" si="74"/>
        <v>2554066.333333333</v>
      </c>
      <c r="AD104" s="36">
        <f t="shared" si="74"/>
        <v>2447708.9866666663</v>
      </c>
      <c r="AE104" s="36">
        <f t="shared" si="74"/>
        <v>2390551.6399999997</v>
      </c>
      <c r="AF104" s="36">
        <f t="shared" si="74"/>
        <v>2333394.293333333</v>
      </c>
      <c r="AG104" s="36">
        <f t="shared" si="74"/>
        <v>2276236.9466666663</v>
      </c>
      <c r="AH104" s="36">
        <f t="shared" si="74"/>
        <v>2219079.5999999996</v>
      </c>
      <c r="AI104" s="36">
        <f t="shared" si="74"/>
        <v>2161922.2533333329</v>
      </c>
      <c r="AJ104" s="36">
        <f t="shared" si="74"/>
        <v>2104764.9066666663</v>
      </c>
      <c r="AK104" s="36">
        <f t="shared" si="74"/>
        <v>2047607.5599999998</v>
      </c>
      <c r="AL104" s="36">
        <f t="shared" si="74"/>
        <v>1990450.2133333331</v>
      </c>
      <c r="AM104" s="36">
        <f t="shared" si="74"/>
        <v>1933292.8666666665</v>
      </c>
      <c r="AO104" s="36">
        <f t="shared" ref="AO104:AZ104" si="75">AO102+AO103</f>
        <v>3894085.3066666666</v>
      </c>
      <c r="AP104" s="36">
        <f t="shared" si="75"/>
        <v>3746413.2666666666</v>
      </c>
      <c r="AQ104" s="36">
        <f t="shared" si="75"/>
        <v>3574941.2266666666</v>
      </c>
      <c r="AR104" s="36">
        <f t="shared" si="75"/>
        <v>3403469.1866666665</v>
      </c>
      <c r="AS104" s="36">
        <f t="shared" si="75"/>
        <v>3182797.1466666665</v>
      </c>
      <c r="AT104" s="36">
        <f t="shared" si="75"/>
        <v>3011325.1066666665</v>
      </c>
      <c r="AU104" s="36">
        <f t="shared" si="75"/>
        <v>2839853.0666666664</v>
      </c>
      <c r="AV104" s="36">
        <f t="shared" si="75"/>
        <v>2668381.0266666664</v>
      </c>
      <c r="AW104" s="36">
        <f t="shared" si="75"/>
        <v>2447708.9866666663</v>
      </c>
      <c r="AX104" s="36">
        <f t="shared" si="75"/>
        <v>2276236.9466666663</v>
      </c>
      <c r="AY104" s="36">
        <f t="shared" si="75"/>
        <v>2104764.9066666663</v>
      </c>
      <c r="AZ104" s="36">
        <f t="shared" si="75"/>
        <v>1933292.8666666665</v>
      </c>
      <c r="BB104" s="36">
        <f>BB102+BB103</f>
        <v>3403469.1866666665</v>
      </c>
      <c r="BC104" s="36">
        <f>BC102+BC103</f>
        <v>2668381.0266666664</v>
      </c>
      <c r="BD104" s="36">
        <f>BD102+BD103</f>
        <v>1933292.8666666665</v>
      </c>
    </row>
    <row r="105" spans="2:56" x14ac:dyDescent="0.2">
      <c r="B105" s="25"/>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O105" s="28"/>
      <c r="AP105" s="28"/>
      <c r="AQ105" s="28"/>
      <c r="AR105" s="28"/>
      <c r="AS105" s="28"/>
      <c r="AT105" s="28"/>
      <c r="AU105" s="28"/>
      <c r="AV105" s="28"/>
      <c r="AW105" s="28"/>
      <c r="AX105" s="28"/>
      <c r="AY105" s="28"/>
      <c r="AZ105" s="28"/>
      <c r="BB105" s="28"/>
      <c r="BC105" s="28"/>
      <c r="BD105" s="28"/>
    </row>
    <row r="106" spans="2:56" x14ac:dyDescent="0.2">
      <c r="B106" s="51" t="s">
        <v>104</v>
      </c>
      <c r="C106" s="35"/>
      <c r="D106" s="36">
        <f t="shared" ref="D106:AM106" si="76">D104+D99</f>
        <v>4040000</v>
      </c>
      <c r="E106" s="36">
        <f t="shared" si="76"/>
        <v>3997493.9530983409</v>
      </c>
      <c r="F106" s="36">
        <f t="shared" si="76"/>
        <v>3915806.3376635108</v>
      </c>
      <c r="G106" s="36">
        <f t="shared" si="76"/>
        <v>3881579.2597650075</v>
      </c>
      <c r="H106" s="36">
        <f t="shared" si="76"/>
        <v>3824842.6367430096</v>
      </c>
      <c r="I106" s="36">
        <f t="shared" si="76"/>
        <v>3767685.2900763429</v>
      </c>
      <c r="J106" s="36">
        <f t="shared" si="76"/>
        <v>3710527.9434096762</v>
      </c>
      <c r="K106" s="36">
        <f t="shared" si="76"/>
        <v>3653370.5967430095</v>
      </c>
      <c r="L106" s="36">
        <f t="shared" si="76"/>
        <v>3596213.2500763428</v>
      </c>
      <c r="M106" s="36">
        <f t="shared" si="76"/>
        <v>3539055.9034096762</v>
      </c>
      <c r="N106" s="36">
        <f t="shared" si="76"/>
        <v>3481898.5567430095</v>
      </c>
      <c r="O106" s="36">
        <f t="shared" si="76"/>
        <v>3424741.2100763428</v>
      </c>
      <c r="P106" s="36">
        <f t="shared" si="76"/>
        <v>3367583.8634096761</v>
      </c>
      <c r="Q106" s="36">
        <f t="shared" si="76"/>
        <v>3310426.5167430094</v>
      </c>
      <c r="R106" s="36">
        <f t="shared" si="76"/>
        <v>3204938.9013081794</v>
      </c>
      <c r="S106" s="36">
        <f t="shared" si="76"/>
        <v>3146911.8234096761</v>
      </c>
      <c r="T106" s="36">
        <f t="shared" si="76"/>
        <v>3089754.4767430094</v>
      </c>
      <c r="U106" s="36">
        <f t="shared" si="76"/>
        <v>3032597.1300763427</v>
      </c>
      <c r="V106" s="36">
        <f t="shared" si="76"/>
        <v>2975439.783409676</v>
      </c>
      <c r="W106" s="36">
        <f t="shared" si="76"/>
        <v>2918282.4367430094</v>
      </c>
      <c r="X106" s="36">
        <f t="shared" si="76"/>
        <v>2861125.0900763427</v>
      </c>
      <c r="Y106" s="36">
        <f t="shared" si="76"/>
        <v>2803967.743409676</v>
      </c>
      <c r="Z106" s="36">
        <f t="shared" si="76"/>
        <v>2746810.3967430093</v>
      </c>
      <c r="AA106" s="36">
        <f t="shared" si="76"/>
        <v>2689653.0500763427</v>
      </c>
      <c r="AB106" s="36">
        <f t="shared" si="76"/>
        <v>2632495.703409676</v>
      </c>
      <c r="AC106" s="36">
        <f t="shared" si="76"/>
        <v>2575338.3567430093</v>
      </c>
      <c r="AD106" s="36">
        <f t="shared" si="76"/>
        <v>2469850.7413081792</v>
      </c>
      <c r="AE106" s="36">
        <f t="shared" si="76"/>
        <v>2411823.6634096759</v>
      </c>
      <c r="AF106" s="36">
        <f t="shared" si="76"/>
        <v>2354666.3167430093</v>
      </c>
      <c r="AG106" s="36">
        <f t="shared" si="76"/>
        <v>2297508.9700763426</v>
      </c>
      <c r="AH106" s="36">
        <f t="shared" si="76"/>
        <v>2240351.6234096759</v>
      </c>
      <c r="AI106" s="36">
        <f t="shared" si="76"/>
        <v>2183194.2767430092</v>
      </c>
      <c r="AJ106" s="36">
        <f t="shared" si="76"/>
        <v>2126036.9300763425</v>
      </c>
      <c r="AK106" s="36">
        <f t="shared" si="76"/>
        <v>2068879.5834096763</v>
      </c>
      <c r="AL106" s="36">
        <f t="shared" si="76"/>
        <v>2011722.2367430096</v>
      </c>
      <c r="AM106" s="36">
        <f t="shared" si="76"/>
        <v>1954564.890076343</v>
      </c>
      <c r="AO106" s="36">
        <f t="shared" ref="AO106:AZ106" si="77">AO104+AO99</f>
        <v>3915806.3376635108</v>
      </c>
      <c r="AP106" s="36">
        <f t="shared" si="77"/>
        <v>3767685.2900763429</v>
      </c>
      <c r="AQ106" s="36">
        <f t="shared" si="77"/>
        <v>3596213.2500763428</v>
      </c>
      <c r="AR106" s="36">
        <f t="shared" si="77"/>
        <v>3424741.2100763428</v>
      </c>
      <c r="AS106" s="36">
        <f t="shared" si="77"/>
        <v>3204938.9013081794</v>
      </c>
      <c r="AT106" s="36">
        <f t="shared" si="77"/>
        <v>3032597.1300763427</v>
      </c>
      <c r="AU106" s="36">
        <f t="shared" si="77"/>
        <v>2861125.0900763427</v>
      </c>
      <c r="AV106" s="36">
        <f t="shared" si="77"/>
        <v>2689653.0500763427</v>
      </c>
      <c r="AW106" s="36">
        <f t="shared" si="77"/>
        <v>2469850.7413081792</v>
      </c>
      <c r="AX106" s="36">
        <f t="shared" si="77"/>
        <v>2297508.9700763426</v>
      </c>
      <c r="AY106" s="36">
        <f t="shared" si="77"/>
        <v>2126036.9300763425</v>
      </c>
      <c r="AZ106" s="36">
        <f t="shared" si="77"/>
        <v>1954564.890076343</v>
      </c>
      <c r="BB106" s="36">
        <f>BB104+BB99</f>
        <v>3424741.2100763428</v>
      </c>
      <c r="BC106" s="36">
        <f>BC104+BC99</f>
        <v>2689653.0500763427</v>
      </c>
      <c r="BD106" s="36">
        <f>BD104+BD99</f>
        <v>1954564.890076343</v>
      </c>
    </row>
    <row r="107" spans="2:56" x14ac:dyDescent="0.2">
      <c r="B107" s="20"/>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O107" s="28"/>
      <c r="AP107" s="28"/>
      <c r="AQ107" s="28"/>
      <c r="AR107" s="28"/>
      <c r="AS107" s="28"/>
      <c r="AT107" s="28"/>
      <c r="AU107" s="28"/>
      <c r="AV107" s="28"/>
      <c r="AW107" s="28"/>
      <c r="AX107" s="28"/>
      <c r="AY107" s="28"/>
      <c r="AZ107" s="28"/>
      <c r="BB107" s="28"/>
      <c r="BC107" s="28"/>
      <c r="BD107" s="28"/>
    </row>
    <row r="108" spans="2:56" s="32" customFormat="1" x14ac:dyDescent="0.2">
      <c r="B108" s="65" t="s">
        <v>105</v>
      </c>
      <c r="C108" s="66"/>
      <c r="D108" s="67" t="str">
        <f t="shared" ref="D108:AM108" si="78">IF(ABS(D106-D92)&lt;0.01,"OK",D106-D92)</f>
        <v>OK</v>
      </c>
      <c r="E108" s="67" t="str">
        <f t="shared" si="78"/>
        <v>OK</v>
      </c>
      <c r="F108" s="67" t="str">
        <f t="shared" si="78"/>
        <v>OK</v>
      </c>
      <c r="G108" s="67" t="str">
        <f t="shared" si="78"/>
        <v>OK</v>
      </c>
      <c r="H108" s="67" t="str">
        <f t="shared" si="78"/>
        <v>OK</v>
      </c>
      <c r="I108" s="67" t="str">
        <f t="shared" si="78"/>
        <v>OK</v>
      </c>
      <c r="J108" s="67" t="str">
        <f t="shared" si="78"/>
        <v>OK</v>
      </c>
      <c r="K108" s="67" t="str">
        <f t="shared" si="78"/>
        <v>OK</v>
      </c>
      <c r="L108" s="67" t="str">
        <f t="shared" si="78"/>
        <v>OK</v>
      </c>
      <c r="M108" s="67" t="str">
        <f t="shared" si="78"/>
        <v>OK</v>
      </c>
      <c r="N108" s="67" t="str">
        <f t="shared" si="78"/>
        <v>OK</v>
      </c>
      <c r="O108" s="67" t="str">
        <f t="shared" si="78"/>
        <v>OK</v>
      </c>
      <c r="P108" s="67" t="str">
        <f t="shared" si="78"/>
        <v>OK</v>
      </c>
      <c r="Q108" s="67" t="str">
        <f t="shared" si="78"/>
        <v>OK</v>
      </c>
      <c r="R108" s="67" t="str">
        <f t="shared" si="78"/>
        <v>OK</v>
      </c>
      <c r="S108" s="67" t="str">
        <f t="shared" si="78"/>
        <v>OK</v>
      </c>
      <c r="T108" s="67" t="str">
        <f t="shared" si="78"/>
        <v>OK</v>
      </c>
      <c r="U108" s="67" t="str">
        <f t="shared" si="78"/>
        <v>OK</v>
      </c>
      <c r="V108" s="67" t="str">
        <f t="shared" si="78"/>
        <v>OK</v>
      </c>
      <c r="W108" s="67" t="str">
        <f t="shared" si="78"/>
        <v>OK</v>
      </c>
      <c r="X108" s="67" t="str">
        <f t="shared" si="78"/>
        <v>OK</v>
      </c>
      <c r="Y108" s="67" t="str">
        <f t="shared" si="78"/>
        <v>OK</v>
      </c>
      <c r="Z108" s="67" t="str">
        <f t="shared" si="78"/>
        <v>OK</v>
      </c>
      <c r="AA108" s="67" t="str">
        <f t="shared" si="78"/>
        <v>OK</v>
      </c>
      <c r="AB108" s="67" t="str">
        <f t="shared" si="78"/>
        <v>OK</v>
      </c>
      <c r="AC108" s="67" t="str">
        <f t="shared" si="78"/>
        <v>OK</v>
      </c>
      <c r="AD108" s="67" t="str">
        <f t="shared" si="78"/>
        <v>OK</v>
      </c>
      <c r="AE108" s="67" t="str">
        <f t="shared" si="78"/>
        <v>OK</v>
      </c>
      <c r="AF108" s="67" t="str">
        <f t="shared" si="78"/>
        <v>OK</v>
      </c>
      <c r="AG108" s="67" t="str">
        <f t="shared" si="78"/>
        <v>OK</v>
      </c>
      <c r="AH108" s="67" t="str">
        <f t="shared" si="78"/>
        <v>OK</v>
      </c>
      <c r="AI108" s="67" t="str">
        <f t="shared" si="78"/>
        <v>OK</v>
      </c>
      <c r="AJ108" s="67" t="str">
        <f t="shared" si="78"/>
        <v>OK</v>
      </c>
      <c r="AK108" s="67" t="str">
        <f t="shared" si="78"/>
        <v>OK</v>
      </c>
      <c r="AL108" s="67" t="str">
        <f t="shared" si="78"/>
        <v>OK</v>
      </c>
      <c r="AM108" s="67" t="str">
        <f t="shared" si="78"/>
        <v>OK</v>
      </c>
      <c r="AO108" s="67" t="str">
        <f t="shared" ref="AO108:AZ108" si="79">IF(ABS(AO106-AO92)&lt;0.01,"OK",AO106-AO92)</f>
        <v>OK</v>
      </c>
      <c r="AP108" s="67" t="str">
        <f t="shared" si="79"/>
        <v>OK</v>
      </c>
      <c r="AQ108" s="67" t="str">
        <f t="shared" si="79"/>
        <v>OK</v>
      </c>
      <c r="AR108" s="67" t="str">
        <f t="shared" si="79"/>
        <v>OK</v>
      </c>
      <c r="AS108" s="67" t="str">
        <f t="shared" si="79"/>
        <v>OK</v>
      </c>
      <c r="AT108" s="67" t="str">
        <f t="shared" si="79"/>
        <v>OK</v>
      </c>
      <c r="AU108" s="67" t="str">
        <f t="shared" si="79"/>
        <v>OK</v>
      </c>
      <c r="AV108" s="67" t="str">
        <f t="shared" si="79"/>
        <v>OK</v>
      </c>
      <c r="AW108" s="67" t="str">
        <f t="shared" si="79"/>
        <v>OK</v>
      </c>
      <c r="AX108" s="67" t="str">
        <f t="shared" si="79"/>
        <v>OK</v>
      </c>
      <c r="AY108" s="67" t="str">
        <f t="shared" si="79"/>
        <v>OK</v>
      </c>
      <c r="AZ108" s="67" t="str">
        <f t="shared" si="79"/>
        <v>OK</v>
      </c>
      <c r="BB108" s="67" t="str">
        <f>IF(ABS(BB106-BB92)&lt;0.01,"OK",BB106-BB92)</f>
        <v>OK</v>
      </c>
      <c r="BC108" s="67" t="str">
        <f>IF(ABS(BC106-BC92)&lt;0.01,"OK",BC106-BC92)</f>
        <v>OK</v>
      </c>
      <c r="BD108" s="67" t="str">
        <f>IF(ABS(BD106-BD92)&lt;0.01,"OK",BD106-BD92)</f>
        <v>OK</v>
      </c>
    </row>
    <row r="109" spans="2:56" x14ac:dyDescent="0.2">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O109" s="18"/>
      <c r="AP109" s="18"/>
      <c r="AQ109" s="18"/>
      <c r="AR109" s="18"/>
      <c r="AS109" s="18"/>
      <c r="AT109" s="18"/>
      <c r="AU109" s="18"/>
      <c r="AV109" s="18"/>
      <c r="AW109" s="18"/>
      <c r="AX109" s="18"/>
      <c r="AY109" s="18"/>
      <c r="AZ109" s="18"/>
      <c r="BB109" s="18"/>
      <c r="BC109" s="18"/>
      <c r="BD109" s="18"/>
    </row>
  </sheetData>
  <dataValidations count="1">
    <dataValidation type="list" allowBlank="1" showInputMessage="1" showErrorMessage="1" sqref="D12:AM12" xr:uid="{00000000-0002-0000-0200-000000000000}">
      <formula1>"Actual, Forecast"</formula1>
    </dataValidation>
  </dataValidations>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sheetPr>
  <dimension ref="A1:BD83"/>
  <sheetViews>
    <sheetView showGridLines="0" zoomScale="70" zoomScaleNormal="70" workbookViewId="0"/>
  </sheetViews>
  <sheetFormatPr defaultColWidth="0" defaultRowHeight="14.45" customHeight="1" zeroHeight="1" x14ac:dyDescent="0.25"/>
  <cols>
    <col min="1" max="1" width="1.5703125" customWidth="1"/>
    <col min="2" max="2" width="30.5703125" customWidth="1"/>
    <col min="3" max="14" width="11.5703125" customWidth="1"/>
    <col min="15" max="15" width="8.7109375" customWidth="1"/>
    <col min="16" max="19" width="14.5703125" customWidth="1"/>
    <col min="20" max="20" width="8.7109375" customWidth="1"/>
    <col min="21" max="23" width="14.5703125" customWidth="1"/>
    <col min="24" max="24" width="8.7109375" customWidth="1"/>
    <col min="25" max="25" width="13" hidden="1" customWidth="1"/>
    <col min="26" max="26" width="8.7109375" hidden="1" customWidth="1"/>
    <col min="27" max="16384" width="8.7109375" hidden="1"/>
  </cols>
  <sheetData>
    <row r="1" spans="2:56" s="16" customFormat="1" ht="35.1" customHeight="1" x14ac:dyDescent="0.4">
      <c r="B1" s="119" t="str">
        <f>Cover!$B$1</f>
        <v>BetterFi -- A Better Financial Model Template For Startups 🚀</v>
      </c>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row>
    <row r="2" spans="2:56" s="16" customFormat="1" ht="20.100000000000001" customHeight="1" x14ac:dyDescent="0.3">
      <c r="B2" s="123" t="s">
        <v>106</v>
      </c>
      <c r="C2" s="118"/>
      <c r="D2" s="118"/>
      <c r="E2" s="118"/>
      <c r="F2" s="118"/>
      <c r="G2" s="118"/>
      <c r="H2" s="118"/>
      <c r="I2" s="118"/>
      <c r="J2" s="118"/>
      <c r="K2" s="118"/>
      <c r="L2" s="118"/>
      <c r="M2" s="118"/>
      <c r="N2" s="118"/>
      <c r="O2" s="118"/>
      <c r="P2" s="118"/>
      <c r="Q2" s="118"/>
      <c r="R2" s="118"/>
      <c r="S2" s="118"/>
      <c r="T2" s="118"/>
      <c r="U2" s="118"/>
      <c r="V2" s="118"/>
      <c r="W2" s="118"/>
      <c r="X2" s="118"/>
      <c r="Y2" s="118"/>
      <c r="Z2" s="118"/>
      <c r="AA2" s="118"/>
      <c r="AB2" s="118"/>
      <c r="AC2" s="118"/>
      <c r="AD2" s="118"/>
      <c r="AE2" s="118"/>
      <c r="AF2" s="118"/>
      <c r="AG2" s="118"/>
      <c r="AH2" s="118"/>
      <c r="AI2" s="118"/>
      <c r="AJ2" s="118"/>
      <c r="AK2" s="118"/>
      <c r="AL2" s="118"/>
      <c r="AM2" s="118"/>
      <c r="AO2" s="118"/>
      <c r="AP2" s="118"/>
      <c r="AQ2" s="118"/>
      <c r="AR2" s="118"/>
      <c r="AS2" s="118"/>
      <c r="AT2" s="118"/>
      <c r="AU2" s="118"/>
      <c r="AV2" s="118"/>
      <c r="AW2" s="118"/>
      <c r="AX2" s="118"/>
      <c r="AY2" s="118"/>
      <c r="AZ2" s="118"/>
      <c r="BB2" s="118"/>
      <c r="BC2" s="118"/>
      <c r="BD2" s="118"/>
    </row>
    <row r="4" spans="2:56" s="16" customFormat="1" ht="12.95" customHeight="1" x14ac:dyDescent="0.2">
      <c r="B4" s="23" t="s">
        <v>37</v>
      </c>
      <c r="D4" s="124"/>
    </row>
    <row r="5" spans="2:56" s="16" customFormat="1" ht="12.95" customHeight="1" x14ac:dyDescent="0.2">
      <c r="B5" s="16" t="s">
        <v>107</v>
      </c>
      <c r="D5" s="124"/>
    </row>
    <row r="6" spans="2:56" s="16" customFormat="1" ht="12.95" customHeight="1" x14ac:dyDescent="0.2">
      <c r="B6" s="16" t="s">
        <v>108</v>
      </c>
      <c r="D6" s="124"/>
    </row>
    <row r="8" spans="2:56" ht="15" x14ac:dyDescent="0.25">
      <c r="B8" s="116" t="s">
        <v>109</v>
      </c>
      <c r="C8" s="113"/>
    </row>
    <row r="9" spans="2:56" ht="15" x14ac:dyDescent="0.25">
      <c r="B9" t="s">
        <v>110</v>
      </c>
      <c r="C9" s="1">
        <v>43861</v>
      </c>
      <c r="D9" s="117" t="s">
        <v>111</v>
      </c>
    </row>
    <row r="10" spans="2:56" ht="15" x14ac:dyDescent="0.25">
      <c r="B10" t="s">
        <v>112</v>
      </c>
      <c r="C10" s="1">
        <v>44012</v>
      </c>
      <c r="D10" s="117" t="s">
        <v>113</v>
      </c>
    </row>
    <row r="11" spans="2:56" ht="15" x14ac:dyDescent="0.25">
      <c r="B11" t="s">
        <v>114</v>
      </c>
      <c r="C11" s="1">
        <v>44196</v>
      </c>
      <c r="D11" s="117" t="s">
        <v>115</v>
      </c>
    </row>
    <row r="15" spans="2:56" ht="15.95" customHeight="1" x14ac:dyDescent="0.4">
      <c r="B15" s="2"/>
      <c r="C15" s="2" t="s">
        <v>116</v>
      </c>
      <c r="D15" s="2"/>
      <c r="E15" s="2"/>
      <c r="F15" s="2"/>
      <c r="G15" s="2"/>
      <c r="H15" s="2"/>
      <c r="I15" s="2"/>
      <c r="J15" s="2"/>
      <c r="K15" s="2"/>
      <c r="L15" s="2"/>
      <c r="M15" s="2"/>
      <c r="N15" s="2"/>
      <c r="P15" s="2" t="s">
        <v>117</v>
      </c>
      <c r="Q15" s="2"/>
      <c r="R15" s="2"/>
      <c r="S15" s="2"/>
      <c r="U15" s="2" t="s">
        <v>118</v>
      </c>
      <c r="V15" s="2"/>
      <c r="W15" s="2"/>
    </row>
    <row r="16" spans="2:56" s="115" customFormat="1" ht="15" x14ac:dyDescent="0.25">
      <c r="B16" s="113"/>
      <c r="C16" s="114">
        <f>C9</f>
        <v>43861</v>
      </c>
      <c r="D16" s="114">
        <f t="shared" ref="D16:N16" si="0">EOMONTH(C16,1)</f>
        <v>43890</v>
      </c>
      <c r="E16" s="114">
        <f t="shared" si="0"/>
        <v>43921</v>
      </c>
      <c r="F16" s="114">
        <f t="shared" si="0"/>
        <v>43951</v>
      </c>
      <c r="G16" s="114">
        <f t="shared" si="0"/>
        <v>43982</v>
      </c>
      <c r="H16" s="114">
        <f t="shared" si="0"/>
        <v>44012</v>
      </c>
      <c r="I16" s="114">
        <f t="shared" si="0"/>
        <v>44043</v>
      </c>
      <c r="J16" s="114">
        <f t="shared" si="0"/>
        <v>44074</v>
      </c>
      <c r="K16" s="114">
        <f t="shared" si="0"/>
        <v>44104</v>
      </c>
      <c r="L16" s="114">
        <f t="shared" si="0"/>
        <v>44135</v>
      </c>
      <c r="M16" s="114">
        <f t="shared" si="0"/>
        <v>44165</v>
      </c>
      <c r="N16" s="114">
        <f t="shared" si="0"/>
        <v>44196</v>
      </c>
      <c r="P16" s="114">
        <f>C10</f>
        <v>44012</v>
      </c>
      <c r="Q16" s="114">
        <f>EOMONTH(P16,3)</f>
        <v>44104</v>
      </c>
      <c r="R16" s="114">
        <f>EOMONTH(Q16,3)</f>
        <v>44196</v>
      </c>
      <c r="S16" s="114">
        <f>EOMONTH(R16,3)</f>
        <v>44286</v>
      </c>
      <c r="U16" s="114">
        <f>C11</f>
        <v>44196</v>
      </c>
      <c r="V16" s="114">
        <f>EOMONTH(U16,12)</f>
        <v>44561</v>
      </c>
      <c r="W16" s="114">
        <f>EOMONTH(V16,12)</f>
        <v>44926</v>
      </c>
    </row>
    <row r="17" spans="2:23" ht="15" x14ac:dyDescent="0.25">
      <c r="B17" t="s">
        <v>48</v>
      </c>
      <c r="C17" s="3">
        <f>HLOOKUP(C$16,'Financial Model'!$D$14:$AM$109,ROWS('Financial Model'!$D$14:$D$16),FALSE)</f>
        <v>20000</v>
      </c>
      <c r="D17" s="3">
        <f>HLOOKUP(D$16,'Financial Model'!$D$14:$AM$109,ROWS('Financial Model'!$D$14:$D$16),FALSE)</f>
        <v>20000</v>
      </c>
      <c r="E17" s="3">
        <f>HLOOKUP(E$16,'Financial Model'!$D$14:$AM$109,ROWS('Financial Model'!$D$14:$D$16),FALSE)</f>
        <v>20000</v>
      </c>
      <c r="F17" s="3">
        <f>HLOOKUP(F$16,'Financial Model'!$D$14:$AM$109,ROWS('Financial Model'!$D$14:$D$16),FALSE)</f>
        <v>20000</v>
      </c>
      <c r="G17" s="3">
        <f>HLOOKUP(G$16,'Financial Model'!$D$14:$AM$109,ROWS('Financial Model'!$D$14:$D$16),FALSE)</f>
        <v>20000</v>
      </c>
      <c r="H17" s="3">
        <f>HLOOKUP(H$16,'Financial Model'!$D$14:$AM$109,ROWS('Financial Model'!$D$14:$D$16),FALSE)</f>
        <v>20000</v>
      </c>
      <c r="I17" s="3">
        <f>HLOOKUP(I$16,'Financial Model'!$D$14:$AM$109,ROWS('Financial Model'!$D$14:$D$16),FALSE)</f>
        <v>20000</v>
      </c>
      <c r="J17" s="3">
        <f>HLOOKUP(J$16,'Financial Model'!$D$14:$AM$109,ROWS('Financial Model'!$D$14:$D$16),FALSE)</f>
        <v>20000</v>
      </c>
      <c r="K17" s="3">
        <f>HLOOKUP(K$16,'Financial Model'!$D$14:$AM$109,ROWS('Financial Model'!$D$14:$D$16),FALSE)</f>
        <v>20000</v>
      </c>
      <c r="L17" s="3">
        <f>HLOOKUP(L$16,'Financial Model'!$D$14:$AM$109,ROWS('Financial Model'!$D$14:$D$16),FALSE)</f>
        <v>20000</v>
      </c>
      <c r="M17" s="3">
        <f>HLOOKUP(M$16,'Financial Model'!$D$14:$AM$109,ROWS('Financial Model'!$D$14:$D$16),FALSE)</f>
        <v>20000</v>
      </c>
      <c r="N17" s="3">
        <f>HLOOKUP(N$16,'Financial Model'!$D$14:$AM$109,ROWS('Financial Model'!$D$14:$D$16),FALSE)</f>
        <v>20000</v>
      </c>
      <c r="P17" s="3">
        <f>HLOOKUP(P$16,'Financial Model'!$AO$14:$AZ$109,ROWS('Financial Model'!$D$14:$D$16),FALSE)</f>
        <v>60000</v>
      </c>
      <c r="Q17" s="3">
        <f>HLOOKUP(Q$16,'Financial Model'!$AO$14:$AZ$109,ROWS('Financial Model'!$D$14:$D$16),FALSE)</f>
        <v>60000</v>
      </c>
      <c r="R17" s="3">
        <f>HLOOKUP(R$16,'Financial Model'!$AO$14:$AZ$109,ROWS('Financial Model'!$D$14:$D$16),FALSE)</f>
        <v>60000</v>
      </c>
      <c r="S17" s="3">
        <f>HLOOKUP(S$16,'Financial Model'!$AO$14:$AZ$109,ROWS('Financial Model'!$D$14:$D$16),FALSE)</f>
        <v>60000</v>
      </c>
      <c r="U17" s="3">
        <f>HLOOKUP(U$16,'Financial Model'!$BB$14:$BD$109,ROWS('Financial Model'!$D$14:$D$16),FALSE)</f>
        <v>240000</v>
      </c>
      <c r="V17" s="3">
        <f>HLOOKUP(V$16,'Financial Model'!$BB$14:$BD$109,ROWS('Financial Model'!$D$14:$D$16),FALSE)</f>
        <v>240000</v>
      </c>
      <c r="W17" s="3">
        <f>HLOOKUP(W$16,'Financial Model'!$BB$14:$BD$109,ROWS('Financial Model'!$D$14:$D$16),FALSE)</f>
        <v>240000</v>
      </c>
    </row>
    <row r="18" spans="2:23" ht="15" x14ac:dyDescent="0.25">
      <c r="B18" t="s">
        <v>52</v>
      </c>
      <c r="C18" s="3">
        <f>HLOOKUP(C$16,'Financial Model'!$D$14:$AM$109,ROWS('Financial Model'!$D$14:$D$22),FALSE)</f>
        <v>14800</v>
      </c>
      <c r="D18" s="3">
        <f>HLOOKUP(D$16,'Financial Model'!$D$14:$AM$109,ROWS('Financial Model'!$D$14:$D$22),FALSE)</f>
        <v>14800</v>
      </c>
      <c r="E18" s="3">
        <f>HLOOKUP(E$16,'Financial Model'!$D$14:$AM$109,ROWS('Financial Model'!$D$14:$D$22),FALSE)</f>
        <v>14800</v>
      </c>
      <c r="F18" s="3">
        <f>HLOOKUP(F$16,'Financial Model'!$D$14:$AM$109,ROWS('Financial Model'!$D$14:$D$22),FALSE)</f>
        <v>14800</v>
      </c>
      <c r="G18" s="3">
        <f>HLOOKUP(G$16,'Financial Model'!$D$14:$AM$109,ROWS('Financial Model'!$D$14:$D$22),FALSE)</f>
        <v>14800</v>
      </c>
      <c r="H18" s="3">
        <f>HLOOKUP(H$16,'Financial Model'!$D$14:$AM$109,ROWS('Financial Model'!$D$14:$D$22),FALSE)</f>
        <v>14800</v>
      </c>
      <c r="I18" s="3">
        <f>HLOOKUP(I$16,'Financial Model'!$D$14:$AM$109,ROWS('Financial Model'!$D$14:$D$22),FALSE)</f>
        <v>14800</v>
      </c>
      <c r="J18" s="3">
        <f>HLOOKUP(J$16,'Financial Model'!$D$14:$AM$109,ROWS('Financial Model'!$D$14:$D$22),FALSE)</f>
        <v>14800</v>
      </c>
      <c r="K18" s="3">
        <f>HLOOKUP(K$16,'Financial Model'!$D$14:$AM$109,ROWS('Financial Model'!$D$14:$D$22),FALSE)</f>
        <v>14800</v>
      </c>
      <c r="L18" s="3">
        <f>HLOOKUP(L$16,'Financial Model'!$D$14:$AM$109,ROWS('Financial Model'!$D$14:$D$22),FALSE)</f>
        <v>14800</v>
      </c>
      <c r="M18" s="3">
        <f>HLOOKUP(M$16,'Financial Model'!$D$14:$AM$109,ROWS('Financial Model'!$D$14:$D$22),FALSE)</f>
        <v>14800</v>
      </c>
      <c r="N18" s="3">
        <f>HLOOKUP(N$16,'Financial Model'!$D$14:$AM$109,ROWS('Financial Model'!$D$14:$D$22),FALSE)</f>
        <v>14800</v>
      </c>
      <c r="P18" s="3">
        <f>HLOOKUP(P$16,'Financial Model'!$AO$14:$AZ$109,ROWS('Financial Model'!$D$14:$D$22),FALSE)</f>
        <v>44400</v>
      </c>
      <c r="Q18" s="3">
        <f>HLOOKUP(Q$16,'Financial Model'!$AO$14:$AZ$109,ROWS('Financial Model'!$D$14:$D$22),FALSE)</f>
        <v>44400</v>
      </c>
      <c r="R18" s="3">
        <f>HLOOKUP(R$16,'Financial Model'!$AO$14:$AZ$109,ROWS('Financial Model'!$D$14:$D$22),FALSE)</f>
        <v>44400</v>
      </c>
      <c r="S18" s="3">
        <f>HLOOKUP(S$16,'Financial Model'!$AO$14:$AZ$109,ROWS('Financial Model'!$D$14:$D$22),FALSE)</f>
        <v>44400</v>
      </c>
      <c r="U18" s="3">
        <f>HLOOKUP(U$16,'Financial Model'!$BB$14:$BD$109,ROWS('Financial Model'!$D$14:$D$22),FALSE)</f>
        <v>177600</v>
      </c>
      <c r="V18" s="3">
        <f>HLOOKUP(V$16,'Financial Model'!$BB$14:$BD$109,ROWS('Financial Model'!$D$14:$D$22),FALSE)</f>
        <v>177600</v>
      </c>
      <c r="W18" s="3">
        <f>HLOOKUP(W$16,'Financial Model'!$BB$14:$BD$109,ROWS('Financial Model'!$D$14:$D$22),FALSE)</f>
        <v>177600</v>
      </c>
    </row>
    <row r="19" spans="2:23" ht="15" x14ac:dyDescent="0.25">
      <c r="B19" t="s">
        <v>119</v>
      </c>
      <c r="C19" s="3">
        <f>HLOOKUP(C$16,'Financial Model'!$D$14:$AM$109,ROWS('Financial Model'!$D$14:$D$69),FALSE)</f>
        <v>-550892</v>
      </c>
      <c r="D19" s="3">
        <f>HLOOKUP(D$16,'Financial Model'!$D$14:$AM$109,ROWS('Financial Model'!$D$14:$D$69),FALSE)</f>
        <v>-41006.046901659087</v>
      </c>
      <c r="E19" s="3">
        <f>HLOOKUP(E$16,'Financial Model'!$D$14:$AM$109,ROWS('Financial Model'!$D$14:$D$69),FALSE)</f>
        <v>-80262.615434830252</v>
      </c>
      <c r="F19" s="3">
        <f>HLOOKUP(F$16,'Financial Model'!$D$14:$AM$109,ROWS('Financial Model'!$D$14:$D$69),FALSE)</f>
        <v>-32873.32789850307</v>
      </c>
      <c r="G19" s="3">
        <f>HLOOKUP(G$16,'Financial Model'!$D$14:$AM$109,ROWS('Financial Model'!$D$14:$D$69),FALSE)</f>
        <v>-55450.560521997832</v>
      </c>
      <c r="H19" s="3">
        <f>HLOOKUP(H$16,'Financial Model'!$D$14:$AM$109,ROWS('Financial Model'!$D$14:$D$69),FALSE)</f>
        <v>-55935.587291666663</v>
      </c>
      <c r="I19" s="3">
        <f>HLOOKUP(I$16,'Financial Model'!$D$14:$AM$109,ROWS('Financial Model'!$D$14:$D$69),FALSE)</f>
        <v>-55996.675260416661</v>
      </c>
      <c r="J19" s="3">
        <f>HLOOKUP(J$16,'Financial Model'!$D$14:$AM$109,ROWS('Financial Model'!$D$14:$D$69),FALSE)</f>
        <v>-56054.708830729163</v>
      </c>
      <c r="K19" s="3">
        <f>HLOOKUP(K$16,'Financial Model'!$D$14:$AM$109,ROWS('Financial Model'!$D$14:$D$69),FALSE)</f>
        <v>-56109.840722526038</v>
      </c>
      <c r="L19" s="3">
        <f>HLOOKUP(L$16,'Financial Model'!$D$14:$AM$109,ROWS('Financial Model'!$D$14:$D$69),FALSE)</f>
        <v>-56162.216019733074</v>
      </c>
      <c r="M19" s="3">
        <f>HLOOKUP(M$16,'Financial Model'!$D$14:$AM$109,ROWS('Financial Model'!$D$14:$D$69),FALSE)</f>
        <v>-56211.972552079751</v>
      </c>
      <c r="N19" s="3">
        <f>HLOOKUP(N$16,'Financial Model'!$D$14:$AM$109,ROWS('Financial Model'!$D$14:$D$69),FALSE)</f>
        <v>-56259.241257809095</v>
      </c>
      <c r="P19" s="3">
        <f>HLOOKUP(P$16,'Financial Model'!$AO$14:$AZ$109,ROWS('Financial Model'!$D$14:$D$69),FALSE)</f>
        <v>-144259.47571216756</v>
      </c>
      <c r="Q19" s="3">
        <f>HLOOKUP(Q$16,'Financial Model'!$AO$14:$AZ$109,ROWS('Financial Model'!$D$14:$D$69),FALSE)</f>
        <v>-168161.22481367184</v>
      </c>
      <c r="R19" s="3">
        <f>HLOOKUP(R$16,'Financial Model'!$AO$14:$AZ$109,ROWS('Financial Model'!$D$14:$D$69),FALSE)</f>
        <v>-168633.42982962189</v>
      </c>
      <c r="S19" s="3">
        <f>HLOOKUP(S$16,'Financial Model'!$AO$14:$AZ$109,ROWS('Financial Model'!$D$14:$D$69),FALSE)</f>
        <v>-217368.55537333566</v>
      </c>
      <c r="U19" s="3">
        <f>HLOOKUP(U$16,'Financial Model'!$BB$14:$BD$109,ROWS('Financial Model'!$D$14:$D$69),FALSE)</f>
        <v>-1153214.7926919507</v>
      </c>
      <c r="V19" s="3">
        <f>HLOOKUP(V$16,'Financial Model'!$BB$14:$BD$109,ROWS('Financial Model'!$D$14:$D$69),FALSE)</f>
        <v>-727244.86326345697</v>
      </c>
      <c r="W19" s="3">
        <f>HLOOKUP(W$16,'Financial Model'!$BB$14:$BD$109,ROWS('Financial Model'!$D$14:$D$69),FALSE)</f>
        <v>-730849.95548787748</v>
      </c>
    </row>
    <row r="22" spans="2:23" ht="21.6" customHeight="1" x14ac:dyDescent="0.45">
      <c r="C22" s="4" t="s">
        <v>120</v>
      </c>
      <c r="D22" s="4"/>
      <c r="E22" s="4"/>
      <c r="F22" s="4"/>
      <c r="G22" s="4"/>
      <c r="H22" s="4"/>
      <c r="I22" s="4"/>
      <c r="J22" s="4"/>
      <c r="K22" s="4"/>
      <c r="L22" s="4"/>
      <c r="M22" s="4"/>
      <c r="N22" s="4"/>
      <c r="P22" s="4" t="s">
        <v>121</v>
      </c>
      <c r="Q22" s="4"/>
      <c r="R22" s="4"/>
      <c r="S22" s="4"/>
      <c r="U22" s="4" t="s">
        <v>122</v>
      </c>
      <c r="V22" s="4"/>
      <c r="W22" s="4"/>
    </row>
    <row r="41" spans="3:23" ht="21.6" customHeight="1" x14ac:dyDescent="0.45">
      <c r="C41" s="4" t="s">
        <v>123</v>
      </c>
      <c r="D41" s="4"/>
      <c r="E41" s="4"/>
      <c r="F41" s="4"/>
      <c r="G41" s="4"/>
      <c r="H41" s="4"/>
      <c r="I41" s="4"/>
      <c r="J41" s="4"/>
      <c r="K41" s="4"/>
      <c r="L41" s="4"/>
      <c r="M41" s="4"/>
      <c r="N41" s="4"/>
      <c r="P41" s="4" t="s">
        <v>124</v>
      </c>
      <c r="Q41" s="4"/>
      <c r="R41" s="4"/>
      <c r="S41" s="4"/>
      <c r="U41" s="4" t="s">
        <v>125</v>
      </c>
      <c r="V41" s="4"/>
      <c r="W41" s="4"/>
    </row>
    <row r="59" spans="3:23" ht="21.6" customHeight="1" x14ac:dyDescent="0.45">
      <c r="C59" s="4" t="s">
        <v>126</v>
      </c>
      <c r="D59" s="4"/>
      <c r="E59" s="4"/>
      <c r="F59" s="4"/>
      <c r="G59" s="4"/>
      <c r="H59" s="4"/>
      <c r="I59" s="4"/>
      <c r="J59" s="4"/>
      <c r="K59" s="4"/>
      <c r="L59" s="4"/>
      <c r="M59" s="4"/>
      <c r="N59" s="4"/>
      <c r="P59" s="4" t="s">
        <v>127</v>
      </c>
      <c r="Q59" s="4"/>
      <c r="R59" s="4"/>
      <c r="S59" s="4"/>
      <c r="U59" s="4" t="s">
        <v>128</v>
      </c>
      <c r="V59" s="4"/>
      <c r="W59" s="4"/>
    </row>
    <row r="82" ht="14.45" customHeight="1" x14ac:dyDescent="0.25"/>
    <row r="83" ht="14.4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
  <sheetViews>
    <sheetView topLeftCell="A43" workbookViewId="0">
      <selection activeCell="A43" sqref="A43"/>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79998168889431442"/>
  </sheetPr>
  <dimension ref="B1:Q187"/>
  <sheetViews>
    <sheetView showGridLines="0" zoomScale="80" zoomScaleNormal="80" workbookViewId="0"/>
  </sheetViews>
  <sheetFormatPr defaultColWidth="8.7109375" defaultRowHeight="12.75" x14ac:dyDescent="0.2"/>
  <cols>
    <col min="1" max="1" width="1.5703125" style="16" customWidth="1"/>
    <col min="2" max="2" width="44.5703125" style="16" customWidth="1"/>
    <col min="3" max="3" width="1.5703125" style="16" customWidth="1"/>
    <col min="4" max="4" width="40.5703125" style="124" customWidth="1"/>
    <col min="5" max="5" width="1.5703125" style="16" customWidth="1"/>
    <col min="6" max="17" width="21.85546875" style="16" customWidth="1"/>
    <col min="18" max="18" width="8.7109375" style="16" customWidth="1"/>
    <col min="19" max="16384" width="8.7109375" style="16"/>
  </cols>
  <sheetData>
    <row r="1" spans="2:17" ht="35.1" customHeight="1" x14ac:dyDescent="0.4">
      <c r="B1" s="119" t="str">
        <f>Cover!$B$1</f>
        <v>BetterFi -- A Better Financial Model Template For Startups 🚀</v>
      </c>
      <c r="C1" s="120"/>
      <c r="D1" s="141"/>
      <c r="E1" s="120"/>
      <c r="F1" s="120"/>
      <c r="G1" s="120"/>
      <c r="H1" s="120"/>
      <c r="I1" s="120"/>
      <c r="J1" s="120"/>
      <c r="K1" s="120"/>
      <c r="L1" s="120"/>
      <c r="M1" s="120"/>
      <c r="N1" s="120"/>
      <c r="O1" s="120"/>
      <c r="P1" s="120"/>
      <c r="Q1" s="120"/>
    </row>
    <row r="2" spans="2:17" ht="18.600000000000001" customHeight="1" x14ac:dyDescent="0.3">
      <c r="B2" s="123" t="s">
        <v>29</v>
      </c>
    </row>
    <row r="4" spans="2:17" x14ac:dyDescent="0.2">
      <c r="B4" s="23" t="s">
        <v>37</v>
      </c>
    </row>
    <row r="5" spans="2:17" x14ac:dyDescent="0.2">
      <c r="B5" s="16" t="s">
        <v>129</v>
      </c>
    </row>
    <row r="6" spans="2:17" x14ac:dyDescent="0.2">
      <c r="B6" s="16" t="s">
        <v>130</v>
      </c>
    </row>
    <row r="7" spans="2:17" x14ac:dyDescent="0.2">
      <c r="B7" s="16" t="s">
        <v>131</v>
      </c>
    </row>
    <row r="8" spans="2:17" x14ac:dyDescent="0.2">
      <c r="B8" s="16" t="s">
        <v>132</v>
      </c>
    </row>
    <row r="11" spans="2:17" ht="18.600000000000001" customHeight="1" x14ac:dyDescent="0.2">
      <c r="B11" s="63" t="s">
        <v>133</v>
      </c>
      <c r="C11" s="15"/>
      <c r="D11" s="142"/>
      <c r="E11" s="15"/>
      <c r="F11" s="15"/>
      <c r="G11" s="15"/>
      <c r="H11" s="15"/>
    </row>
    <row r="13" spans="2:17" x14ac:dyDescent="0.2">
      <c r="B13" s="17" t="s">
        <v>134</v>
      </c>
      <c r="C13" s="17"/>
      <c r="D13" s="140" t="s">
        <v>135</v>
      </c>
      <c r="E13" s="140"/>
      <c r="F13" s="145" t="s">
        <v>136</v>
      </c>
      <c r="G13" s="145"/>
      <c r="H13" s="145"/>
    </row>
    <row r="14" spans="2:17" x14ac:dyDescent="0.2">
      <c r="B14" s="148" t="s">
        <v>137</v>
      </c>
      <c r="D14" s="147" t="s">
        <v>138</v>
      </c>
      <c r="F14" s="146" t="s">
        <v>139</v>
      </c>
    </row>
    <row r="15" spans="2:17" x14ac:dyDescent="0.2">
      <c r="B15" s="148" t="s">
        <v>140</v>
      </c>
      <c r="D15" s="147" t="s">
        <v>141</v>
      </c>
      <c r="F15" s="146" t="s">
        <v>142</v>
      </c>
    </row>
    <row r="16" spans="2:17" x14ac:dyDescent="0.2">
      <c r="B16" s="148" t="s">
        <v>143</v>
      </c>
      <c r="D16" s="147" t="s">
        <v>144</v>
      </c>
      <c r="F16" s="146" t="s">
        <v>145</v>
      </c>
    </row>
    <row r="17" spans="2:8" x14ac:dyDescent="0.2">
      <c r="B17" s="148" t="s">
        <v>146</v>
      </c>
      <c r="D17" s="147" t="s">
        <v>59</v>
      </c>
      <c r="F17" s="146" t="s">
        <v>147</v>
      </c>
    </row>
    <row r="18" spans="2:8" x14ac:dyDescent="0.2">
      <c r="B18" s="148" t="s">
        <v>148</v>
      </c>
      <c r="D18" s="147"/>
      <c r="F18" s="146"/>
    </row>
    <row r="19" spans="2:8" x14ac:dyDescent="0.2">
      <c r="B19" s="148" t="s">
        <v>148</v>
      </c>
      <c r="D19" s="147"/>
      <c r="F19" s="146"/>
    </row>
    <row r="20" spans="2:8" x14ac:dyDescent="0.2">
      <c r="B20" s="148" t="s">
        <v>148</v>
      </c>
      <c r="D20" s="147"/>
      <c r="F20" s="146"/>
    </row>
    <row r="21" spans="2:8" x14ac:dyDescent="0.2">
      <c r="F21" s="146"/>
    </row>
    <row r="22" spans="2:8" x14ac:dyDescent="0.2">
      <c r="B22" s="17" t="s">
        <v>149</v>
      </c>
      <c r="C22" s="17"/>
      <c r="D22" s="140" t="s">
        <v>135</v>
      </c>
      <c r="E22" s="140"/>
      <c r="F22" s="145" t="s">
        <v>136</v>
      </c>
    </row>
    <row r="23" spans="2:8" x14ac:dyDescent="0.2">
      <c r="B23" s="148" t="s">
        <v>150</v>
      </c>
      <c r="D23" s="147" t="s">
        <v>150</v>
      </c>
      <c r="F23" s="146" t="s">
        <v>151</v>
      </c>
    </row>
    <row r="24" spans="2:8" x14ac:dyDescent="0.2">
      <c r="B24" s="148" t="s">
        <v>152</v>
      </c>
      <c r="D24" s="147" t="s">
        <v>152</v>
      </c>
      <c r="F24" s="146" t="s">
        <v>153</v>
      </c>
    </row>
    <row r="25" spans="2:8" x14ac:dyDescent="0.2">
      <c r="B25" s="148" t="s">
        <v>154</v>
      </c>
      <c r="D25" s="147" t="s">
        <v>154</v>
      </c>
      <c r="F25" s="146" t="s">
        <v>155</v>
      </c>
    </row>
    <row r="26" spans="2:8" x14ac:dyDescent="0.2">
      <c r="B26" s="148" t="s">
        <v>156</v>
      </c>
      <c r="D26" s="147" t="s">
        <v>157</v>
      </c>
      <c r="F26" s="146" t="s">
        <v>158</v>
      </c>
    </row>
    <row r="27" spans="2:8" x14ac:dyDescent="0.2">
      <c r="F27" s="146"/>
    </row>
    <row r="28" spans="2:8" x14ac:dyDescent="0.2">
      <c r="B28" s="17" t="s">
        <v>159</v>
      </c>
      <c r="C28" s="17"/>
      <c r="D28" s="140" t="s">
        <v>135</v>
      </c>
      <c r="E28" s="140"/>
      <c r="F28" s="145" t="s">
        <v>136</v>
      </c>
      <c r="G28" s="145"/>
      <c r="H28" s="145"/>
    </row>
    <row r="29" spans="2:8" x14ac:dyDescent="0.2">
      <c r="B29" s="148" t="s">
        <v>87</v>
      </c>
      <c r="D29" s="147" t="s">
        <v>87</v>
      </c>
      <c r="F29" s="146" t="s">
        <v>160</v>
      </c>
    </row>
    <row r="30" spans="2:8" x14ac:dyDescent="0.2">
      <c r="B30" s="148" t="s">
        <v>88</v>
      </c>
      <c r="D30" s="147" t="s">
        <v>88</v>
      </c>
      <c r="F30" s="146" t="s">
        <v>161</v>
      </c>
    </row>
    <row r="31" spans="2:8" x14ac:dyDescent="0.2">
      <c r="B31" s="148" t="s">
        <v>162</v>
      </c>
      <c r="D31" s="147" t="s">
        <v>162</v>
      </c>
      <c r="F31" s="146" t="s">
        <v>163</v>
      </c>
    </row>
    <row r="32" spans="2:8" x14ac:dyDescent="0.2">
      <c r="B32" s="148" t="s">
        <v>91</v>
      </c>
      <c r="D32" s="147" t="s">
        <v>91</v>
      </c>
      <c r="F32" s="146" t="s">
        <v>164</v>
      </c>
    </row>
    <row r="33" spans="2:17" x14ac:dyDescent="0.2">
      <c r="B33" s="148" t="s">
        <v>92</v>
      </c>
      <c r="D33" s="147" t="s">
        <v>92</v>
      </c>
      <c r="F33" s="146" t="s">
        <v>165</v>
      </c>
    </row>
    <row r="34" spans="2:17" x14ac:dyDescent="0.2">
      <c r="B34" s="148" t="s">
        <v>96</v>
      </c>
      <c r="D34" s="147" t="s">
        <v>96</v>
      </c>
      <c r="F34" s="146" t="s">
        <v>166</v>
      </c>
    </row>
    <row r="35" spans="2:17" x14ac:dyDescent="0.2">
      <c r="B35" s="148" t="s">
        <v>98</v>
      </c>
      <c r="D35" s="147" t="s">
        <v>98</v>
      </c>
      <c r="F35" s="146" t="s">
        <v>167</v>
      </c>
    </row>
    <row r="36" spans="2:17" x14ac:dyDescent="0.2">
      <c r="B36" s="148" t="s">
        <v>97</v>
      </c>
      <c r="D36" s="147" t="s">
        <v>97</v>
      </c>
      <c r="F36" s="146" t="s">
        <v>168</v>
      </c>
    </row>
    <row r="37" spans="2:17" x14ac:dyDescent="0.2">
      <c r="B37" s="148" t="s">
        <v>169</v>
      </c>
      <c r="D37" s="147" t="s">
        <v>169</v>
      </c>
      <c r="F37" s="146" t="s">
        <v>170</v>
      </c>
    </row>
    <row r="38" spans="2:17" x14ac:dyDescent="0.2">
      <c r="B38" s="148" t="s">
        <v>171</v>
      </c>
      <c r="D38" s="147" t="s">
        <v>102</v>
      </c>
      <c r="F38" s="146" t="s">
        <v>172</v>
      </c>
    </row>
    <row r="39" spans="2:17" x14ac:dyDescent="0.2">
      <c r="B39" s="148" t="s">
        <v>101</v>
      </c>
      <c r="D39" s="147" t="s">
        <v>101</v>
      </c>
      <c r="F39" s="146" t="s">
        <v>173</v>
      </c>
    </row>
    <row r="40" spans="2:17" x14ac:dyDescent="0.2">
      <c r="B40" s="148" t="s">
        <v>148</v>
      </c>
      <c r="D40" s="147"/>
      <c r="F40" s="146"/>
    </row>
    <row r="41" spans="2:17" x14ac:dyDescent="0.2">
      <c r="B41" s="148" t="s">
        <v>148</v>
      </c>
      <c r="D41" s="147"/>
      <c r="F41" s="146"/>
    </row>
    <row r="42" spans="2:17" x14ac:dyDescent="0.2">
      <c r="B42" s="148" t="s">
        <v>148</v>
      </c>
      <c r="D42" s="147"/>
      <c r="F42" s="146"/>
    </row>
    <row r="43" spans="2:17" x14ac:dyDescent="0.2">
      <c r="F43" s="146"/>
    </row>
    <row r="44" spans="2:17" x14ac:dyDescent="0.2">
      <c r="F44" s="146"/>
    </row>
    <row r="45" spans="2:17" ht="18.600000000000001" customHeight="1" x14ac:dyDescent="0.2">
      <c r="B45" s="63" t="s">
        <v>40</v>
      </c>
      <c r="C45" s="15"/>
      <c r="D45" s="142"/>
      <c r="E45" s="15"/>
      <c r="F45" s="15"/>
      <c r="G45" s="15"/>
      <c r="H45" s="15"/>
      <c r="I45" s="15"/>
      <c r="J45" s="15"/>
      <c r="K45" s="15"/>
      <c r="L45" s="15"/>
      <c r="M45" s="15"/>
      <c r="N45" s="15"/>
      <c r="O45" s="15"/>
      <c r="P45" s="15"/>
      <c r="Q45" s="15"/>
    </row>
    <row r="47" spans="2:17" x14ac:dyDescent="0.2">
      <c r="D47" s="84" t="s">
        <v>174</v>
      </c>
      <c r="F47" s="85"/>
      <c r="G47" s="85"/>
    </row>
    <row r="48" spans="2:17" x14ac:dyDescent="0.2">
      <c r="F48" s="86"/>
      <c r="G48" s="86"/>
      <c r="H48" s="86"/>
      <c r="I48" s="86"/>
      <c r="J48" s="86"/>
      <c r="K48" s="86"/>
      <c r="L48" s="86"/>
      <c r="M48" s="86"/>
      <c r="N48" s="86"/>
      <c r="O48" s="86"/>
      <c r="P48" s="86"/>
      <c r="Q48" s="86"/>
    </row>
    <row r="49" spans="2:17" x14ac:dyDescent="0.2">
      <c r="B49" s="87" t="s">
        <v>175</v>
      </c>
      <c r="C49" s="87"/>
      <c r="E49" s="87"/>
      <c r="F49" s="19">
        <f>'Financial Model'!D14</f>
        <v>43861</v>
      </c>
      <c r="G49" s="19">
        <f>'Financial Model'!E14</f>
        <v>43890</v>
      </c>
      <c r="H49" s="19">
        <f>'Financial Model'!F14</f>
        <v>43921</v>
      </c>
      <c r="I49" s="19">
        <f>'Financial Model'!G14</f>
        <v>43951</v>
      </c>
      <c r="J49" s="19">
        <f>'Financial Model'!H14</f>
        <v>43982</v>
      </c>
      <c r="K49" s="19">
        <f>'Financial Model'!I14</f>
        <v>44012</v>
      </c>
      <c r="L49" s="19">
        <f>'Financial Model'!J14</f>
        <v>44043</v>
      </c>
      <c r="M49" s="19">
        <f>'Financial Model'!K14</f>
        <v>44074</v>
      </c>
      <c r="N49" s="19">
        <f>'Financial Model'!L14</f>
        <v>44104</v>
      </c>
      <c r="O49" s="19">
        <f>'Financial Model'!M14</f>
        <v>44135</v>
      </c>
      <c r="P49" s="19">
        <f>'Financial Model'!N14</f>
        <v>44165</v>
      </c>
      <c r="Q49" s="19">
        <f>'Financial Model'!O14</f>
        <v>44196</v>
      </c>
    </row>
    <row r="50" spans="2:17" x14ac:dyDescent="0.2">
      <c r="B50" s="88" t="s">
        <v>176</v>
      </c>
      <c r="C50" s="88"/>
      <c r="E50" s="88"/>
      <c r="F50" s="89">
        <v>20000</v>
      </c>
      <c r="G50" s="89"/>
      <c r="H50" s="89"/>
      <c r="I50" s="89"/>
      <c r="J50" s="89"/>
      <c r="K50" s="89"/>
      <c r="L50" s="89"/>
      <c r="M50" s="89"/>
      <c r="N50" s="89"/>
      <c r="O50" s="89"/>
      <c r="P50" s="89"/>
      <c r="Q50" s="89"/>
    </row>
    <row r="51" spans="2:17" x14ac:dyDescent="0.2">
      <c r="B51" s="88" t="s">
        <v>177</v>
      </c>
      <c r="C51" s="88"/>
      <c r="D51" s="143"/>
      <c r="E51" s="88"/>
      <c r="F51" s="90"/>
      <c r="G51" s="90"/>
      <c r="H51" s="90"/>
      <c r="I51" s="90"/>
      <c r="J51" s="90"/>
      <c r="K51" s="90"/>
      <c r="L51" s="90"/>
      <c r="M51" s="90"/>
      <c r="N51" s="90"/>
      <c r="O51" s="90"/>
      <c r="P51" s="90"/>
      <c r="Q51" s="90"/>
    </row>
    <row r="52" spans="2:17" x14ac:dyDescent="0.2">
      <c r="B52" s="88" t="s">
        <v>178</v>
      </c>
      <c r="C52" s="88"/>
      <c r="D52" s="143"/>
      <c r="E52" s="88"/>
      <c r="F52" s="90"/>
      <c r="G52" s="90"/>
      <c r="H52" s="90"/>
      <c r="I52" s="90"/>
      <c r="J52" s="90"/>
      <c r="K52" s="90"/>
      <c r="L52" s="90"/>
      <c r="M52" s="90"/>
      <c r="N52" s="90"/>
      <c r="O52" s="90"/>
      <c r="P52" s="90"/>
      <c r="Q52" s="90"/>
    </row>
    <row r="53" spans="2:17" x14ac:dyDescent="0.2">
      <c r="B53" s="87" t="s">
        <v>179</v>
      </c>
      <c r="C53" s="87"/>
      <c r="D53" s="84" t="s">
        <v>180</v>
      </c>
      <c r="E53" s="87"/>
      <c r="F53" s="91">
        <f>SUM(F50:F52)</f>
        <v>20000</v>
      </c>
      <c r="G53" s="91"/>
      <c r="H53" s="91"/>
      <c r="I53" s="91"/>
      <c r="J53" s="91"/>
      <c r="K53" s="91"/>
      <c r="L53" s="91"/>
      <c r="M53" s="91"/>
      <c r="N53" s="91"/>
      <c r="O53" s="91"/>
      <c r="P53" s="91"/>
      <c r="Q53" s="91"/>
    </row>
    <row r="54" spans="2:17" x14ac:dyDescent="0.2">
      <c r="F54" s="92"/>
      <c r="G54" s="92"/>
      <c r="H54" s="92"/>
      <c r="I54" s="92"/>
      <c r="J54" s="92"/>
      <c r="K54" s="92"/>
      <c r="L54" s="92"/>
      <c r="M54" s="92"/>
      <c r="N54" s="92"/>
      <c r="O54" s="92"/>
      <c r="P54" s="92"/>
      <c r="Q54" s="92"/>
    </row>
    <row r="55" spans="2:17" x14ac:dyDescent="0.2">
      <c r="B55" s="87" t="s">
        <v>181</v>
      </c>
      <c r="C55" s="87"/>
      <c r="D55" s="84"/>
      <c r="E55" s="87"/>
      <c r="F55" s="92"/>
      <c r="G55" s="92"/>
      <c r="H55" s="92"/>
      <c r="I55" s="92"/>
      <c r="J55" s="92"/>
      <c r="K55" s="92"/>
      <c r="L55" s="92"/>
      <c r="M55" s="92"/>
      <c r="N55" s="92"/>
      <c r="O55" s="92"/>
      <c r="P55" s="92"/>
      <c r="Q55" s="92"/>
    </row>
    <row r="56" spans="2:17" x14ac:dyDescent="0.2">
      <c r="B56" s="88" t="s">
        <v>176</v>
      </c>
      <c r="C56" s="88"/>
      <c r="E56" s="88"/>
      <c r="F56" s="90">
        <v>5200</v>
      </c>
      <c r="G56" s="90"/>
      <c r="H56" s="90"/>
      <c r="I56" s="90"/>
      <c r="J56" s="90"/>
      <c r="K56" s="90"/>
      <c r="L56" s="90"/>
      <c r="M56" s="90"/>
      <c r="N56" s="90"/>
      <c r="O56" s="90"/>
      <c r="P56" s="90"/>
      <c r="Q56" s="90"/>
    </row>
    <row r="57" spans="2:17" x14ac:dyDescent="0.2">
      <c r="B57" s="88" t="s">
        <v>177</v>
      </c>
      <c r="C57" s="88"/>
      <c r="D57" s="143"/>
      <c r="E57" s="88"/>
      <c r="F57" s="90"/>
      <c r="G57" s="90"/>
      <c r="H57" s="90"/>
      <c r="I57" s="90"/>
      <c r="J57" s="90"/>
      <c r="K57" s="90"/>
      <c r="L57" s="90"/>
      <c r="M57" s="90"/>
      <c r="N57" s="90"/>
      <c r="O57" s="90"/>
      <c r="P57" s="90"/>
      <c r="Q57" s="90"/>
    </row>
    <row r="58" spans="2:17" x14ac:dyDescent="0.2">
      <c r="B58" s="88" t="s">
        <v>178</v>
      </c>
      <c r="C58" s="88"/>
      <c r="D58" s="143"/>
      <c r="E58" s="88"/>
      <c r="F58" s="90"/>
      <c r="G58" s="90"/>
      <c r="H58" s="90"/>
      <c r="I58" s="90"/>
      <c r="J58" s="90"/>
      <c r="K58" s="90"/>
      <c r="L58" s="90"/>
      <c r="M58" s="90"/>
      <c r="N58" s="90"/>
      <c r="O58" s="90"/>
      <c r="P58" s="90"/>
      <c r="Q58" s="90"/>
    </row>
    <row r="59" spans="2:17" x14ac:dyDescent="0.2">
      <c r="B59" s="87" t="s">
        <v>182</v>
      </c>
      <c r="C59" s="87"/>
      <c r="D59" s="84" t="s">
        <v>183</v>
      </c>
      <c r="E59" s="87"/>
      <c r="F59" s="91">
        <f>SUM(F56:F58)</f>
        <v>5200</v>
      </c>
      <c r="G59" s="91"/>
      <c r="H59" s="91"/>
      <c r="I59" s="91"/>
      <c r="J59" s="91"/>
      <c r="K59" s="91"/>
      <c r="L59" s="91"/>
      <c r="M59" s="91"/>
      <c r="N59" s="91"/>
      <c r="O59" s="91"/>
      <c r="P59" s="91"/>
      <c r="Q59" s="91"/>
    </row>
    <row r="60" spans="2:17" x14ac:dyDescent="0.2">
      <c r="B60" s="93"/>
      <c r="C60" s="93"/>
      <c r="D60" s="144"/>
      <c r="E60" s="93"/>
      <c r="F60" s="92"/>
      <c r="G60" s="92"/>
      <c r="H60" s="92"/>
      <c r="I60" s="92"/>
      <c r="J60" s="92"/>
      <c r="K60" s="92"/>
      <c r="L60" s="92"/>
      <c r="M60" s="92"/>
      <c r="N60" s="92"/>
      <c r="O60" s="92"/>
      <c r="P60" s="92"/>
      <c r="Q60" s="92"/>
    </row>
    <row r="61" spans="2:17" x14ac:dyDescent="0.2">
      <c r="B61" s="87" t="s">
        <v>184</v>
      </c>
      <c r="C61" s="87"/>
      <c r="D61" s="84"/>
      <c r="E61" s="87"/>
      <c r="F61" s="94">
        <f>F53-F59</f>
        <v>14800</v>
      </c>
      <c r="G61" s="94"/>
      <c r="H61" s="94"/>
      <c r="I61" s="94"/>
      <c r="J61" s="94"/>
      <c r="K61" s="94"/>
      <c r="L61" s="94"/>
      <c r="M61" s="94"/>
      <c r="N61" s="94"/>
      <c r="O61" s="94"/>
      <c r="P61" s="94"/>
      <c r="Q61" s="94"/>
    </row>
    <row r="62" spans="2:17" x14ac:dyDescent="0.2">
      <c r="B62" s="93"/>
      <c r="C62" s="93"/>
      <c r="D62" s="144"/>
      <c r="E62" s="93"/>
      <c r="F62" s="95"/>
      <c r="G62" s="95"/>
      <c r="H62" s="95"/>
      <c r="I62" s="95"/>
      <c r="J62" s="95"/>
      <c r="K62" s="95"/>
      <c r="L62" s="95"/>
      <c r="M62" s="95"/>
      <c r="N62" s="95"/>
      <c r="O62" s="95"/>
      <c r="P62" s="95"/>
      <c r="Q62" s="95"/>
    </row>
    <row r="63" spans="2:17" x14ac:dyDescent="0.2">
      <c r="B63" s="87" t="s">
        <v>185</v>
      </c>
      <c r="C63" s="87"/>
      <c r="D63" s="84"/>
      <c r="E63" s="87"/>
      <c r="F63" s="95"/>
      <c r="G63" s="95"/>
      <c r="H63" s="95"/>
      <c r="I63" s="95"/>
      <c r="J63" s="95"/>
      <c r="K63" s="95"/>
      <c r="L63" s="95"/>
      <c r="M63" s="95"/>
      <c r="N63" s="95"/>
      <c r="O63" s="95"/>
      <c r="P63" s="95"/>
      <c r="Q63" s="95"/>
    </row>
    <row r="64" spans="2:17" x14ac:dyDescent="0.2">
      <c r="B64" s="88" t="s">
        <v>186</v>
      </c>
      <c r="C64" s="88"/>
      <c r="D64" s="44" t="s">
        <v>138</v>
      </c>
      <c r="E64" s="88"/>
      <c r="F64" s="90">
        <v>300</v>
      </c>
      <c r="G64" s="90"/>
      <c r="H64" s="90"/>
      <c r="I64" s="90"/>
      <c r="J64" s="90"/>
      <c r="K64" s="90"/>
      <c r="L64" s="90"/>
      <c r="M64" s="90"/>
      <c r="N64" s="90"/>
      <c r="O64" s="90"/>
      <c r="P64" s="90"/>
      <c r="Q64" s="90"/>
    </row>
    <row r="65" spans="2:17" x14ac:dyDescent="0.2">
      <c r="B65" s="88" t="s">
        <v>187</v>
      </c>
      <c r="C65" s="88"/>
      <c r="D65" s="44" t="s">
        <v>138</v>
      </c>
      <c r="E65" s="88"/>
      <c r="F65" s="90">
        <v>50</v>
      </c>
      <c r="G65" s="90"/>
      <c r="H65" s="90"/>
      <c r="I65" s="90"/>
      <c r="J65" s="90"/>
      <c r="K65" s="90"/>
      <c r="L65" s="90"/>
      <c r="M65" s="90"/>
      <c r="N65" s="90"/>
      <c r="O65" s="90"/>
      <c r="P65" s="90"/>
      <c r="Q65" s="90"/>
    </row>
    <row r="66" spans="2:17" x14ac:dyDescent="0.2">
      <c r="B66" s="88" t="s">
        <v>188</v>
      </c>
      <c r="C66" s="88"/>
      <c r="D66" s="44" t="s">
        <v>59</v>
      </c>
      <c r="E66" s="88"/>
      <c r="F66" s="90">
        <v>25</v>
      </c>
      <c r="G66" s="90"/>
      <c r="H66" s="90"/>
      <c r="I66" s="90"/>
      <c r="J66" s="90"/>
      <c r="K66" s="90"/>
      <c r="L66" s="90"/>
      <c r="M66" s="90"/>
      <c r="N66" s="90"/>
      <c r="O66" s="90"/>
      <c r="P66" s="90"/>
      <c r="Q66" s="90"/>
    </row>
    <row r="67" spans="2:17" x14ac:dyDescent="0.2">
      <c r="B67" s="88" t="s">
        <v>189</v>
      </c>
      <c r="C67" s="88"/>
      <c r="D67" s="44" t="s">
        <v>141</v>
      </c>
      <c r="E67" s="88"/>
      <c r="F67" s="90">
        <v>1320</v>
      </c>
      <c r="G67" s="90"/>
      <c r="H67" s="90"/>
      <c r="I67" s="90"/>
      <c r="J67" s="90"/>
      <c r="K67" s="90"/>
      <c r="L67" s="90"/>
      <c r="M67" s="90"/>
      <c r="N67" s="90"/>
      <c r="O67" s="90"/>
      <c r="P67" s="90"/>
      <c r="Q67" s="90"/>
    </row>
    <row r="68" spans="2:17" x14ac:dyDescent="0.2">
      <c r="B68" s="88" t="s">
        <v>190</v>
      </c>
      <c r="C68" s="88"/>
      <c r="D68" s="44" t="s">
        <v>141</v>
      </c>
      <c r="E68" s="88"/>
      <c r="F68" s="90">
        <v>50</v>
      </c>
      <c r="G68" s="90"/>
      <c r="H68" s="90"/>
      <c r="I68" s="90"/>
      <c r="J68" s="90"/>
      <c r="K68" s="90"/>
      <c r="L68" s="90"/>
      <c r="M68" s="90"/>
      <c r="N68" s="90"/>
      <c r="O68" s="90"/>
      <c r="P68" s="90"/>
      <c r="Q68" s="90"/>
    </row>
    <row r="69" spans="2:17" x14ac:dyDescent="0.2">
      <c r="B69" s="88" t="s">
        <v>191</v>
      </c>
      <c r="C69" s="88"/>
      <c r="D69" s="44" t="s">
        <v>141</v>
      </c>
      <c r="E69" s="88"/>
      <c r="F69" s="90">
        <v>125</v>
      </c>
      <c r="G69" s="90"/>
      <c r="H69" s="90"/>
      <c r="I69" s="90"/>
      <c r="J69" s="90"/>
      <c r="K69" s="90"/>
      <c r="L69" s="90"/>
      <c r="M69" s="90"/>
      <c r="N69" s="90"/>
      <c r="O69" s="90"/>
      <c r="P69" s="90"/>
      <c r="Q69" s="90"/>
    </row>
    <row r="70" spans="2:17" x14ac:dyDescent="0.2">
      <c r="B70" s="88" t="s">
        <v>192</v>
      </c>
      <c r="C70" s="88"/>
      <c r="D70" s="44" t="s">
        <v>141</v>
      </c>
      <c r="E70" s="88"/>
      <c r="F70" s="90">
        <v>0</v>
      </c>
      <c r="G70" s="90"/>
      <c r="H70" s="90"/>
      <c r="I70" s="90"/>
      <c r="J70" s="90"/>
      <c r="K70" s="90"/>
      <c r="L70" s="90"/>
      <c r="M70" s="90"/>
      <c r="N70" s="90"/>
      <c r="O70" s="90"/>
      <c r="P70" s="90"/>
      <c r="Q70" s="90"/>
    </row>
    <row r="71" spans="2:17" x14ac:dyDescent="0.2">
      <c r="B71" s="88" t="s">
        <v>193</v>
      </c>
      <c r="C71" s="88"/>
      <c r="D71" s="44" t="s">
        <v>59</v>
      </c>
      <c r="E71" s="88"/>
      <c r="F71" s="90">
        <v>1277</v>
      </c>
      <c r="G71" s="90"/>
      <c r="H71" s="90"/>
      <c r="I71" s="90"/>
      <c r="J71" s="90"/>
      <c r="K71" s="90"/>
      <c r="L71" s="90"/>
      <c r="M71" s="90"/>
      <c r="N71" s="90"/>
      <c r="O71" s="90"/>
      <c r="P71" s="90"/>
      <c r="Q71" s="90"/>
    </row>
    <row r="72" spans="2:17" x14ac:dyDescent="0.2">
      <c r="B72" s="88" t="s">
        <v>194</v>
      </c>
      <c r="C72" s="88"/>
      <c r="D72" s="44" t="s">
        <v>144</v>
      </c>
      <c r="E72" s="88"/>
      <c r="F72" s="90">
        <v>1000</v>
      </c>
      <c r="G72" s="90"/>
      <c r="H72" s="90"/>
      <c r="I72" s="90"/>
      <c r="J72" s="90"/>
      <c r="K72" s="90"/>
      <c r="L72" s="90"/>
      <c r="M72" s="90"/>
      <c r="N72" s="90"/>
      <c r="O72" s="90"/>
      <c r="P72" s="90"/>
      <c r="Q72" s="90"/>
    </row>
    <row r="73" spans="2:17" x14ac:dyDescent="0.2">
      <c r="B73" s="88" t="s">
        <v>195</v>
      </c>
      <c r="C73" s="88"/>
      <c r="D73" s="44" t="s">
        <v>144</v>
      </c>
      <c r="E73" s="88"/>
      <c r="F73" s="90">
        <v>200</v>
      </c>
      <c r="G73" s="90"/>
      <c r="H73" s="90"/>
      <c r="I73" s="90"/>
      <c r="J73" s="90"/>
      <c r="K73" s="90"/>
      <c r="L73" s="90"/>
      <c r="M73" s="90"/>
      <c r="N73" s="90"/>
      <c r="O73" s="90"/>
      <c r="P73" s="90"/>
      <c r="Q73" s="90"/>
    </row>
    <row r="74" spans="2:17" x14ac:dyDescent="0.2">
      <c r="B74" s="88" t="s">
        <v>196</v>
      </c>
      <c r="C74" s="88"/>
      <c r="D74" s="44" t="s">
        <v>141</v>
      </c>
      <c r="E74" s="88"/>
      <c r="F74" s="90">
        <v>200</v>
      </c>
      <c r="G74" s="90"/>
      <c r="H74" s="90"/>
      <c r="I74" s="90"/>
      <c r="J74" s="90"/>
      <c r="K74" s="90"/>
      <c r="L74" s="90"/>
      <c r="M74" s="90"/>
      <c r="N74" s="90"/>
      <c r="O74" s="90"/>
      <c r="P74" s="90"/>
      <c r="Q74" s="90"/>
    </row>
    <row r="75" spans="2:17" x14ac:dyDescent="0.2">
      <c r="B75" s="88" t="s">
        <v>197</v>
      </c>
      <c r="C75" s="88"/>
      <c r="D75" s="44" t="s">
        <v>138</v>
      </c>
      <c r="E75" s="88"/>
      <c r="F75" s="90">
        <v>100</v>
      </c>
      <c r="G75" s="90"/>
      <c r="H75" s="90"/>
      <c r="I75" s="90"/>
      <c r="J75" s="90"/>
      <c r="K75" s="90"/>
      <c r="L75" s="90"/>
      <c r="M75" s="90"/>
      <c r="N75" s="90"/>
      <c r="O75" s="90"/>
      <c r="P75" s="90"/>
      <c r="Q75" s="90"/>
    </row>
    <row r="76" spans="2:17" x14ac:dyDescent="0.2">
      <c r="B76" s="88" t="s">
        <v>198</v>
      </c>
      <c r="C76" s="88"/>
      <c r="D76" s="44" t="s">
        <v>59</v>
      </c>
      <c r="E76" s="88"/>
      <c r="F76" s="90">
        <v>25</v>
      </c>
      <c r="G76" s="90"/>
      <c r="H76" s="90"/>
      <c r="I76" s="90"/>
      <c r="J76" s="90"/>
      <c r="K76" s="90"/>
      <c r="L76" s="90"/>
      <c r="M76" s="90"/>
      <c r="N76" s="90"/>
      <c r="O76" s="90"/>
      <c r="P76" s="90"/>
      <c r="Q76" s="90"/>
    </row>
    <row r="77" spans="2:17" x14ac:dyDescent="0.2">
      <c r="B77" s="88" t="s">
        <v>199</v>
      </c>
      <c r="C77" s="88"/>
      <c r="D77" s="44" t="s">
        <v>141</v>
      </c>
      <c r="E77" s="88"/>
      <c r="F77" s="90">
        <v>50</v>
      </c>
      <c r="G77" s="90"/>
      <c r="H77" s="90"/>
      <c r="I77" s="90"/>
      <c r="J77" s="90"/>
      <c r="K77" s="90"/>
      <c r="L77" s="90"/>
      <c r="M77" s="90"/>
      <c r="N77" s="90"/>
      <c r="O77" s="90"/>
      <c r="P77" s="90"/>
      <c r="Q77" s="90"/>
    </row>
    <row r="78" spans="2:17" x14ac:dyDescent="0.2">
      <c r="B78" s="88" t="s">
        <v>200</v>
      </c>
      <c r="C78" s="88"/>
      <c r="D78" s="44" t="s">
        <v>141</v>
      </c>
      <c r="E78" s="88"/>
      <c r="F78" s="90">
        <v>200</v>
      </c>
      <c r="G78" s="90"/>
      <c r="H78" s="90"/>
      <c r="I78" s="90"/>
      <c r="J78" s="90"/>
      <c r="K78" s="90"/>
      <c r="L78" s="90"/>
      <c r="M78" s="90"/>
      <c r="N78" s="90"/>
      <c r="O78" s="90"/>
      <c r="P78" s="90"/>
      <c r="Q78" s="90"/>
    </row>
    <row r="79" spans="2:17" x14ac:dyDescent="0.2">
      <c r="B79" s="88" t="s">
        <v>201</v>
      </c>
      <c r="C79" s="88"/>
      <c r="D79" s="44" t="s">
        <v>141</v>
      </c>
      <c r="E79" s="88"/>
      <c r="F79" s="90">
        <v>20</v>
      </c>
      <c r="G79" s="90"/>
      <c r="H79" s="90"/>
      <c r="I79" s="90"/>
      <c r="J79" s="90"/>
      <c r="K79" s="90"/>
      <c r="L79" s="90"/>
      <c r="M79" s="90"/>
      <c r="N79" s="90"/>
      <c r="O79" s="90"/>
      <c r="P79" s="90"/>
      <c r="Q79" s="90"/>
    </row>
    <row r="80" spans="2:17" x14ac:dyDescent="0.2">
      <c r="B80" s="88" t="s">
        <v>202</v>
      </c>
      <c r="C80" s="88"/>
      <c r="D80" s="44" t="s">
        <v>141</v>
      </c>
      <c r="E80" s="88"/>
      <c r="F80" s="90">
        <v>50</v>
      </c>
      <c r="G80" s="90"/>
      <c r="H80" s="90"/>
      <c r="I80" s="90"/>
      <c r="J80" s="90"/>
      <c r="K80" s="90"/>
      <c r="L80" s="90"/>
      <c r="M80" s="90"/>
      <c r="N80" s="90"/>
      <c r="O80" s="90"/>
      <c r="P80" s="90"/>
      <c r="Q80" s="90"/>
    </row>
    <row r="81" spans="2:17" x14ac:dyDescent="0.2">
      <c r="B81" s="88" t="s">
        <v>203</v>
      </c>
      <c r="C81" s="88"/>
      <c r="D81" s="44" t="s">
        <v>141</v>
      </c>
      <c r="E81" s="88"/>
      <c r="F81" s="90">
        <v>250</v>
      </c>
      <c r="G81" s="90"/>
      <c r="H81" s="90"/>
      <c r="I81" s="90"/>
      <c r="J81" s="90"/>
      <c r="K81" s="90"/>
      <c r="L81" s="90"/>
      <c r="M81" s="90"/>
      <c r="N81" s="90"/>
      <c r="O81" s="90"/>
      <c r="P81" s="90"/>
      <c r="Q81" s="90"/>
    </row>
    <row r="82" spans="2:17" x14ac:dyDescent="0.2">
      <c r="B82" s="88" t="s">
        <v>204</v>
      </c>
      <c r="C82" s="88"/>
      <c r="D82" s="44" t="s">
        <v>141</v>
      </c>
      <c r="E82" s="88"/>
      <c r="F82" s="90">
        <v>525</v>
      </c>
      <c r="G82" s="90"/>
      <c r="H82" s="90"/>
      <c r="I82" s="90"/>
      <c r="J82" s="90"/>
      <c r="K82" s="90"/>
      <c r="L82" s="90"/>
      <c r="M82" s="90"/>
      <c r="N82" s="90"/>
      <c r="O82" s="90"/>
      <c r="P82" s="90"/>
      <c r="Q82" s="90"/>
    </row>
    <row r="83" spans="2:17" x14ac:dyDescent="0.2">
      <c r="B83" s="88" t="s">
        <v>205</v>
      </c>
      <c r="C83" s="88"/>
      <c r="D83" s="44" t="s">
        <v>138</v>
      </c>
      <c r="E83" s="88"/>
      <c r="F83" s="90">
        <v>519000</v>
      </c>
      <c r="G83" s="90"/>
      <c r="H83" s="90"/>
      <c r="I83" s="90"/>
      <c r="J83" s="90"/>
      <c r="K83" s="90"/>
      <c r="L83" s="90"/>
      <c r="M83" s="90"/>
      <c r="N83" s="90"/>
      <c r="O83" s="90"/>
      <c r="P83" s="90"/>
      <c r="Q83" s="90"/>
    </row>
    <row r="84" spans="2:17" x14ac:dyDescent="0.2">
      <c r="B84" s="88" t="s">
        <v>206</v>
      </c>
      <c r="C84" s="88"/>
      <c r="D84" s="44" t="s">
        <v>144</v>
      </c>
      <c r="E84" s="88"/>
      <c r="F84" s="90">
        <v>35000</v>
      </c>
      <c r="G84" s="90"/>
      <c r="H84" s="90"/>
      <c r="I84" s="90"/>
      <c r="J84" s="90"/>
      <c r="K84" s="90"/>
      <c r="L84" s="90"/>
      <c r="M84" s="90"/>
      <c r="N84" s="90"/>
      <c r="O84" s="90"/>
      <c r="P84" s="90"/>
      <c r="Q84" s="90"/>
    </row>
    <row r="85" spans="2:17" x14ac:dyDescent="0.2">
      <c r="B85" s="88" t="s">
        <v>207</v>
      </c>
      <c r="C85" s="88"/>
      <c r="D85" s="44" t="s">
        <v>141</v>
      </c>
      <c r="E85" s="88"/>
      <c r="F85" s="90">
        <v>4000</v>
      </c>
      <c r="G85" s="90"/>
      <c r="H85" s="90"/>
      <c r="I85" s="90"/>
      <c r="J85" s="90"/>
      <c r="K85" s="90"/>
      <c r="L85" s="90"/>
      <c r="M85" s="90"/>
      <c r="N85" s="90"/>
      <c r="O85" s="90"/>
      <c r="P85" s="90"/>
      <c r="Q85" s="90"/>
    </row>
    <row r="86" spans="2:17" x14ac:dyDescent="0.2">
      <c r="B86" s="88" t="s">
        <v>208</v>
      </c>
      <c r="C86" s="88"/>
      <c r="D86" s="44" t="s">
        <v>138</v>
      </c>
      <c r="E86" s="88"/>
      <c r="F86" s="90">
        <v>425</v>
      </c>
      <c r="G86" s="90"/>
      <c r="H86" s="90"/>
      <c r="I86" s="90"/>
      <c r="J86" s="90"/>
      <c r="K86" s="90"/>
      <c r="L86" s="90"/>
      <c r="M86" s="90"/>
      <c r="N86" s="90"/>
      <c r="O86" s="90"/>
      <c r="P86" s="90"/>
      <c r="Q86" s="90"/>
    </row>
    <row r="87" spans="2:17" x14ac:dyDescent="0.2">
      <c r="B87" s="88" t="s">
        <v>209</v>
      </c>
      <c r="C87" s="88"/>
      <c r="D87" s="44" t="s">
        <v>144</v>
      </c>
      <c r="E87" s="88"/>
      <c r="F87" s="90"/>
      <c r="G87" s="90"/>
      <c r="H87" s="90"/>
      <c r="I87" s="90"/>
      <c r="J87" s="90"/>
      <c r="K87" s="90"/>
      <c r="L87" s="90"/>
      <c r="M87" s="90"/>
      <c r="N87" s="90"/>
      <c r="O87" s="90"/>
      <c r="P87" s="90"/>
      <c r="Q87" s="90"/>
    </row>
    <row r="88" spans="2:17" x14ac:dyDescent="0.2">
      <c r="B88" s="88" t="s">
        <v>210</v>
      </c>
      <c r="C88" s="88"/>
      <c r="D88" s="44" t="s">
        <v>141</v>
      </c>
      <c r="E88" s="88"/>
      <c r="F88" s="90"/>
      <c r="G88" s="90"/>
      <c r="H88" s="90"/>
      <c r="I88" s="90"/>
      <c r="J88" s="90"/>
      <c r="K88" s="90"/>
      <c r="L88" s="90"/>
      <c r="M88" s="90"/>
      <c r="N88" s="90"/>
      <c r="O88" s="90"/>
      <c r="P88" s="90"/>
      <c r="Q88" s="90"/>
    </row>
    <row r="89" spans="2:17" x14ac:dyDescent="0.2">
      <c r="B89" s="88" t="s">
        <v>211</v>
      </c>
      <c r="C89" s="88"/>
      <c r="D89" s="44" t="s">
        <v>144</v>
      </c>
      <c r="E89" s="88"/>
      <c r="F89" s="90">
        <v>0</v>
      </c>
      <c r="G89" s="90"/>
      <c r="H89" s="90"/>
      <c r="I89" s="90"/>
      <c r="J89" s="90"/>
      <c r="K89" s="90"/>
      <c r="L89" s="90"/>
      <c r="M89" s="90"/>
      <c r="N89" s="90"/>
      <c r="O89" s="90"/>
      <c r="P89" s="90"/>
      <c r="Q89" s="90"/>
    </row>
    <row r="90" spans="2:17" x14ac:dyDescent="0.2">
      <c r="B90" s="88" t="s">
        <v>212</v>
      </c>
      <c r="C90" s="88"/>
      <c r="D90" s="44" t="s">
        <v>141</v>
      </c>
      <c r="E90" s="88"/>
      <c r="F90" s="90">
        <v>500</v>
      </c>
      <c r="G90" s="90"/>
      <c r="H90" s="90"/>
      <c r="I90" s="90"/>
      <c r="J90" s="90"/>
      <c r="K90" s="90"/>
      <c r="L90" s="90"/>
      <c r="M90" s="90"/>
      <c r="N90" s="90"/>
      <c r="O90" s="90"/>
      <c r="P90" s="90"/>
      <c r="Q90" s="90"/>
    </row>
    <row r="91" spans="2:17" x14ac:dyDescent="0.2">
      <c r="B91" s="88" t="s">
        <v>213</v>
      </c>
      <c r="C91" s="88"/>
      <c r="D91" s="44" t="s">
        <v>138</v>
      </c>
      <c r="E91" s="88"/>
      <c r="F91" s="90">
        <v>100</v>
      </c>
      <c r="G91" s="90"/>
      <c r="H91" s="90"/>
      <c r="I91" s="90"/>
      <c r="J91" s="90"/>
      <c r="K91" s="90"/>
      <c r="L91" s="90"/>
      <c r="M91" s="90"/>
      <c r="N91" s="90"/>
      <c r="O91" s="90"/>
      <c r="P91" s="90"/>
      <c r="Q91" s="90"/>
    </row>
    <row r="92" spans="2:17" x14ac:dyDescent="0.2">
      <c r="B92" s="88" t="s">
        <v>214</v>
      </c>
      <c r="C92" s="88"/>
      <c r="D92" s="44" t="s">
        <v>141</v>
      </c>
      <c r="E92" s="88"/>
      <c r="F92" s="90">
        <v>900</v>
      </c>
      <c r="G92" s="90"/>
      <c r="H92" s="90"/>
      <c r="I92" s="90"/>
      <c r="J92" s="90"/>
      <c r="K92" s="90"/>
      <c r="L92" s="90"/>
      <c r="M92" s="90"/>
      <c r="N92" s="90"/>
      <c r="O92" s="90"/>
      <c r="P92" s="90"/>
      <c r="Q92" s="90"/>
    </row>
    <row r="93" spans="2:17" x14ac:dyDescent="0.2">
      <c r="B93" s="88" t="s">
        <v>215</v>
      </c>
      <c r="C93" s="88"/>
      <c r="D93" s="44" t="s">
        <v>144</v>
      </c>
      <c r="E93" s="88"/>
      <c r="F93" s="96">
        <v>0</v>
      </c>
      <c r="G93" s="96"/>
      <c r="H93" s="96"/>
      <c r="I93" s="96"/>
      <c r="J93" s="96"/>
      <c r="K93" s="96"/>
      <c r="L93" s="96"/>
      <c r="M93" s="96"/>
      <c r="N93" s="96"/>
      <c r="O93" s="96"/>
      <c r="P93" s="96"/>
      <c r="Q93" s="96"/>
    </row>
    <row r="94" spans="2:17" x14ac:dyDescent="0.2">
      <c r="B94" s="23" t="s">
        <v>216</v>
      </c>
      <c r="C94" s="23"/>
      <c r="D94" s="85"/>
      <c r="E94" s="23"/>
      <c r="F94" s="94">
        <f>SUM(F64:F93)</f>
        <v>565692</v>
      </c>
      <c r="G94" s="94"/>
      <c r="H94" s="94"/>
      <c r="I94" s="94"/>
      <c r="J94" s="94"/>
      <c r="K94" s="94"/>
      <c r="L94" s="94"/>
      <c r="M94" s="94"/>
      <c r="N94" s="94"/>
      <c r="O94" s="94"/>
      <c r="P94" s="94"/>
      <c r="Q94" s="94"/>
    </row>
    <row r="95" spans="2:17" x14ac:dyDescent="0.2">
      <c r="B95" s="23"/>
      <c r="C95" s="23"/>
      <c r="D95" s="85"/>
      <c r="E95" s="23"/>
      <c r="F95" s="95"/>
      <c r="G95" s="95"/>
      <c r="H95" s="95"/>
      <c r="I95" s="95"/>
      <c r="J95" s="95"/>
      <c r="K95" s="95"/>
      <c r="L95" s="95"/>
      <c r="M95" s="95"/>
      <c r="N95" s="95"/>
      <c r="O95" s="95"/>
      <c r="P95" s="95"/>
      <c r="Q95" s="95"/>
    </row>
    <row r="96" spans="2:17" x14ac:dyDescent="0.2">
      <c r="B96" s="87" t="s">
        <v>217</v>
      </c>
      <c r="C96" s="87"/>
      <c r="D96" s="84"/>
      <c r="E96" s="87"/>
      <c r="F96" s="94">
        <f>F61-F94</f>
        <v>-550892</v>
      </c>
      <c r="G96" s="94"/>
      <c r="H96" s="94"/>
      <c r="I96" s="94"/>
      <c r="J96" s="94"/>
      <c r="K96" s="94"/>
      <c r="L96" s="94"/>
      <c r="M96" s="94"/>
      <c r="N96" s="94"/>
      <c r="O96" s="94"/>
      <c r="P96" s="94"/>
      <c r="Q96" s="94"/>
    </row>
    <row r="97" spans="2:17" x14ac:dyDescent="0.2">
      <c r="B97" s="23"/>
      <c r="C97" s="23"/>
      <c r="D97" s="85"/>
      <c r="E97" s="23"/>
      <c r="F97" s="95"/>
      <c r="G97" s="95"/>
      <c r="H97" s="95"/>
      <c r="I97" s="95"/>
      <c r="J97" s="95"/>
      <c r="K97" s="95"/>
      <c r="L97" s="95"/>
      <c r="M97" s="95"/>
      <c r="N97" s="95"/>
      <c r="O97" s="95"/>
      <c r="P97" s="95"/>
      <c r="Q97" s="95"/>
    </row>
    <row r="98" spans="2:17" x14ac:dyDescent="0.2">
      <c r="B98" s="23" t="s">
        <v>218</v>
      </c>
      <c r="C98" s="23"/>
      <c r="D98" s="85"/>
      <c r="E98" s="23"/>
      <c r="F98" s="95"/>
      <c r="G98" s="95"/>
      <c r="H98" s="95"/>
      <c r="I98" s="95"/>
      <c r="J98" s="95"/>
      <c r="K98" s="95"/>
      <c r="L98" s="95"/>
      <c r="M98" s="95"/>
      <c r="N98" s="95"/>
      <c r="O98" s="95"/>
      <c r="P98" s="95"/>
      <c r="Q98" s="95"/>
    </row>
    <row r="99" spans="2:17" x14ac:dyDescent="0.2">
      <c r="B99" s="88" t="s">
        <v>219</v>
      </c>
      <c r="C99" s="88"/>
      <c r="D99" s="143"/>
      <c r="E99" s="88"/>
      <c r="F99" s="90">
        <v>0</v>
      </c>
      <c r="G99" s="90"/>
      <c r="H99" s="90"/>
      <c r="I99" s="90"/>
      <c r="J99" s="90"/>
      <c r="K99" s="90"/>
      <c r="L99" s="90"/>
      <c r="M99" s="90"/>
      <c r="N99" s="90"/>
      <c r="O99" s="90"/>
      <c r="P99" s="90"/>
      <c r="Q99" s="90"/>
    </row>
    <row r="100" spans="2:17" x14ac:dyDescent="0.2">
      <c r="B100" s="88" t="s">
        <v>220</v>
      </c>
      <c r="C100" s="88"/>
      <c r="D100" s="143"/>
      <c r="E100" s="88"/>
      <c r="F100" s="90">
        <v>0</v>
      </c>
      <c r="G100" s="90"/>
      <c r="H100" s="90"/>
      <c r="I100" s="90"/>
      <c r="J100" s="90"/>
      <c r="K100" s="90"/>
      <c r="L100" s="90"/>
      <c r="M100" s="90"/>
      <c r="N100" s="90"/>
      <c r="O100" s="90"/>
      <c r="P100" s="90"/>
      <c r="Q100" s="90"/>
    </row>
    <row r="101" spans="2:17" x14ac:dyDescent="0.2">
      <c r="B101" s="88" t="s">
        <v>221</v>
      </c>
      <c r="C101" s="88"/>
      <c r="D101" s="143"/>
      <c r="E101" s="88"/>
      <c r="F101" s="96">
        <v>0</v>
      </c>
      <c r="G101" s="96"/>
      <c r="H101" s="96"/>
      <c r="I101" s="96"/>
      <c r="J101" s="96"/>
      <c r="K101" s="96"/>
      <c r="L101" s="96"/>
      <c r="M101" s="96"/>
      <c r="N101" s="96"/>
      <c r="O101" s="96"/>
      <c r="P101" s="96"/>
      <c r="Q101" s="96"/>
    </row>
    <row r="102" spans="2:17" x14ac:dyDescent="0.2">
      <c r="B102" s="23" t="s">
        <v>222</v>
      </c>
      <c r="C102" s="23"/>
      <c r="D102" s="85"/>
      <c r="E102" s="23"/>
      <c r="F102" s="92">
        <f>SUM(F99:F101)</f>
        <v>0</v>
      </c>
      <c r="G102" s="92"/>
      <c r="H102" s="92"/>
      <c r="I102" s="92"/>
      <c r="J102" s="92"/>
      <c r="K102" s="92"/>
      <c r="L102" s="92"/>
      <c r="M102" s="92"/>
      <c r="N102" s="92"/>
      <c r="O102" s="92"/>
      <c r="P102" s="92"/>
      <c r="Q102" s="92"/>
    </row>
    <row r="103" spans="2:17" x14ac:dyDescent="0.2">
      <c r="F103" s="97"/>
      <c r="G103" s="97"/>
      <c r="H103" s="97"/>
      <c r="I103" s="97"/>
      <c r="J103" s="97"/>
      <c r="K103" s="97"/>
      <c r="L103" s="97"/>
      <c r="M103" s="97"/>
      <c r="N103" s="97"/>
      <c r="O103" s="97"/>
      <c r="P103" s="97"/>
      <c r="Q103" s="97"/>
    </row>
    <row r="104" spans="2:17" ht="13.5" customHeight="1" thickBot="1" x14ac:dyDescent="0.25">
      <c r="B104" s="87" t="s">
        <v>223</v>
      </c>
      <c r="C104" s="87"/>
      <c r="D104" s="84"/>
      <c r="E104" s="87"/>
      <c r="F104" s="98">
        <f>F96-F102</f>
        <v>-550892</v>
      </c>
      <c r="G104" s="98"/>
      <c r="H104" s="98"/>
      <c r="I104" s="98"/>
      <c r="J104" s="98"/>
      <c r="K104" s="98"/>
      <c r="L104" s="98"/>
      <c r="M104" s="98"/>
      <c r="N104" s="98"/>
      <c r="O104" s="98"/>
      <c r="P104" s="98"/>
      <c r="Q104" s="98"/>
    </row>
    <row r="105" spans="2:17" ht="13.5" customHeight="1" thickTop="1" x14ac:dyDescent="0.2">
      <c r="F105" s="92"/>
      <c r="G105" s="92"/>
      <c r="H105" s="92"/>
      <c r="I105" s="92"/>
      <c r="J105" s="92"/>
      <c r="K105" s="92"/>
      <c r="L105" s="92"/>
      <c r="M105" s="92"/>
      <c r="N105" s="92"/>
      <c r="O105" s="92"/>
      <c r="P105" s="92"/>
      <c r="Q105" s="92"/>
    </row>
    <row r="106" spans="2:17" x14ac:dyDescent="0.2">
      <c r="F106" s="92"/>
      <c r="G106" s="92"/>
      <c r="H106" s="92"/>
      <c r="I106" s="92"/>
      <c r="J106" s="92"/>
      <c r="K106" s="92"/>
      <c r="L106" s="92"/>
      <c r="M106" s="92"/>
      <c r="N106" s="92"/>
      <c r="O106" s="92"/>
      <c r="P106" s="92"/>
      <c r="Q106" s="92"/>
    </row>
    <row r="107" spans="2:17" ht="18.600000000000001" customHeight="1" x14ac:dyDescent="0.2">
      <c r="B107" s="63" t="s">
        <v>65</v>
      </c>
      <c r="C107" s="15"/>
      <c r="D107" s="142"/>
      <c r="E107" s="15"/>
      <c r="F107" s="15"/>
      <c r="G107" s="15"/>
      <c r="H107" s="15"/>
      <c r="I107" s="15"/>
      <c r="J107" s="15"/>
      <c r="K107" s="15"/>
      <c r="L107" s="15"/>
      <c r="M107" s="15"/>
      <c r="N107" s="15"/>
      <c r="O107" s="15"/>
      <c r="P107" s="15"/>
      <c r="Q107" s="15"/>
    </row>
    <row r="109" spans="2:17" x14ac:dyDescent="0.2">
      <c r="D109" s="84" t="s">
        <v>224</v>
      </c>
      <c r="F109" s="19">
        <f t="shared" ref="F109:Q109" si="0">F49</f>
        <v>43861</v>
      </c>
      <c r="G109" s="19">
        <f t="shared" si="0"/>
        <v>43890</v>
      </c>
      <c r="H109" s="19">
        <f t="shared" si="0"/>
        <v>43921</v>
      </c>
      <c r="I109" s="19">
        <f t="shared" si="0"/>
        <v>43951</v>
      </c>
      <c r="J109" s="19">
        <f t="shared" si="0"/>
        <v>43982</v>
      </c>
      <c r="K109" s="19">
        <f t="shared" si="0"/>
        <v>44012</v>
      </c>
      <c r="L109" s="19">
        <f t="shared" si="0"/>
        <v>44043</v>
      </c>
      <c r="M109" s="19">
        <f t="shared" si="0"/>
        <v>44074</v>
      </c>
      <c r="N109" s="19">
        <f t="shared" si="0"/>
        <v>44104</v>
      </c>
      <c r="O109" s="19">
        <f t="shared" si="0"/>
        <v>44135</v>
      </c>
      <c r="P109" s="19">
        <f t="shared" si="0"/>
        <v>44165</v>
      </c>
      <c r="Q109" s="19">
        <f t="shared" si="0"/>
        <v>44196</v>
      </c>
    </row>
    <row r="110" spans="2:17" x14ac:dyDescent="0.2">
      <c r="B110" s="23" t="s">
        <v>225</v>
      </c>
    </row>
    <row r="111" spans="2:17" x14ac:dyDescent="0.2">
      <c r="B111" s="25" t="s">
        <v>64</v>
      </c>
      <c r="F111" s="101">
        <v>-38602</v>
      </c>
      <c r="G111" s="101"/>
      <c r="H111" s="101"/>
      <c r="I111" s="101"/>
      <c r="J111" s="101"/>
      <c r="K111" s="101"/>
      <c r="L111" s="101"/>
      <c r="M111" s="101"/>
      <c r="N111" s="101"/>
      <c r="O111" s="101"/>
      <c r="P111" s="101"/>
      <c r="Q111" s="101"/>
    </row>
    <row r="112" spans="2:17" x14ac:dyDescent="0.2">
      <c r="B112" s="46" t="s">
        <v>226</v>
      </c>
      <c r="F112" s="175"/>
      <c r="G112" s="101"/>
      <c r="H112" s="101"/>
      <c r="I112" s="101"/>
      <c r="J112" s="101"/>
      <c r="K112" s="101"/>
      <c r="L112" s="101"/>
      <c r="M112" s="101"/>
      <c r="N112" s="101"/>
      <c r="O112" s="101"/>
      <c r="P112" s="101"/>
      <c r="Q112" s="101"/>
    </row>
    <row r="113" spans="2:17" x14ac:dyDescent="0.2">
      <c r="B113" s="46" t="s">
        <v>227</v>
      </c>
      <c r="F113" s="176"/>
      <c r="G113" s="101"/>
      <c r="H113" s="101"/>
      <c r="I113" s="101"/>
      <c r="J113" s="101"/>
      <c r="K113" s="101"/>
      <c r="L113" s="101"/>
      <c r="M113" s="101"/>
      <c r="N113" s="101"/>
      <c r="O113" s="101"/>
      <c r="P113" s="101"/>
      <c r="Q113" s="101"/>
    </row>
    <row r="114" spans="2:17" x14ac:dyDescent="0.2">
      <c r="B114" s="46" t="s">
        <v>228</v>
      </c>
      <c r="D114" s="44" t="s">
        <v>150</v>
      </c>
      <c r="F114" s="176"/>
      <c r="G114" s="101"/>
      <c r="H114" s="101"/>
      <c r="I114" s="101"/>
      <c r="J114" s="101"/>
      <c r="K114" s="101"/>
      <c r="L114" s="101"/>
      <c r="M114" s="101"/>
      <c r="N114" s="101"/>
      <c r="O114" s="101"/>
      <c r="P114" s="101"/>
      <c r="Q114" s="101"/>
    </row>
    <row r="115" spans="2:17" x14ac:dyDescent="0.2">
      <c r="B115" s="46" t="s">
        <v>229</v>
      </c>
      <c r="F115" s="176"/>
      <c r="G115" s="101"/>
      <c r="H115" s="101"/>
      <c r="I115" s="101"/>
      <c r="J115" s="101"/>
      <c r="K115" s="101"/>
      <c r="L115" s="101"/>
      <c r="M115" s="101"/>
      <c r="N115" s="101"/>
      <c r="O115" s="101"/>
      <c r="P115" s="101"/>
      <c r="Q115" s="101"/>
    </row>
    <row r="116" spans="2:17" x14ac:dyDescent="0.2">
      <c r="B116" s="46" t="s">
        <v>230</v>
      </c>
      <c r="F116" s="176"/>
      <c r="G116" s="101"/>
      <c r="H116" s="101"/>
      <c r="I116" s="101"/>
      <c r="J116" s="101"/>
      <c r="K116" s="101"/>
      <c r="L116" s="101"/>
      <c r="M116" s="101"/>
      <c r="N116" s="101"/>
      <c r="O116" s="101"/>
      <c r="P116" s="101"/>
      <c r="Q116" s="101"/>
    </row>
    <row r="117" spans="2:17" x14ac:dyDescent="0.2">
      <c r="B117" s="46" t="s">
        <v>231</v>
      </c>
      <c r="D117" s="44" t="s">
        <v>152</v>
      </c>
      <c r="F117" s="177"/>
      <c r="G117" s="101"/>
      <c r="H117" s="101"/>
      <c r="I117" s="101"/>
      <c r="J117" s="101"/>
      <c r="K117" s="101"/>
      <c r="L117" s="101"/>
      <c r="M117" s="101"/>
      <c r="N117" s="101"/>
      <c r="O117" s="101"/>
      <c r="P117" s="101"/>
      <c r="Q117" s="101"/>
    </row>
    <row r="118" spans="2:17" ht="14.45" customHeight="1" x14ac:dyDescent="0.25">
      <c r="B118" s="25" t="s">
        <v>68</v>
      </c>
      <c r="C118" s="111" t="s">
        <v>232</v>
      </c>
      <c r="D118" s="16"/>
      <c r="F118" s="174">
        <f t="shared" ref="F118:Q118" si="1">SUM(F112:F117)</f>
        <v>0</v>
      </c>
      <c r="G118" s="101">
        <f t="shared" si="1"/>
        <v>0</v>
      </c>
      <c r="H118" s="101">
        <f t="shared" si="1"/>
        <v>0</v>
      </c>
      <c r="I118" s="101">
        <f t="shared" si="1"/>
        <v>0</v>
      </c>
      <c r="J118" s="101">
        <f t="shared" si="1"/>
        <v>0</v>
      </c>
      <c r="K118" s="101">
        <f t="shared" si="1"/>
        <v>0</v>
      </c>
      <c r="L118" s="101">
        <f t="shared" si="1"/>
        <v>0</v>
      </c>
      <c r="M118" s="101">
        <f t="shared" si="1"/>
        <v>0</v>
      </c>
      <c r="N118" s="101">
        <f t="shared" si="1"/>
        <v>0</v>
      </c>
      <c r="O118" s="101">
        <f t="shared" si="1"/>
        <v>0</v>
      </c>
      <c r="P118" s="101">
        <f t="shared" si="1"/>
        <v>0</v>
      </c>
      <c r="Q118" s="101">
        <f t="shared" si="1"/>
        <v>0</v>
      </c>
    </row>
    <row r="119" spans="2:17" x14ac:dyDescent="0.2">
      <c r="B119" s="25" t="s">
        <v>67</v>
      </c>
      <c r="F119" s="101">
        <v>2000</v>
      </c>
      <c r="G119" s="101"/>
      <c r="H119" s="101"/>
      <c r="I119" s="101"/>
      <c r="J119" s="101"/>
      <c r="K119" s="101"/>
      <c r="L119" s="101"/>
      <c r="M119" s="101"/>
      <c r="N119" s="101"/>
      <c r="O119" s="101"/>
      <c r="P119" s="101"/>
      <c r="Q119" s="101"/>
    </row>
    <row r="120" spans="2:17" x14ac:dyDescent="0.2">
      <c r="B120" s="25" t="s">
        <v>69</v>
      </c>
      <c r="F120" s="102">
        <v>-38602</v>
      </c>
      <c r="G120" s="102"/>
      <c r="H120" s="102"/>
      <c r="I120" s="102"/>
      <c r="J120" s="102"/>
      <c r="K120" s="102"/>
      <c r="L120" s="102"/>
      <c r="M120" s="102"/>
      <c r="N120" s="102"/>
      <c r="O120" s="102"/>
      <c r="P120" s="102"/>
      <c r="Q120" s="102"/>
    </row>
    <row r="121" spans="2:17" x14ac:dyDescent="0.2">
      <c r="F121" s="101"/>
      <c r="G121" s="101"/>
      <c r="H121" s="101"/>
      <c r="I121" s="101"/>
      <c r="J121" s="101"/>
      <c r="K121" s="101"/>
      <c r="L121" s="101"/>
      <c r="M121" s="101"/>
      <c r="N121" s="101"/>
      <c r="O121" s="101"/>
      <c r="P121" s="101"/>
      <c r="Q121" s="101"/>
    </row>
    <row r="122" spans="2:17" x14ac:dyDescent="0.2">
      <c r="B122" s="23" t="s">
        <v>233</v>
      </c>
      <c r="F122" s="101"/>
      <c r="G122" s="101"/>
      <c r="H122" s="101"/>
      <c r="I122" s="101"/>
      <c r="J122" s="101"/>
      <c r="K122" s="101"/>
      <c r="L122" s="101"/>
      <c r="M122" s="101"/>
      <c r="N122" s="101"/>
      <c r="O122" s="101"/>
      <c r="P122" s="101"/>
      <c r="Q122" s="101"/>
    </row>
    <row r="123" spans="2:17" x14ac:dyDescent="0.2">
      <c r="B123" s="25" t="s">
        <v>71</v>
      </c>
      <c r="D123" s="44" t="s">
        <v>157</v>
      </c>
      <c r="F123" s="101">
        <v>-2000</v>
      </c>
      <c r="G123" s="101"/>
      <c r="H123" s="101"/>
      <c r="I123" s="101"/>
      <c r="J123" s="101"/>
      <c r="K123" s="101"/>
      <c r="L123" s="101"/>
      <c r="M123" s="101"/>
      <c r="N123" s="101"/>
      <c r="O123" s="101"/>
      <c r="P123" s="101"/>
      <c r="Q123" s="101"/>
    </row>
    <row r="124" spans="2:17" x14ac:dyDescent="0.2">
      <c r="B124" s="25" t="s">
        <v>72</v>
      </c>
      <c r="D124" s="44" t="s">
        <v>154</v>
      </c>
      <c r="F124" s="101">
        <v>0</v>
      </c>
      <c r="G124" s="101"/>
      <c r="H124" s="101"/>
      <c r="I124" s="101"/>
      <c r="J124" s="101"/>
      <c r="K124" s="101"/>
      <c r="L124" s="101"/>
      <c r="M124" s="101"/>
      <c r="N124" s="101"/>
      <c r="O124" s="101"/>
      <c r="P124" s="101"/>
      <c r="Q124" s="101"/>
    </row>
    <row r="125" spans="2:17" x14ac:dyDescent="0.2">
      <c r="B125" s="25" t="s">
        <v>69</v>
      </c>
      <c r="F125" s="102">
        <v>-2000</v>
      </c>
      <c r="G125" s="102"/>
      <c r="H125" s="102"/>
      <c r="I125" s="102"/>
      <c r="J125" s="102"/>
      <c r="K125" s="102"/>
      <c r="L125" s="102"/>
      <c r="M125" s="102"/>
      <c r="N125" s="102"/>
      <c r="O125" s="102"/>
      <c r="P125" s="102"/>
      <c r="Q125" s="102"/>
    </row>
    <row r="126" spans="2:17" x14ac:dyDescent="0.2">
      <c r="F126" s="101"/>
      <c r="G126" s="101"/>
      <c r="H126" s="101"/>
      <c r="I126" s="101"/>
      <c r="J126" s="101"/>
      <c r="K126" s="101"/>
      <c r="L126" s="101"/>
      <c r="M126" s="101"/>
      <c r="N126" s="101"/>
      <c r="O126" s="101"/>
      <c r="P126" s="101"/>
      <c r="Q126" s="101"/>
    </row>
    <row r="127" spans="2:17" x14ac:dyDescent="0.2">
      <c r="B127" s="23" t="s">
        <v>234</v>
      </c>
      <c r="F127" s="101"/>
      <c r="G127" s="101"/>
      <c r="H127" s="101"/>
      <c r="I127" s="101"/>
      <c r="J127" s="101"/>
      <c r="K127" s="101"/>
      <c r="L127" s="101"/>
      <c r="M127" s="101"/>
      <c r="N127" s="101"/>
      <c r="O127" s="101"/>
      <c r="P127" s="101"/>
      <c r="Q127" s="101"/>
    </row>
    <row r="128" spans="2:17" x14ac:dyDescent="0.2">
      <c r="B128" s="25" t="s">
        <v>75</v>
      </c>
      <c r="F128" s="101">
        <v>0</v>
      </c>
      <c r="G128" s="101"/>
      <c r="H128" s="101"/>
      <c r="I128" s="101"/>
      <c r="J128" s="101"/>
      <c r="K128" s="101"/>
      <c r="L128" s="101"/>
      <c r="M128" s="101"/>
      <c r="N128" s="101"/>
      <c r="O128" s="101"/>
      <c r="P128" s="101"/>
      <c r="Q128" s="101"/>
    </row>
    <row r="129" spans="2:17" x14ac:dyDescent="0.2">
      <c r="B129" s="25" t="s">
        <v>76</v>
      </c>
      <c r="F129" s="101">
        <v>0</v>
      </c>
      <c r="G129" s="101"/>
      <c r="H129" s="101"/>
      <c r="I129" s="101"/>
      <c r="J129" s="101"/>
      <c r="K129" s="101"/>
      <c r="L129" s="101"/>
      <c r="M129" s="101"/>
      <c r="N129" s="101"/>
      <c r="O129" s="101"/>
      <c r="P129" s="101"/>
      <c r="Q129" s="101"/>
    </row>
    <row r="130" spans="2:17" x14ac:dyDescent="0.2">
      <c r="B130" s="25" t="s">
        <v>235</v>
      </c>
      <c r="F130" s="101">
        <v>0</v>
      </c>
      <c r="G130" s="101"/>
      <c r="H130" s="101"/>
      <c r="I130" s="101"/>
      <c r="J130" s="101"/>
      <c r="K130" s="101"/>
      <c r="L130" s="101"/>
      <c r="M130" s="101"/>
      <c r="N130" s="101"/>
      <c r="O130" s="101"/>
      <c r="P130" s="101"/>
      <c r="Q130" s="101"/>
    </row>
    <row r="131" spans="2:17" x14ac:dyDescent="0.2">
      <c r="B131" s="25" t="s">
        <v>77</v>
      </c>
      <c r="F131" s="102">
        <v>0</v>
      </c>
      <c r="G131" s="102"/>
      <c r="H131" s="102"/>
      <c r="I131" s="102"/>
      <c r="J131" s="102"/>
      <c r="K131" s="102"/>
      <c r="L131" s="102"/>
      <c r="M131" s="102"/>
      <c r="N131" s="102"/>
      <c r="O131" s="102"/>
      <c r="P131" s="102"/>
      <c r="Q131" s="102"/>
    </row>
    <row r="135" spans="2:17" ht="18.600000000000001" customHeight="1" x14ac:dyDescent="0.2">
      <c r="B135" s="63" t="s">
        <v>83</v>
      </c>
      <c r="C135" s="15"/>
      <c r="D135" s="142"/>
      <c r="E135" s="15"/>
      <c r="F135" s="15"/>
      <c r="G135" s="15"/>
      <c r="H135" s="15"/>
      <c r="I135" s="15"/>
      <c r="J135" s="15"/>
      <c r="K135" s="15"/>
      <c r="L135" s="15"/>
      <c r="M135" s="15"/>
      <c r="N135" s="15"/>
      <c r="O135" s="15"/>
      <c r="P135" s="15"/>
      <c r="Q135" s="15"/>
    </row>
    <row r="137" spans="2:17" x14ac:dyDescent="0.2">
      <c r="F137" s="85"/>
      <c r="G137" s="85"/>
      <c r="H137" s="85"/>
      <c r="I137" s="85"/>
      <c r="J137" s="85"/>
      <c r="K137" s="85"/>
      <c r="L137" s="85"/>
      <c r="M137" s="85"/>
      <c r="N137" s="85"/>
      <c r="O137" s="85"/>
      <c r="P137" s="85"/>
      <c r="Q137" s="85"/>
    </row>
    <row r="138" spans="2:17" x14ac:dyDescent="0.2">
      <c r="D138" s="84" t="s">
        <v>236</v>
      </c>
      <c r="F138" s="19">
        <f t="shared" ref="F138:Q138" si="2">F49</f>
        <v>43861</v>
      </c>
      <c r="G138" s="19">
        <f t="shared" si="2"/>
        <v>43890</v>
      </c>
      <c r="H138" s="19">
        <f t="shared" si="2"/>
        <v>43921</v>
      </c>
      <c r="I138" s="19">
        <f t="shared" si="2"/>
        <v>43951</v>
      </c>
      <c r="J138" s="19">
        <f t="shared" si="2"/>
        <v>43982</v>
      </c>
      <c r="K138" s="19">
        <f t="shared" si="2"/>
        <v>44012</v>
      </c>
      <c r="L138" s="19">
        <f t="shared" si="2"/>
        <v>44043</v>
      </c>
      <c r="M138" s="19">
        <f t="shared" si="2"/>
        <v>44074</v>
      </c>
      <c r="N138" s="19">
        <f t="shared" si="2"/>
        <v>44104</v>
      </c>
      <c r="O138" s="19">
        <f t="shared" si="2"/>
        <v>44135</v>
      </c>
      <c r="P138" s="19">
        <f t="shared" si="2"/>
        <v>44165</v>
      </c>
      <c r="Q138" s="19">
        <f t="shared" si="2"/>
        <v>44196</v>
      </c>
    </row>
    <row r="139" spans="2:17" x14ac:dyDescent="0.2">
      <c r="B139" s="87" t="s">
        <v>237</v>
      </c>
    </row>
    <row r="140" spans="2:17" x14ac:dyDescent="0.2">
      <c r="B140" s="87" t="s">
        <v>238</v>
      </c>
    </row>
    <row r="141" spans="2:17" x14ac:dyDescent="0.2">
      <c r="B141" s="25" t="s">
        <v>86</v>
      </c>
      <c r="F141" s="101">
        <v>3970000</v>
      </c>
      <c r="G141" s="101"/>
      <c r="H141" s="101"/>
      <c r="I141" s="101"/>
      <c r="J141" s="101"/>
      <c r="K141" s="101"/>
      <c r="L141" s="101"/>
      <c r="M141" s="101"/>
      <c r="N141" s="101"/>
      <c r="O141" s="101"/>
      <c r="P141" s="101"/>
      <c r="Q141" s="101"/>
    </row>
    <row r="142" spans="2:17" x14ac:dyDescent="0.2">
      <c r="B142" s="25" t="s">
        <v>87</v>
      </c>
      <c r="D142" s="44" t="s">
        <v>87</v>
      </c>
      <c r="F142" s="101">
        <v>20000</v>
      </c>
      <c r="G142" s="101"/>
      <c r="H142" s="101"/>
      <c r="I142" s="101"/>
      <c r="J142" s="101"/>
      <c r="K142" s="101"/>
      <c r="L142" s="101"/>
      <c r="M142" s="101"/>
      <c r="N142" s="101"/>
      <c r="O142" s="101"/>
      <c r="P142" s="101"/>
      <c r="Q142" s="101"/>
    </row>
    <row r="143" spans="2:17" x14ac:dyDescent="0.2">
      <c r="B143" s="25" t="s">
        <v>88</v>
      </c>
      <c r="D143" s="44" t="s">
        <v>88</v>
      </c>
      <c r="F143" s="92">
        <v>0</v>
      </c>
      <c r="G143" s="92"/>
      <c r="H143" s="92"/>
      <c r="I143" s="92"/>
      <c r="J143" s="92"/>
      <c r="K143" s="92"/>
      <c r="L143" s="92"/>
      <c r="M143" s="92"/>
      <c r="N143" s="92"/>
      <c r="O143" s="92"/>
      <c r="P143" s="92"/>
      <c r="Q143" s="92"/>
    </row>
    <row r="144" spans="2:17" x14ac:dyDescent="0.2">
      <c r="B144" s="25" t="s">
        <v>239</v>
      </c>
      <c r="D144" s="44" t="s">
        <v>162</v>
      </c>
      <c r="F144" s="92">
        <v>0</v>
      </c>
      <c r="G144" s="92"/>
      <c r="H144" s="92"/>
      <c r="I144" s="92"/>
      <c r="J144" s="92"/>
      <c r="K144" s="92"/>
      <c r="L144" s="92"/>
      <c r="M144" s="92"/>
      <c r="N144" s="92"/>
      <c r="O144" s="92"/>
      <c r="P144" s="92"/>
      <c r="Q144" s="92"/>
    </row>
    <row r="145" spans="2:17" x14ac:dyDescent="0.2">
      <c r="B145" s="25" t="s">
        <v>240</v>
      </c>
      <c r="D145" s="44" t="s">
        <v>162</v>
      </c>
      <c r="F145" s="92">
        <v>0</v>
      </c>
      <c r="G145" s="92"/>
      <c r="H145" s="92"/>
      <c r="I145" s="92"/>
      <c r="J145" s="92"/>
      <c r="K145" s="92"/>
      <c r="L145" s="92"/>
      <c r="M145" s="92"/>
      <c r="N145" s="92"/>
      <c r="O145" s="92"/>
      <c r="P145" s="92"/>
      <c r="Q145" s="92"/>
    </row>
    <row r="146" spans="2:17" x14ac:dyDescent="0.2">
      <c r="B146" s="25" t="s">
        <v>241</v>
      </c>
      <c r="D146" s="44" t="s">
        <v>162</v>
      </c>
      <c r="F146" s="92">
        <v>0</v>
      </c>
      <c r="G146" s="92"/>
      <c r="H146" s="92"/>
      <c r="I146" s="92"/>
      <c r="J146" s="92"/>
      <c r="K146" s="92"/>
      <c r="L146" s="92"/>
      <c r="M146" s="92"/>
      <c r="N146" s="92"/>
      <c r="O146" s="92"/>
      <c r="P146" s="92"/>
      <c r="Q146" s="92"/>
    </row>
    <row r="147" spans="2:17" x14ac:dyDescent="0.2">
      <c r="B147" s="23" t="s">
        <v>242</v>
      </c>
      <c r="F147" s="102">
        <f>SUM(F141:F146)</f>
        <v>3990000</v>
      </c>
      <c r="G147" s="102"/>
      <c r="H147" s="102"/>
      <c r="I147" s="102"/>
      <c r="J147" s="102"/>
      <c r="K147" s="102"/>
      <c r="L147" s="102"/>
      <c r="M147" s="102"/>
      <c r="N147" s="102"/>
      <c r="O147" s="102"/>
      <c r="P147" s="102"/>
      <c r="Q147" s="102"/>
    </row>
    <row r="148" spans="2:17" x14ac:dyDescent="0.2">
      <c r="F148" s="92"/>
      <c r="G148" s="92"/>
      <c r="H148" s="92"/>
      <c r="I148" s="92"/>
      <c r="J148" s="92"/>
      <c r="K148" s="92"/>
      <c r="L148" s="92"/>
      <c r="M148" s="92"/>
      <c r="N148" s="92"/>
      <c r="O148" s="92"/>
      <c r="P148" s="92"/>
      <c r="Q148" s="92"/>
    </row>
    <row r="149" spans="2:17" x14ac:dyDescent="0.2">
      <c r="B149" s="23" t="s">
        <v>243</v>
      </c>
      <c r="F149" s="92"/>
      <c r="G149" s="92"/>
      <c r="H149" s="92"/>
      <c r="I149" s="92"/>
      <c r="J149" s="92"/>
      <c r="K149" s="92"/>
      <c r="L149" s="92"/>
      <c r="M149" s="92"/>
      <c r="N149" s="92"/>
      <c r="O149" s="92"/>
      <c r="P149" s="92"/>
      <c r="Q149" s="92"/>
    </row>
    <row r="150" spans="2:17" x14ac:dyDescent="0.2">
      <c r="B150" s="25" t="s">
        <v>244</v>
      </c>
      <c r="D150" s="44" t="s">
        <v>91</v>
      </c>
      <c r="F150" s="92">
        <v>25000</v>
      </c>
      <c r="G150" s="92"/>
      <c r="H150" s="92"/>
      <c r="I150" s="92"/>
      <c r="J150" s="92"/>
      <c r="K150" s="92"/>
      <c r="L150" s="92"/>
      <c r="M150" s="92"/>
      <c r="N150" s="92"/>
      <c r="O150" s="92"/>
      <c r="P150" s="92"/>
      <c r="Q150" s="92"/>
    </row>
    <row r="151" spans="2:17" x14ac:dyDescent="0.2">
      <c r="B151" s="25" t="s">
        <v>245</v>
      </c>
      <c r="D151" s="44" t="s">
        <v>91</v>
      </c>
      <c r="F151" s="92">
        <v>25000</v>
      </c>
      <c r="G151" s="92"/>
      <c r="H151" s="92"/>
      <c r="I151" s="92"/>
      <c r="J151" s="92"/>
      <c r="K151" s="92"/>
      <c r="L151" s="92"/>
      <c r="M151" s="92"/>
      <c r="N151" s="92"/>
      <c r="O151" s="92"/>
      <c r="P151" s="92"/>
      <c r="Q151" s="92"/>
    </row>
    <row r="152" spans="2:17" x14ac:dyDescent="0.2">
      <c r="B152" s="25" t="s">
        <v>246</v>
      </c>
      <c r="D152" s="44" t="s">
        <v>91</v>
      </c>
      <c r="F152" s="92">
        <v>0</v>
      </c>
      <c r="G152" s="92"/>
      <c r="H152" s="92"/>
      <c r="I152" s="92"/>
      <c r="J152" s="92"/>
      <c r="K152" s="92"/>
      <c r="L152" s="92"/>
      <c r="M152" s="92"/>
      <c r="N152" s="92"/>
      <c r="O152" s="92"/>
      <c r="P152" s="92"/>
      <c r="Q152" s="92"/>
    </row>
    <row r="153" spans="2:17" x14ac:dyDescent="0.2">
      <c r="B153" s="23" t="s">
        <v>247</v>
      </c>
      <c r="F153" s="102">
        <f>SUM(F150:F152)</f>
        <v>50000</v>
      </c>
      <c r="G153" s="102"/>
      <c r="H153" s="102"/>
      <c r="I153" s="102"/>
      <c r="J153" s="102"/>
      <c r="K153" s="102"/>
      <c r="L153" s="102"/>
      <c r="M153" s="102"/>
      <c r="N153" s="102"/>
      <c r="O153" s="102"/>
      <c r="P153" s="102"/>
      <c r="Q153" s="102"/>
    </row>
    <row r="154" spans="2:17" x14ac:dyDescent="0.2">
      <c r="F154" s="92"/>
      <c r="G154" s="92"/>
      <c r="H154" s="92"/>
      <c r="I154" s="92"/>
      <c r="J154" s="92"/>
      <c r="K154" s="92"/>
      <c r="L154" s="92"/>
      <c r="M154" s="92"/>
      <c r="N154" s="92"/>
      <c r="O154" s="92"/>
      <c r="P154" s="92"/>
      <c r="Q154" s="92"/>
    </row>
    <row r="155" spans="2:17" x14ac:dyDescent="0.2">
      <c r="B155" s="23" t="s">
        <v>248</v>
      </c>
      <c r="F155" s="92"/>
      <c r="G155" s="92"/>
      <c r="H155" s="92"/>
      <c r="I155" s="92"/>
      <c r="J155" s="92"/>
      <c r="K155" s="92"/>
      <c r="L155" s="92"/>
      <c r="M155" s="92"/>
      <c r="N155" s="92"/>
      <c r="O155" s="92"/>
      <c r="P155" s="92"/>
      <c r="Q155" s="92"/>
    </row>
    <row r="156" spans="2:17" x14ac:dyDescent="0.2">
      <c r="B156" s="25" t="s">
        <v>249</v>
      </c>
      <c r="D156" s="44" t="s">
        <v>92</v>
      </c>
      <c r="F156" s="92">
        <v>0</v>
      </c>
      <c r="G156" s="92"/>
      <c r="H156" s="92"/>
      <c r="I156" s="92"/>
      <c r="J156" s="92"/>
      <c r="K156" s="92"/>
      <c r="L156" s="92"/>
      <c r="M156" s="92"/>
      <c r="N156" s="92"/>
      <c r="O156" s="92"/>
      <c r="P156" s="92"/>
      <c r="Q156" s="92"/>
    </row>
    <row r="157" spans="2:17" x14ac:dyDescent="0.2">
      <c r="B157" s="25" t="s">
        <v>250</v>
      </c>
      <c r="D157" s="44" t="s">
        <v>92</v>
      </c>
      <c r="F157" s="92">
        <v>0</v>
      </c>
      <c r="G157" s="92"/>
      <c r="H157" s="92"/>
      <c r="I157" s="92"/>
      <c r="J157" s="92"/>
      <c r="K157" s="92"/>
      <c r="L157" s="92"/>
      <c r="M157" s="92"/>
      <c r="N157" s="92"/>
      <c r="O157" s="92"/>
      <c r="P157" s="92"/>
      <c r="Q157" s="92"/>
    </row>
    <row r="158" spans="2:17" x14ac:dyDescent="0.2">
      <c r="B158" s="25" t="s">
        <v>251</v>
      </c>
      <c r="D158" s="44" t="s">
        <v>92</v>
      </c>
      <c r="F158" s="92">
        <v>0</v>
      </c>
      <c r="G158" s="92"/>
      <c r="H158" s="92"/>
      <c r="I158" s="92"/>
      <c r="J158" s="92"/>
      <c r="K158" s="92"/>
      <c r="L158" s="92"/>
      <c r="M158" s="92"/>
      <c r="N158" s="92"/>
      <c r="O158" s="92"/>
      <c r="P158" s="92"/>
      <c r="Q158" s="92"/>
    </row>
    <row r="159" spans="2:17" x14ac:dyDescent="0.2">
      <c r="B159" s="25" t="s">
        <v>252</v>
      </c>
      <c r="D159" s="44" t="s">
        <v>92</v>
      </c>
      <c r="F159" s="92">
        <v>0</v>
      </c>
      <c r="G159" s="92"/>
      <c r="H159" s="92"/>
      <c r="I159" s="92"/>
      <c r="J159" s="92"/>
      <c r="K159" s="92"/>
      <c r="L159" s="92"/>
      <c r="M159" s="92"/>
      <c r="N159" s="92"/>
      <c r="O159" s="92"/>
      <c r="P159" s="92"/>
      <c r="Q159" s="92"/>
    </row>
    <row r="160" spans="2:17" x14ac:dyDescent="0.2">
      <c r="B160" s="23" t="s">
        <v>253</v>
      </c>
      <c r="F160" s="102">
        <f>SUM(F156:F159)</f>
        <v>0</v>
      </c>
      <c r="G160" s="102"/>
      <c r="H160" s="102"/>
      <c r="I160" s="102"/>
      <c r="J160" s="102"/>
      <c r="K160" s="102"/>
      <c r="L160" s="102"/>
      <c r="M160" s="102"/>
      <c r="N160" s="102"/>
      <c r="O160" s="102"/>
      <c r="P160" s="102"/>
      <c r="Q160" s="102"/>
    </row>
    <row r="161" spans="2:17" x14ac:dyDescent="0.2">
      <c r="F161" s="92"/>
      <c r="G161" s="92"/>
      <c r="H161" s="92"/>
      <c r="I161" s="92"/>
      <c r="J161" s="92"/>
      <c r="K161" s="92"/>
      <c r="L161" s="92"/>
      <c r="M161" s="92"/>
      <c r="N161" s="92"/>
      <c r="O161" s="92"/>
      <c r="P161" s="92"/>
      <c r="Q161" s="92"/>
    </row>
    <row r="162" spans="2:17" x14ac:dyDescent="0.2">
      <c r="B162" s="23" t="s">
        <v>254</v>
      </c>
      <c r="F162" s="103">
        <f>F147+F153+F160</f>
        <v>4040000</v>
      </c>
      <c r="G162" s="103"/>
      <c r="H162" s="103"/>
      <c r="I162" s="103"/>
      <c r="J162" s="103"/>
      <c r="K162" s="103"/>
      <c r="L162" s="103"/>
      <c r="M162" s="103"/>
      <c r="N162" s="103"/>
      <c r="O162" s="103"/>
      <c r="P162" s="103"/>
      <c r="Q162" s="103"/>
    </row>
    <row r="163" spans="2:17" x14ac:dyDescent="0.2">
      <c r="F163" s="101"/>
      <c r="G163" s="101"/>
      <c r="H163" s="101"/>
      <c r="I163" s="101"/>
      <c r="J163" s="101"/>
      <c r="K163" s="101"/>
      <c r="L163" s="101"/>
      <c r="M163" s="101"/>
      <c r="N163" s="101"/>
      <c r="O163" s="101"/>
      <c r="P163" s="101"/>
      <c r="Q163" s="101"/>
    </row>
    <row r="164" spans="2:17" x14ac:dyDescent="0.2">
      <c r="B164" s="23" t="s">
        <v>255</v>
      </c>
      <c r="F164" s="101"/>
      <c r="G164" s="101"/>
      <c r="H164" s="101"/>
      <c r="I164" s="101"/>
      <c r="J164" s="101"/>
      <c r="K164" s="101"/>
      <c r="L164" s="101"/>
      <c r="M164" s="101"/>
      <c r="N164" s="101"/>
      <c r="O164" s="101"/>
      <c r="P164" s="101"/>
      <c r="Q164" s="101"/>
    </row>
    <row r="165" spans="2:17" x14ac:dyDescent="0.2">
      <c r="B165" s="23" t="s">
        <v>256</v>
      </c>
      <c r="F165" s="101"/>
      <c r="G165" s="101"/>
      <c r="H165" s="101"/>
      <c r="I165" s="101"/>
      <c r="J165" s="101"/>
      <c r="K165" s="101"/>
      <c r="L165" s="101"/>
      <c r="M165" s="101"/>
      <c r="N165" s="101"/>
      <c r="O165" s="101"/>
      <c r="P165" s="101"/>
      <c r="Q165" s="101"/>
    </row>
    <row r="166" spans="2:17" x14ac:dyDescent="0.2">
      <c r="B166" s="25" t="s">
        <v>96</v>
      </c>
      <c r="D166" s="44" t="s">
        <v>96</v>
      </c>
      <c r="F166" s="104">
        <v>10000</v>
      </c>
      <c r="G166" s="104"/>
      <c r="H166" s="104"/>
      <c r="I166" s="104"/>
      <c r="J166" s="104"/>
      <c r="K166" s="104"/>
      <c r="L166" s="104"/>
      <c r="M166" s="104"/>
      <c r="N166" s="104"/>
      <c r="O166" s="104"/>
      <c r="P166" s="104"/>
      <c r="Q166" s="104"/>
    </row>
    <row r="167" spans="2:17" x14ac:dyDescent="0.2">
      <c r="B167" s="25" t="s">
        <v>257</v>
      </c>
      <c r="D167" s="44" t="s">
        <v>98</v>
      </c>
      <c r="F167" s="92">
        <v>0</v>
      </c>
      <c r="G167" s="92"/>
      <c r="H167" s="92"/>
      <c r="I167" s="92"/>
      <c r="J167" s="92"/>
      <c r="K167" s="92"/>
      <c r="L167" s="92"/>
      <c r="M167" s="92"/>
      <c r="N167" s="92"/>
      <c r="O167" s="92"/>
      <c r="P167" s="92"/>
      <c r="Q167" s="92"/>
    </row>
    <row r="168" spans="2:17" x14ac:dyDescent="0.2">
      <c r="B168" s="25" t="s">
        <v>258</v>
      </c>
      <c r="D168" s="44" t="s">
        <v>97</v>
      </c>
      <c r="F168" s="92">
        <v>20000</v>
      </c>
      <c r="G168" s="92"/>
      <c r="H168" s="92"/>
      <c r="I168" s="92"/>
      <c r="J168" s="92"/>
      <c r="K168" s="92"/>
      <c r="L168" s="92"/>
      <c r="M168" s="92"/>
      <c r="N168" s="92"/>
      <c r="O168" s="92"/>
      <c r="P168" s="92"/>
      <c r="Q168" s="92"/>
    </row>
    <row r="169" spans="2:17" x14ac:dyDescent="0.2">
      <c r="B169" s="25" t="s">
        <v>259</v>
      </c>
      <c r="D169" s="44" t="s">
        <v>98</v>
      </c>
      <c r="F169" s="92">
        <v>0</v>
      </c>
      <c r="G169" s="92"/>
      <c r="H169" s="92"/>
      <c r="I169" s="92"/>
      <c r="J169" s="92"/>
      <c r="K169" s="92"/>
      <c r="L169" s="92"/>
      <c r="M169" s="92"/>
      <c r="N169" s="92"/>
      <c r="O169" s="92"/>
      <c r="P169" s="92"/>
      <c r="Q169" s="92"/>
    </row>
    <row r="170" spans="2:17" x14ac:dyDescent="0.2">
      <c r="B170" s="25" t="s">
        <v>260</v>
      </c>
      <c r="D170" s="44" t="s">
        <v>98</v>
      </c>
      <c r="F170" s="92">
        <v>0</v>
      </c>
      <c r="G170" s="92"/>
      <c r="H170" s="92"/>
      <c r="I170" s="92"/>
      <c r="J170" s="92"/>
      <c r="K170" s="92"/>
      <c r="L170" s="92"/>
      <c r="M170" s="92"/>
      <c r="N170" s="92"/>
      <c r="O170" s="92"/>
      <c r="P170" s="92"/>
      <c r="Q170" s="92"/>
    </row>
    <row r="171" spans="2:17" x14ac:dyDescent="0.2">
      <c r="B171" s="23" t="s">
        <v>261</v>
      </c>
      <c r="F171" s="102">
        <f>SUM(F166:F170)</f>
        <v>30000</v>
      </c>
      <c r="G171" s="102"/>
      <c r="H171" s="102"/>
      <c r="I171" s="102"/>
      <c r="J171" s="102"/>
      <c r="K171" s="102"/>
      <c r="L171" s="102"/>
      <c r="M171" s="102"/>
      <c r="N171" s="102"/>
      <c r="O171" s="102"/>
      <c r="P171" s="102"/>
      <c r="Q171" s="102"/>
    </row>
    <row r="172" spans="2:17" x14ac:dyDescent="0.2">
      <c r="F172" s="92"/>
      <c r="G172" s="92"/>
      <c r="H172" s="92"/>
      <c r="I172" s="92"/>
      <c r="J172" s="92"/>
      <c r="K172" s="92"/>
      <c r="L172" s="92"/>
      <c r="M172" s="92"/>
      <c r="N172" s="92"/>
      <c r="O172" s="92"/>
      <c r="P172" s="92"/>
      <c r="Q172" s="92"/>
    </row>
    <row r="173" spans="2:17" x14ac:dyDescent="0.2">
      <c r="B173" s="23" t="s">
        <v>262</v>
      </c>
      <c r="F173" s="92"/>
      <c r="G173" s="92"/>
      <c r="H173" s="92"/>
      <c r="I173" s="92"/>
      <c r="J173" s="92"/>
      <c r="K173" s="92"/>
      <c r="L173" s="92"/>
      <c r="M173" s="92"/>
      <c r="N173" s="92"/>
      <c r="O173" s="92"/>
      <c r="P173" s="92"/>
      <c r="Q173" s="92"/>
    </row>
    <row r="174" spans="2:17" x14ac:dyDescent="0.2">
      <c r="B174" s="25" t="s">
        <v>263</v>
      </c>
      <c r="D174" s="44" t="s">
        <v>169</v>
      </c>
      <c r="F174" s="92">
        <v>0</v>
      </c>
      <c r="G174" s="92"/>
      <c r="H174" s="92"/>
      <c r="I174" s="92"/>
      <c r="J174" s="92"/>
      <c r="K174" s="92"/>
      <c r="L174" s="92"/>
      <c r="M174" s="92"/>
      <c r="N174" s="92"/>
      <c r="O174" s="92"/>
      <c r="P174" s="92"/>
      <c r="Q174" s="92"/>
    </row>
    <row r="175" spans="2:17" x14ac:dyDescent="0.2">
      <c r="B175" s="25" t="s">
        <v>264</v>
      </c>
      <c r="D175" s="44" t="s">
        <v>169</v>
      </c>
      <c r="F175" s="92">
        <v>0</v>
      </c>
      <c r="G175" s="92"/>
      <c r="H175" s="92"/>
      <c r="I175" s="92"/>
      <c r="J175" s="92"/>
      <c r="K175" s="92"/>
      <c r="L175" s="92"/>
      <c r="M175" s="92"/>
      <c r="N175" s="92"/>
      <c r="O175" s="92"/>
      <c r="P175" s="92"/>
      <c r="Q175" s="92"/>
    </row>
    <row r="176" spans="2:17" x14ac:dyDescent="0.2">
      <c r="B176" s="23" t="s">
        <v>265</v>
      </c>
      <c r="F176" s="102">
        <f>SUM(F174:F175)</f>
        <v>0</v>
      </c>
      <c r="G176" s="102"/>
      <c r="H176" s="102"/>
      <c r="I176" s="102"/>
      <c r="J176" s="102"/>
      <c r="K176" s="102"/>
      <c r="L176" s="102"/>
      <c r="M176" s="102"/>
      <c r="N176" s="102"/>
      <c r="O176" s="102"/>
      <c r="P176" s="102"/>
      <c r="Q176" s="102"/>
    </row>
    <row r="177" spans="2:17" x14ac:dyDescent="0.2">
      <c r="F177" s="92"/>
      <c r="G177" s="92"/>
      <c r="H177" s="92"/>
      <c r="I177" s="92"/>
      <c r="J177" s="92"/>
      <c r="K177" s="92"/>
      <c r="L177" s="92"/>
      <c r="M177" s="92"/>
      <c r="N177" s="92"/>
      <c r="O177" s="92"/>
      <c r="P177" s="92"/>
      <c r="Q177" s="92"/>
    </row>
    <row r="178" spans="2:17" x14ac:dyDescent="0.2">
      <c r="B178" s="23" t="s">
        <v>266</v>
      </c>
      <c r="F178" s="92"/>
      <c r="G178" s="92"/>
      <c r="H178" s="92"/>
      <c r="I178" s="92"/>
      <c r="J178" s="92"/>
      <c r="K178" s="92"/>
      <c r="L178" s="92"/>
      <c r="M178" s="92"/>
      <c r="N178" s="92"/>
      <c r="O178" s="92"/>
      <c r="P178" s="92"/>
      <c r="Q178" s="92"/>
    </row>
    <row r="179" spans="2:17" x14ac:dyDescent="0.2">
      <c r="B179" s="25" t="s">
        <v>267</v>
      </c>
      <c r="D179" s="44" t="s">
        <v>102</v>
      </c>
      <c r="F179" s="92">
        <v>4030000</v>
      </c>
      <c r="G179" s="92"/>
      <c r="H179" s="92"/>
      <c r="I179" s="92"/>
      <c r="J179" s="92"/>
      <c r="K179" s="92"/>
      <c r="L179" s="92"/>
      <c r="M179" s="92"/>
      <c r="N179" s="92"/>
      <c r="O179" s="92"/>
      <c r="P179" s="92"/>
      <c r="Q179" s="92"/>
    </row>
    <row r="180" spans="2:17" x14ac:dyDescent="0.2">
      <c r="B180" s="25" t="s">
        <v>268</v>
      </c>
      <c r="D180" s="44" t="s">
        <v>101</v>
      </c>
      <c r="F180" s="92">
        <v>-20000</v>
      </c>
      <c r="G180" s="92"/>
      <c r="H180" s="92"/>
      <c r="I180" s="92"/>
      <c r="J180" s="92"/>
      <c r="K180" s="92"/>
      <c r="L180" s="92"/>
      <c r="M180" s="92"/>
      <c r="N180" s="92"/>
      <c r="O180" s="92"/>
      <c r="P180" s="92"/>
      <c r="Q180" s="92"/>
    </row>
    <row r="181" spans="2:17" x14ac:dyDescent="0.2">
      <c r="B181" s="25" t="s">
        <v>269</v>
      </c>
      <c r="D181" s="44" t="s">
        <v>101</v>
      </c>
      <c r="F181" s="92">
        <v>0</v>
      </c>
      <c r="G181" s="92"/>
      <c r="H181" s="92"/>
      <c r="I181" s="92"/>
      <c r="J181" s="92"/>
      <c r="K181" s="92"/>
      <c r="L181" s="92"/>
      <c r="M181" s="92"/>
      <c r="N181" s="92"/>
      <c r="O181" s="92"/>
      <c r="P181" s="92"/>
      <c r="Q181" s="92"/>
    </row>
    <row r="182" spans="2:17" x14ac:dyDescent="0.2">
      <c r="B182" s="25" t="s">
        <v>270</v>
      </c>
      <c r="D182" s="44" t="s">
        <v>101</v>
      </c>
      <c r="F182" s="92"/>
      <c r="G182" s="92"/>
      <c r="H182" s="92"/>
      <c r="I182" s="92"/>
      <c r="J182" s="92"/>
      <c r="K182" s="92"/>
      <c r="L182" s="92"/>
      <c r="M182" s="92"/>
      <c r="N182" s="92"/>
      <c r="O182" s="92"/>
      <c r="P182" s="92"/>
      <c r="Q182" s="92"/>
    </row>
    <row r="183" spans="2:17" x14ac:dyDescent="0.2">
      <c r="B183" s="23" t="s">
        <v>271</v>
      </c>
      <c r="F183" s="102">
        <f>SUM(F179:F182)</f>
        <v>4010000</v>
      </c>
      <c r="G183" s="102"/>
      <c r="H183" s="102"/>
      <c r="I183" s="102"/>
      <c r="J183" s="102"/>
      <c r="K183" s="102"/>
      <c r="L183" s="102"/>
      <c r="M183" s="102"/>
      <c r="N183" s="102"/>
      <c r="O183" s="102"/>
      <c r="P183" s="102"/>
      <c r="Q183" s="102"/>
    </row>
    <row r="184" spans="2:17" x14ac:dyDescent="0.2">
      <c r="F184" s="92"/>
      <c r="G184" s="92"/>
      <c r="H184" s="92"/>
      <c r="I184" s="92"/>
      <c r="J184" s="92"/>
      <c r="K184" s="92"/>
      <c r="L184" s="92"/>
      <c r="M184" s="92"/>
      <c r="N184" s="92"/>
      <c r="O184" s="92"/>
      <c r="P184" s="92"/>
      <c r="Q184" s="92"/>
    </row>
    <row r="185" spans="2:17" x14ac:dyDescent="0.2">
      <c r="B185" s="23" t="s">
        <v>272</v>
      </c>
      <c r="F185" s="103">
        <f>F171+F183</f>
        <v>4040000</v>
      </c>
      <c r="G185" s="103"/>
      <c r="H185" s="103"/>
      <c r="I185" s="103"/>
      <c r="J185" s="103"/>
      <c r="K185" s="103"/>
      <c r="L185" s="103"/>
      <c r="M185" s="103"/>
      <c r="N185" s="103"/>
      <c r="O185" s="103"/>
      <c r="P185" s="103"/>
      <c r="Q185" s="103"/>
    </row>
    <row r="187" spans="2:17" x14ac:dyDescent="0.2">
      <c r="B187" s="100" t="s">
        <v>273</v>
      </c>
      <c r="F187" s="99">
        <v>0</v>
      </c>
      <c r="G187" s="99"/>
      <c r="H187" s="99"/>
      <c r="I187" s="99"/>
      <c r="J187" s="99"/>
      <c r="K187" s="99"/>
      <c r="L187" s="99"/>
      <c r="M187" s="99"/>
      <c r="N187" s="99"/>
      <c r="O187" s="99"/>
      <c r="P187" s="99"/>
      <c r="Q187" s="99"/>
    </row>
  </sheetData>
  <dataValidations count="6">
    <dataValidation type="list" allowBlank="1" showInputMessage="1" showErrorMessage="1" sqref="D64:D93" xr:uid="{00000000-0002-0000-0500-000000000000}">
      <formula1>$D$14:$D$20</formula1>
    </dataValidation>
    <dataValidation type="list" allowBlank="1" showInputMessage="1" showErrorMessage="1" sqref="D143:D146" xr:uid="{00000000-0002-0000-0500-000001000000}">
      <formula1>"Accounts Receivables, Inventory, Other Current Assets"</formula1>
    </dataValidation>
    <dataValidation type="list" allowBlank="1" showInputMessage="1" showErrorMessage="1" sqref="D150:D152 D156:D159" xr:uid="{00000000-0002-0000-0500-000002000000}">
      <formula1>"PP&amp;E, Other Fixed Assets, Intangible Assets"</formula1>
    </dataValidation>
    <dataValidation type="list" allowBlank="1" showInputMessage="1" showErrorMessage="1" sqref="D166:D170 D174:D175" xr:uid="{00000000-0002-0000-0500-000003000000}">
      <formula1>"Accounts Payable, Deferred Revenue, Other Current Liabilities, Other Liabilities"</formula1>
    </dataValidation>
    <dataValidation type="list" allowBlank="1" showInputMessage="1" showErrorMessage="1" sqref="D142:D146 D150:D152 D156:D159 D166:D170 D174:D175 D179:D182" xr:uid="{00000000-0002-0000-0500-000004000000}">
      <formula1>D$29:D$42</formula1>
    </dataValidation>
    <dataValidation type="list" allowBlank="1" showInputMessage="1" showErrorMessage="1" sqref="D114 D117 D123:D124" xr:uid="{00000000-0002-0000-0500-000005000000}">
      <formula1>$D$23:$D$26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2060"/>
  </sheetPr>
  <dimension ref="A1"/>
  <sheetViews>
    <sheetView showGridLines="0" topLeftCell="A2" zoomScale="70" zoomScaleNormal="70" workbookViewId="0">
      <selection activeCell="D50" sqref="D50"/>
    </sheetView>
  </sheetViews>
  <sheetFormatPr defaultRowHeight="15" x14ac:dyDescent="0.25"/>
  <cols>
    <col min="1" max="1" width="2.5703125" customWidth="1"/>
    <col min="2" max="2" width="45.5703125" customWidth="1"/>
    <col min="3" max="3" width="10.5703125" customWidth="1"/>
    <col min="4" max="39" width="12.57031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79998168889431442"/>
  </sheetPr>
  <dimension ref="B1:AM69"/>
  <sheetViews>
    <sheetView showGridLines="0" tabSelected="1" zoomScale="80" zoomScaleNormal="80" workbookViewId="0">
      <selection activeCell="G37" sqref="G37"/>
    </sheetView>
  </sheetViews>
  <sheetFormatPr defaultColWidth="8.7109375" defaultRowHeight="12.75" x14ac:dyDescent="0.2"/>
  <cols>
    <col min="1" max="1" width="1.5703125" style="16" customWidth="1"/>
    <col min="2" max="2" width="59" style="16" customWidth="1"/>
    <col min="3" max="3" width="8.7109375" style="16" customWidth="1"/>
    <col min="4" max="39" width="11.5703125" style="16" customWidth="1"/>
    <col min="40" max="40" width="8.7109375" style="16" customWidth="1"/>
    <col min="41" max="16384" width="8.7109375" style="16"/>
  </cols>
  <sheetData>
    <row r="1" spans="2:39" ht="35.1" customHeight="1" x14ac:dyDescent="0.4">
      <c r="B1" s="119" t="str">
        <f>Cover!$B$1</f>
        <v>BetterFi -- A Better Financial Model Template For Startups 🚀</v>
      </c>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row>
    <row r="2" spans="2:39" ht="18.600000000000001" customHeight="1" x14ac:dyDescent="0.3">
      <c r="B2" s="123" t="s">
        <v>274</v>
      </c>
    </row>
    <row r="3" spans="2:39" ht="18.600000000000001" customHeight="1" x14ac:dyDescent="0.3">
      <c r="B3" s="123"/>
    </row>
    <row r="4" spans="2:39" ht="14.45" customHeight="1" x14ac:dyDescent="0.25">
      <c r="B4" s="178" t="s">
        <v>37</v>
      </c>
      <c r="D4" s="124"/>
    </row>
    <row r="5" spans="2:39" ht="14.45" customHeight="1" x14ac:dyDescent="0.25">
      <c r="B5" t="s">
        <v>275</v>
      </c>
      <c r="D5" s="124"/>
    </row>
    <row r="6" spans="2:39" ht="14.45" customHeight="1" x14ac:dyDescent="0.25">
      <c r="B6" t="s">
        <v>276</v>
      </c>
      <c r="D6" s="124"/>
    </row>
    <row r="9" spans="2:39" x14ac:dyDescent="0.2">
      <c r="D9" s="19">
        <f>'Financial Model'!D14</f>
        <v>43861</v>
      </c>
      <c r="E9" s="19">
        <f>'Financial Model'!E14</f>
        <v>43890</v>
      </c>
      <c r="F9" s="19">
        <f>'Financial Model'!F14</f>
        <v>43921</v>
      </c>
      <c r="G9" s="19">
        <f>'Financial Model'!G14</f>
        <v>43951</v>
      </c>
      <c r="H9" s="19">
        <f>'Financial Model'!H14</f>
        <v>43982</v>
      </c>
      <c r="I9" s="19">
        <f>'Financial Model'!I14</f>
        <v>44012</v>
      </c>
      <c r="J9" s="19">
        <f>'Financial Model'!J14</f>
        <v>44043</v>
      </c>
      <c r="K9" s="19">
        <f>'Financial Model'!K14</f>
        <v>44074</v>
      </c>
      <c r="L9" s="19">
        <f>'Financial Model'!L14</f>
        <v>44104</v>
      </c>
      <c r="M9" s="19">
        <f>'Financial Model'!M14</f>
        <v>44135</v>
      </c>
      <c r="N9" s="19">
        <f>'Financial Model'!N14</f>
        <v>44165</v>
      </c>
      <c r="O9" s="19">
        <f>'Financial Model'!O14</f>
        <v>44196</v>
      </c>
      <c r="P9" s="19">
        <f>'Financial Model'!P14</f>
        <v>44227</v>
      </c>
      <c r="Q9" s="19">
        <f>'Financial Model'!Q14</f>
        <v>44255</v>
      </c>
      <c r="R9" s="19">
        <f>'Financial Model'!R14</f>
        <v>44286</v>
      </c>
      <c r="S9" s="19">
        <f>'Financial Model'!S14</f>
        <v>44316</v>
      </c>
      <c r="T9" s="19">
        <f>'Financial Model'!T14</f>
        <v>44347</v>
      </c>
      <c r="U9" s="19">
        <f>'Financial Model'!U14</f>
        <v>44377</v>
      </c>
      <c r="V9" s="19">
        <f>'Financial Model'!V14</f>
        <v>44408</v>
      </c>
      <c r="W9" s="19">
        <f>'Financial Model'!W14</f>
        <v>44439</v>
      </c>
      <c r="X9" s="19">
        <f>'Financial Model'!X14</f>
        <v>44469</v>
      </c>
      <c r="Y9" s="19">
        <f>'Financial Model'!Y14</f>
        <v>44500</v>
      </c>
      <c r="Z9" s="19">
        <f>'Financial Model'!Z14</f>
        <v>44530</v>
      </c>
      <c r="AA9" s="19">
        <f>'Financial Model'!AA14</f>
        <v>44561</v>
      </c>
      <c r="AB9" s="19">
        <f>'Financial Model'!AB14</f>
        <v>44592</v>
      </c>
      <c r="AC9" s="19">
        <f>'Financial Model'!AC14</f>
        <v>44620</v>
      </c>
      <c r="AD9" s="19">
        <f>'Financial Model'!AD14</f>
        <v>44651</v>
      </c>
      <c r="AE9" s="19">
        <f>'Financial Model'!AE14</f>
        <v>44681</v>
      </c>
      <c r="AF9" s="19">
        <f>'Financial Model'!AF14</f>
        <v>44712</v>
      </c>
      <c r="AG9" s="19">
        <f>'Financial Model'!AG14</f>
        <v>44742</v>
      </c>
      <c r="AH9" s="19">
        <f>'Financial Model'!AH14</f>
        <v>44773</v>
      </c>
      <c r="AI9" s="19">
        <f>'Financial Model'!AI14</f>
        <v>44804</v>
      </c>
      <c r="AJ9" s="19">
        <f>'Financial Model'!AJ14</f>
        <v>44834</v>
      </c>
      <c r="AK9" s="19">
        <f>'Financial Model'!AK14</f>
        <v>44865</v>
      </c>
      <c r="AL9" s="19">
        <f>'Financial Model'!AL14</f>
        <v>44895</v>
      </c>
      <c r="AM9" s="19">
        <f>'Financial Model'!AM14</f>
        <v>44926</v>
      </c>
    </row>
    <row r="11" spans="2:39" s="32" customFormat="1" x14ac:dyDescent="0.2">
      <c r="B11" s="32" t="s">
        <v>277</v>
      </c>
      <c r="D11" s="109" t="str">
        <f>'Financial Model'!D12</f>
        <v>Actual</v>
      </c>
      <c r="E11" s="109" t="str">
        <f>'Financial Model'!E12</f>
        <v>Forecast</v>
      </c>
      <c r="F11" s="109" t="str">
        <f>'Financial Model'!F12</f>
        <v>Forecast</v>
      </c>
      <c r="G11" s="109" t="str">
        <f>'Financial Model'!G12</f>
        <v>Forecast</v>
      </c>
      <c r="H11" s="109" t="str">
        <f>'Financial Model'!H12</f>
        <v>Forecast</v>
      </c>
      <c r="I11" s="109" t="str">
        <f>'Financial Model'!I12</f>
        <v>Forecast</v>
      </c>
      <c r="J11" s="109" t="str">
        <f>'Financial Model'!J12</f>
        <v>Forecast</v>
      </c>
      <c r="K11" s="109" t="str">
        <f>'Financial Model'!K12</f>
        <v>Forecast</v>
      </c>
      <c r="L11" s="109" t="str">
        <f>'Financial Model'!L12</f>
        <v>Forecast</v>
      </c>
      <c r="M11" s="109" t="str">
        <f>'Financial Model'!M12</f>
        <v>Forecast</v>
      </c>
      <c r="N11" s="109" t="str">
        <f>'Financial Model'!N12</f>
        <v>Forecast</v>
      </c>
      <c r="O11" s="109" t="str">
        <f>'Financial Model'!O12</f>
        <v>Forecast</v>
      </c>
      <c r="P11" s="109" t="str">
        <f>'Financial Model'!P12</f>
        <v>Forecast</v>
      </c>
      <c r="Q11" s="109" t="str">
        <f>'Financial Model'!Q12</f>
        <v>Forecast</v>
      </c>
      <c r="R11" s="109" t="str">
        <f>'Financial Model'!R12</f>
        <v>Forecast</v>
      </c>
      <c r="S11" s="109" t="str">
        <f>'Financial Model'!S12</f>
        <v>Forecast</v>
      </c>
      <c r="T11" s="109" t="str">
        <f>'Financial Model'!T12</f>
        <v>Forecast</v>
      </c>
      <c r="U11" s="109" t="str">
        <f>'Financial Model'!U12</f>
        <v>Forecast</v>
      </c>
      <c r="V11" s="109" t="str">
        <f>'Financial Model'!V12</f>
        <v>Forecast</v>
      </c>
      <c r="W11" s="109" t="str">
        <f>'Financial Model'!W12</f>
        <v>Forecast</v>
      </c>
      <c r="X11" s="109" t="str">
        <f>'Financial Model'!X12</f>
        <v>Forecast</v>
      </c>
      <c r="Y11" s="109" t="str">
        <f>'Financial Model'!Y12</f>
        <v>Forecast</v>
      </c>
      <c r="Z11" s="109" t="str">
        <f>'Financial Model'!Z12</f>
        <v>Forecast</v>
      </c>
      <c r="AA11" s="109" t="str">
        <f>'Financial Model'!AA12</f>
        <v>Forecast</v>
      </c>
      <c r="AB11" s="109" t="str">
        <f>'Financial Model'!AB12</f>
        <v>Forecast</v>
      </c>
      <c r="AC11" s="109" t="str">
        <f>'Financial Model'!AC12</f>
        <v>Forecast</v>
      </c>
      <c r="AD11" s="109" t="str">
        <f>'Financial Model'!AD12</f>
        <v>Forecast</v>
      </c>
      <c r="AE11" s="109" t="str">
        <f>'Financial Model'!AE12</f>
        <v>Forecast</v>
      </c>
      <c r="AF11" s="109" t="str">
        <f>'Financial Model'!AF12</f>
        <v>Forecast</v>
      </c>
      <c r="AG11" s="109" t="str">
        <f>'Financial Model'!AG12</f>
        <v>Forecast</v>
      </c>
      <c r="AH11" s="109" t="str">
        <f>'Financial Model'!AH12</f>
        <v>Forecast</v>
      </c>
      <c r="AI11" s="109" t="str">
        <f>'Financial Model'!AI12</f>
        <v>Forecast</v>
      </c>
      <c r="AJ11" s="109" t="str">
        <f>'Financial Model'!AJ12</f>
        <v>Forecast</v>
      </c>
      <c r="AK11" s="109" t="str">
        <f>'Financial Model'!AK12</f>
        <v>Forecast</v>
      </c>
      <c r="AL11" s="109" t="str">
        <f>'Financial Model'!AL12</f>
        <v>Forecast</v>
      </c>
      <c r="AM11" s="109" t="str">
        <f>'Financial Model'!AM12</f>
        <v>Forecast</v>
      </c>
    </row>
    <row r="13" spans="2:39" ht="18.600000000000001" customHeight="1" x14ac:dyDescent="0.3">
      <c r="B13" s="121" t="s">
        <v>278</v>
      </c>
      <c r="C13" s="122"/>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c r="AE13" s="122"/>
      <c r="AF13" s="122"/>
      <c r="AG13" s="122"/>
      <c r="AH13" s="122"/>
      <c r="AI13" s="122"/>
      <c r="AJ13" s="122"/>
      <c r="AK13" s="122"/>
      <c r="AL13" s="122"/>
      <c r="AM13" s="122"/>
    </row>
    <row r="15" spans="2:39" x14ac:dyDescent="0.2">
      <c r="B15" s="23" t="s">
        <v>279</v>
      </c>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row>
    <row r="16" spans="2:39" x14ac:dyDescent="0.2">
      <c r="B16" s="25" t="s">
        <v>176</v>
      </c>
      <c r="D16" s="105">
        <v>50000</v>
      </c>
      <c r="E16" s="105">
        <v>2000</v>
      </c>
      <c r="F16" s="105">
        <v>2000</v>
      </c>
      <c r="G16" s="105">
        <v>2000</v>
      </c>
      <c r="H16" s="105">
        <v>2000</v>
      </c>
      <c r="I16" s="105">
        <v>2000</v>
      </c>
      <c r="J16" s="105">
        <v>2000</v>
      </c>
      <c r="K16" s="105">
        <v>2000</v>
      </c>
      <c r="L16" s="105">
        <v>2000</v>
      </c>
      <c r="M16" s="105">
        <v>2000</v>
      </c>
      <c r="N16" s="105">
        <v>2000</v>
      </c>
      <c r="O16" s="105">
        <v>2000</v>
      </c>
      <c r="P16" s="105">
        <v>2000</v>
      </c>
      <c r="Q16" s="105">
        <v>2000</v>
      </c>
      <c r="R16" s="105">
        <v>2000</v>
      </c>
      <c r="S16" s="105">
        <v>2000</v>
      </c>
      <c r="T16" s="105">
        <v>2000</v>
      </c>
      <c r="U16" s="105">
        <v>2000</v>
      </c>
      <c r="V16" s="105">
        <v>2000</v>
      </c>
      <c r="W16" s="105">
        <v>2000</v>
      </c>
      <c r="X16" s="105">
        <v>2000</v>
      </c>
      <c r="Y16" s="105">
        <v>2000</v>
      </c>
      <c r="Z16" s="105">
        <v>2000</v>
      </c>
      <c r="AA16" s="105">
        <v>2000</v>
      </c>
      <c r="AB16" s="105">
        <v>2000</v>
      </c>
      <c r="AC16" s="105">
        <v>2000</v>
      </c>
      <c r="AD16" s="105">
        <v>2000</v>
      </c>
      <c r="AE16" s="105">
        <v>2000</v>
      </c>
      <c r="AF16" s="105">
        <v>2000</v>
      </c>
      <c r="AG16" s="105">
        <v>2000</v>
      </c>
      <c r="AH16" s="105">
        <v>2000</v>
      </c>
      <c r="AI16" s="105">
        <v>2000</v>
      </c>
      <c r="AJ16" s="105">
        <v>2000</v>
      </c>
      <c r="AK16" s="105">
        <v>2000</v>
      </c>
      <c r="AL16" s="105">
        <v>2000</v>
      </c>
      <c r="AM16" s="105">
        <v>2000</v>
      </c>
    </row>
    <row r="17" spans="2:39" x14ac:dyDescent="0.2">
      <c r="B17" s="25" t="s">
        <v>177</v>
      </c>
      <c r="D17" s="105">
        <v>0</v>
      </c>
      <c r="E17" s="105">
        <v>0</v>
      </c>
      <c r="F17" s="105">
        <v>0</v>
      </c>
      <c r="G17" s="105">
        <v>0</v>
      </c>
      <c r="H17" s="105">
        <v>0</v>
      </c>
      <c r="I17" s="105">
        <v>0</v>
      </c>
      <c r="J17" s="105">
        <v>0</v>
      </c>
      <c r="K17" s="105">
        <v>0</v>
      </c>
      <c r="L17" s="105">
        <v>0</v>
      </c>
      <c r="M17" s="105">
        <v>0</v>
      </c>
      <c r="N17" s="105">
        <v>0</v>
      </c>
      <c r="O17" s="105">
        <v>0</v>
      </c>
      <c r="P17" s="105">
        <v>0</v>
      </c>
      <c r="Q17" s="105">
        <v>0</v>
      </c>
      <c r="R17" s="105">
        <v>0</v>
      </c>
      <c r="S17" s="105">
        <v>0</v>
      </c>
      <c r="T17" s="105">
        <v>0</v>
      </c>
      <c r="U17" s="105">
        <v>0</v>
      </c>
      <c r="V17" s="105">
        <v>0</v>
      </c>
      <c r="W17" s="105">
        <v>0</v>
      </c>
      <c r="X17" s="105">
        <v>0</v>
      </c>
      <c r="Y17" s="105">
        <v>0</v>
      </c>
      <c r="Z17" s="105">
        <v>0</v>
      </c>
      <c r="AA17" s="105">
        <v>0</v>
      </c>
      <c r="AB17" s="105">
        <v>0</v>
      </c>
      <c r="AC17" s="105">
        <v>0</v>
      </c>
      <c r="AD17" s="105">
        <v>0</v>
      </c>
      <c r="AE17" s="105">
        <v>0</v>
      </c>
      <c r="AF17" s="105">
        <v>0</v>
      </c>
      <c r="AG17" s="105">
        <v>0</v>
      </c>
      <c r="AH17" s="105">
        <v>0</v>
      </c>
      <c r="AI17" s="105">
        <v>0</v>
      </c>
      <c r="AJ17" s="105">
        <v>0</v>
      </c>
      <c r="AK17" s="105">
        <v>0</v>
      </c>
      <c r="AL17" s="105">
        <v>0</v>
      </c>
      <c r="AM17" s="105">
        <v>0</v>
      </c>
    </row>
    <row r="18" spans="2:39" x14ac:dyDescent="0.2">
      <c r="B18" s="25" t="s">
        <v>178</v>
      </c>
      <c r="D18" s="105">
        <v>0</v>
      </c>
      <c r="E18" s="105">
        <v>0</v>
      </c>
      <c r="F18" s="105">
        <v>0</v>
      </c>
      <c r="G18" s="105">
        <v>0</v>
      </c>
      <c r="H18" s="105">
        <v>0</v>
      </c>
      <c r="I18" s="105">
        <v>0</v>
      </c>
      <c r="J18" s="105">
        <v>0</v>
      </c>
      <c r="K18" s="105">
        <v>0</v>
      </c>
      <c r="L18" s="105">
        <v>0</v>
      </c>
      <c r="M18" s="105">
        <v>0</v>
      </c>
      <c r="N18" s="105">
        <v>0</v>
      </c>
      <c r="O18" s="105">
        <v>0</v>
      </c>
      <c r="P18" s="105">
        <v>0</v>
      </c>
      <c r="Q18" s="105">
        <v>0</v>
      </c>
      <c r="R18" s="105">
        <v>0</v>
      </c>
      <c r="S18" s="105">
        <v>0</v>
      </c>
      <c r="T18" s="105">
        <v>0</v>
      </c>
      <c r="U18" s="105">
        <v>0</v>
      </c>
      <c r="V18" s="105">
        <v>0</v>
      </c>
      <c r="W18" s="105">
        <v>0</v>
      </c>
      <c r="X18" s="105">
        <v>0</v>
      </c>
      <c r="Y18" s="105">
        <v>0</v>
      </c>
      <c r="Z18" s="105">
        <v>0</v>
      </c>
      <c r="AA18" s="105">
        <v>0</v>
      </c>
      <c r="AB18" s="105">
        <v>0</v>
      </c>
      <c r="AC18" s="105">
        <v>0</v>
      </c>
      <c r="AD18" s="105">
        <v>0</v>
      </c>
      <c r="AE18" s="105">
        <v>0</v>
      </c>
      <c r="AF18" s="105">
        <v>0</v>
      </c>
      <c r="AG18" s="105">
        <v>0</v>
      </c>
      <c r="AH18" s="105">
        <v>0</v>
      </c>
      <c r="AI18" s="105">
        <v>0</v>
      </c>
      <c r="AJ18" s="105">
        <v>0</v>
      </c>
      <c r="AK18" s="105">
        <v>0</v>
      </c>
      <c r="AL18" s="105">
        <v>0</v>
      </c>
      <c r="AM18" s="105">
        <v>0</v>
      </c>
    </row>
    <row r="19" spans="2:39" x14ac:dyDescent="0.2">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row>
    <row r="20" spans="2:39" x14ac:dyDescent="0.2">
      <c r="B20" s="23" t="s">
        <v>280</v>
      </c>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row>
    <row r="21" spans="2:39" x14ac:dyDescent="0.2">
      <c r="B21" s="25" t="s">
        <v>176</v>
      </c>
      <c r="D21" s="106">
        <v>10</v>
      </c>
      <c r="E21" s="106">
        <v>10</v>
      </c>
      <c r="F21" s="106">
        <v>10</v>
      </c>
      <c r="G21" s="106">
        <v>10</v>
      </c>
      <c r="H21" s="106">
        <v>10</v>
      </c>
      <c r="I21" s="106">
        <v>10</v>
      </c>
      <c r="J21" s="106">
        <v>10</v>
      </c>
      <c r="K21" s="106">
        <v>10</v>
      </c>
      <c r="L21" s="106">
        <v>10</v>
      </c>
      <c r="M21" s="106">
        <v>10</v>
      </c>
      <c r="N21" s="106">
        <v>10</v>
      </c>
      <c r="O21" s="106">
        <v>10</v>
      </c>
      <c r="P21" s="106">
        <v>10</v>
      </c>
      <c r="Q21" s="106">
        <v>10</v>
      </c>
      <c r="R21" s="106">
        <v>10</v>
      </c>
      <c r="S21" s="106">
        <v>10</v>
      </c>
      <c r="T21" s="106">
        <v>10</v>
      </c>
      <c r="U21" s="106">
        <v>10</v>
      </c>
      <c r="V21" s="106">
        <v>10</v>
      </c>
      <c r="W21" s="106">
        <v>10</v>
      </c>
      <c r="X21" s="106">
        <v>10</v>
      </c>
      <c r="Y21" s="106">
        <v>10</v>
      </c>
      <c r="Z21" s="106">
        <v>10</v>
      </c>
      <c r="AA21" s="106">
        <v>10</v>
      </c>
      <c r="AB21" s="106">
        <v>10</v>
      </c>
      <c r="AC21" s="106">
        <v>10</v>
      </c>
      <c r="AD21" s="106">
        <v>10</v>
      </c>
      <c r="AE21" s="106">
        <v>10</v>
      </c>
      <c r="AF21" s="106">
        <v>10</v>
      </c>
      <c r="AG21" s="106">
        <v>10</v>
      </c>
      <c r="AH21" s="106">
        <v>10</v>
      </c>
      <c r="AI21" s="106">
        <v>10</v>
      </c>
      <c r="AJ21" s="106">
        <v>10</v>
      </c>
      <c r="AK21" s="106">
        <v>10</v>
      </c>
      <c r="AL21" s="106">
        <v>10</v>
      </c>
      <c r="AM21" s="106">
        <v>10</v>
      </c>
    </row>
    <row r="22" spans="2:39" x14ac:dyDescent="0.2">
      <c r="B22" s="25" t="s">
        <v>177</v>
      </c>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row>
    <row r="23" spans="2:39" x14ac:dyDescent="0.2">
      <c r="B23" s="25" t="s">
        <v>178</v>
      </c>
      <c r="D23" s="106"/>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row>
    <row r="24" spans="2:39" x14ac:dyDescent="0.2">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row>
    <row r="25" spans="2:39" x14ac:dyDescent="0.2">
      <c r="B25" s="23" t="s">
        <v>281</v>
      </c>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row>
    <row r="26" spans="2:39" x14ac:dyDescent="0.2">
      <c r="B26" s="25" t="s">
        <v>176</v>
      </c>
      <c r="D26" s="106">
        <v>2.6</v>
      </c>
      <c r="E26" s="106">
        <v>2.6</v>
      </c>
      <c r="F26" s="106">
        <v>2.6</v>
      </c>
      <c r="G26" s="106">
        <v>2.6</v>
      </c>
      <c r="H26" s="106">
        <v>2.6</v>
      </c>
      <c r="I26" s="106">
        <v>2.6</v>
      </c>
      <c r="J26" s="106">
        <v>2.6</v>
      </c>
      <c r="K26" s="106">
        <v>2.6</v>
      </c>
      <c r="L26" s="106">
        <v>2.6</v>
      </c>
      <c r="M26" s="106">
        <v>2.6</v>
      </c>
      <c r="N26" s="106">
        <v>2.6</v>
      </c>
      <c r="O26" s="106">
        <v>2.6</v>
      </c>
      <c r="P26" s="106">
        <v>2.6</v>
      </c>
      <c r="Q26" s="106">
        <v>2.6</v>
      </c>
      <c r="R26" s="106">
        <v>2.6</v>
      </c>
      <c r="S26" s="106">
        <v>2.6</v>
      </c>
      <c r="T26" s="106">
        <v>2.6</v>
      </c>
      <c r="U26" s="106">
        <v>2.6</v>
      </c>
      <c r="V26" s="106">
        <v>2.6</v>
      </c>
      <c r="W26" s="106">
        <v>2.6</v>
      </c>
      <c r="X26" s="106">
        <v>2.6</v>
      </c>
      <c r="Y26" s="106">
        <v>2.6</v>
      </c>
      <c r="Z26" s="106">
        <v>2.6</v>
      </c>
      <c r="AA26" s="106">
        <v>2.6</v>
      </c>
      <c r="AB26" s="106">
        <v>2.6</v>
      </c>
      <c r="AC26" s="106">
        <v>2.6</v>
      </c>
      <c r="AD26" s="106">
        <v>2.6</v>
      </c>
      <c r="AE26" s="106">
        <v>2.6</v>
      </c>
      <c r="AF26" s="106">
        <v>2.6</v>
      </c>
      <c r="AG26" s="106">
        <v>2.6</v>
      </c>
      <c r="AH26" s="106">
        <v>2.6</v>
      </c>
      <c r="AI26" s="106">
        <v>2.6</v>
      </c>
      <c r="AJ26" s="106">
        <v>2.6</v>
      </c>
      <c r="AK26" s="106">
        <v>2.6</v>
      </c>
      <c r="AL26" s="106">
        <v>2.6</v>
      </c>
      <c r="AM26" s="106">
        <v>2.6</v>
      </c>
    </row>
    <row r="27" spans="2:39" x14ac:dyDescent="0.2">
      <c r="B27" s="25" t="s">
        <v>177</v>
      </c>
      <c r="D27" s="106"/>
      <c r="E27" s="106"/>
      <c r="F27" s="106"/>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row>
    <row r="28" spans="2:39" x14ac:dyDescent="0.2">
      <c r="B28" s="25" t="s">
        <v>178</v>
      </c>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row>
    <row r="30" spans="2:39" x14ac:dyDescent="0.2">
      <c r="B30" s="23" t="s">
        <v>48</v>
      </c>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row>
    <row r="31" spans="2:39" x14ac:dyDescent="0.2">
      <c r="B31" s="25" t="s">
        <v>176</v>
      </c>
      <c r="D31" s="101">
        <f t="shared" ref="D31:AM31" si="0">D16*D21</f>
        <v>500000</v>
      </c>
      <c r="E31" s="101">
        <f t="shared" si="0"/>
        <v>20000</v>
      </c>
      <c r="F31" s="101">
        <f t="shared" si="0"/>
        <v>20000</v>
      </c>
      <c r="G31" s="101">
        <f t="shared" si="0"/>
        <v>20000</v>
      </c>
      <c r="H31" s="101">
        <f t="shared" si="0"/>
        <v>20000</v>
      </c>
      <c r="I31" s="101">
        <f t="shared" si="0"/>
        <v>20000</v>
      </c>
      <c r="J31" s="101">
        <f t="shared" si="0"/>
        <v>20000</v>
      </c>
      <c r="K31" s="101">
        <f t="shared" si="0"/>
        <v>20000</v>
      </c>
      <c r="L31" s="101">
        <f t="shared" si="0"/>
        <v>20000</v>
      </c>
      <c r="M31" s="101">
        <f t="shared" si="0"/>
        <v>20000</v>
      </c>
      <c r="N31" s="101">
        <f t="shared" si="0"/>
        <v>20000</v>
      </c>
      <c r="O31" s="101">
        <f t="shared" si="0"/>
        <v>20000</v>
      </c>
      <c r="P31" s="101">
        <f t="shared" si="0"/>
        <v>20000</v>
      </c>
      <c r="Q31" s="101">
        <f t="shared" si="0"/>
        <v>20000</v>
      </c>
      <c r="R31" s="101">
        <f t="shared" si="0"/>
        <v>20000</v>
      </c>
      <c r="S31" s="101">
        <f t="shared" si="0"/>
        <v>20000</v>
      </c>
      <c r="T31" s="101">
        <f t="shared" si="0"/>
        <v>20000</v>
      </c>
      <c r="U31" s="101">
        <f t="shared" si="0"/>
        <v>20000</v>
      </c>
      <c r="V31" s="101">
        <f t="shared" si="0"/>
        <v>20000</v>
      </c>
      <c r="W31" s="101">
        <f t="shared" si="0"/>
        <v>20000</v>
      </c>
      <c r="X31" s="101">
        <f t="shared" si="0"/>
        <v>20000</v>
      </c>
      <c r="Y31" s="101">
        <f t="shared" si="0"/>
        <v>20000</v>
      </c>
      <c r="Z31" s="101">
        <f t="shared" si="0"/>
        <v>20000</v>
      </c>
      <c r="AA31" s="101">
        <f t="shared" si="0"/>
        <v>20000</v>
      </c>
      <c r="AB31" s="101">
        <f t="shared" si="0"/>
        <v>20000</v>
      </c>
      <c r="AC31" s="101">
        <f t="shared" si="0"/>
        <v>20000</v>
      </c>
      <c r="AD31" s="101">
        <f t="shared" si="0"/>
        <v>20000</v>
      </c>
      <c r="AE31" s="101">
        <f t="shared" si="0"/>
        <v>20000</v>
      </c>
      <c r="AF31" s="101">
        <f t="shared" si="0"/>
        <v>20000</v>
      </c>
      <c r="AG31" s="101">
        <f t="shared" si="0"/>
        <v>20000</v>
      </c>
      <c r="AH31" s="101">
        <f t="shared" si="0"/>
        <v>20000</v>
      </c>
      <c r="AI31" s="101">
        <f t="shared" si="0"/>
        <v>20000</v>
      </c>
      <c r="AJ31" s="101">
        <f t="shared" si="0"/>
        <v>20000</v>
      </c>
      <c r="AK31" s="101">
        <f t="shared" si="0"/>
        <v>20000</v>
      </c>
      <c r="AL31" s="101">
        <f t="shared" si="0"/>
        <v>20000</v>
      </c>
      <c r="AM31" s="101">
        <f t="shared" si="0"/>
        <v>20000</v>
      </c>
    </row>
    <row r="32" spans="2:39" x14ac:dyDescent="0.2">
      <c r="B32" s="25" t="s">
        <v>177</v>
      </c>
      <c r="D32" s="101">
        <f t="shared" ref="D32:AM32" si="1">D17*D22</f>
        <v>0</v>
      </c>
      <c r="E32" s="101">
        <f t="shared" si="1"/>
        <v>0</v>
      </c>
      <c r="F32" s="101">
        <f t="shared" si="1"/>
        <v>0</v>
      </c>
      <c r="G32" s="101">
        <f t="shared" si="1"/>
        <v>0</v>
      </c>
      <c r="H32" s="101">
        <f t="shared" si="1"/>
        <v>0</v>
      </c>
      <c r="I32" s="101">
        <f t="shared" si="1"/>
        <v>0</v>
      </c>
      <c r="J32" s="101">
        <f t="shared" si="1"/>
        <v>0</v>
      </c>
      <c r="K32" s="101">
        <f t="shared" si="1"/>
        <v>0</v>
      </c>
      <c r="L32" s="101">
        <f t="shared" si="1"/>
        <v>0</v>
      </c>
      <c r="M32" s="101">
        <f t="shared" si="1"/>
        <v>0</v>
      </c>
      <c r="N32" s="101">
        <f t="shared" si="1"/>
        <v>0</v>
      </c>
      <c r="O32" s="101">
        <f t="shared" si="1"/>
        <v>0</v>
      </c>
      <c r="P32" s="101">
        <f t="shared" si="1"/>
        <v>0</v>
      </c>
      <c r="Q32" s="101">
        <f t="shared" si="1"/>
        <v>0</v>
      </c>
      <c r="R32" s="101">
        <f t="shared" si="1"/>
        <v>0</v>
      </c>
      <c r="S32" s="101">
        <f t="shared" si="1"/>
        <v>0</v>
      </c>
      <c r="T32" s="101">
        <f t="shared" si="1"/>
        <v>0</v>
      </c>
      <c r="U32" s="101">
        <f t="shared" si="1"/>
        <v>0</v>
      </c>
      <c r="V32" s="101">
        <f t="shared" si="1"/>
        <v>0</v>
      </c>
      <c r="W32" s="101">
        <f t="shared" si="1"/>
        <v>0</v>
      </c>
      <c r="X32" s="101">
        <f t="shared" si="1"/>
        <v>0</v>
      </c>
      <c r="Y32" s="101">
        <f t="shared" si="1"/>
        <v>0</v>
      </c>
      <c r="Z32" s="101">
        <f t="shared" si="1"/>
        <v>0</v>
      </c>
      <c r="AA32" s="101">
        <f t="shared" si="1"/>
        <v>0</v>
      </c>
      <c r="AB32" s="101">
        <f t="shared" si="1"/>
        <v>0</v>
      </c>
      <c r="AC32" s="101">
        <f t="shared" si="1"/>
        <v>0</v>
      </c>
      <c r="AD32" s="101">
        <f t="shared" si="1"/>
        <v>0</v>
      </c>
      <c r="AE32" s="101">
        <f t="shared" si="1"/>
        <v>0</v>
      </c>
      <c r="AF32" s="101">
        <f t="shared" si="1"/>
        <v>0</v>
      </c>
      <c r="AG32" s="101">
        <f t="shared" si="1"/>
        <v>0</v>
      </c>
      <c r="AH32" s="101">
        <f t="shared" si="1"/>
        <v>0</v>
      </c>
      <c r="AI32" s="101">
        <f t="shared" si="1"/>
        <v>0</v>
      </c>
      <c r="AJ32" s="101">
        <f t="shared" si="1"/>
        <v>0</v>
      </c>
      <c r="AK32" s="101">
        <f t="shared" si="1"/>
        <v>0</v>
      </c>
      <c r="AL32" s="101">
        <f t="shared" si="1"/>
        <v>0</v>
      </c>
      <c r="AM32" s="101">
        <f t="shared" si="1"/>
        <v>0</v>
      </c>
    </row>
    <row r="33" spans="2:39" x14ac:dyDescent="0.2">
      <c r="B33" s="25" t="s">
        <v>178</v>
      </c>
      <c r="D33" s="101">
        <f t="shared" ref="D33:AM33" si="2">D18*D23</f>
        <v>0</v>
      </c>
      <c r="E33" s="101">
        <f t="shared" si="2"/>
        <v>0</v>
      </c>
      <c r="F33" s="101">
        <f t="shared" si="2"/>
        <v>0</v>
      </c>
      <c r="G33" s="101">
        <f t="shared" si="2"/>
        <v>0</v>
      </c>
      <c r="H33" s="101">
        <f t="shared" si="2"/>
        <v>0</v>
      </c>
      <c r="I33" s="101">
        <f t="shared" si="2"/>
        <v>0</v>
      </c>
      <c r="J33" s="101">
        <f t="shared" si="2"/>
        <v>0</v>
      </c>
      <c r="K33" s="101">
        <f t="shared" si="2"/>
        <v>0</v>
      </c>
      <c r="L33" s="101">
        <f t="shared" si="2"/>
        <v>0</v>
      </c>
      <c r="M33" s="101">
        <f t="shared" si="2"/>
        <v>0</v>
      </c>
      <c r="N33" s="101">
        <f t="shared" si="2"/>
        <v>0</v>
      </c>
      <c r="O33" s="101">
        <f t="shared" si="2"/>
        <v>0</v>
      </c>
      <c r="P33" s="101">
        <f t="shared" si="2"/>
        <v>0</v>
      </c>
      <c r="Q33" s="101">
        <f t="shared" si="2"/>
        <v>0</v>
      </c>
      <c r="R33" s="101">
        <f t="shared" si="2"/>
        <v>0</v>
      </c>
      <c r="S33" s="101">
        <f t="shared" si="2"/>
        <v>0</v>
      </c>
      <c r="T33" s="101">
        <f t="shared" si="2"/>
        <v>0</v>
      </c>
      <c r="U33" s="101">
        <f t="shared" si="2"/>
        <v>0</v>
      </c>
      <c r="V33" s="101">
        <f t="shared" si="2"/>
        <v>0</v>
      </c>
      <c r="W33" s="101">
        <f t="shared" si="2"/>
        <v>0</v>
      </c>
      <c r="X33" s="101">
        <f t="shared" si="2"/>
        <v>0</v>
      </c>
      <c r="Y33" s="101">
        <f t="shared" si="2"/>
        <v>0</v>
      </c>
      <c r="Z33" s="101">
        <f t="shared" si="2"/>
        <v>0</v>
      </c>
      <c r="AA33" s="101">
        <f t="shared" si="2"/>
        <v>0</v>
      </c>
      <c r="AB33" s="101">
        <f t="shared" si="2"/>
        <v>0</v>
      </c>
      <c r="AC33" s="101">
        <f t="shared" si="2"/>
        <v>0</v>
      </c>
      <c r="AD33" s="101">
        <f t="shared" si="2"/>
        <v>0</v>
      </c>
      <c r="AE33" s="101">
        <f t="shared" si="2"/>
        <v>0</v>
      </c>
      <c r="AF33" s="101">
        <f t="shared" si="2"/>
        <v>0</v>
      </c>
      <c r="AG33" s="101">
        <f t="shared" si="2"/>
        <v>0</v>
      </c>
      <c r="AH33" s="101">
        <f t="shared" si="2"/>
        <v>0</v>
      </c>
      <c r="AI33" s="101">
        <f t="shared" si="2"/>
        <v>0</v>
      </c>
      <c r="AJ33" s="101">
        <f t="shared" si="2"/>
        <v>0</v>
      </c>
      <c r="AK33" s="101">
        <f t="shared" si="2"/>
        <v>0</v>
      </c>
      <c r="AL33" s="101">
        <f t="shared" si="2"/>
        <v>0</v>
      </c>
      <c r="AM33" s="101">
        <f t="shared" si="2"/>
        <v>0</v>
      </c>
    </row>
    <row r="34" spans="2:39" x14ac:dyDescent="0.2">
      <c r="B34" s="110" t="s">
        <v>282</v>
      </c>
      <c r="C34" s="54"/>
      <c r="D34" s="107">
        <f t="shared" ref="D34:AM34" si="3">SUM(D31:D33)</f>
        <v>500000</v>
      </c>
      <c r="E34" s="107">
        <f t="shared" si="3"/>
        <v>20000</v>
      </c>
      <c r="F34" s="107">
        <f t="shared" si="3"/>
        <v>20000</v>
      </c>
      <c r="G34" s="107">
        <f t="shared" si="3"/>
        <v>20000</v>
      </c>
      <c r="H34" s="107">
        <f t="shared" si="3"/>
        <v>20000</v>
      </c>
      <c r="I34" s="107">
        <f t="shared" si="3"/>
        <v>20000</v>
      </c>
      <c r="J34" s="107">
        <f t="shared" si="3"/>
        <v>20000</v>
      </c>
      <c r="K34" s="107">
        <f t="shared" si="3"/>
        <v>20000</v>
      </c>
      <c r="L34" s="107">
        <f t="shared" si="3"/>
        <v>20000</v>
      </c>
      <c r="M34" s="107">
        <f t="shared" si="3"/>
        <v>20000</v>
      </c>
      <c r="N34" s="107">
        <f t="shared" si="3"/>
        <v>20000</v>
      </c>
      <c r="O34" s="107">
        <f t="shared" si="3"/>
        <v>20000</v>
      </c>
      <c r="P34" s="107">
        <f t="shared" si="3"/>
        <v>20000</v>
      </c>
      <c r="Q34" s="107">
        <f t="shared" si="3"/>
        <v>20000</v>
      </c>
      <c r="R34" s="107">
        <f t="shared" si="3"/>
        <v>20000</v>
      </c>
      <c r="S34" s="107">
        <f t="shared" si="3"/>
        <v>20000</v>
      </c>
      <c r="T34" s="107">
        <f t="shared" si="3"/>
        <v>20000</v>
      </c>
      <c r="U34" s="107">
        <f t="shared" si="3"/>
        <v>20000</v>
      </c>
      <c r="V34" s="107">
        <f t="shared" si="3"/>
        <v>20000</v>
      </c>
      <c r="W34" s="107">
        <f t="shared" si="3"/>
        <v>20000</v>
      </c>
      <c r="X34" s="107">
        <f t="shared" si="3"/>
        <v>20000</v>
      </c>
      <c r="Y34" s="107">
        <f t="shared" si="3"/>
        <v>20000</v>
      </c>
      <c r="Z34" s="107">
        <f t="shared" si="3"/>
        <v>20000</v>
      </c>
      <c r="AA34" s="107">
        <f t="shared" si="3"/>
        <v>20000</v>
      </c>
      <c r="AB34" s="107">
        <f t="shared" si="3"/>
        <v>20000</v>
      </c>
      <c r="AC34" s="107">
        <f t="shared" si="3"/>
        <v>20000</v>
      </c>
      <c r="AD34" s="107">
        <f t="shared" si="3"/>
        <v>20000</v>
      </c>
      <c r="AE34" s="107">
        <f t="shared" si="3"/>
        <v>20000</v>
      </c>
      <c r="AF34" s="107">
        <f t="shared" si="3"/>
        <v>20000</v>
      </c>
      <c r="AG34" s="107">
        <f t="shared" si="3"/>
        <v>20000</v>
      </c>
      <c r="AH34" s="107">
        <f t="shared" si="3"/>
        <v>20000</v>
      </c>
      <c r="AI34" s="107">
        <f t="shared" si="3"/>
        <v>20000</v>
      </c>
      <c r="AJ34" s="107">
        <f t="shared" si="3"/>
        <v>20000</v>
      </c>
      <c r="AK34" s="107">
        <f t="shared" si="3"/>
        <v>20000</v>
      </c>
      <c r="AL34" s="107">
        <f t="shared" si="3"/>
        <v>20000</v>
      </c>
      <c r="AM34" s="107">
        <f t="shared" si="3"/>
        <v>20000</v>
      </c>
    </row>
    <row r="36" spans="2:39" x14ac:dyDescent="0.2">
      <c r="B36" s="23" t="s">
        <v>283</v>
      </c>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row>
    <row r="37" spans="2:39" x14ac:dyDescent="0.2">
      <c r="B37" s="25" t="s">
        <v>176</v>
      </c>
      <c r="D37" s="101">
        <f t="shared" ref="D37:AM37" si="4">D16*D26</f>
        <v>130000</v>
      </c>
      <c r="E37" s="101">
        <f t="shared" si="4"/>
        <v>5200</v>
      </c>
      <c r="F37" s="101">
        <f t="shared" si="4"/>
        <v>5200</v>
      </c>
      <c r="G37" s="101">
        <f t="shared" si="4"/>
        <v>5200</v>
      </c>
      <c r="H37" s="101">
        <f t="shared" si="4"/>
        <v>5200</v>
      </c>
      <c r="I37" s="101">
        <f t="shared" si="4"/>
        <v>5200</v>
      </c>
      <c r="J37" s="101">
        <f t="shared" si="4"/>
        <v>5200</v>
      </c>
      <c r="K37" s="101">
        <f t="shared" si="4"/>
        <v>5200</v>
      </c>
      <c r="L37" s="101">
        <f t="shared" si="4"/>
        <v>5200</v>
      </c>
      <c r="M37" s="101">
        <f t="shared" si="4"/>
        <v>5200</v>
      </c>
      <c r="N37" s="101">
        <f t="shared" si="4"/>
        <v>5200</v>
      </c>
      <c r="O37" s="101">
        <f t="shared" si="4"/>
        <v>5200</v>
      </c>
      <c r="P37" s="101">
        <f t="shared" si="4"/>
        <v>5200</v>
      </c>
      <c r="Q37" s="101">
        <f t="shared" si="4"/>
        <v>5200</v>
      </c>
      <c r="R37" s="101">
        <f t="shared" si="4"/>
        <v>5200</v>
      </c>
      <c r="S37" s="101">
        <f t="shared" si="4"/>
        <v>5200</v>
      </c>
      <c r="T37" s="101">
        <f t="shared" si="4"/>
        <v>5200</v>
      </c>
      <c r="U37" s="101">
        <f t="shared" si="4"/>
        <v>5200</v>
      </c>
      <c r="V37" s="101">
        <f t="shared" si="4"/>
        <v>5200</v>
      </c>
      <c r="W37" s="101">
        <f t="shared" si="4"/>
        <v>5200</v>
      </c>
      <c r="X37" s="101">
        <f t="shared" si="4"/>
        <v>5200</v>
      </c>
      <c r="Y37" s="101">
        <f t="shared" si="4"/>
        <v>5200</v>
      </c>
      <c r="Z37" s="101">
        <f t="shared" si="4"/>
        <v>5200</v>
      </c>
      <c r="AA37" s="101">
        <f t="shared" si="4"/>
        <v>5200</v>
      </c>
      <c r="AB37" s="101">
        <f t="shared" si="4"/>
        <v>5200</v>
      </c>
      <c r="AC37" s="101">
        <f t="shared" si="4"/>
        <v>5200</v>
      </c>
      <c r="AD37" s="101">
        <f t="shared" si="4"/>
        <v>5200</v>
      </c>
      <c r="AE37" s="101">
        <f t="shared" si="4"/>
        <v>5200</v>
      </c>
      <c r="AF37" s="101">
        <f t="shared" si="4"/>
        <v>5200</v>
      </c>
      <c r="AG37" s="101">
        <f t="shared" si="4"/>
        <v>5200</v>
      </c>
      <c r="AH37" s="101">
        <f t="shared" si="4"/>
        <v>5200</v>
      </c>
      <c r="AI37" s="101">
        <f t="shared" si="4"/>
        <v>5200</v>
      </c>
      <c r="AJ37" s="101">
        <f t="shared" si="4"/>
        <v>5200</v>
      </c>
      <c r="AK37" s="101">
        <f t="shared" si="4"/>
        <v>5200</v>
      </c>
      <c r="AL37" s="101">
        <f t="shared" si="4"/>
        <v>5200</v>
      </c>
      <c r="AM37" s="101">
        <f t="shared" si="4"/>
        <v>5200</v>
      </c>
    </row>
    <row r="38" spans="2:39" x14ac:dyDescent="0.2">
      <c r="B38" s="25" t="s">
        <v>177</v>
      </c>
      <c r="D38" s="101">
        <f t="shared" ref="D38:AM38" si="5">D17*D27</f>
        <v>0</v>
      </c>
      <c r="E38" s="101">
        <f t="shared" si="5"/>
        <v>0</v>
      </c>
      <c r="F38" s="101">
        <f t="shared" si="5"/>
        <v>0</v>
      </c>
      <c r="G38" s="101">
        <f t="shared" si="5"/>
        <v>0</v>
      </c>
      <c r="H38" s="101">
        <f t="shared" si="5"/>
        <v>0</v>
      </c>
      <c r="I38" s="101">
        <f t="shared" si="5"/>
        <v>0</v>
      </c>
      <c r="J38" s="101">
        <f t="shared" si="5"/>
        <v>0</v>
      </c>
      <c r="K38" s="101">
        <f t="shared" si="5"/>
        <v>0</v>
      </c>
      <c r="L38" s="101">
        <f t="shared" si="5"/>
        <v>0</v>
      </c>
      <c r="M38" s="101">
        <f t="shared" si="5"/>
        <v>0</v>
      </c>
      <c r="N38" s="101">
        <f t="shared" si="5"/>
        <v>0</v>
      </c>
      <c r="O38" s="101">
        <f t="shared" si="5"/>
        <v>0</v>
      </c>
      <c r="P38" s="101">
        <f t="shared" si="5"/>
        <v>0</v>
      </c>
      <c r="Q38" s="101">
        <f t="shared" si="5"/>
        <v>0</v>
      </c>
      <c r="R38" s="101">
        <f t="shared" si="5"/>
        <v>0</v>
      </c>
      <c r="S38" s="101">
        <f t="shared" si="5"/>
        <v>0</v>
      </c>
      <c r="T38" s="101">
        <f t="shared" si="5"/>
        <v>0</v>
      </c>
      <c r="U38" s="101">
        <f t="shared" si="5"/>
        <v>0</v>
      </c>
      <c r="V38" s="101">
        <f t="shared" si="5"/>
        <v>0</v>
      </c>
      <c r="W38" s="101">
        <f t="shared" si="5"/>
        <v>0</v>
      </c>
      <c r="X38" s="101">
        <f t="shared" si="5"/>
        <v>0</v>
      </c>
      <c r="Y38" s="101">
        <f t="shared" si="5"/>
        <v>0</v>
      </c>
      <c r="Z38" s="101">
        <f t="shared" si="5"/>
        <v>0</v>
      </c>
      <c r="AA38" s="101">
        <f t="shared" si="5"/>
        <v>0</v>
      </c>
      <c r="AB38" s="101">
        <f t="shared" si="5"/>
        <v>0</v>
      </c>
      <c r="AC38" s="101">
        <f t="shared" si="5"/>
        <v>0</v>
      </c>
      <c r="AD38" s="101">
        <f t="shared" si="5"/>
        <v>0</v>
      </c>
      <c r="AE38" s="101">
        <f t="shared" si="5"/>
        <v>0</v>
      </c>
      <c r="AF38" s="101">
        <f t="shared" si="5"/>
        <v>0</v>
      </c>
      <c r="AG38" s="101">
        <f t="shared" si="5"/>
        <v>0</v>
      </c>
      <c r="AH38" s="101">
        <f t="shared" si="5"/>
        <v>0</v>
      </c>
      <c r="AI38" s="101">
        <f t="shared" si="5"/>
        <v>0</v>
      </c>
      <c r="AJ38" s="101">
        <f t="shared" si="5"/>
        <v>0</v>
      </c>
      <c r="AK38" s="101">
        <f t="shared" si="5"/>
        <v>0</v>
      </c>
      <c r="AL38" s="101">
        <f t="shared" si="5"/>
        <v>0</v>
      </c>
      <c r="AM38" s="101">
        <f t="shared" si="5"/>
        <v>0</v>
      </c>
    </row>
    <row r="39" spans="2:39" x14ac:dyDescent="0.2">
      <c r="B39" s="25" t="s">
        <v>178</v>
      </c>
      <c r="D39" s="101">
        <f t="shared" ref="D39:AM39" si="6">D18*D28</f>
        <v>0</v>
      </c>
      <c r="E39" s="101">
        <f t="shared" si="6"/>
        <v>0</v>
      </c>
      <c r="F39" s="101">
        <f t="shared" si="6"/>
        <v>0</v>
      </c>
      <c r="G39" s="101">
        <f t="shared" si="6"/>
        <v>0</v>
      </c>
      <c r="H39" s="101">
        <f t="shared" si="6"/>
        <v>0</v>
      </c>
      <c r="I39" s="101">
        <f t="shared" si="6"/>
        <v>0</v>
      </c>
      <c r="J39" s="101">
        <f t="shared" si="6"/>
        <v>0</v>
      </c>
      <c r="K39" s="101">
        <f t="shared" si="6"/>
        <v>0</v>
      </c>
      <c r="L39" s="101">
        <f t="shared" si="6"/>
        <v>0</v>
      </c>
      <c r="M39" s="101">
        <f t="shared" si="6"/>
        <v>0</v>
      </c>
      <c r="N39" s="101">
        <f t="shared" si="6"/>
        <v>0</v>
      </c>
      <c r="O39" s="101">
        <f t="shared" si="6"/>
        <v>0</v>
      </c>
      <c r="P39" s="101">
        <f t="shared" si="6"/>
        <v>0</v>
      </c>
      <c r="Q39" s="101">
        <f t="shared" si="6"/>
        <v>0</v>
      </c>
      <c r="R39" s="101">
        <f t="shared" si="6"/>
        <v>0</v>
      </c>
      <c r="S39" s="101">
        <f t="shared" si="6"/>
        <v>0</v>
      </c>
      <c r="T39" s="101">
        <f t="shared" si="6"/>
        <v>0</v>
      </c>
      <c r="U39" s="101">
        <f t="shared" si="6"/>
        <v>0</v>
      </c>
      <c r="V39" s="101">
        <f t="shared" si="6"/>
        <v>0</v>
      </c>
      <c r="W39" s="101">
        <f t="shared" si="6"/>
        <v>0</v>
      </c>
      <c r="X39" s="101">
        <f t="shared" si="6"/>
        <v>0</v>
      </c>
      <c r="Y39" s="101">
        <f t="shared" si="6"/>
        <v>0</v>
      </c>
      <c r="Z39" s="101">
        <f t="shared" si="6"/>
        <v>0</v>
      </c>
      <c r="AA39" s="101">
        <f t="shared" si="6"/>
        <v>0</v>
      </c>
      <c r="AB39" s="101">
        <f t="shared" si="6"/>
        <v>0</v>
      </c>
      <c r="AC39" s="101">
        <f t="shared" si="6"/>
        <v>0</v>
      </c>
      <c r="AD39" s="101">
        <f t="shared" si="6"/>
        <v>0</v>
      </c>
      <c r="AE39" s="101">
        <f t="shared" si="6"/>
        <v>0</v>
      </c>
      <c r="AF39" s="101">
        <f t="shared" si="6"/>
        <v>0</v>
      </c>
      <c r="AG39" s="101">
        <f t="shared" si="6"/>
        <v>0</v>
      </c>
      <c r="AH39" s="101">
        <f t="shared" si="6"/>
        <v>0</v>
      </c>
      <c r="AI39" s="101">
        <f t="shared" si="6"/>
        <v>0</v>
      </c>
      <c r="AJ39" s="101">
        <f t="shared" si="6"/>
        <v>0</v>
      </c>
      <c r="AK39" s="101">
        <f t="shared" si="6"/>
        <v>0</v>
      </c>
      <c r="AL39" s="101">
        <f t="shared" si="6"/>
        <v>0</v>
      </c>
      <c r="AM39" s="101">
        <f t="shared" si="6"/>
        <v>0</v>
      </c>
    </row>
    <row r="40" spans="2:39" x14ac:dyDescent="0.2">
      <c r="B40" s="110" t="s">
        <v>284</v>
      </c>
      <c r="C40" s="54"/>
      <c r="D40" s="107">
        <f t="shared" ref="D40:AM40" si="7">SUM(D37:D39)</f>
        <v>130000</v>
      </c>
      <c r="E40" s="107">
        <f t="shared" si="7"/>
        <v>5200</v>
      </c>
      <c r="F40" s="107">
        <f t="shared" si="7"/>
        <v>5200</v>
      </c>
      <c r="G40" s="107">
        <f t="shared" si="7"/>
        <v>5200</v>
      </c>
      <c r="H40" s="107">
        <f t="shared" si="7"/>
        <v>5200</v>
      </c>
      <c r="I40" s="107">
        <f t="shared" si="7"/>
        <v>5200</v>
      </c>
      <c r="J40" s="107">
        <f t="shared" si="7"/>
        <v>5200</v>
      </c>
      <c r="K40" s="107">
        <f t="shared" si="7"/>
        <v>5200</v>
      </c>
      <c r="L40" s="107">
        <f t="shared" si="7"/>
        <v>5200</v>
      </c>
      <c r="M40" s="107">
        <f t="shared" si="7"/>
        <v>5200</v>
      </c>
      <c r="N40" s="107">
        <f t="shared" si="7"/>
        <v>5200</v>
      </c>
      <c r="O40" s="107">
        <f t="shared" si="7"/>
        <v>5200</v>
      </c>
      <c r="P40" s="107">
        <f t="shared" si="7"/>
        <v>5200</v>
      </c>
      <c r="Q40" s="107">
        <f t="shared" si="7"/>
        <v>5200</v>
      </c>
      <c r="R40" s="107">
        <f t="shared" si="7"/>
        <v>5200</v>
      </c>
      <c r="S40" s="107">
        <f t="shared" si="7"/>
        <v>5200</v>
      </c>
      <c r="T40" s="107">
        <f t="shared" si="7"/>
        <v>5200</v>
      </c>
      <c r="U40" s="107">
        <f t="shared" si="7"/>
        <v>5200</v>
      </c>
      <c r="V40" s="107">
        <f t="shared" si="7"/>
        <v>5200</v>
      </c>
      <c r="W40" s="107">
        <f t="shared" si="7"/>
        <v>5200</v>
      </c>
      <c r="X40" s="107">
        <f t="shared" si="7"/>
        <v>5200</v>
      </c>
      <c r="Y40" s="107">
        <f t="shared" si="7"/>
        <v>5200</v>
      </c>
      <c r="Z40" s="107">
        <f t="shared" si="7"/>
        <v>5200</v>
      </c>
      <c r="AA40" s="107">
        <f t="shared" si="7"/>
        <v>5200</v>
      </c>
      <c r="AB40" s="107">
        <f t="shared" si="7"/>
        <v>5200</v>
      </c>
      <c r="AC40" s="107">
        <f t="shared" si="7"/>
        <v>5200</v>
      </c>
      <c r="AD40" s="107">
        <f t="shared" si="7"/>
        <v>5200</v>
      </c>
      <c r="AE40" s="107">
        <f t="shared" si="7"/>
        <v>5200</v>
      </c>
      <c r="AF40" s="107">
        <f t="shared" si="7"/>
        <v>5200</v>
      </c>
      <c r="AG40" s="107">
        <f t="shared" si="7"/>
        <v>5200</v>
      </c>
      <c r="AH40" s="107">
        <f t="shared" si="7"/>
        <v>5200</v>
      </c>
      <c r="AI40" s="107">
        <f t="shared" si="7"/>
        <v>5200</v>
      </c>
      <c r="AJ40" s="107">
        <f t="shared" si="7"/>
        <v>5200</v>
      </c>
      <c r="AK40" s="107">
        <f t="shared" si="7"/>
        <v>5200</v>
      </c>
      <c r="AL40" s="107">
        <f t="shared" si="7"/>
        <v>5200</v>
      </c>
      <c r="AM40" s="107">
        <f t="shared" si="7"/>
        <v>5200</v>
      </c>
    </row>
    <row r="41" spans="2:39" x14ac:dyDescent="0.2">
      <c r="B41" s="25"/>
    </row>
    <row r="42" spans="2:39" ht="18.600000000000001" customHeight="1" x14ac:dyDescent="0.3">
      <c r="B42" s="121" t="s">
        <v>285</v>
      </c>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c r="AJ42" s="122"/>
      <c r="AK42" s="122"/>
      <c r="AL42" s="122"/>
      <c r="AM42" s="122"/>
    </row>
    <row r="44" spans="2:39" x14ac:dyDescent="0.2">
      <c r="B44" s="25" t="s">
        <v>286</v>
      </c>
      <c r="D44" s="45">
        <f t="shared" ref="D44:AM44" si="8">IF(D$11="Actual",D46-D45,(D48*D34))</f>
        <v>550</v>
      </c>
      <c r="E44" s="45">
        <f t="shared" si="8"/>
        <v>22</v>
      </c>
      <c r="F44" s="45">
        <f t="shared" si="8"/>
        <v>22</v>
      </c>
      <c r="G44" s="45">
        <f t="shared" si="8"/>
        <v>22</v>
      </c>
      <c r="H44" s="45">
        <f t="shared" si="8"/>
        <v>22</v>
      </c>
      <c r="I44" s="45">
        <f t="shared" si="8"/>
        <v>22</v>
      </c>
      <c r="J44" s="45">
        <f t="shared" si="8"/>
        <v>22</v>
      </c>
      <c r="K44" s="45">
        <f t="shared" si="8"/>
        <v>22</v>
      </c>
      <c r="L44" s="45">
        <f t="shared" si="8"/>
        <v>22</v>
      </c>
      <c r="M44" s="45">
        <f t="shared" si="8"/>
        <v>22</v>
      </c>
      <c r="N44" s="45">
        <f t="shared" si="8"/>
        <v>22</v>
      </c>
      <c r="O44" s="45">
        <f t="shared" si="8"/>
        <v>22</v>
      </c>
      <c r="P44" s="45">
        <f t="shared" si="8"/>
        <v>22</v>
      </c>
      <c r="Q44" s="45">
        <f t="shared" si="8"/>
        <v>22</v>
      </c>
      <c r="R44" s="45">
        <f t="shared" si="8"/>
        <v>22</v>
      </c>
      <c r="S44" s="45">
        <f t="shared" si="8"/>
        <v>22</v>
      </c>
      <c r="T44" s="45">
        <f t="shared" si="8"/>
        <v>22</v>
      </c>
      <c r="U44" s="45">
        <f t="shared" si="8"/>
        <v>22</v>
      </c>
      <c r="V44" s="45">
        <f t="shared" si="8"/>
        <v>22</v>
      </c>
      <c r="W44" s="45">
        <f t="shared" si="8"/>
        <v>22</v>
      </c>
      <c r="X44" s="45">
        <f t="shared" si="8"/>
        <v>22</v>
      </c>
      <c r="Y44" s="45">
        <f t="shared" si="8"/>
        <v>22</v>
      </c>
      <c r="Z44" s="45">
        <f t="shared" si="8"/>
        <v>22</v>
      </c>
      <c r="AA44" s="45">
        <f t="shared" si="8"/>
        <v>22</v>
      </c>
      <c r="AB44" s="45">
        <f t="shared" si="8"/>
        <v>22</v>
      </c>
      <c r="AC44" s="45">
        <f t="shared" si="8"/>
        <v>22</v>
      </c>
      <c r="AD44" s="45">
        <f t="shared" si="8"/>
        <v>22</v>
      </c>
      <c r="AE44" s="45">
        <f t="shared" si="8"/>
        <v>22</v>
      </c>
      <c r="AF44" s="45">
        <f t="shared" si="8"/>
        <v>22</v>
      </c>
      <c r="AG44" s="45">
        <f t="shared" si="8"/>
        <v>22</v>
      </c>
      <c r="AH44" s="45">
        <f t="shared" si="8"/>
        <v>22</v>
      </c>
      <c r="AI44" s="45">
        <f t="shared" si="8"/>
        <v>22</v>
      </c>
      <c r="AJ44" s="45">
        <f t="shared" si="8"/>
        <v>22</v>
      </c>
      <c r="AK44" s="45">
        <f t="shared" si="8"/>
        <v>22</v>
      </c>
      <c r="AL44" s="45">
        <f t="shared" si="8"/>
        <v>22</v>
      </c>
      <c r="AM44" s="45">
        <f t="shared" si="8"/>
        <v>22</v>
      </c>
    </row>
    <row r="45" spans="2:39" x14ac:dyDescent="0.2">
      <c r="B45" s="25" t="s">
        <v>287</v>
      </c>
      <c r="D45" s="45">
        <f>IF(D$11="Actual",'Raw Financials'!F83+'Raw Financials'!F86,Headcount!G36+Headcount!G37+Headcount!G38)</f>
        <v>519425</v>
      </c>
      <c r="E45" s="45">
        <f>IF(E$11="Actual",'Raw Financials'!G83+'Raw Financials'!G86,Headcount!H36+Headcount!H37+Headcount!H38)</f>
        <v>8200</v>
      </c>
      <c r="F45" s="45">
        <f>IF(F$11="Actual",'Raw Financials'!H83+'Raw Financials'!H86,Headcount!I36+Headcount!I37+Headcount!I38)</f>
        <v>57400</v>
      </c>
      <c r="G45" s="45">
        <f>IF(G$11="Actual",'Raw Financials'!I83+'Raw Financials'!I86,Headcount!J36+Headcount!J37+Headcount!J38)</f>
        <v>8200</v>
      </c>
      <c r="H45" s="45">
        <f>IF(H$11="Actual",'Raw Financials'!J83+'Raw Financials'!J86,Headcount!K36+Headcount!K37+Headcount!K38)</f>
        <v>8200</v>
      </c>
      <c r="I45" s="45">
        <f>IF(I$11="Actual",'Raw Financials'!K83+'Raw Financials'!K86,Headcount!L36+Headcount!L37+Headcount!L38)</f>
        <v>8200</v>
      </c>
      <c r="J45" s="45">
        <f>IF(J$11="Actual",'Raw Financials'!L83+'Raw Financials'!L86,Headcount!M36+Headcount!M37+Headcount!M38)</f>
        <v>8200</v>
      </c>
      <c r="K45" s="45">
        <f>IF(K$11="Actual",'Raw Financials'!M83+'Raw Financials'!M86,Headcount!N36+Headcount!N37+Headcount!N38)</f>
        <v>8200</v>
      </c>
      <c r="L45" s="45">
        <f>IF(L$11="Actual",'Raw Financials'!N83+'Raw Financials'!N86,Headcount!O36+Headcount!O37+Headcount!O38)</f>
        <v>8200</v>
      </c>
      <c r="M45" s="45">
        <f>IF(M$11="Actual",'Raw Financials'!O83+'Raw Financials'!O86,Headcount!P36+Headcount!P37+Headcount!P38)</f>
        <v>8200</v>
      </c>
      <c r="N45" s="45">
        <f>IF(N$11="Actual",'Raw Financials'!P83+'Raw Financials'!P86,Headcount!Q36+Headcount!Q37+Headcount!Q38)</f>
        <v>8200</v>
      </c>
      <c r="O45" s="45">
        <f>IF(O$11="Actual",'Raw Financials'!Q83+'Raw Financials'!Q86,Headcount!R36+Headcount!R37+Headcount!R38)</f>
        <v>8200</v>
      </c>
      <c r="P45" s="45">
        <f>IF(P$11="Actual",'Raw Financials'!#REF!+'Raw Financials'!#REF!,Headcount!S36+Headcount!S37+Headcount!S38)</f>
        <v>8200</v>
      </c>
      <c r="Q45" s="45">
        <f>IF(Q$11="Actual",'Raw Financials'!#REF!+'Raw Financials'!#REF!,Headcount!T36+Headcount!T37+Headcount!T38)</f>
        <v>8200</v>
      </c>
      <c r="R45" s="45">
        <f>IF(R$11="Actual",'Raw Financials'!#REF!+'Raw Financials'!#REF!,Headcount!U36+Headcount!U37+Headcount!U38)</f>
        <v>57400</v>
      </c>
      <c r="S45" s="45">
        <f>IF(S$11="Actual",'Raw Financials'!#REF!+'Raw Financials'!#REF!,Headcount!V36+Headcount!V37+Headcount!V38)</f>
        <v>8200</v>
      </c>
      <c r="T45" s="45">
        <f>IF(T$11="Actual",'Raw Financials'!#REF!+'Raw Financials'!#REF!,Headcount!W36+Headcount!W37+Headcount!W38)</f>
        <v>8200</v>
      </c>
      <c r="U45" s="45">
        <f>IF(U$11="Actual",'Raw Financials'!#REF!+'Raw Financials'!#REF!,Headcount!X36+Headcount!X37+Headcount!X38)</f>
        <v>8200</v>
      </c>
      <c r="V45" s="45">
        <f>IF(V$11="Actual",'Raw Financials'!#REF!+'Raw Financials'!#REF!,Headcount!Y36+Headcount!Y37+Headcount!Y38)</f>
        <v>8200</v>
      </c>
      <c r="W45" s="45">
        <f>IF(W$11="Actual",'Raw Financials'!#REF!+'Raw Financials'!#REF!,Headcount!Z36+Headcount!Z37+Headcount!Z38)</f>
        <v>8200</v>
      </c>
      <c r="X45" s="45">
        <f>IF(X$11="Actual",'Raw Financials'!#REF!+'Raw Financials'!#REF!,Headcount!AA36+Headcount!AA37+Headcount!AA38)</f>
        <v>8200</v>
      </c>
      <c r="Y45" s="45">
        <f>IF(Y$11="Actual",'Raw Financials'!#REF!+'Raw Financials'!#REF!,Headcount!AB36+Headcount!AB37+Headcount!AB38)</f>
        <v>8200</v>
      </c>
      <c r="Z45" s="45">
        <f>IF(Z$11="Actual",'Raw Financials'!#REF!+'Raw Financials'!#REF!,Headcount!AC36+Headcount!AC37+Headcount!AC38)</f>
        <v>8200</v>
      </c>
      <c r="AA45" s="45">
        <f>IF(AA$11="Actual",'Raw Financials'!#REF!+'Raw Financials'!#REF!,Headcount!AD36+Headcount!AD37+Headcount!AD38)</f>
        <v>8200</v>
      </c>
      <c r="AB45" s="45">
        <f>IF(AB$11="Actual",'Raw Financials'!#REF!+'Raw Financials'!#REF!,Headcount!AE36+Headcount!AE37+Headcount!AE38)</f>
        <v>8200</v>
      </c>
      <c r="AC45" s="45">
        <f>IF(AC$11="Actual",'Raw Financials'!#REF!+'Raw Financials'!#REF!,Headcount!AF36+Headcount!AF37+Headcount!AF38)</f>
        <v>8200</v>
      </c>
      <c r="AD45" s="45">
        <f>IF(AD$11="Actual",'Raw Financials'!#REF!+'Raw Financials'!#REF!,Headcount!AG36+Headcount!AG37+Headcount!AG38)</f>
        <v>57400</v>
      </c>
      <c r="AE45" s="45">
        <f>IF(AE$11="Actual",'Raw Financials'!#REF!+'Raw Financials'!#REF!,Headcount!AH36+Headcount!AH37+Headcount!AH38)</f>
        <v>8200</v>
      </c>
      <c r="AF45" s="45">
        <f>IF(AF$11="Actual",'Raw Financials'!#REF!+'Raw Financials'!#REF!,Headcount!AI36+Headcount!AI37+Headcount!AI38)</f>
        <v>8200</v>
      </c>
      <c r="AG45" s="45">
        <f>IF(AG$11="Actual",'Raw Financials'!#REF!+'Raw Financials'!#REF!,Headcount!AJ36+Headcount!AJ37+Headcount!AJ38)</f>
        <v>8200</v>
      </c>
      <c r="AH45" s="45">
        <f>IF(AH$11="Actual",'Raw Financials'!#REF!+'Raw Financials'!#REF!,Headcount!AK36+Headcount!AK37+Headcount!AK38)</f>
        <v>8200</v>
      </c>
      <c r="AI45" s="45">
        <f>IF(AI$11="Actual",'Raw Financials'!#REF!+'Raw Financials'!#REF!,Headcount!AL36+Headcount!AL37+Headcount!AL38)</f>
        <v>8200</v>
      </c>
      <c r="AJ45" s="45">
        <f>IF(AJ$11="Actual",'Raw Financials'!#REF!+'Raw Financials'!#REF!,Headcount!AM36+Headcount!AM37+Headcount!AM38)</f>
        <v>8200</v>
      </c>
      <c r="AK45" s="45">
        <f>IF(AK$11="Actual",'Raw Financials'!#REF!+'Raw Financials'!#REF!,Headcount!AN36+Headcount!AN37+Headcount!AN38)</f>
        <v>8200</v>
      </c>
      <c r="AL45" s="45">
        <f>IF(AL$11="Actual",'Raw Financials'!#REF!+'Raw Financials'!#REF!,Headcount!AO36+Headcount!AO37+Headcount!AO38)</f>
        <v>8200</v>
      </c>
      <c r="AM45" s="45">
        <f>IF(AM$11="Actual",'Raw Financials'!#REF!+'Raw Financials'!#REF!,Headcount!AP36+Headcount!AP37+Headcount!AP38)</f>
        <v>8200</v>
      </c>
    </row>
    <row r="46" spans="2:39" x14ac:dyDescent="0.2">
      <c r="B46" s="110" t="s">
        <v>288</v>
      </c>
      <c r="C46" s="54"/>
      <c r="D46" s="33">
        <f>IF(D$11="Actual",'Financial Model'!D26*-1,SUM(D44:D45))</f>
        <v>519975</v>
      </c>
      <c r="E46" s="33">
        <f>IF(E$11="Actual",'Financial Model'!E26*-1,SUM(E44:E45))</f>
        <v>8222</v>
      </c>
      <c r="F46" s="33">
        <f>IF(F$11="Actual",'Financial Model'!F26*-1,SUM(F44:F45))</f>
        <v>57422</v>
      </c>
      <c r="G46" s="33">
        <f>IF(G$11="Actual",'Financial Model'!G26*-1,SUM(G44:G45))</f>
        <v>8222</v>
      </c>
      <c r="H46" s="33">
        <f>IF(H$11="Actual",'Financial Model'!H26*-1,SUM(H44:H45))</f>
        <v>8222</v>
      </c>
      <c r="I46" s="33">
        <f>IF(I$11="Actual",'Financial Model'!I26*-1,SUM(I44:I45))</f>
        <v>8222</v>
      </c>
      <c r="J46" s="33">
        <f>IF(J$11="Actual",'Financial Model'!J26*-1,SUM(J44:J45))</f>
        <v>8222</v>
      </c>
      <c r="K46" s="33">
        <f>IF(K$11="Actual",'Financial Model'!K26*-1,SUM(K44:K45))</f>
        <v>8222</v>
      </c>
      <c r="L46" s="33">
        <f>IF(L$11="Actual",'Financial Model'!L26*-1,SUM(L44:L45))</f>
        <v>8222</v>
      </c>
      <c r="M46" s="33">
        <f>IF(M$11="Actual",'Financial Model'!M26*-1,SUM(M44:M45))</f>
        <v>8222</v>
      </c>
      <c r="N46" s="33">
        <f>IF(N$11="Actual",'Financial Model'!N26*-1,SUM(N44:N45))</f>
        <v>8222</v>
      </c>
      <c r="O46" s="33">
        <f>IF(O$11="Actual",'Financial Model'!O26*-1,SUM(O44:O45))</f>
        <v>8222</v>
      </c>
      <c r="P46" s="33">
        <f>IF(P$11="Actual",'Financial Model'!P26*-1,SUM(P44:P45))</f>
        <v>8222</v>
      </c>
      <c r="Q46" s="33">
        <f>IF(Q$11="Actual",'Financial Model'!Q26*-1,SUM(Q44:Q45))</f>
        <v>8222</v>
      </c>
      <c r="R46" s="33">
        <f>IF(R$11="Actual",'Financial Model'!R26*-1,SUM(R44:R45))</f>
        <v>57422</v>
      </c>
      <c r="S46" s="33">
        <f>IF(S$11="Actual",'Financial Model'!S26*-1,SUM(S44:S45))</f>
        <v>8222</v>
      </c>
      <c r="T46" s="33">
        <f>IF(T$11="Actual",'Financial Model'!T26*-1,SUM(T44:T45))</f>
        <v>8222</v>
      </c>
      <c r="U46" s="33">
        <f>IF(U$11="Actual",'Financial Model'!U26*-1,SUM(U44:U45))</f>
        <v>8222</v>
      </c>
      <c r="V46" s="33">
        <f>IF(V$11="Actual",'Financial Model'!V26*-1,SUM(V44:V45))</f>
        <v>8222</v>
      </c>
      <c r="W46" s="33">
        <f>IF(W$11="Actual",'Financial Model'!W26*-1,SUM(W44:W45))</f>
        <v>8222</v>
      </c>
      <c r="X46" s="33">
        <f>IF(X$11="Actual",'Financial Model'!X26*-1,SUM(X44:X45))</f>
        <v>8222</v>
      </c>
      <c r="Y46" s="33">
        <f>IF(Y$11="Actual",'Financial Model'!Y26*-1,SUM(Y44:Y45))</f>
        <v>8222</v>
      </c>
      <c r="Z46" s="33">
        <f>IF(Z$11="Actual",'Financial Model'!Z26*-1,SUM(Z44:Z45))</f>
        <v>8222</v>
      </c>
      <c r="AA46" s="33">
        <f>IF(AA$11="Actual",'Financial Model'!AA26*-1,SUM(AA44:AA45))</f>
        <v>8222</v>
      </c>
      <c r="AB46" s="33">
        <f>IF(AB$11="Actual",'Financial Model'!AB26*-1,SUM(AB44:AB45))</f>
        <v>8222</v>
      </c>
      <c r="AC46" s="33">
        <f>IF(AC$11="Actual",'Financial Model'!AC26*-1,SUM(AC44:AC45))</f>
        <v>8222</v>
      </c>
      <c r="AD46" s="33">
        <f>IF(AD$11="Actual",'Financial Model'!AD26*-1,SUM(AD44:AD45))</f>
        <v>57422</v>
      </c>
      <c r="AE46" s="33">
        <f>IF(AE$11="Actual",'Financial Model'!AE26*-1,SUM(AE44:AE45))</f>
        <v>8222</v>
      </c>
      <c r="AF46" s="33">
        <f>IF(AF$11="Actual",'Financial Model'!AF26*-1,SUM(AF44:AF45))</f>
        <v>8222</v>
      </c>
      <c r="AG46" s="33">
        <f>IF(AG$11="Actual",'Financial Model'!AG26*-1,SUM(AG44:AG45))</f>
        <v>8222</v>
      </c>
      <c r="AH46" s="33">
        <f>IF(AH$11="Actual",'Financial Model'!AH26*-1,SUM(AH44:AH45))</f>
        <v>8222</v>
      </c>
      <c r="AI46" s="33">
        <f>IF(AI$11="Actual",'Financial Model'!AI26*-1,SUM(AI44:AI45))</f>
        <v>8222</v>
      </c>
      <c r="AJ46" s="33">
        <f>IF(AJ$11="Actual",'Financial Model'!AJ26*-1,SUM(AJ44:AJ45))</f>
        <v>8222</v>
      </c>
      <c r="AK46" s="33">
        <f>IF(AK$11="Actual",'Financial Model'!AK26*-1,SUM(AK44:AK45))</f>
        <v>8222</v>
      </c>
      <c r="AL46" s="33">
        <f>IF(AL$11="Actual",'Financial Model'!AL26*-1,SUM(AL44:AL45))</f>
        <v>8222</v>
      </c>
      <c r="AM46" s="33">
        <f>IF(AM$11="Actual",'Financial Model'!AM26*-1,SUM(AM44:AM45))</f>
        <v>8222</v>
      </c>
    </row>
    <row r="47" spans="2:39" x14ac:dyDescent="0.2">
      <c r="B47" s="25"/>
    </row>
    <row r="48" spans="2:39" x14ac:dyDescent="0.2">
      <c r="B48" s="25" t="s">
        <v>289</v>
      </c>
      <c r="D48" s="149">
        <f>D44/D$34</f>
        <v>1.1000000000000001E-3</v>
      </c>
      <c r="E48" s="108">
        <f t="shared" ref="E48:AM48" si="9">D48</f>
        <v>1.1000000000000001E-3</v>
      </c>
      <c r="F48" s="108">
        <f t="shared" si="9"/>
        <v>1.1000000000000001E-3</v>
      </c>
      <c r="G48" s="108">
        <f t="shared" si="9"/>
        <v>1.1000000000000001E-3</v>
      </c>
      <c r="H48" s="108">
        <f t="shared" si="9"/>
        <v>1.1000000000000001E-3</v>
      </c>
      <c r="I48" s="108">
        <f t="shared" si="9"/>
        <v>1.1000000000000001E-3</v>
      </c>
      <c r="J48" s="108">
        <f t="shared" si="9"/>
        <v>1.1000000000000001E-3</v>
      </c>
      <c r="K48" s="108">
        <f t="shared" si="9"/>
        <v>1.1000000000000001E-3</v>
      </c>
      <c r="L48" s="108">
        <f t="shared" si="9"/>
        <v>1.1000000000000001E-3</v>
      </c>
      <c r="M48" s="108">
        <f t="shared" si="9"/>
        <v>1.1000000000000001E-3</v>
      </c>
      <c r="N48" s="108">
        <f t="shared" si="9"/>
        <v>1.1000000000000001E-3</v>
      </c>
      <c r="O48" s="108">
        <f t="shared" si="9"/>
        <v>1.1000000000000001E-3</v>
      </c>
      <c r="P48" s="108">
        <f t="shared" si="9"/>
        <v>1.1000000000000001E-3</v>
      </c>
      <c r="Q48" s="108">
        <f t="shared" si="9"/>
        <v>1.1000000000000001E-3</v>
      </c>
      <c r="R48" s="108">
        <f t="shared" si="9"/>
        <v>1.1000000000000001E-3</v>
      </c>
      <c r="S48" s="108">
        <f t="shared" si="9"/>
        <v>1.1000000000000001E-3</v>
      </c>
      <c r="T48" s="108">
        <f t="shared" si="9"/>
        <v>1.1000000000000001E-3</v>
      </c>
      <c r="U48" s="108">
        <f t="shared" si="9"/>
        <v>1.1000000000000001E-3</v>
      </c>
      <c r="V48" s="108">
        <f t="shared" si="9"/>
        <v>1.1000000000000001E-3</v>
      </c>
      <c r="W48" s="108">
        <f t="shared" si="9"/>
        <v>1.1000000000000001E-3</v>
      </c>
      <c r="X48" s="108">
        <f t="shared" si="9"/>
        <v>1.1000000000000001E-3</v>
      </c>
      <c r="Y48" s="108">
        <f t="shared" si="9"/>
        <v>1.1000000000000001E-3</v>
      </c>
      <c r="Z48" s="108">
        <f t="shared" si="9"/>
        <v>1.1000000000000001E-3</v>
      </c>
      <c r="AA48" s="108">
        <f t="shared" si="9"/>
        <v>1.1000000000000001E-3</v>
      </c>
      <c r="AB48" s="108">
        <f t="shared" si="9"/>
        <v>1.1000000000000001E-3</v>
      </c>
      <c r="AC48" s="108">
        <f t="shared" si="9"/>
        <v>1.1000000000000001E-3</v>
      </c>
      <c r="AD48" s="108">
        <f t="shared" si="9"/>
        <v>1.1000000000000001E-3</v>
      </c>
      <c r="AE48" s="108">
        <f t="shared" si="9"/>
        <v>1.1000000000000001E-3</v>
      </c>
      <c r="AF48" s="108">
        <f t="shared" si="9"/>
        <v>1.1000000000000001E-3</v>
      </c>
      <c r="AG48" s="108">
        <f t="shared" si="9"/>
        <v>1.1000000000000001E-3</v>
      </c>
      <c r="AH48" s="108">
        <f t="shared" si="9"/>
        <v>1.1000000000000001E-3</v>
      </c>
      <c r="AI48" s="108">
        <f t="shared" si="9"/>
        <v>1.1000000000000001E-3</v>
      </c>
      <c r="AJ48" s="108">
        <f t="shared" si="9"/>
        <v>1.1000000000000001E-3</v>
      </c>
      <c r="AK48" s="108">
        <f t="shared" si="9"/>
        <v>1.1000000000000001E-3</v>
      </c>
      <c r="AL48" s="108">
        <f t="shared" si="9"/>
        <v>1.1000000000000001E-3</v>
      </c>
      <c r="AM48" s="108">
        <f t="shared" si="9"/>
        <v>1.1000000000000001E-3</v>
      </c>
    </row>
    <row r="49" spans="2:39" x14ac:dyDescent="0.2">
      <c r="B49" s="25"/>
    </row>
    <row r="50" spans="2:39" x14ac:dyDescent="0.2">
      <c r="B50" s="25"/>
    </row>
    <row r="51" spans="2:39" x14ac:dyDescent="0.2">
      <c r="B51" s="25" t="s">
        <v>290</v>
      </c>
      <c r="C51" s="45"/>
      <c r="D51" s="45">
        <f t="shared" ref="D51:AM51" si="10">IF(D$11="Actual",D53-D52,(D55*D34))</f>
        <v>1200</v>
      </c>
      <c r="E51" s="45">
        <f t="shared" si="10"/>
        <v>47.999999999999993</v>
      </c>
      <c r="F51" s="45">
        <f t="shared" si="10"/>
        <v>47.999999999999993</v>
      </c>
      <c r="G51" s="45">
        <f t="shared" si="10"/>
        <v>47.999999999999993</v>
      </c>
      <c r="H51" s="45">
        <f t="shared" si="10"/>
        <v>47.999999999999993</v>
      </c>
      <c r="I51" s="45">
        <f t="shared" si="10"/>
        <v>47.999999999999993</v>
      </c>
      <c r="J51" s="45">
        <f t="shared" si="10"/>
        <v>47.999999999999993</v>
      </c>
      <c r="K51" s="45">
        <f t="shared" si="10"/>
        <v>47.999999999999993</v>
      </c>
      <c r="L51" s="45">
        <f t="shared" si="10"/>
        <v>47.999999999999993</v>
      </c>
      <c r="M51" s="45">
        <f t="shared" si="10"/>
        <v>47.999999999999993</v>
      </c>
      <c r="N51" s="45">
        <f t="shared" si="10"/>
        <v>47.999999999999993</v>
      </c>
      <c r="O51" s="45">
        <f t="shared" si="10"/>
        <v>47.999999999999993</v>
      </c>
      <c r="P51" s="45">
        <f t="shared" si="10"/>
        <v>47.999999999999993</v>
      </c>
      <c r="Q51" s="45">
        <f t="shared" si="10"/>
        <v>47.999999999999993</v>
      </c>
      <c r="R51" s="45">
        <f t="shared" si="10"/>
        <v>47.999999999999993</v>
      </c>
      <c r="S51" s="45">
        <f t="shared" si="10"/>
        <v>47.999999999999993</v>
      </c>
      <c r="T51" s="45">
        <f t="shared" si="10"/>
        <v>47.999999999999993</v>
      </c>
      <c r="U51" s="45">
        <f t="shared" si="10"/>
        <v>47.999999999999993</v>
      </c>
      <c r="V51" s="45">
        <f t="shared" si="10"/>
        <v>47.999999999999993</v>
      </c>
      <c r="W51" s="45">
        <f t="shared" si="10"/>
        <v>47.999999999999993</v>
      </c>
      <c r="X51" s="45">
        <f t="shared" si="10"/>
        <v>47.999999999999993</v>
      </c>
      <c r="Y51" s="45">
        <f t="shared" si="10"/>
        <v>47.999999999999993</v>
      </c>
      <c r="Z51" s="45">
        <f t="shared" si="10"/>
        <v>47.999999999999993</v>
      </c>
      <c r="AA51" s="45">
        <f t="shared" si="10"/>
        <v>47.999999999999993</v>
      </c>
      <c r="AB51" s="45">
        <f t="shared" si="10"/>
        <v>47.999999999999993</v>
      </c>
      <c r="AC51" s="45">
        <f t="shared" si="10"/>
        <v>47.999999999999993</v>
      </c>
      <c r="AD51" s="45">
        <f t="shared" si="10"/>
        <v>47.999999999999993</v>
      </c>
      <c r="AE51" s="45">
        <f t="shared" si="10"/>
        <v>47.999999999999993</v>
      </c>
      <c r="AF51" s="45">
        <f t="shared" si="10"/>
        <v>47.999999999999993</v>
      </c>
      <c r="AG51" s="45">
        <f t="shared" si="10"/>
        <v>47.999999999999993</v>
      </c>
      <c r="AH51" s="45">
        <f t="shared" si="10"/>
        <v>47.999999999999993</v>
      </c>
      <c r="AI51" s="45">
        <f t="shared" si="10"/>
        <v>47.999999999999993</v>
      </c>
      <c r="AJ51" s="45">
        <f t="shared" si="10"/>
        <v>47.999999999999993</v>
      </c>
      <c r="AK51" s="45">
        <f t="shared" si="10"/>
        <v>47.999999999999993</v>
      </c>
      <c r="AL51" s="45">
        <f t="shared" si="10"/>
        <v>47.999999999999993</v>
      </c>
      <c r="AM51" s="45">
        <f t="shared" si="10"/>
        <v>47.999999999999993</v>
      </c>
    </row>
    <row r="52" spans="2:39" x14ac:dyDescent="0.2">
      <c r="B52" s="25" t="s">
        <v>291</v>
      </c>
      <c r="C52" s="45"/>
      <c r="D52" s="45">
        <f>IF(D$11="Actual",'Raw Financials'!F84+'Raw Financials'!F87,Headcount!G43+Headcount!G44+Headcount!G45)</f>
        <v>35000</v>
      </c>
      <c r="E52" s="45">
        <f>IF(E$11="Actual",'Raw Financials'!G84+'Raw Financials'!G87,Headcount!H43+Headcount!H44+Headcount!H45)</f>
        <v>19166.666666666668</v>
      </c>
      <c r="F52" s="45">
        <f>IF(F$11="Actual",'Raw Financials'!H84+'Raw Financials'!H87,Headcount!I43+Headcount!I44+Headcount!I45)</f>
        <v>19166.666666666668</v>
      </c>
      <c r="G52" s="45">
        <f>IF(G$11="Actual",'Raw Financials'!I84+'Raw Financials'!I87,Headcount!J43+Headcount!J44+Headcount!J45)</f>
        <v>19166.666666666668</v>
      </c>
      <c r="H52" s="45">
        <f>IF(H$11="Actual",'Raw Financials'!J84+'Raw Financials'!J87,Headcount!K43+Headcount!K44+Headcount!K45)</f>
        <v>30666.666666666668</v>
      </c>
      <c r="I52" s="45">
        <f>IF(I$11="Actual",'Raw Financials'!K84+'Raw Financials'!K87,Headcount!L43+Headcount!L44+Headcount!L45)</f>
        <v>30666.666666666668</v>
      </c>
      <c r="J52" s="45">
        <f>IF(J$11="Actual",'Raw Financials'!L84+'Raw Financials'!L87,Headcount!M43+Headcount!M44+Headcount!M45)</f>
        <v>30666.666666666668</v>
      </c>
      <c r="K52" s="45">
        <f>IF(K$11="Actual",'Raw Financials'!M84+'Raw Financials'!M87,Headcount!N43+Headcount!N44+Headcount!N45)</f>
        <v>30666.666666666668</v>
      </c>
      <c r="L52" s="45">
        <f>IF(L$11="Actual",'Raw Financials'!N84+'Raw Financials'!N87,Headcount!O43+Headcount!O44+Headcount!O45)</f>
        <v>30666.666666666668</v>
      </c>
      <c r="M52" s="45">
        <f>IF(M$11="Actual",'Raw Financials'!O84+'Raw Financials'!O87,Headcount!P43+Headcount!P44+Headcount!P45)</f>
        <v>30666.666666666668</v>
      </c>
      <c r="N52" s="45">
        <f>IF(N$11="Actual",'Raw Financials'!P84+'Raw Financials'!P87,Headcount!Q43+Headcount!Q44+Headcount!Q45)</f>
        <v>30666.666666666668</v>
      </c>
      <c r="O52" s="45">
        <f>IF(O$11="Actual",'Raw Financials'!Q84+'Raw Financials'!Q87,Headcount!R43+Headcount!R44+Headcount!R45)</f>
        <v>30666.666666666668</v>
      </c>
      <c r="P52" s="45">
        <f>IF(P$11="Actual",'Raw Financials'!#REF!+'Raw Financials'!#REF!,Headcount!S43+Headcount!S44+Headcount!S45)</f>
        <v>30666.666666666668</v>
      </c>
      <c r="Q52" s="45">
        <f>IF(Q$11="Actual",'Raw Financials'!#REF!+'Raw Financials'!#REF!,Headcount!T43+Headcount!T44+Headcount!T45)</f>
        <v>30666.666666666668</v>
      </c>
      <c r="R52" s="45">
        <f>IF(R$11="Actual",'Raw Financials'!#REF!+'Raw Financials'!#REF!,Headcount!U43+Headcount!U44+Headcount!U45)</f>
        <v>30666.666666666668</v>
      </c>
      <c r="S52" s="45">
        <f>IF(S$11="Actual",'Raw Financials'!#REF!+'Raw Financials'!#REF!,Headcount!V43+Headcount!V44+Headcount!V45)</f>
        <v>30666.666666666668</v>
      </c>
      <c r="T52" s="45">
        <f>IF(T$11="Actual",'Raw Financials'!#REF!+'Raw Financials'!#REF!,Headcount!W43+Headcount!W44+Headcount!W45)</f>
        <v>30666.666666666668</v>
      </c>
      <c r="U52" s="45">
        <f>IF(U$11="Actual",'Raw Financials'!#REF!+'Raw Financials'!#REF!,Headcount!X43+Headcount!X44+Headcount!X45)</f>
        <v>30666.666666666668</v>
      </c>
      <c r="V52" s="45">
        <f>IF(V$11="Actual",'Raw Financials'!#REF!+'Raw Financials'!#REF!,Headcount!Y43+Headcount!Y44+Headcount!Y45)</f>
        <v>30666.666666666668</v>
      </c>
      <c r="W52" s="45">
        <f>IF(W$11="Actual",'Raw Financials'!#REF!+'Raw Financials'!#REF!,Headcount!Z43+Headcount!Z44+Headcount!Z45)</f>
        <v>30666.666666666668</v>
      </c>
      <c r="X52" s="45">
        <f>IF(X$11="Actual",'Raw Financials'!#REF!+'Raw Financials'!#REF!,Headcount!AA43+Headcount!AA44+Headcount!AA45)</f>
        <v>30666.666666666668</v>
      </c>
      <c r="Y52" s="45">
        <f>IF(Y$11="Actual",'Raw Financials'!#REF!+'Raw Financials'!#REF!,Headcount!AB43+Headcount!AB44+Headcount!AB45)</f>
        <v>30666.666666666668</v>
      </c>
      <c r="Z52" s="45">
        <f>IF(Z$11="Actual",'Raw Financials'!#REF!+'Raw Financials'!#REF!,Headcount!AC43+Headcount!AC44+Headcount!AC45)</f>
        <v>30666.666666666668</v>
      </c>
      <c r="AA52" s="45">
        <f>IF(AA$11="Actual",'Raw Financials'!#REF!+'Raw Financials'!#REF!,Headcount!AD43+Headcount!AD44+Headcount!AD45)</f>
        <v>30666.666666666668</v>
      </c>
      <c r="AB52" s="45">
        <f>IF(AB$11="Actual",'Raw Financials'!#REF!+'Raw Financials'!#REF!,Headcount!AE43+Headcount!AE44+Headcount!AE45)</f>
        <v>30666.666666666668</v>
      </c>
      <c r="AC52" s="45">
        <f>IF(AC$11="Actual",'Raw Financials'!#REF!+'Raw Financials'!#REF!,Headcount!AF43+Headcount!AF44+Headcount!AF45)</f>
        <v>30666.666666666668</v>
      </c>
      <c r="AD52" s="45">
        <f>IF(AD$11="Actual",'Raw Financials'!#REF!+'Raw Financials'!#REF!,Headcount!AG43+Headcount!AG44+Headcount!AG45)</f>
        <v>30666.666666666668</v>
      </c>
      <c r="AE52" s="45">
        <f>IF(AE$11="Actual",'Raw Financials'!#REF!+'Raw Financials'!#REF!,Headcount!AH43+Headcount!AH44+Headcount!AH45)</f>
        <v>30666.666666666668</v>
      </c>
      <c r="AF52" s="45">
        <f>IF(AF$11="Actual",'Raw Financials'!#REF!+'Raw Financials'!#REF!,Headcount!AI43+Headcount!AI44+Headcount!AI45)</f>
        <v>30666.666666666668</v>
      </c>
      <c r="AG52" s="45">
        <f>IF(AG$11="Actual",'Raw Financials'!#REF!+'Raw Financials'!#REF!,Headcount!AJ43+Headcount!AJ44+Headcount!AJ45)</f>
        <v>30666.666666666668</v>
      </c>
      <c r="AH52" s="45">
        <f>IF(AH$11="Actual",'Raw Financials'!#REF!+'Raw Financials'!#REF!,Headcount!AK43+Headcount!AK44+Headcount!AK45)</f>
        <v>30666.666666666668</v>
      </c>
      <c r="AI52" s="45">
        <f>IF(AI$11="Actual",'Raw Financials'!#REF!+'Raw Financials'!#REF!,Headcount!AL43+Headcount!AL44+Headcount!AL45)</f>
        <v>30666.666666666668</v>
      </c>
      <c r="AJ52" s="45">
        <f>IF(AJ$11="Actual",'Raw Financials'!#REF!+'Raw Financials'!#REF!,Headcount!AM43+Headcount!AM44+Headcount!AM45)</f>
        <v>30666.666666666668</v>
      </c>
      <c r="AK52" s="45">
        <f>IF(AK$11="Actual",'Raw Financials'!#REF!+'Raw Financials'!#REF!,Headcount!AN43+Headcount!AN44+Headcount!AN45)</f>
        <v>30666.666666666668</v>
      </c>
      <c r="AL52" s="45">
        <f>IF(AL$11="Actual",'Raw Financials'!#REF!+'Raw Financials'!#REF!,Headcount!AO43+Headcount!AO44+Headcount!AO45)</f>
        <v>30666.666666666668</v>
      </c>
      <c r="AM52" s="45">
        <f>IF(AM$11="Actual",'Raw Financials'!#REF!+'Raw Financials'!#REF!,Headcount!AP43+Headcount!AP44+Headcount!AP45)</f>
        <v>30666.666666666668</v>
      </c>
    </row>
    <row r="53" spans="2:39" x14ac:dyDescent="0.2">
      <c r="B53" s="110" t="s">
        <v>292</v>
      </c>
      <c r="C53" s="54"/>
      <c r="D53" s="33">
        <f>IF(D$11="Actual",'Financial Model'!D28*-1,SUM(D51:D52))</f>
        <v>36200</v>
      </c>
      <c r="E53" s="33">
        <f>IF(E$11="Actual",'Financial Model'!E28*-1,SUM(E51:E52))</f>
        <v>19214.666666666668</v>
      </c>
      <c r="F53" s="33">
        <f>IF(F$11="Actual",'Financial Model'!F28*-1,SUM(F51:F52))</f>
        <v>19214.666666666668</v>
      </c>
      <c r="G53" s="33">
        <f>IF(G$11="Actual",'Financial Model'!G28*-1,SUM(G51:G52))</f>
        <v>19214.666666666668</v>
      </c>
      <c r="H53" s="33">
        <f>IF(H$11="Actual",'Financial Model'!H28*-1,SUM(H51:H52))</f>
        <v>30714.666666666668</v>
      </c>
      <c r="I53" s="33">
        <f>IF(I$11="Actual",'Financial Model'!I28*-1,SUM(I51:I52))</f>
        <v>30714.666666666668</v>
      </c>
      <c r="J53" s="33">
        <f>IF(J$11="Actual",'Financial Model'!J28*-1,SUM(J51:J52))</f>
        <v>30714.666666666668</v>
      </c>
      <c r="K53" s="33">
        <f>IF(K$11="Actual",'Financial Model'!K28*-1,SUM(K51:K52))</f>
        <v>30714.666666666668</v>
      </c>
      <c r="L53" s="33">
        <f>IF(L$11="Actual",'Financial Model'!L28*-1,SUM(L51:L52))</f>
        <v>30714.666666666668</v>
      </c>
      <c r="M53" s="33">
        <f>IF(M$11="Actual",'Financial Model'!M28*-1,SUM(M51:M52))</f>
        <v>30714.666666666668</v>
      </c>
      <c r="N53" s="33">
        <f>IF(N$11="Actual",'Financial Model'!N28*-1,SUM(N51:N52))</f>
        <v>30714.666666666668</v>
      </c>
      <c r="O53" s="33">
        <f>IF(O$11="Actual",'Financial Model'!O28*-1,SUM(O51:O52))</f>
        <v>30714.666666666668</v>
      </c>
      <c r="P53" s="33">
        <f>IF(P$11="Actual",'Financial Model'!P28*-1,SUM(P51:P52))</f>
        <v>30714.666666666668</v>
      </c>
      <c r="Q53" s="33">
        <f>IF(Q$11="Actual",'Financial Model'!Q28*-1,SUM(Q51:Q52))</f>
        <v>30714.666666666668</v>
      </c>
      <c r="R53" s="33">
        <f>IF(R$11="Actual",'Financial Model'!R28*-1,SUM(R51:R52))</f>
        <v>30714.666666666668</v>
      </c>
      <c r="S53" s="33">
        <f>IF(S$11="Actual",'Financial Model'!S28*-1,SUM(S51:S52))</f>
        <v>30714.666666666668</v>
      </c>
      <c r="T53" s="33">
        <f>IF(T$11="Actual",'Financial Model'!T28*-1,SUM(T51:T52))</f>
        <v>30714.666666666668</v>
      </c>
      <c r="U53" s="33">
        <f>IF(U$11="Actual",'Financial Model'!U28*-1,SUM(U51:U52))</f>
        <v>30714.666666666668</v>
      </c>
      <c r="V53" s="33">
        <f>IF(V$11="Actual",'Financial Model'!V28*-1,SUM(V51:V52))</f>
        <v>30714.666666666668</v>
      </c>
      <c r="W53" s="33">
        <f>IF(W$11="Actual",'Financial Model'!W28*-1,SUM(W51:W52))</f>
        <v>30714.666666666668</v>
      </c>
      <c r="X53" s="33">
        <f>IF(X$11="Actual",'Financial Model'!X28*-1,SUM(X51:X52))</f>
        <v>30714.666666666668</v>
      </c>
      <c r="Y53" s="33">
        <f>IF(Y$11="Actual",'Financial Model'!Y28*-1,SUM(Y51:Y52))</f>
        <v>30714.666666666668</v>
      </c>
      <c r="Z53" s="33">
        <f>IF(Z$11="Actual",'Financial Model'!Z28*-1,SUM(Z51:Z52))</f>
        <v>30714.666666666668</v>
      </c>
      <c r="AA53" s="33">
        <f>IF(AA$11="Actual",'Financial Model'!AA28*-1,SUM(AA51:AA52))</f>
        <v>30714.666666666668</v>
      </c>
      <c r="AB53" s="33">
        <f>IF(AB$11="Actual",'Financial Model'!AB28*-1,SUM(AB51:AB52))</f>
        <v>30714.666666666668</v>
      </c>
      <c r="AC53" s="33">
        <f>IF(AC$11="Actual",'Financial Model'!AC28*-1,SUM(AC51:AC52))</f>
        <v>30714.666666666668</v>
      </c>
      <c r="AD53" s="33">
        <f>IF(AD$11="Actual",'Financial Model'!AD28*-1,SUM(AD51:AD52))</f>
        <v>30714.666666666668</v>
      </c>
      <c r="AE53" s="33">
        <f>IF(AE$11="Actual",'Financial Model'!AE28*-1,SUM(AE51:AE52))</f>
        <v>30714.666666666668</v>
      </c>
      <c r="AF53" s="33">
        <f>IF(AF$11="Actual",'Financial Model'!AF28*-1,SUM(AF51:AF52))</f>
        <v>30714.666666666668</v>
      </c>
      <c r="AG53" s="33">
        <f>IF(AG$11="Actual",'Financial Model'!AG28*-1,SUM(AG51:AG52))</f>
        <v>30714.666666666668</v>
      </c>
      <c r="AH53" s="33">
        <f>IF(AH$11="Actual",'Financial Model'!AH28*-1,SUM(AH51:AH52))</f>
        <v>30714.666666666668</v>
      </c>
      <c r="AI53" s="33">
        <f>IF(AI$11="Actual",'Financial Model'!AI28*-1,SUM(AI51:AI52))</f>
        <v>30714.666666666668</v>
      </c>
      <c r="AJ53" s="33">
        <f>IF(AJ$11="Actual",'Financial Model'!AJ28*-1,SUM(AJ51:AJ52))</f>
        <v>30714.666666666668</v>
      </c>
      <c r="AK53" s="33">
        <f>IF(AK$11="Actual",'Financial Model'!AK28*-1,SUM(AK51:AK52))</f>
        <v>30714.666666666668</v>
      </c>
      <c r="AL53" s="33">
        <f>IF(AL$11="Actual",'Financial Model'!AL28*-1,SUM(AL51:AL52))</f>
        <v>30714.666666666668</v>
      </c>
      <c r="AM53" s="33">
        <f>IF(AM$11="Actual",'Financial Model'!AM28*-1,SUM(AM51:AM52))</f>
        <v>30714.666666666668</v>
      </c>
    </row>
    <row r="54" spans="2:39" x14ac:dyDescent="0.2">
      <c r="B54" s="25"/>
    </row>
    <row r="55" spans="2:39" x14ac:dyDescent="0.2">
      <c r="B55" s="25" t="s">
        <v>293</v>
      </c>
      <c r="D55" s="149">
        <f>D51/D$34</f>
        <v>2.3999999999999998E-3</v>
      </c>
      <c r="E55" s="108">
        <f t="shared" ref="E55:AM55" si="11">D55</f>
        <v>2.3999999999999998E-3</v>
      </c>
      <c r="F55" s="108">
        <f t="shared" si="11"/>
        <v>2.3999999999999998E-3</v>
      </c>
      <c r="G55" s="108">
        <f t="shared" si="11"/>
        <v>2.3999999999999998E-3</v>
      </c>
      <c r="H55" s="108">
        <f t="shared" si="11"/>
        <v>2.3999999999999998E-3</v>
      </c>
      <c r="I55" s="108">
        <f t="shared" si="11"/>
        <v>2.3999999999999998E-3</v>
      </c>
      <c r="J55" s="108">
        <f t="shared" si="11"/>
        <v>2.3999999999999998E-3</v>
      </c>
      <c r="K55" s="108">
        <f t="shared" si="11"/>
        <v>2.3999999999999998E-3</v>
      </c>
      <c r="L55" s="108">
        <f t="shared" si="11"/>
        <v>2.3999999999999998E-3</v>
      </c>
      <c r="M55" s="108">
        <f t="shared" si="11"/>
        <v>2.3999999999999998E-3</v>
      </c>
      <c r="N55" s="108">
        <f t="shared" si="11"/>
        <v>2.3999999999999998E-3</v>
      </c>
      <c r="O55" s="108">
        <f t="shared" si="11"/>
        <v>2.3999999999999998E-3</v>
      </c>
      <c r="P55" s="108">
        <f t="shared" si="11"/>
        <v>2.3999999999999998E-3</v>
      </c>
      <c r="Q55" s="108">
        <f t="shared" si="11"/>
        <v>2.3999999999999998E-3</v>
      </c>
      <c r="R55" s="108">
        <f t="shared" si="11"/>
        <v>2.3999999999999998E-3</v>
      </c>
      <c r="S55" s="108">
        <f t="shared" si="11"/>
        <v>2.3999999999999998E-3</v>
      </c>
      <c r="T55" s="108">
        <f t="shared" si="11"/>
        <v>2.3999999999999998E-3</v>
      </c>
      <c r="U55" s="108">
        <f t="shared" si="11"/>
        <v>2.3999999999999998E-3</v>
      </c>
      <c r="V55" s="108">
        <f t="shared" si="11"/>
        <v>2.3999999999999998E-3</v>
      </c>
      <c r="W55" s="108">
        <f t="shared" si="11"/>
        <v>2.3999999999999998E-3</v>
      </c>
      <c r="X55" s="108">
        <f t="shared" si="11"/>
        <v>2.3999999999999998E-3</v>
      </c>
      <c r="Y55" s="108">
        <f t="shared" si="11"/>
        <v>2.3999999999999998E-3</v>
      </c>
      <c r="Z55" s="108">
        <f t="shared" si="11"/>
        <v>2.3999999999999998E-3</v>
      </c>
      <c r="AA55" s="108">
        <f t="shared" si="11"/>
        <v>2.3999999999999998E-3</v>
      </c>
      <c r="AB55" s="108">
        <f t="shared" si="11"/>
        <v>2.3999999999999998E-3</v>
      </c>
      <c r="AC55" s="108">
        <f t="shared" si="11"/>
        <v>2.3999999999999998E-3</v>
      </c>
      <c r="AD55" s="108">
        <f t="shared" si="11"/>
        <v>2.3999999999999998E-3</v>
      </c>
      <c r="AE55" s="108">
        <f t="shared" si="11"/>
        <v>2.3999999999999998E-3</v>
      </c>
      <c r="AF55" s="108">
        <f t="shared" si="11"/>
        <v>2.3999999999999998E-3</v>
      </c>
      <c r="AG55" s="108">
        <f t="shared" si="11"/>
        <v>2.3999999999999998E-3</v>
      </c>
      <c r="AH55" s="108">
        <f t="shared" si="11"/>
        <v>2.3999999999999998E-3</v>
      </c>
      <c r="AI55" s="108">
        <f t="shared" si="11"/>
        <v>2.3999999999999998E-3</v>
      </c>
      <c r="AJ55" s="108">
        <f t="shared" si="11"/>
        <v>2.3999999999999998E-3</v>
      </c>
      <c r="AK55" s="108">
        <f t="shared" si="11"/>
        <v>2.3999999999999998E-3</v>
      </c>
      <c r="AL55" s="108">
        <f t="shared" si="11"/>
        <v>2.3999999999999998E-3</v>
      </c>
      <c r="AM55" s="108">
        <f t="shared" si="11"/>
        <v>2.3999999999999998E-3</v>
      </c>
    </row>
    <row r="56" spans="2:39" x14ac:dyDescent="0.2">
      <c r="B56" s="25"/>
    </row>
    <row r="57" spans="2:39" x14ac:dyDescent="0.2">
      <c r="B57" s="25"/>
    </row>
    <row r="58" spans="2:39" x14ac:dyDescent="0.2">
      <c r="B58" s="25" t="s">
        <v>294</v>
      </c>
      <c r="C58" s="45"/>
      <c r="D58" s="45">
        <f t="shared" ref="D58:AM58" si="12">IF(D$11="Actual",D60-D59,D62*D34)</f>
        <v>4190</v>
      </c>
      <c r="E58" s="45">
        <f t="shared" si="12"/>
        <v>167.6</v>
      </c>
      <c r="F58" s="45">
        <f t="shared" si="12"/>
        <v>167.6</v>
      </c>
      <c r="G58" s="45">
        <f t="shared" si="12"/>
        <v>167.6</v>
      </c>
      <c r="H58" s="45">
        <f t="shared" si="12"/>
        <v>167.6</v>
      </c>
      <c r="I58" s="45">
        <f t="shared" si="12"/>
        <v>167.6</v>
      </c>
      <c r="J58" s="45">
        <f t="shared" si="12"/>
        <v>167.6</v>
      </c>
      <c r="K58" s="45">
        <f t="shared" si="12"/>
        <v>167.6</v>
      </c>
      <c r="L58" s="45">
        <f t="shared" si="12"/>
        <v>167.6</v>
      </c>
      <c r="M58" s="45">
        <f t="shared" si="12"/>
        <v>167.6</v>
      </c>
      <c r="N58" s="45">
        <f t="shared" si="12"/>
        <v>167.6</v>
      </c>
      <c r="O58" s="45">
        <f t="shared" si="12"/>
        <v>167.6</v>
      </c>
      <c r="P58" s="45">
        <f t="shared" si="12"/>
        <v>167.6</v>
      </c>
      <c r="Q58" s="45">
        <f t="shared" si="12"/>
        <v>167.6</v>
      </c>
      <c r="R58" s="45">
        <f t="shared" si="12"/>
        <v>167.6</v>
      </c>
      <c r="S58" s="45">
        <f t="shared" si="12"/>
        <v>167.6</v>
      </c>
      <c r="T58" s="45">
        <f t="shared" si="12"/>
        <v>167.6</v>
      </c>
      <c r="U58" s="45">
        <f t="shared" si="12"/>
        <v>167.6</v>
      </c>
      <c r="V58" s="45">
        <f t="shared" si="12"/>
        <v>167.6</v>
      </c>
      <c r="W58" s="45">
        <f t="shared" si="12"/>
        <v>167.6</v>
      </c>
      <c r="X58" s="45">
        <f t="shared" si="12"/>
        <v>167.6</v>
      </c>
      <c r="Y58" s="45">
        <f t="shared" si="12"/>
        <v>167.6</v>
      </c>
      <c r="Z58" s="45">
        <f t="shared" si="12"/>
        <v>167.6</v>
      </c>
      <c r="AA58" s="45">
        <f t="shared" si="12"/>
        <v>167.6</v>
      </c>
      <c r="AB58" s="45">
        <f t="shared" si="12"/>
        <v>167.6</v>
      </c>
      <c r="AC58" s="45">
        <f t="shared" si="12"/>
        <v>167.6</v>
      </c>
      <c r="AD58" s="45">
        <f t="shared" si="12"/>
        <v>167.6</v>
      </c>
      <c r="AE58" s="45">
        <f t="shared" si="12"/>
        <v>167.6</v>
      </c>
      <c r="AF58" s="45">
        <f t="shared" si="12"/>
        <v>167.6</v>
      </c>
      <c r="AG58" s="45">
        <f t="shared" si="12"/>
        <v>167.6</v>
      </c>
      <c r="AH58" s="45">
        <f t="shared" si="12"/>
        <v>167.6</v>
      </c>
      <c r="AI58" s="45">
        <f t="shared" si="12"/>
        <v>167.6</v>
      </c>
      <c r="AJ58" s="45">
        <f t="shared" si="12"/>
        <v>167.6</v>
      </c>
      <c r="AK58" s="45">
        <f t="shared" si="12"/>
        <v>167.6</v>
      </c>
      <c r="AL58" s="45">
        <f t="shared" si="12"/>
        <v>167.6</v>
      </c>
      <c r="AM58" s="45">
        <f t="shared" si="12"/>
        <v>167.6</v>
      </c>
    </row>
    <row r="59" spans="2:39" x14ac:dyDescent="0.2">
      <c r="B59" s="25" t="s">
        <v>295</v>
      </c>
      <c r="C59" s="45"/>
      <c r="D59" s="45">
        <f>IF(D$11="Actual",'Raw Financials'!F85+'Raw Financials'!F88,Headcount!G44+Headcount!G45+Headcount!G46)</f>
        <v>4000</v>
      </c>
      <c r="E59" s="45">
        <f>IF(E$11="Actual",'Raw Financials'!G85+'Raw Financials'!G88,Headcount!H44+Headcount!H45+Headcount!H46)</f>
        <v>20500</v>
      </c>
      <c r="F59" s="45">
        <f>IF(F$11="Actual",'Raw Financials'!H85+'Raw Financials'!H88,Headcount!I44+Headcount!I45+Headcount!I46)</f>
        <v>20500</v>
      </c>
      <c r="G59" s="45">
        <f>IF(G$11="Actual",'Raw Financials'!I85+'Raw Financials'!I88,Headcount!J44+Headcount!J45+Headcount!J46)</f>
        <v>20500</v>
      </c>
      <c r="H59" s="45">
        <f>IF(H$11="Actual",'Raw Financials'!J85+'Raw Financials'!J88,Headcount!K44+Headcount!K45+Headcount!K46)</f>
        <v>32800</v>
      </c>
      <c r="I59" s="45">
        <f>IF(I$11="Actual",'Raw Financials'!K85+'Raw Financials'!K88,Headcount!L44+Headcount!L45+Headcount!L46)</f>
        <v>32800</v>
      </c>
      <c r="J59" s="45">
        <f>IF(J$11="Actual",'Raw Financials'!L85+'Raw Financials'!L88,Headcount!M44+Headcount!M45+Headcount!M46)</f>
        <v>32800</v>
      </c>
      <c r="K59" s="45">
        <f>IF(K$11="Actual",'Raw Financials'!M85+'Raw Financials'!M88,Headcount!N44+Headcount!N45+Headcount!N46)</f>
        <v>32800</v>
      </c>
      <c r="L59" s="45">
        <f>IF(L$11="Actual",'Raw Financials'!N85+'Raw Financials'!N88,Headcount!O44+Headcount!O45+Headcount!O46)</f>
        <v>32800</v>
      </c>
      <c r="M59" s="45">
        <f>IF(M$11="Actual",'Raw Financials'!O85+'Raw Financials'!O88,Headcount!P44+Headcount!P45+Headcount!P46)</f>
        <v>32800</v>
      </c>
      <c r="N59" s="45">
        <f>IF(N$11="Actual",'Raw Financials'!P85+'Raw Financials'!P88,Headcount!Q44+Headcount!Q45+Headcount!Q46)</f>
        <v>32800</v>
      </c>
      <c r="O59" s="45">
        <f>IF(O$11="Actual",'Raw Financials'!Q85+'Raw Financials'!Q88,Headcount!R44+Headcount!R45+Headcount!R46)</f>
        <v>32800</v>
      </c>
      <c r="P59" s="45">
        <f>IF(P$11="Actual",'Raw Financials'!#REF!+'Raw Financials'!#REF!,Headcount!S44+Headcount!S45+Headcount!S46)</f>
        <v>32800</v>
      </c>
      <c r="Q59" s="45">
        <f>IF(Q$11="Actual",'Raw Financials'!#REF!+'Raw Financials'!#REF!,Headcount!T44+Headcount!T45+Headcount!T46)</f>
        <v>32800</v>
      </c>
      <c r="R59" s="45">
        <f>IF(R$11="Actual",'Raw Financials'!#REF!+'Raw Financials'!#REF!,Headcount!U44+Headcount!U45+Headcount!U46)</f>
        <v>32800</v>
      </c>
      <c r="S59" s="45">
        <f>IF(S$11="Actual",'Raw Financials'!#REF!+'Raw Financials'!#REF!,Headcount!V44+Headcount!V45+Headcount!V46)</f>
        <v>32800</v>
      </c>
      <c r="T59" s="45">
        <f>IF(T$11="Actual",'Raw Financials'!#REF!+'Raw Financials'!#REF!,Headcount!W44+Headcount!W45+Headcount!W46)</f>
        <v>32800</v>
      </c>
      <c r="U59" s="45">
        <f>IF(U$11="Actual",'Raw Financials'!#REF!+'Raw Financials'!#REF!,Headcount!X44+Headcount!X45+Headcount!X46)</f>
        <v>32800</v>
      </c>
      <c r="V59" s="45">
        <f>IF(V$11="Actual",'Raw Financials'!#REF!+'Raw Financials'!#REF!,Headcount!Y44+Headcount!Y45+Headcount!Y46)</f>
        <v>32800</v>
      </c>
      <c r="W59" s="45">
        <f>IF(W$11="Actual",'Raw Financials'!#REF!+'Raw Financials'!#REF!,Headcount!Z44+Headcount!Z45+Headcount!Z46)</f>
        <v>32800</v>
      </c>
      <c r="X59" s="45">
        <f>IF(X$11="Actual",'Raw Financials'!#REF!+'Raw Financials'!#REF!,Headcount!AA44+Headcount!AA45+Headcount!AA46)</f>
        <v>32800</v>
      </c>
      <c r="Y59" s="45">
        <f>IF(Y$11="Actual",'Raw Financials'!#REF!+'Raw Financials'!#REF!,Headcount!AB44+Headcount!AB45+Headcount!AB46)</f>
        <v>32800</v>
      </c>
      <c r="Z59" s="45">
        <f>IF(Z$11="Actual",'Raw Financials'!#REF!+'Raw Financials'!#REF!,Headcount!AC44+Headcount!AC45+Headcount!AC46)</f>
        <v>32800</v>
      </c>
      <c r="AA59" s="45">
        <f>IF(AA$11="Actual",'Raw Financials'!#REF!+'Raw Financials'!#REF!,Headcount!AD44+Headcount!AD45+Headcount!AD46)</f>
        <v>32800</v>
      </c>
      <c r="AB59" s="45">
        <f>IF(AB$11="Actual",'Raw Financials'!#REF!+'Raw Financials'!#REF!,Headcount!AE44+Headcount!AE45+Headcount!AE46)</f>
        <v>32800</v>
      </c>
      <c r="AC59" s="45">
        <f>IF(AC$11="Actual",'Raw Financials'!#REF!+'Raw Financials'!#REF!,Headcount!AF44+Headcount!AF45+Headcount!AF46)</f>
        <v>32800</v>
      </c>
      <c r="AD59" s="45">
        <f>IF(AD$11="Actual",'Raw Financials'!#REF!+'Raw Financials'!#REF!,Headcount!AG44+Headcount!AG45+Headcount!AG46)</f>
        <v>32800</v>
      </c>
      <c r="AE59" s="45">
        <f>IF(AE$11="Actual",'Raw Financials'!#REF!+'Raw Financials'!#REF!,Headcount!AH44+Headcount!AH45+Headcount!AH46)</f>
        <v>32800</v>
      </c>
      <c r="AF59" s="45">
        <f>IF(AF$11="Actual",'Raw Financials'!#REF!+'Raw Financials'!#REF!,Headcount!AI44+Headcount!AI45+Headcount!AI46)</f>
        <v>32800</v>
      </c>
      <c r="AG59" s="45">
        <f>IF(AG$11="Actual",'Raw Financials'!#REF!+'Raw Financials'!#REF!,Headcount!AJ44+Headcount!AJ45+Headcount!AJ46)</f>
        <v>32800</v>
      </c>
      <c r="AH59" s="45">
        <f>IF(AH$11="Actual",'Raw Financials'!#REF!+'Raw Financials'!#REF!,Headcount!AK44+Headcount!AK45+Headcount!AK46)</f>
        <v>32800</v>
      </c>
      <c r="AI59" s="45">
        <f>IF(AI$11="Actual",'Raw Financials'!#REF!+'Raw Financials'!#REF!,Headcount!AL44+Headcount!AL45+Headcount!AL46)</f>
        <v>32800</v>
      </c>
      <c r="AJ59" s="45">
        <f>IF(AJ$11="Actual",'Raw Financials'!#REF!+'Raw Financials'!#REF!,Headcount!AM44+Headcount!AM45+Headcount!AM46)</f>
        <v>32800</v>
      </c>
      <c r="AK59" s="45">
        <f>IF(AK$11="Actual",'Raw Financials'!#REF!+'Raw Financials'!#REF!,Headcount!AN44+Headcount!AN45+Headcount!AN46)</f>
        <v>32800</v>
      </c>
      <c r="AL59" s="45">
        <f>IF(AL$11="Actual",'Raw Financials'!#REF!+'Raw Financials'!#REF!,Headcount!AO44+Headcount!AO45+Headcount!AO46)</f>
        <v>32800</v>
      </c>
      <c r="AM59" s="45">
        <f>IF(AM$11="Actual",'Raw Financials'!#REF!+'Raw Financials'!#REF!,Headcount!AP44+Headcount!AP45+Headcount!AP46)</f>
        <v>32800</v>
      </c>
    </row>
    <row r="60" spans="2:39" x14ac:dyDescent="0.2">
      <c r="B60" s="110" t="s">
        <v>296</v>
      </c>
      <c r="C60" s="54"/>
      <c r="D60" s="33">
        <f>IF(D$11="Actual",'Financial Model'!D30*-1,SUM(D58:D59))</f>
        <v>8190</v>
      </c>
      <c r="E60" s="33">
        <f>IF(E$11="Actual",'Financial Model'!E30*-1,SUM(E58:E59))</f>
        <v>20667.599999999999</v>
      </c>
      <c r="F60" s="33">
        <f>IF(F$11="Actual",'Financial Model'!F30*-1,SUM(F58:F59))</f>
        <v>20667.599999999999</v>
      </c>
      <c r="G60" s="33">
        <f>IF(G$11="Actual",'Financial Model'!G30*-1,SUM(G58:G59))</f>
        <v>20667.599999999999</v>
      </c>
      <c r="H60" s="33">
        <f>IF(H$11="Actual",'Financial Model'!H30*-1,SUM(H58:H59))</f>
        <v>32967.599999999999</v>
      </c>
      <c r="I60" s="33">
        <f>IF(I$11="Actual",'Financial Model'!I30*-1,SUM(I58:I59))</f>
        <v>32967.599999999999</v>
      </c>
      <c r="J60" s="33">
        <f>IF(J$11="Actual",'Financial Model'!J30*-1,SUM(J58:J59))</f>
        <v>32967.599999999999</v>
      </c>
      <c r="K60" s="33">
        <f>IF(K$11="Actual",'Financial Model'!K30*-1,SUM(K58:K59))</f>
        <v>32967.599999999999</v>
      </c>
      <c r="L60" s="33">
        <f>IF(L$11="Actual",'Financial Model'!L30*-1,SUM(L58:L59))</f>
        <v>32967.599999999999</v>
      </c>
      <c r="M60" s="33">
        <f>IF(M$11="Actual",'Financial Model'!M30*-1,SUM(M58:M59))</f>
        <v>32967.599999999999</v>
      </c>
      <c r="N60" s="33">
        <f>IF(N$11="Actual",'Financial Model'!N30*-1,SUM(N58:N59))</f>
        <v>32967.599999999999</v>
      </c>
      <c r="O60" s="33">
        <f>IF(O$11="Actual",'Financial Model'!O30*-1,SUM(O58:O59))</f>
        <v>32967.599999999999</v>
      </c>
      <c r="P60" s="33">
        <f>IF(P$11="Actual",'Financial Model'!P30*-1,SUM(P58:P59))</f>
        <v>32967.599999999999</v>
      </c>
      <c r="Q60" s="33">
        <f>IF(Q$11="Actual",'Financial Model'!Q30*-1,SUM(Q58:Q59))</f>
        <v>32967.599999999999</v>
      </c>
      <c r="R60" s="33">
        <f>IF(R$11="Actual",'Financial Model'!R30*-1,SUM(R58:R59))</f>
        <v>32967.599999999999</v>
      </c>
      <c r="S60" s="33">
        <f>IF(S$11="Actual",'Financial Model'!S30*-1,SUM(S58:S59))</f>
        <v>32967.599999999999</v>
      </c>
      <c r="T60" s="33">
        <f>IF(T$11="Actual",'Financial Model'!T30*-1,SUM(T58:T59))</f>
        <v>32967.599999999999</v>
      </c>
      <c r="U60" s="33">
        <f>IF(U$11="Actual",'Financial Model'!U30*-1,SUM(U58:U59))</f>
        <v>32967.599999999999</v>
      </c>
      <c r="V60" s="33">
        <f>IF(V$11="Actual",'Financial Model'!V30*-1,SUM(V58:V59))</f>
        <v>32967.599999999999</v>
      </c>
      <c r="W60" s="33">
        <f>IF(W$11="Actual",'Financial Model'!W30*-1,SUM(W58:W59))</f>
        <v>32967.599999999999</v>
      </c>
      <c r="X60" s="33">
        <f>IF(X$11="Actual",'Financial Model'!X30*-1,SUM(X58:X59))</f>
        <v>32967.599999999999</v>
      </c>
      <c r="Y60" s="33">
        <f>IF(Y$11="Actual",'Financial Model'!Y30*-1,SUM(Y58:Y59))</f>
        <v>32967.599999999999</v>
      </c>
      <c r="Z60" s="33">
        <f>IF(Z$11="Actual",'Financial Model'!Z30*-1,SUM(Z58:Z59))</f>
        <v>32967.599999999999</v>
      </c>
      <c r="AA60" s="33">
        <f>IF(AA$11="Actual",'Financial Model'!AA30*-1,SUM(AA58:AA59))</f>
        <v>32967.599999999999</v>
      </c>
      <c r="AB60" s="33">
        <f>IF(AB$11="Actual",'Financial Model'!AB30*-1,SUM(AB58:AB59))</f>
        <v>32967.599999999999</v>
      </c>
      <c r="AC60" s="33">
        <f>IF(AC$11="Actual",'Financial Model'!AC30*-1,SUM(AC58:AC59))</f>
        <v>32967.599999999999</v>
      </c>
      <c r="AD60" s="33">
        <f>IF(AD$11="Actual",'Financial Model'!AD30*-1,SUM(AD58:AD59))</f>
        <v>32967.599999999999</v>
      </c>
      <c r="AE60" s="33">
        <f>IF(AE$11="Actual",'Financial Model'!AE30*-1,SUM(AE58:AE59))</f>
        <v>32967.599999999999</v>
      </c>
      <c r="AF60" s="33">
        <f>IF(AF$11="Actual",'Financial Model'!AF30*-1,SUM(AF58:AF59))</f>
        <v>32967.599999999999</v>
      </c>
      <c r="AG60" s="33">
        <f>IF(AG$11="Actual",'Financial Model'!AG30*-1,SUM(AG58:AG59))</f>
        <v>32967.599999999999</v>
      </c>
      <c r="AH60" s="33">
        <f>IF(AH$11="Actual",'Financial Model'!AH30*-1,SUM(AH58:AH59))</f>
        <v>32967.599999999999</v>
      </c>
      <c r="AI60" s="33">
        <f>IF(AI$11="Actual",'Financial Model'!AI30*-1,SUM(AI58:AI59))</f>
        <v>32967.599999999999</v>
      </c>
      <c r="AJ60" s="33">
        <f>IF(AJ$11="Actual",'Financial Model'!AJ30*-1,SUM(AJ58:AJ59))</f>
        <v>32967.599999999999</v>
      </c>
      <c r="AK60" s="33">
        <f>IF(AK$11="Actual",'Financial Model'!AK30*-1,SUM(AK58:AK59))</f>
        <v>32967.599999999999</v>
      </c>
      <c r="AL60" s="33">
        <f>IF(AL$11="Actual",'Financial Model'!AL30*-1,SUM(AL58:AL59))</f>
        <v>32967.599999999999</v>
      </c>
      <c r="AM60" s="33">
        <f>IF(AM$11="Actual",'Financial Model'!AM30*-1,SUM(AM58:AM59))</f>
        <v>32967.599999999999</v>
      </c>
    </row>
    <row r="61" spans="2:39" x14ac:dyDescent="0.2">
      <c r="B61" s="25"/>
    </row>
    <row r="62" spans="2:39" x14ac:dyDescent="0.2">
      <c r="B62" s="25" t="s">
        <v>297</v>
      </c>
      <c r="D62" s="149">
        <f>D58/D$34</f>
        <v>8.3800000000000003E-3</v>
      </c>
      <c r="E62" s="108">
        <f t="shared" ref="E62:AM62" si="13">D62</f>
        <v>8.3800000000000003E-3</v>
      </c>
      <c r="F62" s="108">
        <f t="shared" si="13"/>
        <v>8.3800000000000003E-3</v>
      </c>
      <c r="G62" s="108">
        <f t="shared" si="13"/>
        <v>8.3800000000000003E-3</v>
      </c>
      <c r="H62" s="108">
        <f t="shared" si="13"/>
        <v>8.3800000000000003E-3</v>
      </c>
      <c r="I62" s="108">
        <f t="shared" si="13"/>
        <v>8.3800000000000003E-3</v>
      </c>
      <c r="J62" s="108">
        <f t="shared" si="13"/>
        <v>8.3800000000000003E-3</v>
      </c>
      <c r="K62" s="108">
        <f t="shared" si="13"/>
        <v>8.3800000000000003E-3</v>
      </c>
      <c r="L62" s="108">
        <f t="shared" si="13"/>
        <v>8.3800000000000003E-3</v>
      </c>
      <c r="M62" s="108">
        <f t="shared" si="13"/>
        <v>8.3800000000000003E-3</v>
      </c>
      <c r="N62" s="108">
        <f t="shared" si="13"/>
        <v>8.3800000000000003E-3</v>
      </c>
      <c r="O62" s="108">
        <f t="shared" si="13"/>
        <v>8.3800000000000003E-3</v>
      </c>
      <c r="P62" s="108">
        <f t="shared" si="13"/>
        <v>8.3800000000000003E-3</v>
      </c>
      <c r="Q62" s="108">
        <f t="shared" si="13"/>
        <v>8.3800000000000003E-3</v>
      </c>
      <c r="R62" s="108">
        <f t="shared" si="13"/>
        <v>8.3800000000000003E-3</v>
      </c>
      <c r="S62" s="108">
        <f t="shared" si="13"/>
        <v>8.3800000000000003E-3</v>
      </c>
      <c r="T62" s="108">
        <f t="shared" si="13"/>
        <v>8.3800000000000003E-3</v>
      </c>
      <c r="U62" s="108">
        <f t="shared" si="13"/>
        <v>8.3800000000000003E-3</v>
      </c>
      <c r="V62" s="108">
        <f t="shared" si="13"/>
        <v>8.3800000000000003E-3</v>
      </c>
      <c r="W62" s="108">
        <f t="shared" si="13"/>
        <v>8.3800000000000003E-3</v>
      </c>
      <c r="X62" s="108">
        <f t="shared" si="13"/>
        <v>8.3800000000000003E-3</v>
      </c>
      <c r="Y62" s="108">
        <f t="shared" si="13"/>
        <v>8.3800000000000003E-3</v>
      </c>
      <c r="Z62" s="108">
        <f t="shared" si="13"/>
        <v>8.3800000000000003E-3</v>
      </c>
      <c r="AA62" s="108">
        <f t="shared" si="13"/>
        <v>8.3800000000000003E-3</v>
      </c>
      <c r="AB62" s="108">
        <f t="shared" si="13"/>
        <v>8.3800000000000003E-3</v>
      </c>
      <c r="AC62" s="108">
        <f t="shared" si="13"/>
        <v>8.3800000000000003E-3</v>
      </c>
      <c r="AD62" s="108">
        <f t="shared" si="13"/>
        <v>8.3800000000000003E-3</v>
      </c>
      <c r="AE62" s="108">
        <f t="shared" si="13"/>
        <v>8.3800000000000003E-3</v>
      </c>
      <c r="AF62" s="108">
        <f t="shared" si="13"/>
        <v>8.3800000000000003E-3</v>
      </c>
      <c r="AG62" s="108">
        <f t="shared" si="13"/>
        <v>8.3800000000000003E-3</v>
      </c>
      <c r="AH62" s="108">
        <f t="shared" si="13"/>
        <v>8.3800000000000003E-3</v>
      </c>
      <c r="AI62" s="108">
        <f t="shared" si="13"/>
        <v>8.3800000000000003E-3</v>
      </c>
      <c r="AJ62" s="108">
        <f t="shared" si="13"/>
        <v>8.3800000000000003E-3</v>
      </c>
      <c r="AK62" s="108">
        <f t="shared" si="13"/>
        <v>8.3800000000000003E-3</v>
      </c>
      <c r="AL62" s="108">
        <f t="shared" si="13"/>
        <v>8.3800000000000003E-3</v>
      </c>
      <c r="AM62" s="108">
        <f t="shared" si="13"/>
        <v>8.3800000000000003E-3</v>
      </c>
    </row>
    <row r="63" spans="2:39" x14ac:dyDescent="0.2">
      <c r="B63" s="25"/>
    </row>
    <row r="64" spans="2:39" x14ac:dyDescent="0.2">
      <c r="B64" s="25"/>
    </row>
    <row r="65" spans="2:39" x14ac:dyDescent="0.2">
      <c r="B65" s="20" t="s">
        <v>298</v>
      </c>
      <c r="C65" s="23"/>
      <c r="D65" s="39">
        <f>IF(D$11="Actual",'Financial Model'!D32*-1,(D67*D34))</f>
        <v>1327</v>
      </c>
      <c r="E65" s="39">
        <f>IF(E$11="Actual",'Financial Model'!E32*-1,(E67*E34))</f>
        <v>53.080000000000005</v>
      </c>
      <c r="F65" s="39">
        <f>IF(F$11="Actual",'Financial Model'!F32*-1,(F67*F34))</f>
        <v>53.080000000000005</v>
      </c>
      <c r="G65" s="39">
        <f>IF(G$11="Actual",'Financial Model'!G32*-1,(G67*G34))</f>
        <v>53.080000000000005</v>
      </c>
      <c r="H65" s="39">
        <f>IF(H$11="Actual",'Financial Model'!H32*-1,(H67*H34))</f>
        <v>53.080000000000005</v>
      </c>
      <c r="I65" s="39">
        <f>IF(I$11="Actual",'Financial Model'!I32*-1,(I67*I34))</f>
        <v>53.080000000000005</v>
      </c>
      <c r="J65" s="39">
        <f>IF(J$11="Actual",'Financial Model'!J32*-1,(J67*J34))</f>
        <v>53.080000000000005</v>
      </c>
      <c r="K65" s="39">
        <f>IF(K$11="Actual",'Financial Model'!K32*-1,(K67*K34))</f>
        <v>53.080000000000005</v>
      </c>
      <c r="L65" s="39">
        <f>IF(L$11="Actual",'Financial Model'!L32*-1,(L67*L34))</f>
        <v>53.080000000000005</v>
      </c>
      <c r="M65" s="39">
        <f>IF(M$11="Actual",'Financial Model'!M32*-1,(M67*M34))</f>
        <v>53.080000000000005</v>
      </c>
      <c r="N65" s="39">
        <f>IF(N$11="Actual",'Financial Model'!N32*-1,(N67*N34))</f>
        <v>53.080000000000005</v>
      </c>
      <c r="O65" s="39">
        <f>IF(O$11="Actual",'Financial Model'!O32*-1,(O67*O34))</f>
        <v>53.080000000000005</v>
      </c>
      <c r="P65" s="39">
        <f>IF(P$11="Actual",'Financial Model'!P32*-1,(P67*P34))</f>
        <v>53.080000000000005</v>
      </c>
      <c r="Q65" s="39">
        <f>IF(Q$11="Actual",'Financial Model'!Q32*-1,(Q67*Q34))</f>
        <v>53.080000000000005</v>
      </c>
      <c r="R65" s="39">
        <f>IF(R$11="Actual",'Financial Model'!R32*-1,(R67*R34))</f>
        <v>53.080000000000005</v>
      </c>
      <c r="S65" s="39">
        <f>IF(S$11="Actual",'Financial Model'!S32*-1,(S67*S34))</f>
        <v>53.080000000000005</v>
      </c>
      <c r="T65" s="39">
        <f>IF(T$11="Actual",'Financial Model'!T32*-1,(T67*T34))</f>
        <v>53.080000000000005</v>
      </c>
      <c r="U65" s="39">
        <f>IF(U$11="Actual",'Financial Model'!U32*-1,(U67*U34))</f>
        <v>53.080000000000005</v>
      </c>
      <c r="V65" s="39">
        <f>IF(V$11="Actual",'Financial Model'!V32*-1,(V67*V34))</f>
        <v>53.080000000000005</v>
      </c>
      <c r="W65" s="39">
        <f>IF(W$11="Actual",'Financial Model'!W32*-1,(W67*W34))</f>
        <v>53.080000000000005</v>
      </c>
      <c r="X65" s="39">
        <f>IF(X$11="Actual",'Financial Model'!X32*-1,(X67*X34))</f>
        <v>53.080000000000005</v>
      </c>
      <c r="Y65" s="39">
        <f>IF(Y$11="Actual",'Financial Model'!Y32*-1,(Y67*Y34))</f>
        <v>53.080000000000005</v>
      </c>
      <c r="Z65" s="39">
        <f>IF(Z$11="Actual",'Financial Model'!Z32*-1,(Z67*Z34))</f>
        <v>53.080000000000005</v>
      </c>
      <c r="AA65" s="39">
        <f>IF(AA$11="Actual",'Financial Model'!AA32*-1,(AA67*AA34))</f>
        <v>53.080000000000005</v>
      </c>
      <c r="AB65" s="39">
        <f>IF(AB$11="Actual",'Financial Model'!AB32*-1,(AB67*AB34))</f>
        <v>53.080000000000005</v>
      </c>
      <c r="AC65" s="39">
        <f>IF(AC$11="Actual",'Financial Model'!AC32*-1,(AC67*AC34))</f>
        <v>53.080000000000005</v>
      </c>
      <c r="AD65" s="39">
        <f>IF(AD$11="Actual",'Financial Model'!AD32*-1,(AD67*AD34))</f>
        <v>53.080000000000005</v>
      </c>
      <c r="AE65" s="39">
        <f>IF(AE$11="Actual",'Financial Model'!AE32*-1,(AE67*AE34))</f>
        <v>53.080000000000005</v>
      </c>
      <c r="AF65" s="39">
        <f>IF(AF$11="Actual",'Financial Model'!AF32*-1,(AF67*AF34))</f>
        <v>53.080000000000005</v>
      </c>
      <c r="AG65" s="39">
        <f>IF(AG$11="Actual",'Financial Model'!AG32*-1,(AG67*AG34))</f>
        <v>53.080000000000005</v>
      </c>
      <c r="AH65" s="39">
        <f>IF(AH$11="Actual",'Financial Model'!AH32*-1,(AH67*AH34))</f>
        <v>53.080000000000005</v>
      </c>
      <c r="AI65" s="39">
        <f>IF(AI$11="Actual",'Financial Model'!AI32*-1,(AI67*AI34))</f>
        <v>53.080000000000005</v>
      </c>
      <c r="AJ65" s="39">
        <f>IF(AJ$11="Actual",'Financial Model'!AJ32*-1,(AJ67*AJ34))</f>
        <v>53.080000000000005</v>
      </c>
      <c r="AK65" s="39">
        <f>IF(AK$11="Actual",'Financial Model'!AK32*-1,(AK67*AK34))</f>
        <v>53.080000000000005</v>
      </c>
      <c r="AL65" s="39">
        <f>IF(AL$11="Actual",'Financial Model'!AL32*-1,(AL67*AL34))</f>
        <v>53.080000000000005</v>
      </c>
      <c r="AM65" s="39">
        <f>IF(AM$11="Actual",'Financial Model'!AM32*-1,(AM67*AM34))</f>
        <v>53.080000000000005</v>
      </c>
    </row>
    <row r="66" spans="2:39" x14ac:dyDescent="0.2">
      <c r="B66" s="25"/>
    </row>
    <row r="67" spans="2:39" x14ac:dyDescent="0.2">
      <c r="B67" s="25" t="s">
        <v>299</v>
      </c>
      <c r="D67" s="149">
        <f>D65/D$34</f>
        <v>2.6540000000000001E-3</v>
      </c>
      <c r="E67" s="108">
        <f t="shared" ref="E67:AM67" si="14">D67</f>
        <v>2.6540000000000001E-3</v>
      </c>
      <c r="F67" s="108">
        <f t="shared" si="14"/>
        <v>2.6540000000000001E-3</v>
      </c>
      <c r="G67" s="108">
        <f t="shared" si="14"/>
        <v>2.6540000000000001E-3</v>
      </c>
      <c r="H67" s="108">
        <f t="shared" si="14"/>
        <v>2.6540000000000001E-3</v>
      </c>
      <c r="I67" s="108">
        <f t="shared" si="14"/>
        <v>2.6540000000000001E-3</v>
      </c>
      <c r="J67" s="108">
        <f t="shared" si="14"/>
        <v>2.6540000000000001E-3</v>
      </c>
      <c r="K67" s="108">
        <f t="shared" si="14"/>
        <v>2.6540000000000001E-3</v>
      </c>
      <c r="L67" s="108">
        <f t="shared" si="14"/>
        <v>2.6540000000000001E-3</v>
      </c>
      <c r="M67" s="108">
        <f t="shared" si="14"/>
        <v>2.6540000000000001E-3</v>
      </c>
      <c r="N67" s="108">
        <f t="shared" si="14"/>
        <v>2.6540000000000001E-3</v>
      </c>
      <c r="O67" s="108">
        <f t="shared" si="14"/>
        <v>2.6540000000000001E-3</v>
      </c>
      <c r="P67" s="108">
        <f t="shared" si="14"/>
        <v>2.6540000000000001E-3</v>
      </c>
      <c r="Q67" s="108">
        <f t="shared" si="14"/>
        <v>2.6540000000000001E-3</v>
      </c>
      <c r="R67" s="108">
        <f t="shared" si="14"/>
        <v>2.6540000000000001E-3</v>
      </c>
      <c r="S67" s="108">
        <f t="shared" si="14"/>
        <v>2.6540000000000001E-3</v>
      </c>
      <c r="T67" s="108">
        <f t="shared" si="14"/>
        <v>2.6540000000000001E-3</v>
      </c>
      <c r="U67" s="108">
        <f t="shared" si="14"/>
        <v>2.6540000000000001E-3</v>
      </c>
      <c r="V67" s="108">
        <f t="shared" si="14"/>
        <v>2.6540000000000001E-3</v>
      </c>
      <c r="W67" s="108">
        <f t="shared" si="14"/>
        <v>2.6540000000000001E-3</v>
      </c>
      <c r="X67" s="108">
        <f t="shared" si="14"/>
        <v>2.6540000000000001E-3</v>
      </c>
      <c r="Y67" s="108">
        <f t="shared" si="14"/>
        <v>2.6540000000000001E-3</v>
      </c>
      <c r="Z67" s="108">
        <f t="shared" si="14"/>
        <v>2.6540000000000001E-3</v>
      </c>
      <c r="AA67" s="108">
        <f t="shared" si="14"/>
        <v>2.6540000000000001E-3</v>
      </c>
      <c r="AB67" s="108">
        <f t="shared" si="14"/>
        <v>2.6540000000000001E-3</v>
      </c>
      <c r="AC67" s="108">
        <f t="shared" si="14"/>
        <v>2.6540000000000001E-3</v>
      </c>
      <c r="AD67" s="108">
        <f t="shared" si="14"/>
        <v>2.6540000000000001E-3</v>
      </c>
      <c r="AE67" s="108">
        <f t="shared" si="14"/>
        <v>2.6540000000000001E-3</v>
      </c>
      <c r="AF67" s="108">
        <f t="shared" si="14"/>
        <v>2.6540000000000001E-3</v>
      </c>
      <c r="AG67" s="108">
        <f t="shared" si="14"/>
        <v>2.6540000000000001E-3</v>
      </c>
      <c r="AH67" s="108">
        <f t="shared" si="14"/>
        <v>2.6540000000000001E-3</v>
      </c>
      <c r="AI67" s="108">
        <f t="shared" si="14"/>
        <v>2.6540000000000001E-3</v>
      </c>
      <c r="AJ67" s="108">
        <f t="shared" si="14"/>
        <v>2.6540000000000001E-3</v>
      </c>
      <c r="AK67" s="108">
        <f t="shared" si="14"/>
        <v>2.6540000000000001E-3</v>
      </c>
      <c r="AL67" s="108">
        <f t="shared" si="14"/>
        <v>2.6540000000000001E-3</v>
      </c>
      <c r="AM67" s="108">
        <f t="shared" si="14"/>
        <v>2.6540000000000001E-3</v>
      </c>
    </row>
    <row r="68" spans="2:39" x14ac:dyDescent="0.2">
      <c r="B68" s="25"/>
    </row>
    <row r="69" spans="2:39" x14ac:dyDescent="0.2">
      <c r="B69"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79998168889431442"/>
  </sheetPr>
  <dimension ref="A1:XFA123"/>
  <sheetViews>
    <sheetView showGridLines="0" zoomScale="80" zoomScaleNormal="80" workbookViewId="0"/>
  </sheetViews>
  <sheetFormatPr defaultColWidth="8.7109375" defaultRowHeight="12.75" x14ac:dyDescent="0.2"/>
  <cols>
    <col min="1" max="1" width="1.5703125" style="16" customWidth="1"/>
    <col min="2" max="2" width="36.85546875" style="16" customWidth="1"/>
    <col min="3" max="5" width="14.5703125" style="124" customWidth="1"/>
    <col min="6" max="6" width="1.5703125" style="16" customWidth="1"/>
    <col min="7" max="42" width="11.5703125" style="16" customWidth="1"/>
    <col min="43" max="43" width="8.7109375" style="16" customWidth="1"/>
    <col min="44" max="16384" width="8.7109375" style="16"/>
  </cols>
  <sheetData>
    <row r="1" spans="2:42" ht="35.1" customHeight="1" x14ac:dyDescent="0.4">
      <c r="B1" s="119" t="str">
        <f>Cover!$B$1</f>
        <v>BetterFi -- A Better Financial Model Template For Startups 🚀</v>
      </c>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row>
    <row r="2" spans="2:42" ht="18.600000000000001" customHeight="1" x14ac:dyDescent="0.3">
      <c r="B2" s="123" t="s">
        <v>300</v>
      </c>
      <c r="C2" s="16"/>
      <c r="D2" s="16"/>
      <c r="E2" s="16"/>
    </row>
    <row r="3" spans="2:42" x14ac:dyDescent="0.2">
      <c r="B3" s="23"/>
      <c r="C3" s="16"/>
      <c r="D3" s="16"/>
      <c r="E3" s="16"/>
    </row>
    <row r="4" spans="2:42" x14ac:dyDescent="0.2">
      <c r="B4" s="23" t="s">
        <v>37</v>
      </c>
      <c r="C4" s="16"/>
      <c r="E4" s="16"/>
    </row>
    <row r="5" spans="2:42" x14ac:dyDescent="0.2">
      <c r="B5" s="16" t="s">
        <v>301</v>
      </c>
      <c r="C5" s="16"/>
      <c r="E5" s="16"/>
    </row>
    <row r="6" spans="2:42" x14ac:dyDescent="0.2">
      <c r="B6" s="16" t="s">
        <v>276</v>
      </c>
      <c r="C6" s="16"/>
      <c r="E6" s="16"/>
    </row>
    <row r="7" spans="2:42" x14ac:dyDescent="0.2">
      <c r="B7" s="16" t="s">
        <v>302</v>
      </c>
      <c r="C7" s="16"/>
      <c r="E7" s="16"/>
    </row>
    <row r="8" spans="2:42" x14ac:dyDescent="0.2">
      <c r="B8" s="16" t="s">
        <v>303</v>
      </c>
      <c r="C8" s="16"/>
      <c r="E8" s="16"/>
    </row>
    <row r="9" spans="2:42" x14ac:dyDescent="0.2">
      <c r="B9" s="16" t="s">
        <v>304</v>
      </c>
      <c r="C9" s="16"/>
      <c r="E9" s="16"/>
    </row>
    <row r="10" spans="2:42" x14ac:dyDescent="0.2">
      <c r="C10" s="16"/>
      <c r="E10" s="16"/>
    </row>
    <row r="11" spans="2:42" x14ac:dyDescent="0.2">
      <c r="C11" s="16"/>
      <c r="E11" s="16"/>
    </row>
    <row r="12" spans="2:42" x14ac:dyDescent="0.2">
      <c r="B12" s="161" t="s">
        <v>305</v>
      </c>
      <c r="C12" s="162" t="s">
        <v>306</v>
      </c>
      <c r="E12" s="125"/>
    </row>
    <row r="13" spans="2:42" x14ac:dyDescent="0.2">
      <c r="B13" s="23"/>
      <c r="C13" s="85"/>
      <c r="E13" s="125"/>
    </row>
    <row r="14" spans="2:42" x14ac:dyDescent="0.2">
      <c r="B14" s="16" t="s">
        <v>307</v>
      </c>
      <c r="C14" s="126" t="s">
        <v>308</v>
      </c>
      <c r="E14" s="125"/>
    </row>
    <row r="15" spans="2:42" x14ac:dyDescent="0.2">
      <c r="B15" s="16" t="s">
        <v>309</v>
      </c>
      <c r="C15" s="126">
        <v>0.15</v>
      </c>
      <c r="E15" s="125"/>
    </row>
    <row r="16" spans="2:42" x14ac:dyDescent="0.2">
      <c r="B16" s="16" t="s">
        <v>310</v>
      </c>
      <c r="C16" s="126">
        <v>0.08</v>
      </c>
      <c r="E16" s="125"/>
    </row>
    <row r="17" spans="2:42" x14ac:dyDescent="0.2">
      <c r="B17" s="16" t="s">
        <v>311</v>
      </c>
      <c r="C17" s="150">
        <f>_xlfn.MAXIFS('Financial Model'!14:14,'Financial Model'!12:12,"Actual")</f>
        <v>43861</v>
      </c>
      <c r="D17" s="151" t="s">
        <v>312</v>
      </c>
      <c r="E17" s="125"/>
    </row>
    <row r="18" spans="2:42" x14ac:dyDescent="0.2">
      <c r="E18" s="125"/>
    </row>
    <row r="19" spans="2:42" x14ac:dyDescent="0.2">
      <c r="E19" s="125"/>
    </row>
    <row r="20" spans="2:42" x14ac:dyDescent="0.2">
      <c r="B20" s="161" t="s">
        <v>313</v>
      </c>
      <c r="C20" s="162"/>
      <c r="D20" s="163"/>
      <c r="E20" s="164"/>
      <c r="F20" s="161"/>
      <c r="G20" s="165">
        <v>43831</v>
      </c>
      <c r="H20" s="165">
        <f t="shared" ref="H20:AP20" si="0">EOMONTH(G20,1)</f>
        <v>43890</v>
      </c>
      <c r="I20" s="165">
        <f t="shared" si="0"/>
        <v>43921</v>
      </c>
      <c r="J20" s="165">
        <f t="shared" si="0"/>
        <v>43951</v>
      </c>
      <c r="K20" s="165">
        <f t="shared" si="0"/>
        <v>43982</v>
      </c>
      <c r="L20" s="165">
        <f t="shared" si="0"/>
        <v>44012</v>
      </c>
      <c r="M20" s="165">
        <f t="shared" si="0"/>
        <v>44043</v>
      </c>
      <c r="N20" s="165">
        <f t="shared" si="0"/>
        <v>44074</v>
      </c>
      <c r="O20" s="165">
        <f t="shared" si="0"/>
        <v>44104</v>
      </c>
      <c r="P20" s="165">
        <f t="shared" si="0"/>
        <v>44135</v>
      </c>
      <c r="Q20" s="165">
        <f t="shared" si="0"/>
        <v>44165</v>
      </c>
      <c r="R20" s="165">
        <f t="shared" si="0"/>
        <v>44196</v>
      </c>
      <c r="S20" s="165">
        <f t="shared" si="0"/>
        <v>44227</v>
      </c>
      <c r="T20" s="165">
        <f t="shared" si="0"/>
        <v>44255</v>
      </c>
      <c r="U20" s="165">
        <f t="shared" si="0"/>
        <v>44286</v>
      </c>
      <c r="V20" s="165">
        <f t="shared" si="0"/>
        <v>44316</v>
      </c>
      <c r="W20" s="165">
        <f t="shared" si="0"/>
        <v>44347</v>
      </c>
      <c r="X20" s="165">
        <f t="shared" si="0"/>
        <v>44377</v>
      </c>
      <c r="Y20" s="165">
        <f t="shared" si="0"/>
        <v>44408</v>
      </c>
      <c r="Z20" s="165">
        <f t="shared" si="0"/>
        <v>44439</v>
      </c>
      <c r="AA20" s="165">
        <f t="shared" si="0"/>
        <v>44469</v>
      </c>
      <c r="AB20" s="165">
        <f t="shared" si="0"/>
        <v>44500</v>
      </c>
      <c r="AC20" s="165">
        <f t="shared" si="0"/>
        <v>44530</v>
      </c>
      <c r="AD20" s="165">
        <f t="shared" si="0"/>
        <v>44561</v>
      </c>
      <c r="AE20" s="165">
        <f t="shared" si="0"/>
        <v>44592</v>
      </c>
      <c r="AF20" s="165">
        <f t="shared" si="0"/>
        <v>44620</v>
      </c>
      <c r="AG20" s="165">
        <f t="shared" si="0"/>
        <v>44651</v>
      </c>
      <c r="AH20" s="165">
        <f t="shared" si="0"/>
        <v>44681</v>
      </c>
      <c r="AI20" s="165">
        <f t="shared" si="0"/>
        <v>44712</v>
      </c>
      <c r="AJ20" s="165">
        <f t="shared" si="0"/>
        <v>44742</v>
      </c>
      <c r="AK20" s="165">
        <f t="shared" si="0"/>
        <v>44773</v>
      </c>
      <c r="AL20" s="165">
        <f t="shared" si="0"/>
        <v>44804</v>
      </c>
      <c r="AM20" s="165">
        <f t="shared" si="0"/>
        <v>44834</v>
      </c>
      <c r="AN20" s="165">
        <f t="shared" si="0"/>
        <v>44865</v>
      </c>
      <c r="AO20" s="165">
        <f t="shared" si="0"/>
        <v>44895</v>
      </c>
      <c r="AP20" s="165">
        <f t="shared" si="0"/>
        <v>44926</v>
      </c>
    </row>
    <row r="21" spans="2:42" x14ac:dyDescent="0.2">
      <c r="B21" s="23"/>
      <c r="C21" s="85"/>
      <c r="D21" s="128"/>
      <c r="E21" s="129"/>
      <c r="F21" s="23"/>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row>
    <row r="22" spans="2:42" x14ac:dyDescent="0.2">
      <c r="B22" s="25" t="str">
        <f>B60</f>
        <v>Total executive cash compensation</v>
      </c>
      <c r="E22" s="125"/>
      <c r="G22" s="101">
        <f t="shared" ref="G22:AP22" si="1">G60</f>
        <v>16666.666666666668</v>
      </c>
      <c r="H22" s="101">
        <f t="shared" si="1"/>
        <v>16666.666666666668</v>
      </c>
      <c r="I22" s="101">
        <f t="shared" si="1"/>
        <v>16666.666666666668</v>
      </c>
      <c r="J22" s="101">
        <f t="shared" si="1"/>
        <v>16666.666666666668</v>
      </c>
      <c r="K22" s="101">
        <f t="shared" si="1"/>
        <v>16666.666666666668</v>
      </c>
      <c r="L22" s="101">
        <f t="shared" si="1"/>
        <v>16666.666666666668</v>
      </c>
      <c r="M22" s="101">
        <f t="shared" si="1"/>
        <v>16666.666666666668</v>
      </c>
      <c r="N22" s="101">
        <f t="shared" si="1"/>
        <v>16666.666666666668</v>
      </c>
      <c r="O22" s="101">
        <f t="shared" si="1"/>
        <v>16666.666666666668</v>
      </c>
      <c r="P22" s="101">
        <f t="shared" si="1"/>
        <v>16666.666666666668</v>
      </c>
      <c r="Q22" s="101">
        <f t="shared" si="1"/>
        <v>16666.666666666668</v>
      </c>
      <c r="R22" s="101">
        <f t="shared" si="1"/>
        <v>16666.666666666668</v>
      </c>
      <c r="S22" s="101">
        <f t="shared" si="1"/>
        <v>16666.666666666668</v>
      </c>
      <c r="T22" s="101">
        <f t="shared" si="1"/>
        <v>16666.666666666668</v>
      </c>
      <c r="U22" s="101">
        <f t="shared" si="1"/>
        <v>16666.666666666668</v>
      </c>
      <c r="V22" s="101">
        <f t="shared" si="1"/>
        <v>16666.666666666668</v>
      </c>
      <c r="W22" s="101">
        <f t="shared" si="1"/>
        <v>16666.666666666668</v>
      </c>
      <c r="X22" s="101">
        <f t="shared" si="1"/>
        <v>16666.666666666668</v>
      </c>
      <c r="Y22" s="101">
        <f t="shared" si="1"/>
        <v>16666.666666666668</v>
      </c>
      <c r="Z22" s="101">
        <f t="shared" si="1"/>
        <v>16666.666666666668</v>
      </c>
      <c r="AA22" s="101">
        <f t="shared" si="1"/>
        <v>16666.666666666668</v>
      </c>
      <c r="AB22" s="101">
        <f t="shared" si="1"/>
        <v>16666.666666666668</v>
      </c>
      <c r="AC22" s="101">
        <f t="shared" si="1"/>
        <v>16666.666666666668</v>
      </c>
      <c r="AD22" s="101">
        <f t="shared" si="1"/>
        <v>16666.666666666668</v>
      </c>
      <c r="AE22" s="101">
        <f t="shared" si="1"/>
        <v>16666.666666666668</v>
      </c>
      <c r="AF22" s="101">
        <f t="shared" si="1"/>
        <v>16666.666666666668</v>
      </c>
      <c r="AG22" s="101">
        <f t="shared" si="1"/>
        <v>16666.666666666668</v>
      </c>
      <c r="AH22" s="101">
        <f t="shared" si="1"/>
        <v>16666.666666666668</v>
      </c>
      <c r="AI22" s="101">
        <f t="shared" si="1"/>
        <v>16666.666666666668</v>
      </c>
      <c r="AJ22" s="101">
        <f t="shared" si="1"/>
        <v>16666.666666666668</v>
      </c>
      <c r="AK22" s="101">
        <f t="shared" si="1"/>
        <v>16666.666666666668</v>
      </c>
      <c r="AL22" s="101">
        <f t="shared" si="1"/>
        <v>16666.666666666668</v>
      </c>
      <c r="AM22" s="101">
        <f t="shared" si="1"/>
        <v>16666.666666666668</v>
      </c>
      <c r="AN22" s="101">
        <f t="shared" si="1"/>
        <v>16666.666666666668</v>
      </c>
      <c r="AO22" s="101">
        <f t="shared" si="1"/>
        <v>16666.666666666668</v>
      </c>
      <c r="AP22" s="101">
        <f t="shared" si="1"/>
        <v>16666.666666666668</v>
      </c>
    </row>
    <row r="23" spans="2:42" x14ac:dyDescent="0.2">
      <c r="B23" s="25" t="str">
        <f>B71</f>
        <v>Total engineering cash compensation</v>
      </c>
      <c r="E23" s="125"/>
      <c r="G23" s="101">
        <f t="shared" ref="G23:AP23" si="2">G71</f>
        <v>26666.666666666672</v>
      </c>
      <c r="H23" s="101">
        <f t="shared" si="2"/>
        <v>26666.666666666672</v>
      </c>
      <c r="I23" s="101">
        <f t="shared" si="2"/>
        <v>26666.666666666672</v>
      </c>
      <c r="J23" s="101">
        <f t="shared" si="2"/>
        <v>26666.666666666672</v>
      </c>
      <c r="K23" s="101">
        <f t="shared" si="2"/>
        <v>26666.666666666672</v>
      </c>
      <c r="L23" s="101">
        <f t="shared" si="2"/>
        <v>26666.666666666672</v>
      </c>
      <c r="M23" s="101">
        <f t="shared" si="2"/>
        <v>26666.666666666672</v>
      </c>
      <c r="N23" s="101">
        <f t="shared" si="2"/>
        <v>26666.666666666672</v>
      </c>
      <c r="O23" s="101">
        <f t="shared" si="2"/>
        <v>26666.666666666672</v>
      </c>
      <c r="P23" s="101">
        <f t="shared" si="2"/>
        <v>26666.666666666672</v>
      </c>
      <c r="Q23" s="101">
        <f t="shared" si="2"/>
        <v>26666.666666666672</v>
      </c>
      <c r="R23" s="101">
        <f t="shared" si="2"/>
        <v>26666.666666666672</v>
      </c>
      <c r="S23" s="101">
        <f t="shared" si="2"/>
        <v>26666.666666666672</v>
      </c>
      <c r="T23" s="101">
        <f t="shared" si="2"/>
        <v>26666.666666666672</v>
      </c>
      <c r="U23" s="101">
        <f t="shared" si="2"/>
        <v>26666.666666666672</v>
      </c>
      <c r="V23" s="101">
        <f t="shared" si="2"/>
        <v>26666.666666666672</v>
      </c>
      <c r="W23" s="101">
        <f t="shared" si="2"/>
        <v>26666.666666666672</v>
      </c>
      <c r="X23" s="101">
        <f t="shared" si="2"/>
        <v>26666.666666666672</v>
      </c>
      <c r="Y23" s="101">
        <f t="shared" si="2"/>
        <v>26666.666666666672</v>
      </c>
      <c r="Z23" s="101">
        <f t="shared" si="2"/>
        <v>26666.666666666672</v>
      </c>
      <c r="AA23" s="101">
        <f t="shared" si="2"/>
        <v>26666.666666666672</v>
      </c>
      <c r="AB23" s="101">
        <f t="shared" si="2"/>
        <v>26666.666666666672</v>
      </c>
      <c r="AC23" s="101">
        <f t="shared" si="2"/>
        <v>26666.666666666672</v>
      </c>
      <c r="AD23" s="101">
        <f t="shared" si="2"/>
        <v>26666.666666666672</v>
      </c>
      <c r="AE23" s="101">
        <f t="shared" si="2"/>
        <v>26666.666666666672</v>
      </c>
      <c r="AF23" s="101">
        <f t="shared" si="2"/>
        <v>26666.666666666672</v>
      </c>
      <c r="AG23" s="101">
        <f t="shared" si="2"/>
        <v>26666.666666666672</v>
      </c>
      <c r="AH23" s="101">
        <f t="shared" si="2"/>
        <v>26666.666666666672</v>
      </c>
      <c r="AI23" s="101">
        <f t="shared" si="2"/>
        <v>26666.666666666672</v>
      </c>
      <c r="AJ23" s="101">
        <f t="shared" si="2"/>
        <v>26666.666666666672</v>
      </c>
      <c r="AK23" s="101">
        <f t="shared" si="2"/>
        <v>26666.666666666672</v>
      </c>
      <c r="AL23" s="101">
        <f t="shared" si="2"/>
        <v>26666.666666666672</v>
      </c>
      <c r="AM23" s="101">
        <f t="shared" si="2"/>
        <v>26666.666666666672</v>
      </c>
      <c r="AN23" s="101">
        <f t="shared" si="2"/>
        <v>26666.666666666672</v>
      </c>
      <c r="AO23" s="101">
        <f t="shared" si="2"/>
        <v>26666.666666666672</v>
      </c>
      <c r="AP23" s="101">
        <f t="shared" si="2"/>
        <v>26666.666666666672</v>
      </c>
    </row>
    <row r="24" spans="2:42" x14ac:dyDescent="0.2">
      <c r="B24" s="25" t="str">
        <f>B81</f>
        <v>Total product cash compensation</v>
      </c>
      <c r="E24" s="125"/>
      <c r="G24" s="101">
        <f t="shared" ref="G24:AP24" si="3">G81</f>
        <v>10000</v>
      </c>
      <c r="H24" s="101">
        <f t="shared" si="3"/>
        <v>10000</v>
      </c>
      <c r="I24" s="101">
        <f t="shared" si="3"/>
        <v>10000</v>
      </c>
      <c r="J24" s="101">
        <f t="shared" si="3"/>
        <v>10000</v>
      </c>
      <c r="K24" s="101">
        <f t="shared" si="3"/>
        <v>10000</v>
      </c>
      <c r="L24" s="101">
        <f t="shared" si="3"/>
        <v>10000</v>
      </c>
      <c r="M24" s="101">
        <f t="shared" si="3"/>
        <v>10000</v>
      </c>
      <c r="N24" s="101">
        <f t="shared" si="3"/>
        <v>10000</v>
      </c>
      <c r="O24" s="101">
        <f t="shared" si="3"/>
        <v>10000</v>
      </c>
      <c r="P24" s="101">
        <f t="shared" si="3"/>
        <v>10000</v>
      </c>
      <c r="Q24" s="101">
        <f t="shared" si="3"/>
        <v>10000</v>
      </c>
      <c r="R24" s="101">
        <f t="shared" si="3"/>
        <v>10000</v>
      </c>
      <c r="S24" s="101">
        <f t="shared" si="3"/>
        <v>10000</v>
      </c>
      <c r="T24" s="101">
        <f t="shared" si="3"/>
        <v>10000</v>
      </c>
      <c r="U24" s="101">
        <f t="shared" si="3"/>
        <v>10000</v>
      </c>
      <c r="V24" s="101">
        <f t="shared" si="3"/>
        <v>10000</v>
      </c>
      <c r="W24" s="101">
        <f t="shared" si="3"/>
        <v>10000</v>
      </c>
      <c r="X24" s="101">
        <f t="shared" si="3"/>
        <v>10000</v>
      </c>
      <c r="Y24" s="101">
        <f t="shared" si="3"/>
        <v>10000</v>
      </c>
      <c r="Z24" s="101">
        <f t="shared" si="3"/>
        <v>10000</v>
      </c>
      <c r="AA24" s="101">
        <f t="shared" si="3"/>
        <v>10000</v>
      </c>
      <c r="AB24" s="101">
        <f t="shared" si="3"/>
        <v>10000</v>
      </c>
      <c r="AC24" s="101">
        <f t="shared" si="3"/>
        <v>10000</v>
      </c>
      <c r="AD24" s="101">
        <f t="shared" si="3"/>
        <v>10000</v>
      </c>
      <c r="AE24" s="101">
        <f t="shared" si="3"/>
        <v>10000</v>
      </c>
      <c r="AF24" s="101">
        <f t="shared" si="3"/>
        <v>10000</v>
      </c>
      <c r="AG24" s="101">
        <f t="shared" si="3"/>
        <v>10000</v>
      </c>
      <c r="AH24" s="101">
        <f t="shared" si="3"/>
        <v>10000</v>
      </c>
      <c r="AI24" s="101">
        <f t="shared" si="3"/>
        <v>10000</v>
      </c>
      <c r="AJ24" s="101">
        <f t="shared" si="3"/>
        <v>10000</v>
      </c>
      <c r="AK24" s="101">
        <f t="shared" si="3"/>
        <v>10000</v>
      </c>
      <c r="AL24" s="101">
        <f t="shared" si="3"/>
        <v>10000</v>
      </c>
      <c r="AM24" s="101">
        <f t="shared" si="3"/>
        <v>10000</v>
      </c>
      <c r="AN24" s="101">
        <f t="shared" si="3"/>
        <v>10000</v>
      </c>
      <c r="AO24" s="101">
        <f t="shared" si="3"/>
        <v>10000</v>
      </c>
      <c r="AP24" s="101">
        <f t="shared" si="3"/>
        <v>10000</v>
      </c>
    </row>
    <row r="25" spans="2:42" x14ac:dyDescent="0.2">
      <c r="B25" s="25" t="str">
        <f>B89</f>
        <v>Total sales cash compensation</v>
      </c>
      <c r="E25" s="125"/>
      <c r="G25" s="101">
        <f t="shared" ref="G25:AP25" si="4">G89</f>
        <v>6666.666666666667</v>
      </c>
      <c r="H25" s="101">
        <f t="shared" si="4"/>
        <v>6666.666666666667</v>
      </c>
      <c r="I25" s="101">
        <f t="shared" si="4"/>
        <v>46666.666666666664</v>
      </c>
      <c r="J25" s="101">
        <f t="shared" si="4"/>
        <v>6666.666666666667</v>
      </c>
      <c r="K25" s="101">
        <f t="shared" si="4"/>
        <v>6666.666666666667</v>
      </c>
      <c r="L25" s="101">
        <f t="shared" si="4"/>
        <v>6666.666666666667</v>
      </c>
      <c r="M25" s="101">
        <f t="shared" si="4"/>
        <v>6666.666666666667</v>
      </c>
      <c r="N25" s="101">
        <f t="shared" si="4"/>
        <v>6666.666666666667</v>
      </c>
      <c r="O25" s="101">
        <f t="shared" si="4"/>
        <v>6666.666666666667</v>
      </c>
      <c r="P25" s="101">
        <f t="shared" si="4"/>
        <v>6666.666666666667</v>
      </c>
      <c r="Q25" s="101">
        <f t="shared" si="4"/>
        <v>6666.666666666667</v>
      </c>
      <c r="R25" s="101">
        <f t="shared" si="4"/>
        <v>6666.666666666667</v>
      </c>
      <c r="S25" s="101">
        <f t="shared" si="4"/>
        <v>6666.666666666667</v>
      </c>
      <c r="T25" s="101">
        <f t="shared" si="4"/>
        <v>6666.666666666667</v>
      </c>
      <c r="U25" s="101">
        <f t="shared" si="4"/>
        <v>46666.666666666664</v>
      </c>
      <c r="V25" s="101">
        <f t="shared" si="4"/>
        <v>6666.666666666667</v>
      </c>
      <c r="W25" s="101">
        <f t="shared" si="4"/>
        <v>6666.666666666667</v>
      </c>
      <c r="X25" s="101">
        <f t="shared" si="4"/>
        <v>6666.666666666667</v>
      </c>
      <c r="Y25" s="101">
        <f t="shared" si="4"/>
        <v>6666.666666666667</v>
      </c>
      <c r="Z25" s="101">
        <f t="shared" si="4"/>
        <v>6666.666666666667</v>
      </c>
      <c r="AA25" s="101">
        <f t="shared" si="4"/>
        <v>6666.666666666667</v>
      </c>
      <c r="AB25" s="101">
        <f t="shared" si="4"/>
        <v>6666.666666666667</v>
      </c>
      <c r="AC25" s="101">
        <f t="shared" si="4"/>
        <v>6666.666666666667</v>
      </c>
      <c r="AD25" s="101">
        <f t="shared" si="4"/>
        <v>6666.666666666667</v>
      </c>
      <c r="AE25" s="101">
        <f t="shared" si="4"/>
        <v>6666.666666666667</v>
      </c>
      <c r="AF25" s="101">
        <f t="shared" si="4"/>
        <v>6666.666666666667</v>
      </c>
      <c r="AG25" s="101">
        <f t="shared" si="4"/>
        <v>46666.666666666664</v>
      </c>
      <c r="AH25" s="101">
        <f t="shared" si="4"/>
        <v>6666.666666666667</v>
      </c>
      <c r="AI25" s="101">
        <f t="shared" si="4"/>
        <v>6666.666666666667</v>
      </c>
      <c r="AJ25" s="101">
        <f t="shared" si="4"/>
        <v>6666.666666666667</v>
      </c>
      <c r="AK25" s="101">
        <f t="shared" si="4"/>
        <v>6666.666666666667</v>
      </c>
      <c r="AL25" s="101">
        <f t="shared" si="4"/>
        <v>6666.666666666667</v>
      </c>
      <c r="AM25" s="101">
        <f t="shared" si="4"/>
        <v>6666.666666666667</v>
      </c>
      <c r="AN25" s="101">
        <f t="shared" si="4"/>
        <v>6666.666666666667</v>
      </c>
      <c r="AO25" s="101">
        <f t="shared" si="4"/>
        <v>6666.666666666667</v>
      </c>
      <c r="AP25" s="101">
        <f t="shared" si="4"/>
        <v>6666.666666666667</v>
      </c>
    </row>
    <row r="26" spans="2:42" x14ac:dyDescent="0.2">
      <c r="B26" s="25" t="str">
        <f>B96</f>
        <v>Total marketing cash compensation</v>
      </c>
      <c r="E26" s="125"/>
      <c r="G26" s="101">
        <f t="shared" ref="G26:AP26" si="5">G96</f>
        <v>0</v>
      </c>
      <c r="H26" s="101">
        <f t="shared" si="5"/>
        <v>0</v>
      </c>
      <c r="I26" s="101">
        <f t="shared" si="5"/>
        <v>0</v>
      </c>
      <c r="J26" s="101">
        <f t="shared" si="5"/>
        <v>0</v>
      </c>
      <c r="K26" s="101">
        <f t="shared" si="5"/>
        <v>0</v>
      </c>
      <c r="L26" s="101">
        <f t="shared" si="5"/>
        <v>0</v>
      </c>
      <c r="M26" s="101">
        <f t="shared" si="5"/>
        <v>0</v>
      </c>
      <c r="N26" s="101">
        <f t="shared" si="5"/>
        <v>0</v>
      </c>
      <c r="O26" s="101">
        <f t="shared" si="5"/>
        <v>0</v>
      </c>
      <c r="P26" s="101">
        <f t="shared" si="5"/>
        <v>0</v>
      </c>
      <c r="Q26" s="101">
        <f t="shared" si="5"/>
        <v>0</v>
      </c>
      <c r="R26" s="101">
        <f t="shared" si="5"/>
        <v>0</v>
      </c>
      <c r="S26" s="101">
        <f t="shared" si="5"/>
        <v>0</v>
      </c>
      <c r="T26" s="101">
        <f t="shared" si="5"/>
        <v>0</v>
      </c>
      <c r="U26" s="101">
        <f t="shared" si="5"/>
        <v>0</v>
      </c>
      <c r="V26" s="101">
        <f t="shared" si="5"/>
        <v>0</v>
      </c>
      <c r="W26" s="101">
        <f t="shared" si="5"/>
        <v>0</v>
      </c>
      <c r="X26" s="101">
        <f t="shared" si="5"/>
        <v>0</v>
      </c>
      <c r="Y26" s="101">
        <f t="shared" si="5"/>
        <v>0</v>
      </c>
      <c r="Z26" s="101">
        <f t="shared" si="5"/>
        <v>0</v>
      </c>
      <c r="AA26" s="101">
        <f t="shared" si="5"/>
        <v>0</v>
      </c>
      <c r="AB26" s="101">
        <f t="shared" si="5"/>
        <v>0</v>
      </c>
      <c r="AC26" s="101">
        <f t="shared" si="5"/>
        <v>0</v>
      </c>
      <c r="AD26" s="101">
        <f t="shared" si="5"/>
        <v>0</v>
      </c>
      <c r="AE26" s="101">
        <f t="shared" si="5"/>
        <v>0</v>
      </c>
      <c r="AF26" s="101">
        <f t="shared" si="5"/>
        <v>0</v>
      </c>
      <c r="AG26" s="101">
        <f t="shared" si="5"/>
        <v>0</v>
      </c>
      <c r="AH26" s="101">
        <f t="shared" si="5"/>
        <v>0</v>
      </c>
      <c r="AI26" s="101">
        <f t="shared" si="5"/>
        <v>0</v>
      </c>
      <c r="AJ26" s="101">
        <f t="shared" si="5"/>
        <v>0</v>
      </c>
      <c r="AK26" s="101">
        <f t="shared" si="5"/>
        <v>0</v>
      </c>
      <c r="AL26" s="101">
        <f t="shared" si="5"/>
        <v>0</v>
      </c>
      <c r="AM26" s="101">
        <f t="shared" si="5"/>
        <v>0</v>
      </c>
      <c r="AN26" s="101">
        <f t="shared" si="5"/>
        <v>0</v>
      </c>
      <c r="AO26" s="101">
        <f t="shared" si="5"/>
        <v>0</v>
      </c>
      <c r="AP26" s="101">
        <f t="shared" si="5"/>
        <v>0</v>
      </c>
    </row>
    <row r="27" spans="2:42" x14ac:dyDescent="0.2">
      <c r="B27" s="25" t="str">
        <f>B103</f>
        <v>Total finance &amp; operations cash compensation</v>
      </c>
      <c r="E27" s="125"/>
      <c r="G27" s="101">
        <f t="shared" ref="G27:AP27" si="6">G103</f>
        <v>0</v>
      </c>
      <c r="H27" s="101">
        <f t="shared" si="6"/>
        <v>0</v>
      </c>
      <c r="I27" s="101">
        <f t="shared" si="6"/>
        <v>0</v>
      </c>
      <c r="J27" s="101">
        <f t="shared" si="6"/>
        <v>0</v>
      </c>
      <c r="K27" s="101">
        <f t="shared" si="6"/>
        <v>10000</v>
      </c>
      <c r="L27" s="101">
        <f t="shared" si="6"/>
        <v>10000</v>
      </c>
      <c r="M27" s="101">
        <f t="shared" si="6"/>
        <v>10000</v>
      </c>
      <c r="N27" s="101">
        <f t="shared" si="6"/>
        <v>10000</v>
      </c>
      <c r="O27" s="101">
        <f t="shared" si="6"/>
        <v>10000</v>
      </c>
      <c r="P27" s="101">
        <f t="shared" si="6"/>
        <v>10000</v>
      </c>
      <c r="Q27" s="101">
        <f t="shared" si="6"/>
        <v>10000</v>
      </c>
      <c r="R27" s="101">
        <f t="shared" si="6"/>
        <v>10000</v>
      </c>
      <c r="S27" s="101">
        <f t="shared" si="6"/>
        <v>10000</v>
      </c>
      <c r="T27" s="101">
        <f t="shared" si="6"/>
        <v>10000</v>
      </c>
      <c r="U27" s="101">
        <f t="shared" si="6"/>
        <v>10000</v>
      </c>
      <c r="V27" s="101">
        <f t="shared" si="6"/>
        <v>10000</v>
      </c>
      <c r="W27" s="101">
        <f t="shared" si="6"/>
        <v>10000</v>
      </c>
      <c r="X27" s="101">
        <f t="shared" si="6"/>
        <v>10000</v>
      </c>
      <c r="Y27" s="101">
        <f t="shared" si="6"/>
        <v>10000</v>
      </c>
      <c r="Z27" s="101">
        <f t="shared" si="6"/>
        <v>10000</v>
      </c>
      <c r="AA27" s="101">
        <f t="shared" si="6"/>
        <v>10000</v>
      </c>
      <c r="AB27" s="101">
        <f t="shared" si="6"/>
        <v>10000</v>
      </c>
      <c r="AC27" s="101">
        <f t="shared" si="6"/>
        <v>10000</v>
      </c>
      <c r="AD27" s="101">
        <f t="shared" si="6"/>
        <v>10000</v>
      </c>
      <c r="AE27" s="101">
        <f t="shared" si="6"/>
        <v>10000</v>
      </c>
      <c r="AF27" s="101">
        <f t="shared" si="6"/>
        <v>10000</v>
      </c>
      <c r="AG27" s="101">
        <f t="shared" si="6"/>
        <v>10000</v>
      </c>
      <c r="AH27" s="101">
        <f t="shared" si="6"/>
        <v>10000</v>
      </c>
      <c r="AI27" s="101">
        <f t="shared" si="6"/>
        <v>10000</v>
      </c>
      <c r="AJ27" s="101">
        <f t="shared" si="6"/>
        <v>10000</v>
      </c>
      <c r="AK27" s="101">
        <f t="shared" si="6"/>
        <v>10000</v>
      </c>
      <c r="AL27" s="101">
        <f t="shared" si="6"/>
        <v>10000</v>
      </c>
      <c r="AM27" s="101">
        <f t="shared" si="6"/>
        <v>10000</v>
      </c>
      <c r="AN27" s="101">
        <f t="shared" si="6"/>
        <v>10000</v>
      </c>
      <c r="AO27" s="101">
        <f t="shared" si="6"/>
        <v>10000</v>
      </c>
      <c r="AP27" s="101">
        <f t="shared" si="6"/>
        <v>10000</v>
      </c>
    </row>
    <row r="28" spans="2:42" x14ac:dyDescent="0.2">
      <c r="B28" s="25" t="str">
        <f>B110</f>
        <v>Total customer support cash compensation</v>
      </c>
      <c r="E28" s="125"/>
      <c r="G28" s="101">
        <f t="shared" ref="G28:AP28" si="7">G110</f>
        <v>0</v>
      </c>
      <c r="H28" s="101">
        <f t="shared" si="7"/>
        <v>0</v>
      </c>
      <c r="I28" s="101">
        <f t="shared" si="7"/>
        <v>0</v>
      </c>
      <c r="J28" s="101">
        <f t="shared" si="7"/>
        <v>0</v>
      </c>
      <c r="K28" s="101">
        <f t="shared" si="7"/>
        <v>0</v>
      </c>
      <c r="L28" s="101">
        <f t="shared" si="7"/>
        <v>0</v>
      </c>
      <c r="M28" s="101">
        <f t="shared" si="7"/>
        <v>0</v>
      </c>
      <c r="N28" s="101">
        <f t="shared" si="7"/>
        <v>0</v>
      </c>
      <c r="O28" s="101">
        <f t="shared" si="7"/>
        <v>0</v>
      </c>
      <c r="P28" s="101">
        <f t="shared" si="7"/>
        <v>0</v>
      </c>
      <c r="Q28" s="101">
        <f t="shared" si="7"/>
        <v>0</v>
      </c>
      <c r="R28" s="101">
        <f t="shared" si="7"/>
        <v>0</v>
      </c>
      <c r="S28" s="101">
        <f t="shared" si="7"/>
        <v>0</v>
      </c>
      <c r="T28" s="101">
        <f t="shared" si="7"/>
        <v>0</v>
      </c>
      <c r="U28" s="101">
        <f t="shared" si="7"/>
        <v>0</v>
      </c>
      <c r="V28" s="101">
        <f t="shared" si="7"/>
        <v>0</v>
      </c>
      <c r="W28" s="101">
        <f t="shared" si="7"/>
        <v>0</v>
      </c>
      <c r="X28" s="101">
        <f t="shared" si="7"/>
        <v>0</v>
      </c>
      <c r="Y28" s="101">
        <f t="shared" si="7"/>
        <v>0</v>
      </c>
      <c r="Z28" s="101">
        <f t="shared" si="7"/>
        <v>0</v>
      </c>
      <c r="AA28" s="101">
        <f t="shared" si="7"/>
        <v>0</v>
      </c>
      <c r="AB28" s="101">
        <f t="shared" si="7"/>
        <v>0</v>
      </c>
      <c r="AC28" s="101">
        <f t="shared" si="7"/>
        <v>0</v>
      </c>
      <c r="AD28" s="101">
        <f t="shared" si="7"/>
        <v>0</v>
      </c>
      <c r="AE28" s="101">
        <f t="shared" si="7"/>
        <v>0</v>
      </c>
      <c r="AF28" s="101">
        <f t="shared" si="7"/>
        <v>0</v>
      </c>
      <c r="AG28" s="101">
        <f t="shared" si="7"/>
        <v>0</v>
      </c>
      <c r="AH28" s="101">
        <f t="shared" si="7"/>
        <v>0</v>
      </c>
      <c r="AI28" s="101">
        <f t="shared" si="7"/>
        <v>0</v>
      </c>
      <c r="AJ28" s="101">
        <f t="shared" si="7"/>
        <v>0</v>
      </c>
      <c r="AK28" s="101">
        <f t="shared" si="7"/>
        <v>0</v>
      </c>
      <c r="AL28" s="101">
        <f t="shared" si="7"/>
        <v>0</v>
      </c>
      <c r="AM28" s="101">
        <f t="shared" si="7"/>
        <v>0</v>
      </c>
      <c r="AN28" s="101">
        <f t="shared" si="7"/>
        <v>0</v>
      </c>
      <c r="AO28" s="101">
        <f t="shared" si="7"/>
        <v>0</v>
      </c>
      <c r="AP28" s="101">
        <f t="shared" si="7"/>
        <v>0</v>
      </c>
    </row>
    <row r="29" spans="2:42" x14ac:dyDescent="0.2">
      <c r="B29" s="25" t="str">
        <f>B117</f>
        <v>Total administrative cash compensation</v>
      </c>
      <c r="E29" s="125"/>
      <c r="G29" s="101">
        <f t="shared" ref="G29:AP29" si="8">G117</f>
        <v>0</v>
      </c>
      <c r="H29" s="101">
        <f t="shared" si="8"/>
        <v>0</v>
      </c>
      <c r="I29" s="101">
        <f t="shared" si="8"/>
        <v>0</v>
      </c>
      <c r="J29" s="101">
        <f t="shared" si="8"/>
        <v>0</v>
      </c>
      <c r="K29" s="101">
        <f t="shared" si="8"/>
        <v>0</v>
      </c>
      <c r="L29" s="101">
        <f t="shared" si="8"/>
        <v>0</v>
      </c>
      <c r="M29" s="101">
        <f t="shared" si="8"/>
        <v>0</v>
      </c>
      <c r="N29" s="101">
        <f t="shared" si="8"/>
        <v>0</v>
      </c>
      <c r="O29" s="101">
        <f t="shared" si="8"/>
        <v>0</v>
      </c>
      <c r="P29" s="101">
        <f t="shared" si="8"/>
        <v>0</v>
      </c>
      <c r="Q29" s="101">
        <f t="shared" si="8"/>
        <v>0</v>
      </c>
      <c r="R29" s="101">
        <f t="shared" si="8"/>
        <v>0</v>
      </c>
      <c r="S29" s="101">
        <f t="shared" si="8"/>
        <v>0</v>
      </c>
      <c r="T29" s="101">
        <f t="shared" si="8"/>
        <v>0</v>
      </c>
      <c r="U29" s="101">
        <f t="shared" si="8"/>
        <v>0</v>
      </c>
      <c r="V29" s="101">
        <f t="shared" si="8"/>
        <v>0</v>
      </c>
      <c r="W29" s="101">
        <f t="shared" si="8"/>
        <v>0</v>
      </c>
      <c r="X29" s="101">
        <f t="shared" si="8"/>
        <v>0</v>
      </c>
      <c r="Y29" s="101">
        <f t="shared" si="8"/>
        <v>0</v>
      </c>
      <c r="Z29" s="101">
        <f t="shared" si="8"/>
        <v>0</v>
      </c>
      <c r="AA29" s="101">
        <f t="shared" si="8"/>
        <v>0</v>
      </c>
      <c r="AB29" s="101">
        <f t="shared" si="8"/>
        <v>0</v>
      </c>
      <c r="AC29" s="101">
        <f t="shared" si="8"/>
        <v>0</v>
      </c>
      <c r="AD29" s="101">
        <f t="shared" si="8"/>
        <v>0</v>
      </c>
      <c r="AE29" s="101">
        <f t="shared" si="8"/>
        <v>0</v>
      </c>
      <c r="AF29" s="101">
        <f t="shared" si="8"/>
        <v>0</v>
      </c>
      <c r="AG29" s="101">
        <f t="shared" si="8"/>
        <v>0</v>
      </c>
      <c r="AH29" s="101">
        <f t="shared" si="8"/>
        <v>0</v>
      </c>
      <c r="AI29" s="101">
        <f t="shared" si="8"/>
        <v>0</v>
      </c>
      <c r="AJ29" s="101">
        <f t="shared" si="8"/>
        <v>0</v>
      </c>
      <c r="AK29" s="101">
        <f t="shared" si="8"/>
        <v>0</v>
      </c>
      <c r="AL29" s="101">
        <f t="shared" si="8"/>
        <v>0</v>
      </c>
      <c r="AM29" s="101">
        <f t="shared" si="8"/>
        <v>0</v>
      </c>
      <c r="AN29" s="101">
        <f t="shared" si="8"/>
        <v>0</v>
      </c>
      <c r="AO29" s="101">
        <f t="shared" si="8"/>
        <v>0</v>
      </c>
      <c r="AP29" s="101">
        <f t="shared" si="8"/>
        <v>0</v>
      </c>
    </row>
    <row r="30" spans="2:42" x14ac:dyDescent="0.2">
      <c r="C30" s="16"/>
      <c r="D30" s="16"/>
      <c r="E30" s="16"/>
    </row>
    <row r="31" spans="2:42" x14ac:dyDescent="0.2">
      <c r="B31" s="166" t="s">
        <v>314</v>
      </c>
      <c r="C31" s="167"/>
      <c r="D31" s="167"/>
      <c r="E31" s="168"/>
      <c r="F31" s="169"/>
      <c r="G31" s="170">
        <f t="shared" ref="G31:AP31" si="9">SUM(G22:G29)</f>
        <v>60000.000000000007</v>
      </c>
      <c r="H31" s="170">
        <f t="shared" si="9"/>
        <v>60000.000000000007</v>
      </c>
      <c r="I31" s="170">
        <f t="shared" si="9"/>
        <v>100000</v>
      </c>
      <c r="J31" s="170">
        <f t="shared" si="9"/>
        <v>60000.000000000007</v>
      </c>
      <c r="K31" s="170">
        <f t="shared" si="9"/>
        <v>70000</v>
      </c>
      <c r="L31" s="170">
        <f t="shared" si="9"/>
        <v>70000</v>
      </c>
      <c r="M31" s="170">
        <f t="shared" si="9"/>
        <v>70000</v>
      </c>
      <c r="N31" s="170">
        <f t="shared" si="9"/>
        <v>70000</v>
      </c>
      <c r="O31" s="170">
        <f t="shared" si="9"/>
        <v>70000</v>
      </c>
      <c r="P31" s="170">
        <f t="shared" si="9"/>
        <v>70000</v>
      </c>
      <c r="Q31" s="170">
        <f t="shared" si="9"/>
        <v>70000</v>
      </c>
      <c r="R31" s="170">
        <f t="shared" si="9"/>
        <v>70000</v>
      </c>
      <c r="S31" s="170">
        <f t="shared" si="9"/>
        <v>70000</v>
      </c>
      <c r="T31" s="170">
        <f t="shared" si="9"/>
        <v>70000</v>
      </c>
      <c r="U31" s="170">
        <f t="shared" si="9"/>
        <v>110000</v>
      </c>
      <c r="V31" s="170">
        <f t="shared" si="9"/>
        <v>70000</v>
      </c>
      <c r="W31" s="170">
        <f t="shared" si="9"/>
        <v>70000</v>
      </c>
      <c r="X31" s="170">
        <f t="shared" si="9"/>
        <v>70000</v>
      </c>
      <c r="Y31" s="170">
        <f t="shared" si="9"/>
        <v>70000</v>
      </c>
      <c r="Z31" s="170">
        <f t="shared" si="9"/>
        <v>70000</v>
      </c>
      <c r="AA31" s="170">
        <f t="shared" si="9"/>
        <v>70000</v>
      </c>
      <c r="AB31" s="170">
        <f t="shared" si="9"/>
        <v>70000</v>
      </c>
      <c r="AC31" s="170">
        <f t="shared" si="9"/>
        <v>70000</v>
      </c>
      <c r="AD31" s="170">
        <f t="shared" si="9"/>
        <v>70000</v>
      </c>
      <c r="AE31" s="170">
        <f t="shared" si="9"/>
        <v>70000</v>
      </c>
      <c r="AF31" s="170">
        <f t="shared" si="9"/>
        <v>70000</v>
      </c>
      <c r="AG31" s="170">
        <f t="shared" si="9"/>
        <v>110000</v>
      </c>
      <c r="AH31" s="170">
        <f t="shared" si="9"/>
        <v>70000</v>
      </c>
      <c r="AI31" s="170">
        <f t="shared" si="9"/>
        <v>70000</v>
      </c>
      <c r="AJ31" s="170">
        <f t="shared" si="9"/>
        <v>70000</v>
      </c>
      <c r="AK31" s="170">
        <f t="shared" si="9"/>
        <v>70000</v>
      </c>
      <c r="AL31" s="170">
        <f t="shared" si="9"/>
        <v>70000</v>
      </c>
      <c r="AM31" s="170">
        <f t="shared" si="9"/>
        <v>70000</v>
      </c>
      <c r="AN31" s="170">
        <f t="shared" si="9"/>
        <v>70000</v>
      </c>
      <c r="AO31" s="170">
        <f t="shared" si="9"/>
        <v>70000</v>
      </c>
      <c r="AP31" s="170">
        <f t="shared" si="9"/>
        <v>70000</v>
      </c>
    </row>
    <row r="32" spans="2:42" x14ac:dyDescent="0.2">
      <c r="E32" s="125"/>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row>
    <row r="33" spans="2:42" x14ac:dyDescent="0.2">
      <c r="E33" s="125"/>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row>
    <row r="34" spans="2:42" x14ac:dyDescent="0.2">
      <c r="B34" s="161" t="s">
        <v>315</v>
      </c>
      <c r="C34" s="162"/>
      <c r="D34" s="163"/>
      <c r="E34" s="164"/>
      <c r="F34" s="161"/>
      <c r="G34" s="165">
        <v>43831</v>
      </c>
      <c r="H34" s="165">
        <f t="shared" ref="H34:AP34" si="10">EOMONTH(G34,1)</f>
        <v>43890</v>
      </c>
      <c r="I34" s="165">
        <f t="shared" si="10"/>
        <v>43921</v>
      </c>
      <c r="J34" s="165">
        <f t="shared" si="10"/>
        <v>43951</v>
      </c>
      <c r="K34" s="165">
        <f t="shared" si="10"/>
        <v>43982</v>
      </c>
      <c r="L34" s="165">
        <f t="shared" si="10"/>
        <v>44012</v>
      </c>
      <c r="M34" s="165">
        <f t="shared" si="10"/>
        <v>44043</v>
      </c>
      <c r="N34" s="165">
        <f t="shared" si="10"/>
        <v>44074</v>
      </c>
      <c r="O34" s="165">
        <f t="shared" si="10"/>
        <v>44104</v>
      </c>
      <c r="P34" s="165">
        <f t="shared" si="10"/>
        <v>44135</v>
      </c>
      <c r="Q34" s="165">
        <f t="shared" si="10"/>
        <v>44165</v>
      </c>
      <c r="R34" s="165">
        <f t="shared" si="10"/>
        <v>44196</v>
      </c>
      <c r="S34" s="165">
        <f t="shared" si="10"/>
        <v>44227</v>
      </c>
      <c r="T34" s="165">
        <f t="shared" si="10"/>
        <v>44255</v>
      </c>
      <c r="U34" s="165">
        <f t="shared" si="10"/>
        <v>44286</v>
      </c>
      <c r="V34" s="165">
        <f t="shared" si="10"/>
        <v>44316</v>
      </c>
      <c r="W34" s="165">
        <f t="shared" si="10"/>
        <v>44347</v>
      </c>
      <c r="X34" s="165">
        <f t="shared" si="10"/>
        <v>44377</v>
      </c>
      <c r="Y34" s="165">
        <f t="shared" si="10"/>
        <v>44408</v>
      </c>
      <c r="Z34" s="165">
        <f t="shared" si="10"/>
        <v>44439</v>
      </c>
      <c r="AA34" s="165">
        <f t="shared" si="10"/>
        <v>44469</v>
      </c>
      <c r="AB34" s="165">
        <f t="shared" si="10"/>
        <v>44500</v>
      </c>
      <c r="AC34" s="165">
        <f t="shared" si="10"/>
        <v>44530</v>
      </c>
      <c r="AD34" s="165">
        <f t="shared" si="10"/>
        <v>44561</v>
      </c>
      <c r="AE34" s="165">
        <f t="shared" si="10"/>
        <v>44592</v>
      </c>
      <c r="AF34" s="165">
        <f t="shared" si="10"/>
        <v>44620</v>
      </c>
      <c r="AG34" s="165">
        <f t="shared" si="10"/>
        <v>44651</v>
      </c>
      <c r="AH34" s="165">
        <f t="shared" si="10"/>
        <v>44681</v>
      </c>
      <c r="AI34" s="165">
        <f t="shared" si="10"/>
        <v>44712</v>
      </c>
      <c r="AJ34" s="165">
        <f t="shared" si="10"/>
        <v>44742</v>
      </c>
      <c r="AK34" s="165">
        <f t="shared" si="10"/>
        <v>44773</v>
      </c>
      <c r="AL34" s="165">
        <f t="shared" si="10"/>
        <v>44804</v>
      </c>
      <c r="AM34" s="165">
        <f t="shared" si="10"/>
        <v>44834</v>
      </c>
      <c r="AN34" s="165">
        <f t="shared" si="10"/>
        <v>44865</v>
      </c>
      <c r="AO34" s="165">
        <f t="shared" si="10"/>
        <v>44895</v>
      </c>
      <c r="AP34" s="165">
        <f t="shared" si="10"/>
        <v>44926</v>
      </c>
    </row>
    <row r="35" spans="2:42" x14ac:dyDescent="0.2">
      <c r="B35" s="23"/>
      <c r="C35" s="85"/>
      <c r="D35" s="128"/>
      <c r="E35" s="129"/>
      <c r="F35" s="23"/>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c r="AE35" s="130"/>
      <c r="AF35" s="130"/>
      <c r="AG35" s="130"/>
      <c r="AH35" s="130"/>
      <c r="AI35" s="130"/>
      <c r="AJ35" s="130"/>
      <c r="AK35" s="130"/>
      <c r="AL35" s="130"/>
      <c r="AM35" s="130"/>
      <c r="AN35" s="130"/>
      <c r="AO35" s="130"/>
      <c r="AP35" s="130"/>
    </row>
    <row r="36" spans="2:42" x14ac:dyDescent="0.2">
      <c r="B36" s="25" t="s">
        <v>316</v>
      </c>
      <c r="E36" s="125"/>
      <c r="G36" s="101">
        <f t="shared" ref="G36:AP36" si="11">G25+G26+G28</f>
        <v>6666.666666666667</v>
      </c>
      <c r="H36" s="101">
        <f t="shared" si="11"/>
        <v>6666.666666666667</v>
      </c>
      <c r="I36" s="101">
        <f t="shared" si="11"/>
        <v>46666.666666666664</v>
      </c>
      <c r="J36" s="101">
        <f t="shared" si="11"/>
        <v>6666.666666666667</v>
      </c>
      <c r="K36" s="101">
        <f t="shared" si="11"/>
        <v>6666.666666666667</v>
      </c>
      <c r="L36" s="101">
        <f t="shared" si="11"/>
        <v>6666.666666666667</v>
      </c>
      <c r="M36" s="101">
        <f t="shared" si="11"/>
        <v>6666.666666666667</v>
      </c>
      <c r="N36" s="101">
        <f t="shared" si="11"/>
        <v>6666.666666666667</v>
      </c>
      <c r="O36" s="101">
        <f t="shared" si="11"/>
        <v>6666.666666666667</v>
      </c>
      <c r="P36" s="101">
        <f t="shared" si="11"/>
        <v>6666.666666666667</v>
      </c>
      <c r="Q36" s="101">
        <f t="shared" si="11"/>
        <v>6666.666666666667</v>
      </c>
      <c r="R36" s="101">
        <f t="shared" si="11"/>
        <v>6666.666666666667</v>
      </c>
      <c r="S36" s="101">
        <f t="shared" si="11"/>
        <v>6666.666666666667</v>
      </c>
      <c r="T36" s="101">
        <f t="shared" si="11"/>
        <v>6666.666666666667</v>
      </c>
      <c r="U36" s="101">
        <f t="shared" si="11"/>
        <v>46666.666666666664</v>
      </c>
      <c r="V36" s="101">
        <f t="shared" si="11"/>
        <v>6666.666666666667</v>
      </c>
      <c r="W36" s="101">
        <f t="shared" si="11"/>
        <v>6666.666666666667</v>
      </c>
      <c r="X36" s="101">
        <f t="shared" si="11"/>
        <v>6666.666666666667</v>
      </c>
      <c r="Y36" s="101">
        <f t="shared" si="11"/>
        <v>6666.666666666667</v>
      </c>
      <c r="Z36" s="101">
        <f t="shared" si="11"/>
        <v>6666.666666666667</v>
      </c>
      <c r="AA36" s="101">
        <f t="shared" si="11"/>
        <v>6666.666666666667</v>
      </c>
      <c r="AB36" s="101">
        <f t="shared" si="11"/>
        <v>6666.666666666667</v>
      </c>
      <c r="AC36" s="101">
        <f t="shared" si="11"/>
        <v>6666.666666666667</v>
      </c>
      <c r="AD36" s="101">
        <f t="shared" si="11"/>
        <v>6666.666666666667</v>
      </c>
      <c r="AE36" s="101">
        <f t="shared" si="11"/>
        <v>6666.666666666667</v>
      </c>
      <c r="AF36" s="101">
        <f t="shared" si="11"/>
        <v>6666.666666666667</v>
      </c>
      <c r="AG36" s="101">
        <f t="shared" si="11"/>
        <v>46666.666666666664</v>
      </c>
      <c r="AH36" s="101">
        <f t="shared" si="11"/>
        <v>6666.666666666667</v>
      </c>
      <c r="AI36" s="101">
        <f t="shared" si="11"/>
        <v>6666.666666666667</v>
      </c>
      <c r="AJ36" s="101">
        <f t="shared" si="11"/>
        <v>6666.666666666667</v>
      </c>
      <c r="AK36" s="101">
        <f t="shared" si="11"/>
        <v>6666.666666666667</v>
      </c>
      <c r="AL36" s="101">
        <f t="shared" si="11"/>
        <v>6666.666666666667</v>
      </c>
      <c r="AM36" s="101">
        <f t="shared" si="11"/>
        <v>6666.666666666667</v>
      </c>
      <c r="AN36" s="101">
        <f t="shared" si="11"/>
        <v>6666.666666666667</v>
      </c>
      <c r="AO36" s="101">
        <f t="shared" si="11"/>
        <v>6666.666666666667</v>
      </c>
      <c r="AP36" s="101">
        <f t="shared" si="11"/>
        <v>6666.666666666667</v>
      </c>
    </row>
    <row r="37" spans="2:42" x14ac:dyDescent="0.2">
      <c r="B37" s="25" t="s">
        <v>317</v>
      </c>
      <c r="E37" s="125"/>
      <c r="G37" s="101">
        <f t="shared" ref="G37:AP37" si="12">G36*$C$15</f>
        <v>1000</v>
      </c>
      <c r="H37" s="101">
        <f t="shared" si="12"/>
        <v>1000</v>
      </c>
      <c r="I37" s="101">
        <f t="shared" si="12"/>
        <v>6999.9999999999991</v>
      </c>
      <c r="J37" s="101">
        <f t="shared" si="12"/>
        <v>1000</v>
      </c>
      <c r="K37" s="101">
        <f t="shared" si="12"/>
        <v>1000</v>
      </c>
      <c r="L37" s="101">
        <f t="shared" si="12"/>
        <v>1000</v>
      </c>
      <c r="M37" s="101">
        <f t="shared" si="12"/>
        <v>1000</v>
      </c>
      <c r="N37" s="101">
        <f t="shared" si="12"/>
        <v>1000</v>
      </c>
      <c r="O37" s="101">
        <f t="shared" si="12"/>
        <v>1000</v>
      </c>
      <c r="P37" s="101">
        <f t="shared" si="12"/>
        <v>1000</v>
      </c>
      <c r="Q37" s="101">
        <f t="shared" si="12"/>
        <v>1000</v>
      </c>
      <c r="R37" s="101">
        <f t="shared" si="12"/>
        <v>1000</v>
      </c>
      <c r="S37" s="101">
        <f t="shared" si="12"/>
        <v>1000</v>
      </c>
      <c r="T37" s="101">
        <f t="shared" si="12"/>
        <v>1000</v>
      </c>
      <c r="U37" s="101">
        <f t="shared" si="12"/>
        <v>6999.9999999999991</v>
      </c>
      <c r="V37" s="101">
        <f t="shared" si="12"/>
        <v>1000</v>
      </c>
      <c r="W37" s="101">
        <f t="shared" si="12"/>
        <v>1000</v>
      </c>
      <c r="X37" s="101">
        <f t="shared" si="12"/>
        <v>1000</v>
      </c>
      <c r="Y37" s="101">
        <f t="shared" si="12"/>
        <v>1000</v>
      </c>
      <c r="Z37" s="101">
        <f t="shared" si="12"/>
        <v>1000</v>
      </c>
      <c r="AA37" s="101">
        <f t="shared" si="12"/>
        <v>1000</v>
      </c>
      <c r="AB37" s="101">
        <f t="shared" si="12"/>
        <v>1000</v>
      </c>
      <c r="AC37" s="101">
        <f t="shared" si="12"/>
        <v>1000</v>
      </c>
      <c r="AD37" s="101">
        <f t="shared" si="12"/>
        <v>1000</v>
      </c>
      <c r="AE37" s="101">
        <f t="shared" si="12"/>
        <v>1000</v>
      </c>
      <c r="AF37" s="101">
        <f t="shared" si="12"/>
        <v>1000</v>
      </c>
      <c r="AG37" s="101">
        <f t="shared" si="12"/>
        <v>6999.9999999999991</v>
      </c>
      <c r="AH37" s="101">
        <f t="shared" si="12"/>
        <v>1000</v>
      </c>
      <c r="AI37" s="101">
        <f t="shared" si="12"/>
        <v>1000</v>
      </c>
      <c r="AJ37" s="101">
        <f t="shared" si="12"/>
        <v>1000</v>
      </c>
      <c r="AK37" s="101">
        <f t="shared" si="12"/>
        <v>1000</v>
      </c>
      <c r="AL37" s="101">
        <f t="shared" si="12"/>
        <v>1000</v>
      </c>
      <c r="AM37" s="101">
        <f t="shared" si="12"/>
        <v>1000</v>
      </c>
      <c r="AN37" s="101">
        <f t="shared" si="12"/>
        <v>1000</v>
      </c>
      <c r="AO37" s="101">
        <f t="shared" si="12"/>
        <v>1000</v>
      </c>
      <c r="AP37" s="101">
        <f t="shared" si="12"/>
        <v>1000</v>
      </c>
    </row>
    <row r="38" spans="2:42" x14ac:dyDescent="0.2">
      <c r="B38" s="25" t="s">
        <v>318</v>
      </c>
      <c r="E38" s="125"/>
      <c r="G38" s="101">
        <f t="shared" ref="G38:AP38" si="13">G36*$C$16</f>
        <v>533.33333333333337</v>
      </c>
      <c r="H38" s="101">
        <f t="shared" si="13"/>
        <v>533.33333333333337</v>
      </c>
      <c r="I38" s="101">
        <f t="shared" si="13"/>
        <v>3733.333333333333</v>
      </c>
      <c r="J38" s="101">
        <f t="shared" si="13"/>
        <v>533.33333333333337</v>
      </c>
      <c r="K38" s="101">
        <f t="shared" si="13"/>
        <v>533.33333333333337</v>
      </c>
      <c r="L38" s="101">
        <f t="shared" si="13"/>
        <v>533.33333333333337</v>
      </c>
      <c r="M38" s="101">
        <f t="shared" si="13"/>
        <v>533.33333333333337</v>
      </c>
      <c r="N38" s="101">
        <f t="shared" si="13"/>
        <v>533.33333333333337</v>
      </c>
      <c r="O38" s="101">
        <f t="shared" si="13"/>
        <v>533.33333333333337</v>
      </c>
      <c r="P38" s="101">
        <f t="shared" si="13"/>
        <v>533.33333333333337</v>
      </c>
      <c r="Q38" s="101">
        <f t="shared" si="13"/>
        <v>533.33333333333337</v>
      </c>
      <c r="R38" s="101">
        <f t="shared" si="13"/>
        <v>533.33333333333337</v>
      </c>
      <c r="S38" s="101">
        <f t="shared" si="13"/>
        <v>533.33333333333337</v>
      </c>
      <c r="T38" s="101">
        <f t="shared" si="13"/>
        <v>533.33333333333337</v>
      </c>
      <c r="U38" s="101">
        <f t="shared" si="13"/>
        <v>3733.333333333333</v>
      </c>
      <c r="V38" s="101">
        <f t="shared" si="13"/>
        <v>533.33333333333337</v>
      </c>
      <c r="W38" s="101">
        <f t="shared" si="13"/>
        <v>533.33333333333337</v>
      </c>
      <c r="X38" s="101">
        <f t="shared" si="13"/>
        <v>533.33333333333337</v>
      </c>
      <c r="Y38" s="101">
        <f t="shared" si="13"/>
        <v>533.33333333333337</v>
      </c>
      <c r="Z38" s="101">
        <f t="shared" si="13"/>
        <v>533.33333333333337</v>
      </c>
      <c r="AA38" s="101">
        <f t="shared" si="13"/>
        <v>533.33333333333337</v>
      </c>
      <c r="AB38" s="101">
        <f t="shared" si="13"/>
        <v>533.33333333333337</v>
      </c>
      <c r="AC38" s="101">
        <f t="shared" si="13"/>
        <v>533.33333333333337</v>
      </c>
      <c r="AD38" s="101">
        <f t="shared" si="13"/>
        <v>533.33333333333337</v>
      </c>
      <c r="AE38" s="101">
        <f t="shared" si="13"/>
        <v>533.33333333333337</v>
      </c>
      <c r="AF38" s="101">
        <f t="shared" si="13"/>
        <v>533.33333333333337</v>
      </c>
      <c r="AG38" s="101">
        <f t="shared" si="13"/>
        <v>3733.333333333333</v>
      </c>
      <c r="AH38" s="101">
        <f t="shared" si="13"/>
        <v>533.33333333333337</v>
      </c>
      <c r="AI38" s="101">
        <f t="shared" si="13"/>
        <v>533.33333333333337</v>
      </c>
      <c r="AJ38" s="101">
        <f t="shared" si="13"/>
        <v>533.33333333333337</v>
      </c>
      <c r="AK38" s="101">
        <f t="shared" si="13"/>
        <v>533.33333333333337</v>
      </c>
      <c r="AL38" s="101">
        <f t="shared" si="13"/>
        <v>533.33333333333337</v>
      </c>
      <c r="AM38" s="101">
        <f t="shared" si="13"/>
        <v>533.33333333333337</v>
      </c>
      <c r="AN38" s="101">
        <f t="shared" si="13"/>
        <v>533.33333333333337</v>
      </c>
      <c r="AO38" s="101">
        <f t="shared" si="13"/>
        <v>533.33333333333337</v>
      </c>
      <c r="AP38" s="101">
        <f t="shared" si="13"/>
        <v>533.33333333333337</v>
      </c>
    </row>
    <row r="39" spans="2:42" x14ac:dyDescent="0.2">
      <c r="B39" s="25"/>
      <c r="E39" s="125"/>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row>
    <row r="40" spans="2:42" x14ac:dyDescent="0.2">
      <c r="B40" s="25" t="s">
        <v>319</v>
      </c>
      <c r="E40" s="125"/>
      <c r="G40" s="101">
        <f t="shared" ref="G40:AP40" si="14">G23+G24</f>
        <v>36666.666666666672</v>
      </c>
      <c r="H40" s="101">
        <f t="shared" si="14"/>
        <v>36666.666666666672</v>
      </c>
      <c r="I40" s="101">
        <f t="shared" si="14"/>
        <v>36666.666666666672</v>
      </c>
      <c r="J40" s="101">
        <f t="shared" si="14"/>
        <v>36666.666666666672</v>
      </c>
      <c r="K40" s="101">
        <f t="shared" si="14"/>
        <v>36666.666666666672</v>
      </c>
      <c r="L40" s="101">
        <f t="shared" si="14"/>
        <v>36666.666666666672</v>
      </c>
      <c r="M40" s="101">
        <f t="shared" si="14"/>
        <v>36666.666666666672</v>
      </c>
      <c r="N40" s="101">
        <f t="shared" si="14"/>
        <v>36666.666666666672</v>
      </c>
      <c r="O40" s="101">
        <f t="shared" si="14"/>
        <v>36666.666666666672</v>
      </c>
      <c r="P40" s="101">
        <f t="shared" si="14"/>
        <v>36666.666666666672</v>
      </c>
      <c r="Q40" s="101">
        <f t="shared" si="14"/>
        <v>36666.666666666672</v>
      </c>
      <c r="R40" s="101">
        <f t="shared" si="14"/>
        <v>36666.666666666672</v>
      </c>
      <c r="S40" s="101">
        <f t="shared" si="14"/>
        <v>36666.666666666672</v>
      </c>
      <c r="T40" s="101">
        <f t="shared" si="14"/>
        <v>36666.666666666672</v>
      </c>
      <c r="U40" s="101">
        <f t="shared" si="14"/>
        <v>36666.666666666672</v>
      </c>
      <c r="V40" s="101">
        <f t="shared" si="14"/>
        <v>36666.666666666672</v>
      </c>
      <c r="W40" s="101">
        <f t="shared" si="14"/>
        <v>36666.666666666672</v>
      </c>
      <c r="X40" s="101">
        <f t="shared" si="14"/>
        <v>36666.666666666672</v>
      </c>
      <c r="Y40" s="101">
        <f t="shared" si="14"/>
        <v>36666.666666666672</v>
      </c>
      <c r="Z40" s="101">
        <f t="shared" si="14"/>
        <v>36666.666666666672</v>
      </c>
      <c r="AA40" s="101">
        <f t="shared" si="14"/>
        <v>36666.666666666672</v>
      </c>
      <c r="AB40" s="101">
        <f t="shared" si="14"/>
        <v>36666.666666666672</v>
      </c>
      <c r="AC40" s="101">
        <f t="shared" si="14"/>
        <v>36666.666666666672</v>
      </c>
      <c r="AD40" s="101">
        <f t="shared" si="14"/>
        <v>36666.666666666672</v>
      </c>
      <c r="AE40" s="101">
        <f t="shared" si="14"/>
        <v>36666.666666666672</v>
      </c>
      <c r="AF40" s="101">
        <f t="shared" si="14"/>
        <v>36666.666666666672</v>
      </c>
      <c r="AG40" s="101">
        <f t="shared" si="14"/>
        <v>36666.666666666672</v>
      </c>
      <c r="AH40" s="101">
        <f t="shared" si="14"/>
        <v>36666.666666666672</v>
      </c>
      <c r="AI40" s="101">
        <f t="shared" si="14"/>
        <v>36666.666666666672</v>
      </c>
      <c r="AJ40" s="101">
        <f t="shared" si="14"/>
        <v>36666.666666666672</v>
      </c>
      <c r="AK40" s="101">
        <f t="shared" si="14"/>
        <v>36666.666666666672</v>
      </c>
      <c r="AL40" s="101">
        <f t="shared" si="14"/>
        <v>36666.666666666672</v>
      </c>
      <c r="AM40" s="101">
        <f t="shared" si="14"/>
        <v>36666.666666666672</v>
      </c>
      <c r="AN40" s="101">
        <f t="shared" si="14"/>
        <v>36666.666666666672</v>
      </c>
      <c r="AO40" s="101">
        <f t="shared" si="14"/>
        <v>36666.666666666672</v>
      </c>
      <c r="AP40" s="101">
        <f t="shared" si="14"/>
        <v>36666.666666666672</v>
      </c>
    </row>
    <row r="41" spans="2:42" x14ac:dyDescent="0.2">
      <c r="B41" s="25" t="s">
        <v>320</v>
      </c>
      <c r="E41" s="125"/>
      <c r="G41" s="101">
        <f t="shared" ref="G41:AP41" si="15">G40*$C$15</f>
        <v>5500.0000000000009</v>
      </c>
      <c r="H41" s="101">
        <f t="shared" si="15"/>
        <v>5500.0000000000009</v>
      </c>
      <c r="I41" s="101">
        <f t="shared" si="15"/>
        <v>5500.0000000000009</v>
      </c>
      <c r="J41" s="101">
        <f t="shared" si="15"/>
        <v>5500.0000000000009</v>
      </c>
      <c r="K41" s="101">
        <f t="shared" si="15"/>
        <v>5500.0000000000009</v>
      </c>
      <c r="L41" s="101">
        <f t="shared" si="15"/>
        <v>5500.0000000000009</v>
      </c>
      <c r="M41" s="101">
        <f t="shared" si="15"/>
        <v>5500.0000000000009</v>
      </c>
      <c r="N41" s="101">
        <f t="shared" si="15"/>
        <v>5500.0000000000009</v>
      </c>
      <c r="O41" s="101">
        <f t="shared" si="15"/>
        <v>5500.0000000000009</v>
      </c>
      <c r="P41" s="101">
        <f t="shared" si="15"/>
        <v>5500.0000000000009</v>
      </c>
      <c r="Q41" s="101">
        <f t="shared" si="15"/>
        <v>5500.0000000000009</v>
      </c>
      <c r="R41" s="101">
        <f t="shared" si="15"/>
        <v>5500.0000000000009</v>
      </c>
      <c r="S41" s="101">
        <f t="shared" si="15"/>
        <v>5500.0000000000009</v>
      </c>
      <c r="T41" s="101">
        <f t="shared" si="15"/>
        <v>5500.0000000000009</v>
      </c>
      <c r="U41" s="101">
        <f t="shared" si="15"/>
        <v>5500.0000000000009</v>
      </c>
      <c r="V41" s="101">
        <f t="shared" si="15"/>
        <v>5500.0000000000009</v>
      </c>
      <c r="W41" s="101">
        <f t="shared" si="15"/>
        <v>5500.0000000000009</v>
      </c>
      <c r="X41" s="101">
        <f t="shared" si="15"/>
        <v>5500.0000000000009</v>
      </c>
      <c r="Y41" s="101">
        <f t="shared" si="15"/>
        <v>5500.0000000000009</v>
      </c>
      <c r="Z41" s="101">
        <f t="shared" si="15"/>
        <v>5500.0000000000009</v>
      </c>
      <c r="AA41" s="101">
        <f t="shared" si="15"/>
        <v>5500.0000000000009</v>
      </c>
      <c r="AB41" s="101">
        <f t="shared" si="15"/>
        <v>5500.0000000000009</v>
      </c>
      <c r="AC41" s="101">
        <f t="shared" si="15"/>
        <v>5500.0000000000009</v>
      </c>
      <c r="AD41" s="101">
        <f t="shared" si="15"/>
        <v>5500.0000000000009</v>
      </c>
      <c r="AE41" s="101">
        <f t="shared" si="15"/>
        <v>5500.0000000000009</v>
      </c>
      <c r="AF41" s="101">
        <f t="shared" si="15"/>
        <v>5500.0000000000009</v>
      </c>
      <c r="AG41" s="101">
        <f t="shared" si="15"/>
        <v>5500.0000000000009</v>
      </c>
      <c r="AH41" s="101">
        <f t="shared" si="15"/>
        <v>5500.0000000000009</v>
      </c>
      <c r="AI41" s="101">
        <f t="shared" si="15"/>
        <v>5500.0000000000009</v>
      </c>
      <c r="AJ41" s="101">
        <f t="shared" si="15"/>
        <v>5500.0000000000009</v>
      </c>
      <c r="AK41" s="101">
        <f t="shared" si="15"/>
        <v>5500.0000000000009</v>
      </c>
      <c r="AL41" s="101">
        <f t="shared" si="15"/>
        <v>5500.0000000000009</v>
      </c>
      <c r="AM41" s="101">
        <f t="shared" si="15"/>
        <v>5500.0000000000009</v>
      </c>
      <c r="AN41" s="101">
        <f t="shared" si="15"/>
        <v>5500.0000000000009</v>
      </c>
      <c r="AO41" s="101">
        <f t="shared" si="15"/>
        <v>5500.0000000000009</v>
      </c>
      <c r="AP41" s="101">
        <f t="shared" si="15"/>
        <v>5500.0000000000009</v>
      </c>
    </row>
    <row r="42" spans="2:42" x14ac:dyDescent="0.2">
      <c r="B42" s="25" t="s">
        <v>321</v>
      </c>
      <c r="E42" s="125"/>
      <c r="G42" s="101">
        <f t="shared" ref="G42:AP42" si="16">G40*$C$16</f>
        <v>2933.3333333333339</v>
      </c>
      <c r="H42" s="101">
        <f t="shared" si="16"/>
        <v>2933.3333333333339</v>
      </c>
      <c r="I42" s="101">
        <f t="shared" si="16"/>
        <v>2933.3333333333339</v>
      </c>
      <c r="J42" s="101">
        <f t="shared" si="16"/>
        <v>2933.3333333333339</v>
      </c>
      <c r="K42" s="101">
        <f t="shared" si="16"/>
        <v>2933.3333333333339</v>
      </c>
      <c r="L42" s="101">
        <f t="shared" si="16"/>
        <v>2933.3333333333339</v>
      </c>
      <c r="M42" s="101">
        <f t="shared" si="16"/>
        <v>2933.3333333333339</v>
      </c>
      <c r="N42" s="101">
        <f t="shared" si="16"/>
        <v>2933.3333333333339</v>
      </c>
      <c r="O42" s="101">
        <f t="shared" si="16"/>
        <v>2933.3333333333339</v>
      </c>
      <c r="P42" s="101">
        <f t="shared" si="16"/>
        <v>2933.3333333333339</v>
      </c>
      <c r="Q42" s="101">
        <f t="shared" si="16"/>
        <v>2933.3333333333339</v>
      </c>
      <c r="R42" s="101">
        <f t="shared" si="16"/>
        <v>2933.3333333333339</v>
      </c>
      <c r="S42" s="101">
        <f t="shared" si="16"/>
        <v>2933.3333333333339</v>
      </c>
      <c r="T42" s="101">
        <f t="shared" si="16"/>
        <v>2933.3333333333339</v>
      </c>
      <c r="U42" s="101">
        <f t="shared" si="16"/>
        <v>2933.3333333333339</v>
      </c>
      <c r="V42" s="101">
        <f t="shared" si="16"/>
        <v>2933.3333333333339</v>
      </c>
      <c r="W42" s="101">
        <f t="shared" si="16"/>
        <v>2933.3333333333339</v>
      </c>
      <c r="X42" s="101">
        <f t="shared" si="16"/>
        <v>2933.3333333333339</v>
      </c>
      <c r="Y42" s="101">
        <f t="shared" si="16"/>
        <v>2933.3333333333339</v>
      </c>
      <c r="Z42" s="101">
        <f t="shared" si="16"/>
        <v>2933.3333333333339</v>
      </c>
      <c r="AA42" s="101">
        <f t="shared" si="16"/>
        <v>2933.3333333333339</v>
      </c>
      <c r="AB42" s="101">
        <f t="shared" si="16"/>
        <v>2933.3333333333339</v>
      </c>
      <c r="AC42" s="101">
        <f t="shared" si="16"/>
        <v>2933.3333333333339</v>
      </c>
      <c r="AD42" s="101">
        <f t="shared" si="16"/>
        <v>2933.3333333333339</v>
      </c>
      <c r="AE42" s="101">
        <f t="shared" si="16"/>
        <v>2933.3333333333339</v>
      </c>
      <c r="AF42" s="101">
        <f t="shared" si="16"/>
        <v>2933.3333333333339</v>
      </c>
      <c r="AG42" s="101">
        <f t="shared" si="16"/>
        <v>2933.3333333333339</v>
      </c>
      <c r="AH42" s="101">
        <f t="shared" si="16"/>
        <v>2933.3333333333339</v>
      </c>
      <c r="AI42" s="101">
        <f t="shared" si="16"/>
        <v>2933.3333333333339</v>
      </c>
      <c r="AJ42" s="101">
        <f t="shared" si="16"/>
        <v>2933.3333333333339</v>
      </c>
      <c r="AK42" s="101">
        <f t="shared" si="16"/>
        <v>2933.3333333333339</v>
      </c>
      <c r="AL42" s="101">
        <f t="shared" si="16"/>
        <v>2933.3333333333339</v>
      </c>
      <c r="AM42" s="101">
        <f t="shared" si="16"/>
        <v>2933.3333333333339</v>
      </c>
      <c r="AN42" s="101">
        <f t="shared" si="16"/>
        <v>2933.3333333333339</v>
      </c>
      <c r="AO42" s="101">
        <f t="shared" si="16"/>
        <v>2933.3333333333339</v>
      </c>
      <c r="AP42" s="101">
        <f t="shared" si="16"/>
        <v>2933.3333333333339</v>
      </c>
    </row>
    <row r="43" spans="2:42" x14ac:dyDescent="0.2">
      <c r="B43" s="25"/>
      <c r="E43" s="125"/>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row>
    <row r="44" spans="2:42" x14ac:dyDescent="0.2">
      <c r="B44" s="25" t="s">
        <v>322</v>
      </c>
      <c r="E44" s="125"/>
      <c r="G44" s="101">
        <f t="shared" ref="G44:AP44" si="17">G22+G27+G29</f>
        <v>16666.666666666668</v>
      </c>
      <c r="H44" s="101">
        <f t="shared" si="17"/>
        <v>16666.666666666668</v>
      </c>
      <c r="I44" s="101">
        <f t="shared" si="17"/>
        <v>16666.666666666668</v>
      </c>
      <c r="J44" s="101">
        <f t="shared" si="17"/>
        <v>16666.666666666668</v>
      </c>
      <c r="K44" s="101">
        <f t="shared" si="17"/>
        <v>26666.666666666668</v>
      </c>
      <c r="L44" s="101">
        <f t="shared" si="17"/>
        <v>26666.666666666668</v>
      </c>
      <c r="M44" s="101">
        <f t="shared" si="17"/>
        <v>26666.666666666668</v>
      </c>
      <c r="N44" s="101">
        <f t="shared" si="17"/>
        <v>26666.666666666668</v>
      </c>
      <c r="O44" s="101">
        <f t="shared" si="17"/>
        <v>26666.666666666668</v>
      </c>
      <c r="P44" s="101">
        <f t="shared" si="17"/>
        <v>26666.666666666668</v>
      </c>
      <c r="Q44" s="101">
        <f t="shared" si="17"/>
        <v>26666.666666666668</v>
      </c>
      <c r="R44" s="101">
        <f t="shared" si="17"/>
        <v>26666.666666666668</v>
      </c>
      <c r="S44" s="101">
        <f t="shared" si="17"/>
        <v>26666.666666666668</v>
      </c>
      <c r="T44" s="101">
        <f t="shared" si="17"/>
        <v>26666.666666666668</v>
      </c>
      <c r="U44" s="101">
        <f t="shared" si="17"/>
        <v>26666.666666666668</v>
      </c>
      <c r="V44" s="101">
        <f t="shared" si="17"/>
        <v>26666.666666666668</v>
      </c>
      <c r="W44" s="101">
        <f t="shared" si="17"/>
        <v>26666.666666666668</v>
      </c>
      <c r="X44" s="101">
        <f t="shared" si="17"/>
        <v>26666.666666666668</v>
      </c>
      <c r="Y44" s="101">
        <f t="shared" si="17"/>
        <v>26666.666666666668</v>
      </c>
      <c r="Z44" s="101">
        <f t="shared" si="17"/>
        <v>26666.666666666668</v>
      </c>
      <c r="AA44" s="101">
        <f t="shared" si="17"/>
        <v>26666.666666666668</v>
      </c>
      <c r="AB44" s="101">
        <f t="shared" si="17"/>
        <v>26666.666666666668</v>
      </c>
      <c r="AC44" s="101">
        <f t="shared" si="17"/>
        <v>26666.666666666668</v>
      </c>
      <c r="AD44" s="101">
        <f t="shared" si="17"/>
        <v>26666.666666666668</v>
      </c>
      <c r="AE44" s="101">
        <f t="shared" si="17"/>
        <v>26666.666666666668</v>
      </c>
      <c r="AF44" s="101">
        <f t="shared" si="17"/>
        <v>26666.666666666668</v>
      </c>
      <c r="AG44" s="101">
        <f t="shared" si="17"/>
        <v>26666.666666666668</v>
      </c>
      <c r="AH44" s="101">
        <f t="shared" si="17"/>
        <v>26666.666666666668</v>
      </c>
      <c r="AI44" s="101">
        <f t="shared" si="17"/>
        <v>26666.666666666668</v>
      </c>
      <c r="AJ44" s="101">
        <f t="shared" si="17"/>
        <v>26666.666666666668</v>
      </c>
      <c r="AK44" s="101">
        <f t="shared" si="17"/>
        <v>26666.666666666668</v>
      </c>
      <c r="AL44" s="101">
        <f t="shared" si="17"/>
        <v>26666.666666666668</v>
      </c>
      <c r="AM44" s="101">
        <f t="shared" si="17"/>
        <v>26666.666666666668</v>
      </c>
      <c r="AN44" s="101">
        <f t="shared" si="17"/>
        <v>26666.666666666668</v>
      </c>
      <c r="AO44" s="101">
        <f t="shared" si="17"/>
        <v>26666.666666666668</v>
      </c>
      <c r="AP44" s="101">
        <f t="shared" si="17"/>
        <v>26666.666666666668</v>
      </c>
    </row>
    <row r="45" spans="2:42" x14ac:dyDescent="0.2">
      <c r="B45" s="25" t="s">
        <v>323</v>
      </c>
      <c r="E45" s="125"/>
      <c r="G45" s="101">
        <f t="shared" ref="G45:AP45" si="18">G44*$C$15</f>
        <v>2500</v>
      </c>
      <c r="H45" s="101">
        <f t="shared" si="18"/>
        <v>2500</v>
      </c>
      <c r="I45" s="101">
        <f t="shared" si="18"/>
        <v>2500</v>
      </c>
      <c r="J45" s="101">
        <f t="shared" si="18"/>
        <v>2500</v>
      </c>
      <c r="K45" s="101">
        <f t="shared" si="18"/>
        <v>4000</v>
      </c>
      <c r="L45" s="101">
        <f t="shared" si="18"/>
        <v>4000</v>
      </c>
      <c r="M45" s="101">
        <f t="shared" si="18"/>
        <v>4000</v>
      </c>
      <c r="N45" s="101">
        <f t="shared" si="18"/>
        <v>4000</v>
      </c>
      <c r="O45" s="101">
        <f t="shared" si="18"/>
        <v>4000</v>
      </c>
      <c r="P45" s="101">
        <f t="shared" si="18"/>
        <v>4000</v>
      </c>
      <c r="Q45" s="101">
        <f t="shared" si="18"/>
        <v>4000</v>
      </c>
      <c r="R45" s="101">
        <f t="shared" si="18"/>
        <v>4000</v>
      </c>
      <c r="S45" s="101">
        <f t="shared" si="18"/>
        <v>4000</v>
      </c>
      <c r="T45" s="101">
        <f t="shared" si="18"/>
        <v>4000</v>
      </c>
      <c r="U45" s="101">
        <f t="shared" si="18"/>
        <v>4000</v>
      </c>
      <c r="V45" s="101">
        <f t="shared" si="18"/>
        <v>4000</v>
      </c>
      <c r="W45" s="101">
        <f t="shared" si="18"/>
        <v>4000</v>
      </c>
      <c r="X45" s="101">
        <f t="shared" si="18"/>
        <v>4000</v>
      </c>
      <c r="Y45" s="101">
        <f t="shared" si="18"/>
        <v>4000</v>
      </c>
      <c r="Z45" s="101">
        <f t="shared" si="18"/>
        <v>4000</v>
      </c>
      <c r="AA45" s="101">
        <f t="shared" si="18"/>
        <v>4000</v>
      </c>
      <c r="AB45" s="101">
        <f t="shared" si="18"/>
        <v>4000</v>
      </c>
      <c r="AC45" s="101">
        <f t="shared" si="18"/>
        <v>4000</v>
      </c>
      <c r="AD45" s="101">
        <f t="shared" si="18"/>
        <v>4000</v>
      </c>
      <c r="AE45" s="101">
        <f t="shared" si="18"/>
        <v>4000</v>
      </c>
      <c r="AF45" s="101">
        <f t="shared" si="18"/>
        <v>4000</v>
      </c>
      <c r="AG45" s="101">
        <f t="shared" si="18"/>
        <v>4000</v>
      </c>
      <c r="AH45" s="101">
        <f t="shared" si="18"/>
        <v>4000</v>
      </c>
      <c r="AI45" s="101">
        <f t="shared" si="18"/>
        <v>4000</v>
      </c>
      <c r="AJ45" s="101">
        <f t="shared" si="18"/>
        <v>4000</v>
      </c>
      <c r="AK45" s="101">
        <f t="shared" si="18"/>
        <v>4000</v>
      </c>
      <c r="AL45" s="101">
        <f t="shared" si="18"/>
        <v>4000</v>
      </c>
      <c r="AM45" s="101">
        <f t="shared" si="18"/>
        <v>4000</v>
      </c>
      <c r="AN45" s="101">
        <f t="shared" si="18"/>
        <v>4000</v>
      </c>
      <c r="AO45" s="101">
        <f t="shared" si="18"/>
        <v>4000</v>
      </c>
      <c r="AP45" s="101">
        <f t="shared" si="18"/>
        <v>4000</v>
      </c>
    </row>
    <row r="46" spans="2:42" x14ac:dyDescent="0.2">
      <c r="B46" s="25" t="s">
        <v>324</v>
      </c>
      <c r="E46" s="125"/>
      <c r="G46" s="101">
        <f t="shared" ref="G46:AP46" si="19">G44*$C$16</f>
        <v>1333.3333333333335</v>
      </c>
      <c r="H46" s="101">
        <f t="shared" si="19"/>
        <v>1333.3333333333335</v>
      </c>
      <c r="I46" s="101">
        <f t="shared" si="19"/>
        <v>1333.3333333333335</v>
      </c>
      <c r="J46" s="101">
        <f t="shared" si="19"/>
        <v>1333.3333333333335</v>
      </c>
      <c r="K46" s="101">
        <f t="shared" si="19"/>
        <v>2133.3333333333335</v>
      </c>
      <c r="L46" s="101">
        <f t="shared" si="19"/>
        <v>2133.3333333333335</v>
      </c>
      <c r="M46" s="101">
        <f t="shared" si="19"/>
        <v>2133.3333333333335</v>
      </c>
      <c r="N46" s="101">
        <f t="shared" si="19"/>
        <v>2133.3333333333335</v>
      </c>
      <c r="O46" s="101">
        <f t="shared" si="19"/>
        <v>2133.3333333333335</v>
      </c>
      <c r="P46" s="101">
        <f t="shared" si="19"/>
        <v>2133.3333333333335</v>
      </c>
      <c r="Q46" s="101">
        <f t="shared" si="19"/>
        <v>2133.3333333333335</v>
      </c>
      <c r="R46" s="101">
        <f t="shared" si="19"/>
        <v>2133.3333333333335</v>
      </c>
      <c r="S46" s="101">
        <f t="shared" si="19"/>
        <v>2133.3333333333335</v>
      </c>
      <c r="T46" s="101">
        <f t="shared" si="19"/>
        <v>2133.3333333333335</v>
      </c>
      <c r="U46" s="101">
        <f t="shared" si="19"/>
        <v>2133.3333333333335</v>
      </c>
      <c r="V46" s="101">
        <f t="shared" si="19"/>
        <v>2133.3333333333335</v>
      </c>
      <c r="W46" s="101">
        <f t="shared" si="19"/>
        <v>2133.3333333333335</v>
      </c>
      <c r="X46" s="101">
        <f t="shared" si="19"/>
        <v>2133.3333333333335</v>
      </c>
      <c r="Y46" s="101">
        <f t="shared" si="19"/>
        <v>2133.3333333333335</v>
      </c>
      <c r="Z46" s="101">
        <f t="shared" si="19"/>
        <v>2133.3333333333335</v>
      </c>
      <c r="AA46" s="101">
        <f t="shared" si="19"/>
        <v>2133.3333333333335</v>
      </c>
      <c r="AB46" s="101">
        <f t="shared" si="19"/>
        <v>2133.3333333333335</v>
      </c>
      <c r="AC46" s="101">
        <f t="shared" si="19"/>
        <v>2133.3333333333335</v>
      </c>
      <c r="AD46" s="101">
        <f t="shared" si="19"/>
        <v>2133.3333333333335</v>
      </c>
      <c r="AE46" s="101">
        <f t="shared" si="19"/>
        <v>2133.3333333333335</v>
      </c>
      <c r="AF46" s="101">
        <f t="shared" si="19"/>
        <v>2133.3333333333335</v>
      </c>
      <c r="AG46" s="101">
        <f t="shared" si="19"/>
        <v>2133.3333333333335</v>
      </c>
      <c r="AH46" s="101">
        <f t="shared" si="19"/>
        <v>2133.3333333333335</v>
      </c>
      <c r="AI46" s="101">
        <f t="shared" si="19"/>
        <v>2133.3333333333335</v>
      </c>
      <c r="AJ46" s="101">
        <f t="shared" si="19"/>
        <v>2133.3333333333335</v>
      </c>
      <c r="AK46" s="101">
        <f t="shared" si="19"/>
        <v>2133.3333333333335</v>
      </c>
      <c r="AL46" s="101">
        <f t="shared" si="19"/>
        <v>2133.3333333333335</v>
      </c>
      <c r="AM46" s="101">
        <f t="shared" si="19"/>
        <v>2133.3333333333335</v>
      </c>
      <c r="AN46" s="101">
        <f t="shared" si="19"/>
        <v>2133.3333333333335</v>
      </c>
      <c r="AO46" s="101">
        <f t="shared" si="19"/>
        <v>2133.3333333333335</v>
      </c>
      <c r="AP46" s="101">
        <f t="shared" si="19"/>
        <v>2133.3333333333335</v>
      </c>
    </row>
    <row r="47" spans="2:42" x14ac:dyDescent="0.2">
      <c r="E47" s="125"/>
    </row>
    <row r="48" spans="2:42" x14ac:dyDescent="0.2">
      <c r="E48" s="125"/>
    </row>
    <row r="49" spans="2:43" x14ac:dyDescent="0.2">
      <c r="E49" s="125"/>
    </row>
    <row r="50" spans="2:43" x14ac:dyDescent="0.2">
      <c r="E50" s="125"/>
      <c r="G50" s="131" t="s">
        <v>325</v>
      </c>
      <c r="H50" s="131" t="s">
        <v>326</v>
      </c>
      <c r="I50" s="131" t="s">
        <v>308</v>
      </c>
      <c r="J50" s="131" t="s">
        <v>327</v>
      </c>
      <c r="K50" s="131" t="s">
        <v>328</v>
      </c>
      <c r="L50" s="131" t="s">
        <v>329</v>
      </c>
      <c r="M50" s="131" t="s">
        <v>330</v>
      </c>
      <c r="N50" s="131" t="s">
        <v>331</v>
      </c>
      <c r="O50" s="131" t="s">
        <v>332</v>
      </c>
      <c r="P50" s="131" t="s">
        <v>333</v>
      </c>
      <c r="Q50" s="131" t="s">
        <v>334</v>
      </c>
      <c r="R50" s="131" t="s">
        <v>335</v>
      </c>
      <c r="S50" s="131" t="s">
        <v>325</v>
      </c>
      <c r="T50" s="131" t="s">
        <v>326</v>
      </c>
      <c r="U50" s="131" t="s">
        <v>308</v>
      </c>
      <c r="V50" s="131" t="s">
        <v>327</v>
      </c>
      <c r="W50" s="131" t="s">
        <v>328</v>
      </c>
      <c r="X50" s="131" t="s">
        <v>329</v>
      </c>
      <c r="Y50" s="131" t="s">
        <v>330</v>
      </c>
      <c r="Z50" s="131" t="s">
        <v>331</v>
      </c>
      <c r="AA50" s="131" t="s">
        <v>332</v>
      </c>
      <c r="AB50" s="131" t="s">
        <v>333</v>
      </c>
      <c r="AC50" s="131" t="s">
        <v>334</v>
      </c>
      <c r="AD50" s="131" t="s">
        <v>335</v>
      </c>
      <c r="AE50" s="131" t="s">
        <v>335</v>
      </c>
      <c r="AF50" s="131" t="s">
        <v>326</v>
      </c>
      <c r="AG50" s="131" t="s">
        <v>308</v>
      </c>
      <c r="AH50" s="131" t="s">
        <v>327</v>
      </c>
      <c r="AI50" s="131" t="s">
        <v>328</v>
      </c>
      <c r="AJ50" s="131" t="s">
        <v>329</v>
      </c>
      <c r="AK50" s="131" t="s">
        <v>330</v>
      </c>
      <c r="AL50" s="131" t="s">
        <v>331</v>
      </c>
      <c r="AM50" s="131" t="s">
        <v>332</v>
      </c>
      <c r="AN50" s="131" t="s">
        <v>333</v>
      </c>
      <c r="AO50" s="131" t="s">
        <v>334</v>
      </c>
      <c r="AP50" s="131" t="s">
        <v>335</v>
      </c>
      <c r="AQ50" s="131"/>
    </row>
    <row r="51" spans="2:43" ht="26.1" customHeight="1" x14ac:dyDescent="0.2">
      <c r="B51" s="161"/>
      <c r="C51" s="162" t="s">
        <v>336</v>
      </c>
      <c r="D51" s="163" t="s">
        <v>337</v>
      </c>
      <c r="E51" s="164" t="s">
        <v>338</v>
      </c>
      <c r="F51" s="161"/>
      <c r="G51" s="165">
        <v>43831</v>
      </c>
      <c r="H51" s="165">
        <f t="shared" ref="H51:AP51" si="20">EOMONTH(G51,1)</f>
        <v>43890</v>
      </c>
      <c r="I51" s="165">
        <f t="shared" si="20"/>
        <v>43921</v>
      </c>
      <c r="J51" s="165">
        <f t="shared" si="20"/>
        <v>43951</v>
      </c>
      <c r="K51" s="165">
        <f t="shared" si="20"/>
        <v>43982</v>
      </c>
      <c r="L51" s="165">
        <f t="shared" si="20"/>
        <v>44012</v>
      </c>
      <c r="M51" s="165">
        <f t="shared" si="20"/>
        <v>44043</v>
      </c>
      <c r="N51" s="165">
        <f t="shared" si="20"/>
        <v>44074</v>
      </c>
      <c r="O51" s="165">
        <f t="shared" si="20"/>
        <v>44104</v>
      </c>
      <c r="P51" s="165">
        <f t="shared" si="20"/>
        <v>44135</v>
      </c>
      <c r="Q51" s="165">
        <f t="shared" si="20"/>
        <v>44165</v>
      </c>
      <c r="R51" s="165">
        <f t="shared" si="20"/>
        <v>44196</v>
      </c>
      <c r="S51" s="165">
        <f t="shared" si="20"/>
        <v>44227</v>
      </c>
      <c r="T51" s="165">
        <f t="shared" si="20"/>
        <v>44255</v>
      </c>
      <c r="U51" s="165">
        <f t="shared" si="20"/>
        <v>44286</v>
      </c>
      <c r="V51" s="165">
        <f t="shared" si="20"/>
        <v>44316</v>
      </c>
      <c r="W51" s="165">
        <f t="shared" si="20"/>
        <v>44347</v>
      </c>
      <c r="X51" s="165">
        <f t="shared" si="20"/>
        <v>44377</v>
      </c>
      <c r="Y51" s="165">
        <f t="shared" si="20"/>
        <v>44408</v>
      </c>
      <c r="Z51" s="165">
        <f t="shared" si="20"/>
        <v>44439</v>
      </c>
      <c r="AA51" s="165">
        <f t="shared" si="20"/>
        <v>44469</v>
      </c>
      <c r="AB51" s="165">
        <f t="shared" si="20"/>
        <v>44500</v>
      </c>
      <c r="AC51" s="165">
        <f t="shared" si="20"/>
        <v>44530</v>
      </c>
      <c r="AD51" s="165">
        <f t="shared" si="20"/>
        <v>44561</v>
      </c>
      <c r="AE51" s="165">
        <f t="shared" si="20"/>
        <v>44592</v>
      </c>
      <c r="AF51" s="165">
        <f t="shared" si="20"/>
        <v>44620</v>
      </c>
      <c r="AG51" s="165">
        <f t="shared" si="20"/>
        <v>44651</v>
      </c>
      <c r="AH51" s="165">
        <f t="shared" si="20"/>
        <v>44681</v>
      </c>
      <c r="AI51" s="165">
        <f t="shared" si="20"/>
        <v>44712</v>
      </c>
      <c r="AJ51" s="165">
        <f t="shared" si="20"/>
        <v>44742</v>
      </c>
      <c r="AK51" s="165">
        <f t="shared" si="20"/>
        <v>44773</v>
      </c>
      <c r="AL51" s="165">
        <f t="shared" si="20"/>
        <v>44804</v>
      </c>
      <c r="AM51" s="165">
        <f t="shared" si="20"/>
        <v>44834</v>
      </c>
      <c r="AN51" s="165">
        <f t="shared" si="20"/>
        <v>44865</v>
      </c>
      <c r="AO51" s="165">
        <f t="shared" si="20"/>
        <v>44895</v>
      </c>
      <c r="AP51" s="165">
        <f t="shared" si="20"/>
        <v>44926</v>
      </c>
    </row>
    <row r="52" spans="2:43" x14ac:dyDescent="0.2">
      <c r="E52" s="125"/>
    </row>
    <row r="53" spans="2:43" x14ac:dyDescent="0.2">
      <c r="B53" s="23" t="s">
        <v>339</v>
      </c>
      <c r="E53" s="125"/>
    </row>
    <row r="54" spans="2:43" x14ac:dyDescent="0.2">
      <c r="B54" s="25" t="s">
        <v>340</v>
      </c>
      <c r="C54" s="127">
        <v>43831</v>
      </c>
      <c r="D54" s="132">
        <v>100000</v>
      </c>
      <c r="E54" s="126">
        <v>0</v>
      </c>
      <c r="G54" s="101">
        <f t="shared" ref="G54:P58" si="21">IF(G$51&gt;=$C54,$D54/12+IF(G$50=$C$14,$E54*$D54),0)</f>
        <v>8333.3333333333339</v>
      </c>
      <c r="H54" s="101">
        <f t="shared" si="21"/>
        <v>8333.3333333333339</v>
      </c>
      <c r="I54" s="101">
        <f t="shared" si="21"/>
        <v>8333.3333333333339</v>
      </c>
      <c r="J54" s="101">
        <f t="shared" si="21"/>
        <v>8333.3333333333339</v>
      </c>
      <c r="K54" s="101">
        <f t="shared" si="21"/>
        <v>8333.3333333333339</v>
      </c>
      <c r="L54" s="101">
        <f t="shared" si="21"/>
        <v>8333.3333333333339</v>
      </c>
      <c r="M54" s="101">
        <f t="shared" si="21"/>
        <v>8333.3333333333339</v>
      </c>
      <c r="N54" s="101">
        <f t="shared" si="21"/>
        <v>8333.3333333333339</v>
      </c>
      <c r="O54" s="101">
        <f t="shared" si="21"/>
        <v>8333.3333333333339</v>
      </c>
      <c r="P54" s="101">
        <f t="shared" si="21"/>
        <v>8333.3333333333339</v>
      </c>
      <c r="Q54" s="101">
        <f t="shared" ref="Q54:Z58" si="22">IF(Q$51&gt;=$C54,$D54/12+IF(Q$50=$C$14,$E54*$D54),0)</f>
        <v>8333.3333333333339</v>
      </c>
      <c r="R54" s="101">
        <f t="shared" si="22"/>
        <v>8333.3333333333339</v>
      </c>
      <c r="S54" s="101">
        <f t="shared" si="22"/>
        <v>8333.3333333333339</v>
      </c>
      <c r="T54" s="101">
        <f t="shared" si="22"/>
        <v>8333.3333333333339</v>
      </c>
      <c r="U54" s="101">
        <f t="shared" si="22"/>
        <v>8333.3333333333339</v>
      </c>
      <c r="V54" s="101">
        <f t="shared" si="22"/>
        <v>8333.3333333333339</v>
      </c>
      <c r="W54" s="101">
        <f t="shared" si="22"/>
        <v>8333.3333333333339</v>
      </c>
      <c r="X54" s="101">
        <f t="shared" si="22"/>
        <v>8333.3333333333339</v>
      </c>
      <c r="Y54" s="101">
        <f t="shared" si="22"/>
        <v>8333.3333333333339</v>
      </c>
      <c r="Z54" s="101">
        <f t="shared" si="22"/>
        <v>8333.3333333333339</v>
      </c>
      <c r="AA54" s="101">
        <f t="shared" ref="AA54:AJ58" si="23">IF(AA$51&gt;=$C54,$D54/12+IF(AA$50=$C$14,$E54*$D54),0)</f>
        <v>8333.3333333333339</v>
      </c>
      <c r="AB54" s="101">
        <f t="shared" si="23"/>
        <v>8333.3333333333339</v>
      </c>
      <c r="AC54" s="101">
        <f t="shared" si="23"/>
        <v>8333.3333333333339</v>
      </c>
      <c r="AD54" s="101">
        <f t="shared" si="23"/>
        <v>8333.3333333333339</v>
      </c>
      <c r="AE54" s="101">
        <f t="shared" si="23"/>
        <v>8333.3333333333339</v>
      </c>
      <c r="AF54" s="101">
        <f t="shared" si="23"/>
        <v>8333.3333333333339</v>
      </c>
      <c r="AG54" s="101">
        <f t="shared" si="23"/>
        <v>8333.3333333333339</v>
      </c>
      <c r="AH54" s="101">
        <f t="shared" si="23"/>
        <v>8333.3333333333339</v>
      </c>
      <c r="AI54" s="101">
        <f t="shared" si="23"/>
        <v>8333.3333333333339</v>
      </c>
      <c r="AJ54" s="101">
        <f t="shared" si="23"/>
        <v>8333.3333333333339</v>
      </c>
      <c r="AK54" s="101">
        <f t="shared" ref="AK54:AP58" si="24">IF(AK$51&gt;=$C54,$D54/12+IF(AK$50=$C$14,$E54*$D54),0)</f>
        <v>8333.3333333333339</v>
      </c>
      <c r="AL54" s="101">
        <f t="shared" si="24"/>
        <v>8333.3333333333339</v>
      </c>
      <c r="AM54" s="101">
        <f t="shared" si="24"/>
        <v>8333.3333333333339</v>
      </c>
      <c r="AN54" s="101">
        <f t="shared" si="24"/>
        <v>8333.3333333333339</v>
      </c>
      <c r="AO54" s="101">
        <f t="shared" si="24"/>
        <v>8333.3333333333339</v>
      </c>
      <c r="AP54" s="101">
        <f t="shared" si="24"/>
        <v>8333.3333333333339</v>
      </c>
    </row>
    <row r="55" spans="2:43" x14ac:dyDescent="0.2">
      <c r="B55" s="25" t="s">
        <v>341</v>
      </c>
      <c r="C55" s="127">
        <v>43831</v>
      </c>
      <c r="D55" s="132">
        <v>100000</v>
      </c>
      <c r="E55" s="126">
        <v>0</v>
      </c>
      <c r="G55" s="101">
        <f t="shared" si="21"/>
        <v>8333.3333333333339</v>
      </c>
      <c r="H55" s="101">
        <f t="shared" si="21"/>
        <v>8333.3333333333339</v>
      </c>
      <c r="I55" s="101">
        <f t="shared" si="21"/>
        <v>8333.3333333333339</v>
      </c>
      <c r="J55" s="101">
        <f t="shared" si="21"/>
        <v>8333.3333333333339</v>
      </c>
      <c r="K55" s="101">
        <f t="shared" si="21"/>
        <v>8333.3333333333339</v>
      </c>
      <c r="L55" s="101">
        <f t="shared" si="21"/>
        <v>8333.3333333333339</v>
      </c>
      <c r="M55" s="101">
        <f t="shared" si="21"/>
        <v>8333.3333333333339</v>
      </c>
      <c r="N55" s="101">
        <f t="shared" si="21"/>
        <v>8333.3333333333339</v>
      </c>
      <c r="O55" s="101">
        <f t="shared" si="21"/>
        <v>8333.3333333333339</v>
      </c>
      <c r="P55" s="101">
        <f t="shared" si="21"/>
        <v>8333.3333333333339</v>
      </c>
      <c r="Q55" s="101">
        <f t="shared" si="22"/>
        <v>8333.3333333333339</v>
      </c>
      <c r="R55" s="101">
        <f t="shared" si="22"/>
        <v>8333.3333333333339</v>
      </c>
      <c r="S55" s="101">
        <f t="shared" si="22"/>
        <v>8333.3333333333339</v>
      </c>
      <c r="T55" s="101">
        <f t="shared" si="22"/>
        <v>8333.3333333333339</v>
      </c>
      <c r="U55" s="101">
        <f t="shared" si="22"/>
        <v>8333.3333333333339</v>
      </c>
      <c r="V55" s="101">
        <f t="shared" si="22"/>
        <v>8333.3333333333339</v>
      </c>
      <c r="W55" s="101">
        <f t="shared" si="22"/>
        <v>8333.3333333333339</v>
      </c>
      <c r="X55" s="101">
        <f t="shared" si="22"/>
        <v>8333.3333333333339</v>
      </c>
      <c r="Y55" s="101">
        <f t="shared" si="22"/>
        <v>8333.3333333333339</v>
      </c>
      <c r="Z55" s="101">
        <f t="shared" si="22"/>
        <v>8333.3333333333339</v>
      </c>
      <c r="AA55" s="101">
        <f t="shared" si="23"/>
        <v>8333.3333333333339</v>
      </c>
      <c r="AB55" s="101">
        <f t="shared" si="23"/>
        <v>8333.3333333333339</v>
      </c>
      <c r="AC55" s="101">
        <f t="shared" si="23"/>
        <v>8333.3333333333339</v>
      </c>
      <c r="AD55" s="101">
        <f t="shared" si="23"/>
        <v>8333.3333333333339</v>
      </c>
      <c r="AE55" s="101">
        <f t="shared" si="23"/>
        <v>8333.3333333333339</v>
      </c>
      <c r="AF55" s="101">
        <f t="shared" si="23"/>
        <v>8333.3333333333339</v>
      </c>
      <c r="AG55" s="101">
        <f t="shared" si="23"/>
        <v>8333.3333333333339</v>
      </c>
      <c r="AH55" s="101">
        <f t="shared" si="23"/>
        <v>8333.3333333333339</v>
      </c>
      <c r="AI55" s="101">
        <f t="shared" si="23"/>
        <v>8333.3333333333339</v>
      </c>
      <c r="AJ55" s="101">
        <f t="shared" si="23"/>
        <v>8333.3333333333339</v>
      </c>
      <c r="AK55" s="101">
        <f t="shared" si="24"/>
        <v>8333.3333333333339</v>
      </c>
      <c r="AL55" s="101">
        <f t="shared" si="24"/>
        <v>8333.3333333333339</v>
      </c>
      <c r="AM55" s="101">
        <f t="shared" si="24"/>
        <v>8333.3333333333339</v>
      </c>
      <c r="AN55" s="101">
        <f t="shared" si="24"/>
        <v>8333.3333333333339</v>
      </c>
      <c r="AO55" s="101">
        <f t="shared" si="24"/>
        <v>8333.3333333333339</v>
      </c>
      <c r="AP55" s="101">
        <f t="shared" si="24"/>
        <v>8333.3333333333339</v>
      </c>
    </row>
    <row r="56" spans="2:43" x14ac:dyDescent="0.2">
      <c r="B56" s="25" t="s">
        <v>342</v>
      </c>
      <c r="C56" s="127"/>
      <c r="D56" s="132"/>
      <c r="E56" s="126"/>
      <c r="G56" s="101">
        <f t="shared" si="21"/>
        <v>0</v>
      </c>
      <c r="H56" s="101">
        <f t="shared" si="21"/>
        <v>0</v>
      </c>
      <c r="I56" s="101">
        <f t="shared" si="21"/>
        <v>0</v>
      </c>
      <c r="J56" s="101">
        <f t="shared" si="21"/>
        <v>0</v>
      </c>
      <c r="K56" s="101">
        <f t="shared" si="21"/>
        <v>0</v>
      </c>
      <c r="L56" s="101">
        <f t="shared" si="21"/>
        <v>0</v>
      </c>
      <c r="M56" s="101">
        <f t="shared" si="21"/>
        <v>0</v>
      </c>
      <c r="N56" s="101">
        <f t="shared" si="21"/>
        <v>0</v>
      </c>
      <c r="O56" s="101">
        <f t="shared" si="21"/>
        <v>0</v>
      </c>
      <c r="P56" s="101">
        <f t="shared" si="21"/>
        <v>0</v>
      </c>
      <c r="Q56" s="101">
        <f t="shared" si="22"/>
        <v>0</v>
      </c>
      <c r="R56" s="101">
        <f t="shared" si="22"/>
        <v>0</v>
      </c>
      <c r="S56" s="101">
        <f t="shared" si="22"/>
        <v>0</v>
      </c>
      <c r="T56" s="101">
        <f t="shared" si="22"/>
        <v>0</v>
      </c>
      <c r="U56" s="101">
        <f t="shared" si="22"/>
        <v>0</v>
      </c>
      <c r="V56" s="101">
        <f t="shared" si="22"/>
        <v>0</v>
      </c>
      <c r="W56" s="101">
        <f t="shared" si="22"/>
        <v>0</v>
      </c>
      <c r="X56" s="101">
        <f t="shared" si="22"/>
        <v>0</v>
      </c>
      <c r="Y56" s="101">
        <f t="shared" si="22"/>
        <v>0</v>
      </c>
      <c r="Z56" s="101">
        <f t="shared" si="22"/>
        <v>0</v>
      </c>
      <c r="AA56" s="101">
        <f t="shared" si="23"/>
        <v>0</v>
      </c>
      <c r="AB56" s="101">
        <f t="shared" si="23"/>
        <v>0</v>
      </c>
      <c r="AC56" s="101">
        <f t="shared" si="23"/>
        <v>0</v>
      </c>
      <c r="AD56" s="101">
        <f t="shared" si="23"/>
        <v>0</v>
      </c>
      <c r="AE56" s="101">
        <f t="shared" si="23"/>
        <v>0</v>
      </c>
      <c r="AF56" s="101">
        <f t="shared" si="23"/>
        <v>0</v>
      </c>
      <c r="AG56" s="101">
        <f t="shared" si="23"/>
        <v>0</v>
      </c>
      <c r="AH56" s="101">
        <f t="shared" si="23"/>
        <v>0</v>
      </c>
      <c r="AI56" s="101">
        <f t="shared" si="23"/>
        <v>0</v>
      </c>
      <c r="AJ56" s="101">
        <f t="shared" si="23"/>
        <v>0</v>
      </c>
      <c r="AK56" s="101">
        <f t="shared" si="24"/>
        <v>0</v>
      </c>
      <c r="AL56" s="101">
        <f t="shared" si="24"/>
        <v>0</v>
      </c>
      <c r="AM56" s="101">
        <f t="shared" si="24"/>
        <v>0</v>
      </c>
      <c r="AN56" s="101">
        <f t="shared" si="24"/>
        <v>0</v>
      </c>
      <c r="AO56" s="101">
        <f t="shared" si="24"/>
        <v>0</v>
      </c>
      <c r="AP56" s="101">
        <f t="shared" si="24"/>
        <v>0</v>
      </c>
    </row>
    <row r="57" spans="2:43" x14ac:dyDescent="0.2">
      <c r="B57" s="25" t="s">
        <v>342</v>
      </c>
      <c r="C57" s="127"/>
      <c r="D57" s="132"/>
      <c r="E57" s="126"/>
      <c r="G57" s="101">
        <f t="shared" si="21"/>
        <v>0</v>
      </c>
      <c r="H57" s="101">
        <f t="shared" si="21"/>
        <v>0</v>
      </c>
      <c r="I57" s="101">
        <f t="shared" si="21"/>
        <v>0</v>
      </c>
      <c r="J57" s="101">
        <f t="shared" si="21"/>
        <v>0</v>
      </c>
      <c r="K57" s="101">
        <f t="shared" si="21"/>
        <v>0</v>
      </c>
      <c r="L57" s="101">
        <f t="shared" si="21"/>
        <v>0</v>
      </c>
      <c r="M57" s="101">
        <f t="shared" si="21"/>
        <v>0</v>
      </c>
      <c r="N57" s="101">
        <f t="shared" si="21"/>
        <v>0</v>
      </c>
      <c r="O57" s="101">
        <f t="shared" si="21"/>
        <v>0</v>
      </c>
      <c r="P57" s="101">
        <f t="shared" si="21"/>
        <v>0</v>
      </c>
      <c r="Q57" s="101">
        <f t="shared" si="22"/>
        <v>0</v>
      </c>
      <c r="R57" s="101">
        <f t="shared" si="22"/>
        <v>0</v>
      </c>
      <c r="S57" s="101">
        <f t="shared" si="22"/>
        <v>0</v>
      </c>
      <c r="T57" s="101">
        <f t="shared" si="22"/>
        <v>0</v>
      </c>
      <c r="U57" s="101">
        <f t="shared" si="22"/>
        <v>0</v>
      </c>
      <c r="V57" s="101">
        <f t="shared" si="22"/>
        <v>0</v>
      </c>
      <c r="W57" s="101">
        <f t="shared" si="22"/>
        <v>0</v>
      </c>
      <c r="X57" s="101">
        <f t="shared" si="22"/>
        <v>0</v>
      </c>
      <c r="Y57" s="101">
        <f t="shared" si="22"/>
        <v>0</v>
      </c>
      <c r="Z57" s="101">
        <f t="shared" si="22"/>
        <v>0</v>
      </c>
      <c r="AA57" s="101">
        <f t="shared" si="23"/>
        <v>0</v>
      </c>
      <c r="AB57" s="101">
        <f t="shared" si="23"/>
        <v>0</v>
      </c>
      <c r="AC57" s="101">
        <f t="shared" si="23"/>
        <v>0</v>
      </c>
      <c r="AD57" s="101">
        <f t="shared" si="23"/>
        <v>0</v>
      </c>
      <c r="AE57" s="101">
        <f t="shared" si="23"/>
        <v>0</v>
      </c>
      <c r="AF57" s="101">
        <f t="shared" si="23"/>
        <v>0</v>
      </c>
      <c r="AG57" s="101">
        <f t="shared" si="23"/>
        <v>0</v>
      </c>
      <c r="AH57" s="101">
        <f t="shared" si="23"/>
        <v>0</v>
      </c>
      <c r="AI57" s="101">
        <f t="shared" si="23"/>
        <v>0</v>
      </c>
      <c r="AJ57" s="101">
        <f t="shared" si="23"/>
        <v>0</v>
      </c>
      <c r="AK57" s="101">
        <f t="shared" si="24"/>
        <v>0</v>
      </c>
      <c r="AL57" s="101">
        <f t="shared" si="24"/>
        <v>0</v>
      </c>
      <c r="AM57" s="101">
        <f t="shared" si="24"/>
        <v>0</v>
      </c>
      <c r="AN57" s="101">
        <f t="shared" si="24"/>
        <v>0</v>
      </c>
      <c r="AO57" s="101">
        <f t="shared" si="24"/>
        <v>0</v>
      </c>
      <c r="AP57" s="101">
        <f t="shared" si="24"/>
        <v>0</v>
      </c>
    </row>
    <row r="58" spans="2:43" x14ac:dyDescent="0.2">
      <c r="B58" s="25" t="s">
        <v>342</v>
      </c>
      <c r="C58" s="127"/>
      <c r="D58" s="132"/>
      <c r="E58" s="126"/>
      <c r="G58" s="101">
        <f t="shared" si="21"/>
        <v>0</v>
      </c>
      <c r="H58" s="101">
        <f t="shared" si="21"/>
        <v>0</v>
      </c>
      <c r="I58" s="101">
        <f t="shared" si="21"/>
        <v>0</v>
      </c>
      <c r="J58" s="101">
        <f t="shared" si="21"/>
        <v>0</v>
      </c>
      <c r="K58" s="101">
        <f t="shared" si="21"/>
        <v>0</v>
      </c>
      <c r="L58" s="101">
        <f t="shared" si="21"/>
        <v>0</v>
      </c>
      <c r="M58" s="101">
        <f t="shared" si="21"/>
        <v>0</v>
      </c>
      <c r="N58" s="101">
        <f t="shared" si="21"/>
        <v>0</v>
      </c>
      <c r="O58" s="101">
        <f t="shared" si="21"/>
        <v>0</v>
      </c>
      <c r="P58" s="101">
        <f t="shared" si="21"/>
        <v>0</v>
      </c>
      <c r="Q58" s="101">
        <f t="shared" si="22"/>
        <v>0</v>
      </c>
      <c r="R58" s="101">
        <f t="shared" si="22"/>
        <v>0</v>
      </c>
      <c r="S58" s="101">
        <f t="shared" si="22"/>
        <v>0</v>
      </c>
      <c r="T58" s="101">
        <f t="shared" si="22"/>
        <v>0</v>
      </c>
      <c r="U58" s="101">
        <f t="shared" si="22"/>
        <v>0</v>
      </c>
      <c r="V58" s="101">
        <f t="shared" si="22"/>
        <v>0</v>
      </c>
      <c r="W58" s="101">
        <f t="shared" si="22"/>
        <v>0</v>
      </c>
      <c r="X58" s="101">
        <f t="shared" si="22"/>
        <v>0</v>
      </c>
      <c r="Y58" s="101">
        <f t="shared" si="22"/>
        <v>0</v>
      </c>
      <c r="Z58" s="101">
        <f t="shared" si="22"/>
        <v>0</v>
      </c>
      <c r="AA58" s="101">
        <f t="shared" si="23"/>
        <v>0</v>
      </c>
      <c r="AB58" s="101">
        <f t="shared" si="23"/>
        <v>0</v>
      </c>
      <c r="AC58" s="101">
        <f t="shared" si="23"/>
        <v>0</v>
      </c>
      <c r="AD58" s="101">
        <f t="shared" si="23"/>
        <v>0</v>
      </c>
      <c r="AE58" s="101">
        <f t="shared" si="23"/>
        <v>0</v>
      </c>
      <c r="AF58" s="101">
        <f t="shared" si="23"/>
        <v>0</v>
      </c>
      <c r="AG58" s="101">
        <f t="shared" si="23"/>
        <v>0</v>
      </c>
      <c r="AH58" s="101">
        <f t="shared" si="23"/>
        <v>0</v>
      </c>
      <c r="AI58" s="101">
        <f t="shared" si="23"/>
        <v>0</v>
      </c>
      <c r="AJ58" s="101">
        <f t="shared" si="23"/>
        <v>0</v>
      </c>
      <c r="AK58" s="101">
        <f t="shared" si="24"/>
        <v>0</v>
      </c>
      <c r="AL58" s="101">
        <f t="shared" si="24"/>
        <v>0</v>
      </c>
      <c r="AM58" s="101">
        <f t="shared" si="24"/>
        <v>0</v>
      </c>
      <c r="AN58" s="101">
        <f t="shared" si="24"/>
        <v>0</v>
      </c>
      <c r="AO58" s="101">
        <f t="shared" si="24"/>
        <v>0</v>
      </c>
      <c r="AP58" s="101">
        <f t="shared" si="24"/>
        <v>0</v>
      </c>
    </row>
    <row r="59" spans="2:43" x14ac:dyDescent="0.2">
      <c r="C59" s="133"/>
      <c r="E59" s="125"/>
    </row>
    <row r="60" spans="2:43" x14ac:dyDescent="0.2">
      <c r="B60" s="166" t="s">
        <v>343</v>
      </c>
      <c r="C60" s="167"/>
      <c r="D60" s="167"/>
      <c r="E60" s="168"/>
      <c r="F60" s="169"/>
      <c r="G60" s="170">
        <f t="shared" ref="G60:AP60" si="25">SUM(G54:G59)</f>
        <v>16666.666666666668</v>
      </c>
      <c r="H60" s="170">
        <f t="shared" si="25"/>
        <v>16666.666666666668</v>
      </c>
      <c r="I60" s="170">
        <f t="shared" si="25"/>
        <v>16666.666666666668</v>
      </c>
      <c r="J60" s="170">
        <f t="shared" si="25"/>
        <v>16666.666666666668</v>
      </c>
      <c r="K60" s="170">
        <f t="shared" si="25"/>
        <v>16666.666666666668</v>
      </c>
      <c r="L60" s="170">
        <f t="shared" si="25"/>
        <v>16666.666666666668</v>
      </c>
      <c r="M60" s="170">
        <f t="shared" si="25"/>
        <v>16666.666666666668</v>
      </c>
      <c r="N60" s="170">
        <f t="shared" si="25"/>
        <v>16666.666666666668</v>
      </c>
      <c r="O60" s="170">
        <f t="shared" si="25"/>
        <v>16666.666666666668</v>
      </c>
      <c r="P60" s="170">
        <f t="shared" si="25"/>
        <v>16666.666666666668</v>
      </c>
      <c r="Q60" s="170">
        <f t="shared" si="25"/>
        <v>16666.666666666668</v>
      </c>
      <c r="R60" s="170">
        <f t="shared" si="25"/>
        <v>16666.666666666668</v>
      </c>
      <c r="S60" s="170">
        <f t="shared" si="25"/>
        <v>16666.666666666668</v>
      </c>
      <c r="T60" s="170">
        <f t="shared" si="25"/>
        <v>16666.666666666668</v>
      </c>
      <c r="U60" s="170">
        <f t="shared" si="25"/>
        <v>16666.666666666668</v>
      </c>
      <c r="V60" s="170">
        <f t="shared" si="25"/>
        <v>16666.666666666668</v>
      </c>
      <c r="W60" s="170">
        <f t="shared" si="25"/>
        <v>16666.666666666668</v>
      </c>
      <c r="X60" s="170">
        <f t="shared" si="25"/>
        <v>16666.666666666668</v>
      </c>
      <c r="Y60" s="170">
        <f t="shared" si="25"/>
        <v>16666.666666666668</v>
      </c>
      <c r="Z60" s="170">
        <f t="shared" si="25"/>
        <v>16666.666666666668</v>
      </c>
      <c r="AA60" s="170">
        <f t="shared" si="25"/>
        <v>16666.666666666668</v>
      </c>
      <c r="AB60" s="170">
        <f t="shared" si="25"/>
        <v>16666.666666666668</v>
      </c>
      <c r="AC60" s="170">
        <f t="shared" si="25"/>
        <v>16666.666666666668</v>
      </c>
      <c r="AD60" s="170">
        <f t="shared" si="25"/>
        <v>16666.666666666668</v>
      </c>
      <c r="AE60" s="170">
        <f t="shared" si="25"/>
        <v>16666.666666666668</v>
      </c>
      <c r="AF60" s="170">
        <f t="shared" si="25"/>
        <v>16666.666666666668</v>
      </c>
      <c r="AG60" s="170">
        <f t="shared" si="25"/>
        <v>16666.666666666668</v>
      </c>
      <c r="AH60" s="170">
        <f t="shared" si="25"/>
        <v>16666.666666666668</v>
      </c>
      <c r="AI60" s="170">
        <f t="shared" si="25"/>
        <v>16666.666666666668</v>
      </c>
      <c r="AJ60" s="170">
        <f t="shared" si="25"/>
        <v>16666.666666666668</v>
      </c>
      <c r="AK60" s="170">
        <f t="shared" si="25"/>
        <v>16666.666666666668</v>
      </c>
      <c r="AL60" s="170">
        <f t="shared" si="25"/>
        <v>16666.666666666668</v>
      </c>
      <c r="AM60" s="170">
        <f t="shared" si="25"/>
        <v>16666.666666666668</v>
      </c>
      <c r="AN60" s="170">
        <f t="shared" si="25"/>
        <v>16666.666666666668</v>
      </c>
      <c r="AO60" s="170">
        <f t="shared" si="25"/>
        <v>16666.666666666668</v>
      </c>
      <c r="AP60" s="170">
        <f t="shared" si="25"/>
        <v>16666.666666666668</v>
      </c>
    </row>
    <row r="61" spans="2:43" x14ac:dyDescent="0.2">
      <c r="C61" s="133"/>
      <c r="E61" s="125"/>
    </row>
    <row r="62" spans="2:43" x14ac:dyDescent="0.2">
      <c r="B62" s="23" t="s">
        <v>344</v>
      </c>
      <c r="C62" s="133"/>
      <c r="E62" s="125"/>
    </row>
    <row r="63" spans="2:43" x14ac:dyDescent="0.2">
      <c r="B63" s="25" t="s">
        <v>345</v>
      </c>
      <c r="C63" s="127">
        <v>43831</v>
      </c>
      <c r="D63" s="132">
        <v>120000</v>
      </c>
      <c r="E63" s="126">
        <v>0</v>
      </c>
      <c r="G63" s="101">
        <f t="shared" ref="G63:P69" si="26">IF(G$51&gt;=$C63,$D63/12+IF(G$50=$C$14,$E63*$D63),0)</f>
        <v>10000</v>
      </c>
      <c r="H63" s="101">
        <f t="shared" si="26"/>
        <v>10000</v>
      </c>
      <c r="I63" s="101">
        <f t="shared" si="26"/>
        <v>10000</v>
      </c>
      <c r="J63" s="101">
        <f t="shared" si="26"/>
        <v>10000</v>
      </c>
      <c r="K63" s="101">
        <f t="shared" si="26"/>
        <v>10000</v>
      </c>
      <c r="L63" s="101">
        <f t="shared" si="26"/>
        <v>10000</v>
      </c>
      <c r="M63" s="101">
        <f t="shared" si="26"/>
        <v>10000</v>
      </c>
      <c r="N63" s="101">
        <f t="shared" si="26"/>
        <v>10000</v>
      </c>
      <c r="O63" s="101">
        <f t="shared" si="26"/>
        <v>10000</v>
      </c>
      <c r="P63" s="101">
        <f t="shared" si="26"/>
        <v>10000</v>
      </c>
      <c r="Q63" s="101">
        <f t="shared" ref="Q63:Z69" si="27">IF(Q$51&gt;=$C63,$D63/12+IF(Q$50=$C$14,$E63*$D63),0)</f>
        <v>10000</v>
      </c>
      <c r="R63" s="101">
        <f t="shared" si="27"/>
        <v>10000</v>
      </c>
      <c r="S63" s="101">
        <f t="shared" si="27"/>
        <v>10000</v>
      </c>
      <c r="T63" s="101">
        <f t="shared" si="27"/>
        <v>10000</v>
      </c>
      <c r="U63" s="101">
        <f t="shared" si="27"/>
        <v>10000</v>
      </c>
      <c r="V63" s="101">
        <f t="shared" si="27"/>
        <v>10000</v>
      </c>
      <c r="W63" s="101">
        <f t="shared" si="27"/>
        <v>10000</v>
      </c>
      <c r="X63" s="101">
        <f t="shared" si="27"/>
        <v>10000</v>
      </c>
      <c r="Y63" s="101">
        <f t="shared" si="27"/>
        <v>10000</v>
      </c>
      <c r="Z63" s="101">
        <f t="shared" si="27"/>
        <v>10000</v>
      </c>
      <c r="AA63" s="101">
        <f t="shared" ref="AA63:AJ69" si="28">IF(AA$51&gt;=$C63,$D63/12+IF(AA$50=$C$14,$E63*$D63),0)</f>
        <v>10000</v>
      </c>
      <c r="AB63" s="101">
        <f t="shared" si="28"/>
        <v>10000</v>
      </c>
      <c r="AC63" s="101">
        <f t="shared" si="28"/>
        <v>10000</v>
      </c>
      <c r="AD63" s="101">
        <f t="shared" si="28"/>
        <v>10000</v>
      </c>
      <c r="AE63" s="101">
        <f t="shared" si="28"/>
        <v>10000</v>
      </c>
      <c r="AF63" s="101">
        <f t="shared" si="28"/>
        <v>10000</v>
      </c>
      <c r="AG63" s="101">
        <f t="shared" si="28"/>
        <v>10000</v>
      </c>
      <c r="AH63" s="101">
        <f t="shared" si="28"/>
        <v>10000</v>
      </c>
      <c r="AI63" s="101">
        <f t="shared" si="28"/>
        <v>10000</v>
      </c>
      <c r="AJ63" s="101">
        <f t="shared" si="28"/>
        <v>10000</v>
      </c>
      <c r="AK63" s="101">
        <f t="shared" ref="AK63:AP69" si="29">IF(AK$51&gt;=$C63,$D63/12+IF(AK$50=$C$14,$E63*$D63),0)</f>
        <v>10000</v>
      </c>
      <c r="AL63" s="101">
        <f t="shared" si="29"/>
        <v>10000</v>
      </c>
      <c r="AM63" s="101">
        <f t="shared" si="29"/>
        <v>10000</v>
      </c>
      <c r="AN63" s="101">
        <f t="shared" si="29"/>
        <v>10000</v>
      </c>
      <c r="AO63" s="101">
        <f t="shared" si="29"/>
        <v>10000</v>
      </c>
      <c r="AP63" s="101">
        <f t="shared" si="29"/>
        <v>10000</v>
      </c>
    </row>
    <row r="64" spans="2:43" x14ac:dyDescent="0.2">
      <c r="B64" s="25" t="s">
        <v>346</v>
      </c>
      <c r="C64" s="127">
        <v>43831</v>
      </c>
      <c r="D64" s="132">
        <v>100000</v>
      </c>
      <c r="E64" s="126">
        <v>0</v>
      </c>
      <c r="G64" s="101">
        <f t="shared" si="26"/>
        <v>8333.3333333333339</v>
      </c>
      <c r="H64" s="101">
        <f t="shared" si="26"/>
        <v>8333.3333333333339</v>
      </c>
      <c r="I64" s="101">
        <f t="shared" si="26"/>
        <v>8333.3333333333339</v>
      </c>
      <c r="J64" s="101">
        <f t="shared" si="26"/>
        <v>8333.3333333333339</v>
      </c>
      <c r="K64" s="101">
        <f t="shared" si="26"/>
        <v>8333.3333333333339</v>
      </c>
      <c r="L64" s="101">
        <f t="shared" si="26"/>
        <v>8333.3333333333339</v>
      </c>
      <c r="M64" s="101">
        <f t="shared" si="26"/>
        <v>8333.3333333333339</v>
      </c>
      <c r="N64" s="101">
        <f t="shared" si="26"/>
        <v>8333.3333333333339</v>
      </c>
      <c r="O64" s="101">
        <f t="shared" si="26"/>
        <v>8333.3333333333339</v>
      </c>
      <c r="P64" s="101">
        <f t="shared" si="26"/>
        <v>8333.3333333333339</v>
      </c>
      <c r="Q64" s="101">
        <f t="shared" si="27"/>
        <v>8333.3333333333339</v>
      </c>
      <c r="R64" s="101">
        <f t="shared" si="27"/>
        <v>8333.3333333333339</v>
      </c>
      <c r="S64" s="101">
        <f t="shared" si="27"/>
        <v>8333.3333333333339</v>
      </c>
      <c r="T64" s="101">
        <f t="shared" si="27"/>
        <v>8333.3333333333339</v>
      </c>
      <c r="U64" s="101">
        <f t="shared" si="27"/>
        <v>8333.3333333333339</v>
      </c>
      <c r="V64" s="101">
        <f t="shared" si="27"/>
        <v>8333.3333333333339</v>
      </c>
      <c r="W64" s="101">
        <f t="shared" si="27"/>
        <v>8333.3333333333339</v>
      </c>
      <c r="X64" s="101">
        <f t="shared" si="27"/>
        <v>8333.3333333333339</v>
      </c>
      <c r="Y64" s="101">
        <f t="shared" si="27"/>
        <v>8333.3333333333339</v>
      </c>
      <c r="Z64" s="101">
        <f t="shared" si="27"/>
        <v>8333.3333333333339</v>
      </c>
      <c r="AA64" s="101">
        <f t="shared" si="28"/>
        <v>8333.3333333333339</v>
      </c>
      <c r="AB64" s="101">
        <f t="shared" si="28"/>
        <v>8333.3333333333339</v>
      </c>
      <c r="AC64" s="101">
        <f t="shared" si="28"/>
        <v>8333.3333333333339</v>
      </c>
      <c r="AD64" s="101">
        <f t="shared" si="28"/>
        <v>8333.3333333333339</v>
      </c>
      <c r="AE64" s="101">
        <f t="shared" si="28"/>
        <v>8333.3333333333339</v>
      </c>
      <c r="AF64" s="101">
        <f t="shared" si="28"/>
        <v>8333.3333333333339</v>
      </c>
      <c r="AG64" s="101">
        <f t="shared" si="28"/>
        <v>8333.3333333333339</v>
      </c>
      <c r="AH64" s="101">
        <f t="shared" si="28"/>
        <v>8333.3333333333339</v>
      </c>
      <c r="AI64" s="101">
        <f t="shared" si="28"/>
        <v>8333.3333333333339</v>
      </c>
      <c r="AJ64" s="101">
        <f t="shared" si="28"/>
        <v>8333.3333333333339</v>
      </c>
      <c r="AK64" s="101">
        <f t="shared" si="29"/>
        <v>8333.3333333333339</v>
      </c>
      <c r="AL64" s="101">
        <f t="shared" si="29"/>
        <v>8333.3333333333339</v>
      </c>
      <c r="AM64" s="101">
        <f t="shared" si="29"/>
        <v>8333.3333333333339</v>
      </c>
      <c r="AN64" s="101">
        <f t="shared" si="29"/>
        <v>8333.3333333333339</v>
      </c>
      <c r="AO64" s="101">
        <f t="shared" si="29"/>
        <v>8333.3333333333339</v>
      </c>
      <c r="AP64" s="101">
        <f t="shared" si="29"/>
        <v>8333.3333333333339</v>
      </c>
    </row>
    <row r="65" spans="1:16381" x14ac:dyDescent="0.2">
      <c r="B65" s="25" t="s">
        <v>347</v>
      </c>
      <c r="C65" s="127">
        <v>43831</v>
      </c>
      <c r="D65" s="132">
        <v>100000</v>
      </c>
      <c r="E65" s="126">
        <v>0</v>
      </c>
      <c r="G65" s="101">
        <f t="shared" si="26"/>
        <v>8333.3333333333339</v>
      </c>
      <c r="H65" s="101">
        <f t="shared" si="26"/>
        <v>8333.3333333333339</v>
      </c>
      <c r="I65" s="101">
        <f t="shared" si="26"/>
        <v>8333.3333333333339</v>
      </c>
      <c r="J65" s="101">
        <f t="shared" si="26"/>
        <v>8333.3333333333339</v>
      </c>
      <c r="K65" s="101">
        <f t="shared" si="26"/>
        <v>8333.3333333333339</v>
      </c>
      <c r="L65" s="101">
        <f t="shared" si="26"/>
        <v>8333.3333333333339</v>
      </c>
      <c r="M65" s="101">
        <f t="shared" si="26"/>
        <v>8333.3333333333339</v>
      </c>
      <c r="N65" s="101">
        <f t="shared" si="26"/>
        <v>8333.3333333333339</v>
      </c>
      <c r="O65" s="101">
        <f t="shared" si="26"/>
        <v>8333.3333333333339</v>
      </c>
      <c r="P65" s="101">
        <f t="shared" si="26"/>
        <v>8333.3333333333339</v>
      </c>
      <c r="Q65" s="101">
        <f t="shared" si="27"/>
        <v>8333.3333333333339</v>
      </c>
      <c r="R65" s="101">
        <f t="shared" si="27"/>
        <v>8333.3333333333339</v>
      </c>
      <c r="S65" s="101">
        <f t="shared" si="27"/>
        <v>8333.3333333333339</v>
      </c>
      <c r="T65" s="101">
        <f t="shared" si="27"/>
        <v>8333.3333333333339</v>
      </c>
      <c r="U65" s="101">
        <f t="shared" si="27"/>
        <v>8333.3333333333339</v>
      </c>
      <c r="V65" s="101">
        <f t="shared" si="27"/>
        <v>8333.3333333333339</v>
      </c>
      <c r="W65" s="101">
        <f t="shared" si="27"/>
        <v>8333.3333333333339</v>
      </c>
      <c r="X65" s="101">
        <f t="shared" si="27"/>
        <v>8333.3333333333339</v>
      </c>
      <c r="Y65" s="101">
        <f t="shared" si="27"/>
        <v>8333.3333333333339</v>
      </c>
      <c r="Z65" s="101">
        <f t="shared" si="27"/>
        <v>8333.3333333333339</v>
      </c>
      <c r="AA65" s="101">
        <f t="shared" si="28"/>
        <v>8333.3333333333339</v>
      </c>
      <c r="AB65" s="101">
        <f t="shared" si="28"/>
        <v>8333.3333333333339</v>
      </c>
      <c r="AC65" s="101">
        <f t="shared" si="28"/>
        <v>8333.3333333333339</v>
      </c>
      <c r="AD65" s="101">
        <f t="shared" si="28"/>
        <v>8333.3333333333339</v>
      </c>
      <c r="AE65" s="101">
        <f t="shared" si="28"/>
        <v>8333.3333333333339</v>
      </c>
      <c r="AF65" s="101">
        <f t="shared" si="28"/>
        <v>8333.3333333333339</v>
      </c>
      <c r="AG65" s="101">
        <f t="shared" si="28"/>
        <v>8333.3333333333339</v>
      </c>
      <c r="AH65" s="101">
        <f t="shared" si="28"/>
        <v>8333.3333333333339</v>
      </c>
      <c r="AI65" s="101">
        <f t="shared" si="28"/>
        <v>8333.3333333333339</v>
      </c>
      <c r="AJ65" s="101">
        <f t="shared" si="28"/>
        <v>8333.3333333333339</v>
      </c>
      <c r="AK65" s="101">
        <f t="shared" si="29"/>
        <v>8333.3333333333339</v>
      </c>
      <c r="AL65" s="101">
        <f t="shared" si="29"/>
        <v>8333.3333333333339</v>
      </c>
      <c r="AM65" s="101">
        <f t="shared" si="29"/>
        <v>8333.3333333333339</v>
      </c>
      <c r="AN65" s="101">
        <f t="shared" si="29"/>
        <v>8333.3333333333339</v>
      </c>
      <c r="AO65" s="101">
        <f t="shared" si="29"/>
        <v>8333.3333333333339</v>
      </c>
      <c r="AP65" s="101">
        <f t="shared" si="29"/>
        <v>8333.3333333333339</v>
      </c>
    </row>
    <row r="66" spans="1:16381" x14ac:dyDescent="0.2">
      <c r="B66" s="25" t="s">
        <v>342</v>
      </c>
      <c r="C66" s="127"/>
      <c r="D66" s="132"/>
      <c r="E66" s="126"/>
      <c r="G66" s="101">
        <f t="shared" si="26"/>
        <v>0</v>
      </c>
      <c r="H66" s="101">
        <f t="shared" si="26"/>
        <v>0</v>
      </c>
      <c r="I66" s="101">
        <f t="shared" si="26"/>
        <v>0</v>
      </c>
      <c r="J66" s="101">
        <f t="shared" si="26"/>
        <v>0</v>
      </c>
      <c r="K66" s="101">
        <f t="shared" si="26"/>
        <v>0</v>
      </c>
      <c r="L66" s="101">
        <f t="shared" si="26"/>
        <v>0</v>
      </c>
      <c r="M66" s="101">
        <f t="shared" si="26"/>
        <v>0</v>
      </c>
      <c r="N66" s="101">
        <f t="shared" si="26"/>
        <v>0</v>
      </c>
      <c r="O66" s="101">
        <f t="shared" si="26"/>
        <v>0</v>
      </c>
      <c r="P66" s="101">
        <f t="shared" si="26"/>
        <v>0</v>
      </c>
      <c r="Q66" s="101">
        <f t="shared" si="27"/>
        <v>0</v>
      </c>
      <c r="R66" s="101">
        <f t="shared" si="27"/>
        <v>0</v>
      </c>
      <c r="S66" s="101">
        <f t="shared" si="27"/>
        <v>0</v>
      </c>
      <c r="T66" s="101">
        <f t="shared" si="27"/>
        <v>0</v>
      </c>
      <c r="U66" s="101">
        <f t="shared" si="27"/>
        <v>0</v>
      </c>
      <c r="V66" s="101">
        <f t="shared" si="27"/>
        <v>0</v>
      </c>
      <c r="W66" s="101">
        <f t="shared" si="27"/>
        <v>0</v>
      </c>
      <c r="X66" s="101">
        <f t="shared" si="27"/>
        <v>0</v>
      </c>
      <c r="Y66" s="101">
        <f t="shared" si="27"/>
        <v>0</v>
      </c>
      <c r="Z66" s="101">
        <f t="shared" si="27"/>
        <v>0</v>
      </c>
      <c r="AA66" s="101">
        <f t="shared" si="28"/>
        <v>0</v>
      </c>
      <c r="AB66" s="101">
        <f t="shared" si="28"/>
        <v>0</v>
      </c>
      <c r="AC66" s="101">
        <f t="shared" si="28"/>
        <v>0</v>
      </c>
      <c r="AD66" s="101">
        <f t="shared" si="28"/>
        <v>0</v>
      </c>
      <c r="AE66" s="101">
        <f t="shared" si="28"/>
        <v>0</v>
      </c>
      <c r="AF66" s="101">
        <f t="shared" si="28"/>
        <v>0</v>
      </c>
      <c r="AG66" s="101">
        <f t="shared" si="28"/>
        <v>0</v>
      </c>
      <c r="AH66" s="101">
        <f t="shared" si="28"/>
        <v>0</v>
      </c>
      <c r="AI66" s="101">
        <f t="shared" si="28"/>
        <v>0</v>
      </c>
      <c r="AJ66" s="101">
        <f t="shared" si="28"/>
        <v>0</v>
      </c>
      <c r="AK66" s="101">
        <f t="shared" si="29"/>
        <v>0</v>
      </c>
      <c r="AL66" s="101">
        <f t="shared" si="29"/>
        <v>0</v>
      </c>
      <c r="AM66" s="101">
        <f t="shared" si="29"/>
        <v>0</v>
      </c>
      <c r="AN66" s="101">
        <f t="shared" si="29"/>
        <v>0</v>
      </c>
      <c r="AO66" s="101">
        <f t="shared" si="29"/>
        <v>0</v>
      </c>
      <c r="AP66" s="101">
        <f t="shared" si="29"/>
        <v>0</v>
      </c>
    </row>
    <row r="67" spans="1:16381" x14ac:dyDescent="0.2">
      <c r="B67" s="25" t="s">
        <v>342</v>
      </c>
      <c r="C67" s="127"/>
      <c r="D67" s="132"/>
      <c r="E67" s="126"/>
      <c r="G67" s="101">
        <f t="shared" si="26"/>
        <v>0</v>
      </c>
      <c r="H67" s="101">
        <f t="shared" si="26"/>
        <v>0</v>
      </c>
      <c r="I67" s="101">
        <f t="shared" si="26"/>
        <v>0</v>
      </c>
      <c r="J67" s="101">
        <f t="shared" si="26"/>
        <v>0</v>
      </c>
      <c r="K67" s="101">
        <f t="shared" si="26"/>
        <v>0</v>
      </c>
      <c r="L67" s="101">
        <f t="shared" si="26"/>
        <v>0</v>
      </c>
      <c r="M67" s="101">
        <f t="shared" si="26"/>
        <v>0</v>
      </c>
      <c r="N67" s="101">
        <f t="shared" si="26"/>
        <v>0</v>
      </c>
      <c r="O67" s="101">
        <f t="shared" si="26"/>
        <v>0</v>
      </c>
      <c r="P67" s="101">
        <f t="shared" si="26"/>
        <v>0</v>
      </c>
      <c r="Q67" s="101">
        <f t="shared" si="27"/>
        <v>0</v>
      </c>
      <c r="R67" s="101">
        <f t="shared" si="27"/>
        <v>0</v>
      </c>
      <c r="S67" s="101">
        <f t="shared" si="27"/>
        <v>0</v>
      </c>
      <c r="T67" s="101">
        <f t="shared" si="27"/>
        <v>0</v>
      </c>
      <c r="U67" s="101">
        <f t="shared" si="27"/>
        <v>0</v>
      </c>
      <c r="V67" s="101">
        <f t="shared" si="27"/>
        <v>0</v>
      </c>
      <c r="W67" s="101">
        <f t="shared" si="27"/>
        <v>0</v>
      </c>
      <c r="X67" s="101">
        <f t="shared" si="27"/>
        <v>0</v>
      </c>
      <c r="Y67" s="101">
        <f t="shared" si="27"/>
        <v>0</v>
      </c>
      <c r="Z67" s="101">
        <f t="shared" si="27"/>
        <v>0</v>
      </c>
      <c r="AA67" s="101">
        <f t="shared" si="28"/>
        <v>0</v>
      </c>
      <c r="AB67" s="101">
        <f t="shared" si="28"/>
        <v>0</v>
      </c>
      <c r="AC67" s="101">
        <f t="shared" si="28"/>
        <v>0</v>
      </c>
      <c r="AD67" s="101">
        <f t="shared" si="28"/>
        <v>0</v>
      </c>
      <c r="AE67" s="101">
        <f t="shared" si="28"/>
        <v>0</v>
      </c>
      <c r="AF67" s="101">
        <f t="shared" si="28"/>
        <v>0</v>
      </c>
      <c r="AG67" s="101">
        <f t="shared" si="28"/>
        <v>0</v>
      </c>
      <c r="AH67" s="101">
        <f t="shared" si="28"/>
        <v>0</v>
      </c>
      <c r="AI67" s="101">
        <f t="shared" si="28"/>
        <v>0</v>
      </c>
      <c r="AJ67" s="101">
        <f t="shared" si="28"/>
        <v>0</v>
      </c>
      <c r="AK67" s="101">
        <f t="shared" si="29"/>
        <v>0</v>
      </c>
      <c r="AL67" s="101">
        <f t="shared" si="29"/>
        <v>0</v>
      </c>
      <c r="AM67" s="101">
        <f t="shared" si="29"/>
        <v>0</v>
      </c>
      <c r="AN67" s="101">
        <f t="shared" si="29"/>
        <v>0</v>
      </c>
      <c r="AO67" s="101">
        <f t="shared" si="29"/>
        <v>0</v>
      </c>
      <c r="AP67" s="101">
        <f t="shared" si="29"/>
        <v>0</v>
      </c>
    </row>
    <row r="68" spans="1:16381" x14ac:dyDescent="0.2">
      <c r="B68" s="25" t="s">
        <v>342</v>
      </c>
      <c r="C68" s="127"/>
      <c r="D68" s="132"/>
      <c r="E68" s="126"/>
      <c r="G68" s="101">
        <f t="shared" si="26"/>
        <v>0</v>
      </c>
      <c r="H68" s="101">
        <f t="shared" si="26"/>
        <v>0</v>
      </c>
      <c r="I68" s="101">
        <f t="shared" si="26"/>
        <v>0</v>
      </c>
      <c r="J68" s="101">
        <f t="shared" si="26"/>
        <v>0</v>
      </c>
      <c r="K68" s="101">
        <f t="shared" si="26"/>
        <v>0</v>
      </c>
      <c r="L68" s="101">
        <f t="shared" si="26"/>
        <v>0</v>
      </c>
      <c r="M68" s="101">
        <f t="shared" si="26"/>
        <v>0</v>
      </c>
      <c r="N68" s="101">
        <f t="shared" si="26"/>
        <v>0</v>
      </c>
      <c r="O68" s="101">
        <f t="shared" si="26"/>
        <v>0</v>
      </c>
      <c r="P68" s="101">
        <f t="shared" si="26"/>
        <v>0</v>
      </c>
      <c r="Q68" s="101">
        <f t="shared" si="27"/>
        <v>0</v>
      </c>
      <c r="R68" s="101">
        <f t="shared" si="27"/>
        <v>0</v>
      </c>
      <c r="S68" s="101">
        <f t="shared" si="27"/>
        <v>0</v>
      </c>
      <c r="T68" s="101">
        <f t="shared" si="27"/>
        <v>0</v>
      </c>
      <c r="U68" s="101">
        <f t="shared" si="27"/>
        <v>0</v>
      </c>
      <c r="V68" s="101">
        <f t="shared" si="27"/>
        <v>0</v>
      </c>
      <c r="W68" s="101">
        <f t="shared" si="27"/>
        <v>0</v>
      </c>
      <c r="X68" s="101">
        <f t="shared" si="27"/>
        <v>0</v>
      </c>
      <c r="Y68" s="101">
        <f t="shared" si="27"/>
        <v>0</v>
      </c>
      <c r="Z68" s="101">
        <f t="shared" si="27"/>
        <v>0</v>
      </c>
      <c r="AA68" s="101">
        <f t="shared" si="28"/>
        <v>0</v>
      </c>
      <c r="AB68" s="101">
        <f t="shared" si="28"/>
        <v>0</v>
      </c>
      <c r="AC68" s="101">
        <f t="shared" si="28"/>
        <v>0</v>
      </c>
      <c r="AD68" s="101">
        <f t="shared" si="28"/>
        <v>0</v>
      </c>
      <c r="AE68" s="101">
        <f t="shared" si="28"/>
        <v>0</v>
      </c>
      <c r="AF68" s="101">
        <f t="shared" si="28"/>
        <v>0</v>
      </c>
      <c r="AG68" s="101">
        <f t="shared" si="28"/>
        <v>0</v>
      </c>
      <c r="AH68" s="101">
        <f t="shared" si="28"/>
        <v>0</v>
      </c>
      <c r="AI68" s="101">
        <f t="shared" si="28"/>
        <v>0</v>
      </c>
      <c r="AJ68" s="101">
        <f t="shared" si="28"/>
        <v>0</v>
      </c>
      <c r="AK68" s="101">
        <f t="shared" si="29"/>
        <v>0</v>
      </c>
      <c r="AL68" s="101">
        <f t="shared" si="29"/>
        <v>0</v>
      </c>
      <c r="AM68" s="101">
        <f t="shared" si="29"/>
        <v>0</v>
      </c>
      <c r="AN68" s="101">
        <f t="shared" si="29"/>
        <v>0</v>
      </c>
      <c r="AO68" s="101">
        <f t="shared" si="29"/>
        <v>0</v>
      </c>
      <c r="AP68" s="101">
        <f t="shared" si="29"/>
        <v>0</v>
      </c>
    </row>
    <row r="69" spans="1:16381" x14ac:dyDescent="0.2">
      <c r="B69" s="25" t="s">
        <v>342</v>
      </c>
      <c r="C69" s="127"/>
      <c r="D69" s="132"/>
      <c r="E69" s="126"/>
      <c r="G69" s="101">
        <f t="shared" si="26"/>
        <v>0</v>
      </c>
      <c r="H69" s="101">
        <f t="shared" si="26"/>
        <v>0</v>
      </c>
      <c r="I69" s="101">
        <f t="shared" si="26"/>
        <v>0</v>
      </c>
      <c r="J69" s="101">
        <f t="shared" si="26"/>
        <v>0</v>
      </c>
      <c r="K69" s="101">
        <f t="shared" si="26"/>
        <v>0</v>
      </c>
      <c r="L69" s="101">
        <f t="shared" si="26"/>
        <v>0</v>
      </c>
      <c r="M69" s="101">
        <f t="shared" si="26"/>
        <v>0</v>
      </c>
      <c r="N69" s="101">
        <f t="shared" si="26"/>
        <v>0</v>
      </c>
      <c r="O69" s="101">
        <f t="shared" si="26"/>
        <v>0</v>
      </c>
      <c r="P69" s="101">
        <f t="shared" si="26"/>
        <v>0</v>
      </c>
      <c r="Q69" s="101">
        <f t="shared" si="27"/>
        <v>0</v>
      </c>
      <c r="R69" s="101">
        <f t="shared" si="27"/>
        <v>0</v>
      </c>
      <c r="S69" s="101">
        <f t="shared" si="27"/>
        <v>0</v>
      </c>
      <c r="T69" s="101">
        <f t="shared" si="27"/>
        <v>0</v>
      </c>
      <c r="U69" s="101">
        <f t="shared" si="27"/>
        <v>0</v>
      </c>
      <c r="V69" s="101">
        <f t="shared" si="27"/>
        <v>0</v>
      </c>
      <c r="W69" s="101">
        <f t="shared" si="27"/>
        <v>0</v>
      </c>
      <c r="X69" s="101">
        <f t="shared" si="27"/>
        <v>0</v>
      </c>
      <c r="Y69" s="101">
        <f t="shared" si="27"/>
        <v>0</v>
      </c>
      <c r="Z69" s="101">
        <f t="shared" si="27"/>
        <v>0</v>
      </c>
      <c r="AA69" s="101">
        <f t="shared" si="28"/>
        <v>0</v>
      </c>
      <c r="AB69" s="101">
        <f t="shared" si="28"/>
        <v>0</v>
      </c>
      <c r="AC69" s="101">
        <f t="shared" si="28"/>
        <v>0</v>
      </c>
      <c r="AD69" s="101">
        <f t="shared" si="28"/>
        <v>0</v>
      </c>
      <c r="AE69" s="101">
        <f t="shared" si="28"/>
        <v>0</v>
      </c>
      <c r="AF69" s="101">
        <f t="shared" si="28"/>
        <v>0</v>
      </c>
      <c r="AG69" s="101">
        <f t="shared" si="28"/>
        <v>0</v>
      </c>
      <c r="AH69" s="101">
        <f t="shared" si="28"/>
        <v>0</v>
      </c>
      <c r="AI69" s="101">
        <f t="shared" si="28"/>
        <v>0</v>
      </c>
      <c r="AJ69" s="101">
        <f t="shared" si="28"/>
        <v>0</v>
      </c>
      <c r="AK69" s="101">
        <f t="shared" si="29"/>
        <v>0</v>
      </c>
      <c r="AL69" s="101">
        <f t="shared" si="29"/>
        <v>0</v>
      </c>
      <c r="AM69" s="101">
        <f t="shared" si="29"/>
        <v>0</v>
      </c>
      <c r="AN69" s="101">
        <f t="shared" si="29"/>
        <v>0</v>
      </c>
      <c r="AO69" s="101">
        <f t="shared" si="29"/>
        <v>0</v>
      </c>
      <c r="AP69" s="101">
        <f t="shared" si="29"/>
        <v>0</v>
      </c>
    </row>
    <row r="70" spans="1:16381" x14ac:dyDescent="0.2">
      <c r="C70" s="133"/>
      <c r="E70" s="125"/>
    </row>
    <row r="71" spans="1:16381" x14ac:dyDescent="0.2">
      <c r="B71" s="166" t="s">
        <v>348</v>
      </c>
      <c r="C71" s="167"/>
      <c r="D71" s="167"/>
      <c r="E71" s="168"/>
      <c r="F71" s="169"/>
      <c r="G71" s="170">
        <f t="shared" ref="G71:AP71" si="30">SUM(G63:G70)</f>
        <v>26666.666666666672</v>
      </c>
      <c r="H71" s="170">
        <f t="shared" si="30"/>
        <v>26666.666666666672</v>
      </c>
      <c r="I71" s="170">
        <f t="shared" si="30"/>
        <v>26666.666666666672</v>
      </c>
      <c r="J71" s="170">
        <f t="shared" si="30"/>
        <v>26666.666666666672</v>
      </c>
      <c r="K71" s="170">
        <f t="shared" si="30"/>
        <v>26666.666666666672</v>
      </c>
      <c r="L71" s="170">
        <f t="shared" si="30"/>
        <v>26666.666666666672</v>
      </c>
      <c r="M71" s="170">
        <f t="shared" si="30"/>
        <v>26666.666666666672</v>
      </c>
      <c r="N71" s="170">
        <f t="shared" si="30"/>
        <v>26666.666666666672</v>
      </c>
      <c r="O71" s="170">
        <f t="shared" si="30"/>
        <v>26666.666666666672</v>
      </c>
      <c r="P71" s="170">
        <f t="shared" si="30"/>
        <v>26666.666666666672</v>
      </c>
      <c r="Q71" s="170">
        <f t="shared" si="30"/>
        <v>26666.666666666672</v>
      </c>
      <c r="R71" s="170">
        <f t="shared" si="30"/>
        <v>26666.666666666672</v>
      </c>
      <c r="S71" s="170">
        <f t="shared" si="30"/>
        <v>26666.666666666672</v>
      </c>
      <c r="T71" s="170">
        <f t="shared" si="30"/>
        <v>26666.666666666672</v>
      </c>
      <c r="U71" s="170">
        <f t="shared" si="30"/>
        <v>26666.666666666672</v>
      </c>
      <c r="V71" s="170">
        <f t="shared" si="30"/>
        <v>26666.666666666672</v>
      </c>
      <c r="W71" s="170">
        <f t="shared" si="30"/>
        <v>26666.666666666672</v>
      </c>
      <c r="X71" s="170">
        <f t="shared" si="30"/>
        <v>26666.666666666672</v>
      </c>
      <c r="Y71" s="170">
        <f t="shared" si="30"/>
        <v>26666.666666666672</v>
      </c>
      <c r="Z71" s="170">
        <f t="shared" si="30"/>
        <v>26666.666666666672</v>
      </c>
      <c r="AA71" s="170">
        <f t="shared" si="30"/>
        <v>26666.666666666672</v>
      </c>
      <c r="AB71" s="170">
        <f t="shared" si="30"/>
        <v>26666.666666666672</v>
      </c>
      <c r="AC71" s="170">
        <f t="shared" si="30"/>
        <v>26666.666666666672</v>
      </c>
      <c r="AD71" s="170">
        <f t="shared" si="30"/>
        <v>26666.666666666672</v>
      </c>
      <c r="AE71" s="170">
        <f t="shared" si="30"/>
        <v>26666.666666666672</v>
      </c>
      <c r="AF71" s="170">
        <f t="shared" si="30"/>
        <v>26666.666666666672</v>
      </c>
      <c r="AG71" s="170">
        <f t="shared" si="30"/>
        <v>26666.666666666672</v>
      </c>
      <c r="AH71" s="170">
        <f t="shared" si="30"/>
        <v>26666.666666666672</v>
      </c>
      <c r="AI71" s="170">
        <f t="shared" si="30"/>
        <v>26666.666666666672</v>
      </c>
      <c r="AJ71" s="170">
        <f t="shared" si="30"/>
        <v>26666.666666666672</v>
      </c>
      <c r="AK71" s="170">
        <f t="shared" si="30"/>
        <v>26666.666666666672</v>
      </c>
      <c r="AL71" s="170">
        <f t="shared" si="30"/>
        <v>26666.666666666672</v>
      </c>
      <c r="AM71" s="170">
        <f t="shared" si="30"/>
        <v>26666.666666666672</v>
      </c>
      <c r="AN71" s="170">
        <f t="shared" si="30"/>
        <v>26666.666666666672</v>
      </c>
      <c r="AO71" s="170">
        <f t="shared" si="30"/>
        <v>26666.666666666672</v>
      </c>
      <c r="AP71" s="170">
        <f t="shared" si="30"/>
        <v>26666.666666666672</v>
      </c>
    </row>
    <row r="72" spans="1:16381" x14ac:dyDescent="0.2">
      <c r="B72" s="25"/>
      <c r="C72" s="133"/>
      <c r="E72" s="125"/>
    </row>
    <row r="73" spans="1:16381" x14ac:dyDescent="0.2">
      <c r="C73" s="133"/>
      <c r="E73" s="125"/>
    </row>
    <row r="74" spans="1:16381" x14ac:dyDescent="0.2">
      <c r="B74" s="23" t="s">
        <v>349</v>
      </c>
      <c r="C74" s="133"/>
      <c r="E74" s="125"/>
    </row>
    <row r="75" spans="1:16381" x14ac:dyDescent="0.2">
      <c r="B75" s="25" t="s">
        <v>350</v>
      </c>
      <c r="C75" s="127">
        <v>43831</v>
      </c>
      <c r="D75" s="132">
        <v>120000</v>
      </c>
      <c r="E75" s="126">
        <v>0</v>
      </c>
      <c r="G75" s="101">
        <f t="shared" ref="G75:P79" si="31">IF(G$51&gt;=$C75,$D75/12+IF(G$50=$C$14,$E75*$D75),0)</f>
        <v>10000</v>
      </c>
      <c r="H75" s="101">
        <f t="shared" si="31"/>
        <v>10000</v>
      </c>
      <c r="I75" s="101">
        <f t="shared" si="31"/>
        <v>10000</v>
      </c>
      <c r="J75" s="101">
        <f t="shared" si="31"/>
        <v>10000</v>
      </c>
      <c r="K75" s="101">
        <f t="shared" si="31"/>
        <v>10000</v>
      </c>
      <c r="L75" s="101">
        <f t="shared" si="31"/>
        <v>10000</v>
      </c>
      <c r="M75" s="101">
        <f t="shared" si="31"/>
        <v>10000</v>
      </c>
      <c r="N75" s="101">
        <f t="shared" si="31"/>
        <v>10000</v>
      </c>
      <c r="O75" s="101">
        <f t="shared" si="31"/>
        <v>10000</v>
      </c>
      <c r="P75" s="101">
        <f t="shared" si="31"/>
        <v>10000</v>
      </c>
      <c r="Q75" s="101">
        <f t="shared" ref="Q75:Z79" si="32">IF(Q$51&gt;=$C75,$D75/12+IF(Q$50=$C$14,$E75*$D75),0)</f>
        <v>10000</v>
      </c>
      <c r="R75" s="101">
        <f t="shared" si="32"/>
        <v>10000</v>
      </c>
      <c r="S75" s="101">
        <f t="shared" si="32"/>
        <v>10000</v>
      </c>
      <c r="T75" s="101">
        <f t="shared" si="32"/>
        <v>10000</v>
      </c>
      <c r="U75" s="101">
        <f t="shared" si="32"/>
        <v>10000</v>
      </c>
      <c r="V75" s="101">
        <f t="shared" si="32"/>
        <v>10000</v>
      </c>
      <c r="W75" s="101">
        <f t="shared" si="32"/>
        <v>10000</v>
      </c>
      <c r="X75" s="101">
        <f t="shared" si="32"/>
        <v>10000</v>
      </c>
      <c r="Y75" s="101">
        <f t="shared" si="32"/>
        <v>10000</v>
      </c>
      <c r="Z75" s="101">
        <f t="shared" si="32"/>
        <v>10000</v>
      </c>
      <c r="AA75" s="101">
        <f t="shared" ref="AA75:AJ79" si="33">IF(AA$51&gt;=$C75,$D75/12+IF(AA$50=$C$14,$E75*$D75),0)</f>
        <v>10000</v>
      </c>
      <c r="AB75" s="101">
        <f t="shared" si="33"/>
        <v>10000</v>
      </c>
      <c r="AC75" s="101">
        <f t="shared" si="33"/>
        <v>10000</v>
      </c>
      <c r="AD75" s="101">
        <f t="shared" si="33"/>
        <v>10000</v>
      </c>
      <c r="AE75" s="101">
        <f t="shared" si="33"/>
        <v>10000</v>
      </c>
      <c r="AF75" s="101">
        <f t="shared" si="33"/>
        <v>10000</v>
      </c>
      <c r="AG75" s="101">
        <f t="shared" si="33"/>
        <v>10000</v>
      </c>
      <c r="AH75" s="101">
        <f t="shared" si="33"/>
        <v>10000</v>
      </c>
      <c r="AI75" s="101">
        <f t="shared" si="33"/>
        <v>10000</v>
      </c>
      <c r="AJ75" s="101">
        <f t="shared" si="33"/>
        <v>10000</v>
      </c>
      <c r="AK75" s="101">
        <f t="shared" ref="AK75:AP79" si="34">IF(AK$51&gt;=$C75,$D75/12+IF(AK$50=$C$14,$E75*$D75),0)</f>
        <v>10000</v>
      </c>
      <c r="AL75" s="101">
        <f t="shared" si="34"/>
        <v>10000</v>
      </c>
      <c r="AM75" s="101">
        <f t="shared" si="34"/>
        <v>10000</v>
      </c>
      <c r="AN75" s="101">
        <f t="shared" si="34"/>
        <v>10000</v>
      </c>
      <c r="AO75" s="101">
        <f t="shared" si="34"/>
        <v>10000</v>
      </c>
      <c r="AP75" s="101">
        <f t="shared" si="34"/>
        <v>10000</v>
      </c>
    </row>
    <row r="76" spans="1:16381" x14ac:dyDescent="0.2">
      <c r="A76" s="25" t="s">
        <v>342</v>
      </c>
      <c r="B76" s="25" t="s">
        <v>342</v>
      </c>
      <c r="C76" s="127"/>
      <c r="D76" s="132"/>
      <c r="E76" s="126"/>
      <c r="F76" s="25"/>
      <c r="G76" s="101">
        <f t="shared" si="31"/>
        <v>0</v>
      </c>
      <c r="H76" s="101">
        <f t="shared" si="31"/>
        <v>0</v>
      </c>
      <c r="I76" s="101">
        <f t="shared" si="31"/>
        <v>0</v>
      </c>
      <c r="J76" s="101">
        <f t="shared" si="31"/>
        <v>0</v>
      </c>
      <c r="K76" s="101">
        <f t="shared" si="31"/>
        <v>0</v>
      </c>
      <c r="L76" s="101">
        <f t="shared" si="31"/>
        <v>0</v>
      </c>
      <c r="M76" s="101">
        <f t="shared" si="31"/>
        <v>0</v>
      </c>
      <c r="N76" s="101">
        <f t="shared" si="31"/>
        <v>0</v>
      </c>
      <c r="O76" s="101">
        <f t="shared" si="31"/>
        <v>0</v>
      </c>
      <c r="P76" s="101">
        <f t="shared" si="31"/>
        <v>0</v>
      </c>
      <c r="Q76" s="101">
        <f t="shared" si="32"/>
        <v>0</v>
      </c>
      <c r="R76" s="101">
        <f t="shared" si="32"/>
        <v>0</v>
      </c>
      <c r="S76" s="101">
        <f t="shared" si="32"/>
        <v>0</v>
      </c>
      <c r="T76" s="101">
        <f t="shared" si="32"/>
        <v>0</v>
      </c>
      <c r="U76" s="101">
        <f t="shared" si="32"/>
        <v>0</v>
      </c>
      <c r="V76" s="101">
        <f t="shared" si="32"/>
        <v>0</v>
      </c>
      <c r="W76" s="101">
        <f t="shared" si="32"/>
        <v>0</v>
      </c>
      <c r="X76" s="101">
        <f t="shared" si="32"/>
        <v>0</v>
      </c>
      <c r="Y76" s="101">
        <f t="shared" si="32"/>
        <v>0</v>
      </c>
      <c r="Z76" s="101">
        <f t="shared" si="32"/>
        <v>0</v>
      </c>
      <c r="AA76" s="101">
        <f t="shared" si="33"/>
        <v>0</v>
      </c>
      <c r="AB76" s="101">
        <f t="shared" si="33"/>
        <v>0</v>
      </c>
      <c r="AC76" s="101">
        <f t="shared" si="33"/>
        <v>0</v>
      </c>
      <c r="AD76" s="101">
        <f t="shared" si="33"/>
        <v>0</v>
      </c>
      <c r="AE76" s="101">
        <f t="shared" si="33"/>
        <v>0</v>
      </c>
      <c r="AF76" s="101">
        <f t="shared" si="33"/>
        <v>0</v>
      </c>
      <c r="AG76" s="101">
        <f t="shared" si="33"/>
        <v>0</v>
      </c>
      <c r="AH76" s="101">
        <f t="shared" si="33"/>
        <v>0</v>
      </c>
      <c r="AI76" s="101">
        <f t="shared" si="33"/>
        <v>0</v>
      </c>
      <c r="AJ76" s="101">
        <f t="shared" si="33"/>
        <v>0</v>
      </c>
      <c r="AK76" s="101">
        <f t="shared" si="34"/>
        <v>0</v>
      </c>
      <c r="AL76" s="101">
        <f t="shared" si="34"/>
        <v>0</v>
      </c>
      <c r="AM76" s="101">
        <f t="shared" si="34"/>
        <v>0</v>
      </c>
      <c r="AN76" s="101">
        <f t="shared" si="34"/>
        <v>0</v>
      </c>
      <c r="AO76" s="101">
        <f t="shared" si="34"/>
        <v>0</v>
      </c>
      <c r="AP76" s="101">
        <f t="shared" si="34"/>
        <v>0</v>
      </c>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c r="FQ76" s="25"/>
      <c r="FR76" s="25"/>
      <c r="FS76" s="25"/>
      <c r="FT76" s="25"/>
      <c r="FU76" s="25"/>
      <c r="FV76" s="25"/>
      <c r="FW76" s="25"/>
      <c r="FX76" s="25"/>
      <c r="FY76" s="25"/>
      <c r="FZ76" s="25"/>
      <c r="GA76" s="25"/>
      <c r="GB76" s="25"/>
      <c r="GC76" s="25"/>
      <c r="GD76" s="25"/>
      <c r="GE76" s="25"/>
      <c r="GF76" s="25"/>
      <c r="GG76" s="25"/>
      <c r="GH76" s="25"/>
      <c r="GI76" s="25"/>
      <c r="GJ76" s="25"/>
      <c r="GK76" s="25"/>
      <c r="GL76" s="25"/>
      <c r="GM76" s="25"/>
      <c r="GN76" s="25"/>
      <c r="GO76" s="25"/>
      <c r="GP76" s="25"/>
      <c r="GQ76" s="25"/>
      <c r="GR76" s="25"/>
      <c r="GS76" s="25"/>
      <c r="GT76" s="25"/>
      <c r="GU76" s="25"/>
      <c r="GV76" s="25"/>
      <c r="GW76" s="25"/>
      <c r="GX76" s="25"/>
      <c r="GY76" s="25"/>
      <c r="GZ76" s="25"/>
      <c r="HA76" s="25"/>
      <c r="HB76" s="25"/>
      <c r="HC76" s="25"/>
      <c r="HD76" s="25"/>
      <c r="HE76" s="25"/>
      <c r="HF76" s="25"/>
      <c r="HG76" s="25"/>
      <c r="HH76" s="25"/>
      <c r="HI76" s="25"/>
      <c r="HJ76" s="25"/>
      <c r="HK76" s="25"/>
      <c r="HL76" s="25"/>
      <c r="HM76" s="25"/>
      <c r="HN76" s="25"/>
      <c r="HO76" s="25"/>
      <c r="HP76" s="25"/>
      <c r="HQ76" s="25"/>
      <c r="HR76" s="25"/>
      <c r="HS76" s="25"/>
      <c r="HT76" s="25"/>
      <c r="HU76" s="25"/>
      <c r="HV76" s="25"/>
      <c r="HW76" s="25"/>
      <c r="HX76" s="25"/>
      <c r="HY76" s="25"/>
      <c r="HZ76" s="25"/>
      <c r="IA76" s="25"/>
      <c r="IB76" s="25"/>
      <c r="IC76" s="25"/>
      <c r="ID76" s="25"/>
      <c r="IE76" s="25"/>
      <c r="IF76" s="25"/>
      <c r="IG76" s="25"/>
      <c r="IH76" s="25"/>
      <c r="II76" s="25"/>
      <c r="IJ76" s="25"/>
      <c r="IK76" s="25"/>
      <c r="IL76" s="25"/>
      <c r="IM76" s="25"/>
      <c r="IN76" s="25"/>
      <c r="IO76" s="25"/>
      <c r="IP76" s="25"/>
      <c r="IQ76" s="25"/>
      <c r="IR76" s="25"/>
      <c r="IS76" s="25"/>
      <c r="IT76" s="25"/>
      <c r="IU76" s="25"/>
      <c r="IV76" s="25"/>
      <c r="IW76" s="25"/>
      <c r="IX76" s="25"/>
      <c r="IY76" s="25"/>
      <c r="IZ76" s="25"/>
      <c r="JA76" s="25"/>
      <c r="JB76" s="25"/>
      <c r="JC76" s="25"/>
      <c r="JD76" s="25"/>
      <c r="JE76" s="25"/>
      <c r="JF76" s="25"/>
      <c r="JG76" s="25"/>
      <c r="JH76" s="25"/>
      <c r="JI76" s="25"/>
      <c r="JJ76" s="25"/>
      <c r="JK76" s="25"/>
      <c r="JL76" s="25"/>
      <c r="JM76" s="25"/>
      <c r="JN76" s="25"/>
      <c r="JO76" s="25"/>
      <c r="JP76" s="25"/>
      <c r="JQ76" s="25"/>
      <c r="JR76" s="25"/>
      <c r="JS76" s="25"/>
      <c r="JT76" s="25"/>
      <c r="JU76" s="25"/>
      <c r="JV76" s="25"/>
      <c r="JW76" s="25"/>
      <c r="JX76" s="25"/>
      <c r="JY76" s="25"/>
      <c r="JZ76" s="25"/>
      <c r="KA76" s="25"/>
      <c r="KB76" s="25"/>
      <c r="KC76" s="25"/>
      <c r="KD76" s="25"/>
      <c r="KE76" s="25"/>
      <c r="KF76" s="25"/>
      <c r="KG76" s="25"/>
      <c r="KH76" s="25"/>
      <c r="KI76" s="25"/>
      <c r="KJ76" s="25"/>
      <c r="KK76" s="25"/>
      <c r="KL76" s="25"/>
      <c r="KM76" s="25"/>
      <c r="KN76" s="25"/>
      <c r="KO76" s="25"/>
      <c r="KP76" s="25"/>
      <c r="KQ76" s="25"/>
      <c r="KR76" s="25"/>
      <c r="KS76" s="25"/>
      <c r="KT76" s="25"/>
      <c r="KU76" s="25"/>
      <c r="KV76" s="25"/>
      <c r="KW76" s="25"/>
      <c r="KX76" s="25"/>
      <c r="KY76" s="25"/>
      <c r="KZ76" s="25"/>
      <c r="LA76" s="25"/>
      <c r="LB76" s="25"/>
      <c r="LC76" s="25"/>
      <c r="LD76" s="25"/>
      <c r="LE76" s="25"/>
      <c r="LF76" s="25"/>
      <c r="LG76" s="25"/>
      <c r="LH76" s="25"/>
      <c r="LI76" s="25"/>
      <c r="LJ76" s="25"/>
      <c r="LK76" s="25"/>
      <c r="LL76" s="25"/>
      <c r="LM76" s="25"/>
      <c r="LN76" s="25"/>
      <c r="LO76" s="25"/>
      <c r="LP76" s="25"/>
      <c r="LQ76" s="25"/>
      <c r="LR76" s="25"/>
      <c r="LS76" s="25"/>
      <c r="LT76" s="25"/>
      <c r="LU76" s="25"/>
      <c r="LV76" s="25"/>
      <c r="LW76" s="25"/>
      <c r="LX76" s="25"/>
      <c r="LY76" s="25"/>
      <c r="LZ76" s="25"/>
      <c r="MA76" s="25"/>
      <c r="MB76" s="25"/>
      <c r="MC76" s="25"/>
      <c r="MD76" s="25"/>
      <c r="ME76" s="25"/>
      <c r="MF76" s="25"/>
      <c r="MG76" s="25"/>
      <c r="MH76" s="25"/>
      <c r="MI76" s="25"/>
      <c r="MJ76" s="25"/>
      <c r="MK76" s="25"/>
      <c r="ML76" s="25"/>
      <c r="MM76" s="25"/>
      <c r="MN76" s="25"/>
      <c r="MO76" s="25"/>
      <c r="MP76" s="25"/>
      <c r="MQ76" s="25"/>
      <c r="MR76" s="25"/>
      <c r="MS76" s="25"/>
      <c r="MT76" s="25"/>
      <c r="MU76" s="25"/>
      <c r="MV76" s="25"/>
      <c r="MW76" s="25"/>
      <c r="MX76" s="25"/>
      <c r="MY76" s="25"/>
      <c r="MZ76" s="25"/>
      <c r="NA76" s="25"/>
      <c r="NB76" s="25"/>
      <c r="NC76" s="25"/>
      <c r="ND76" s="25"/>
      <c r="NE76" s="25"/>
      <c r="NF76" s="25"/>
      <c r="NG76" s="25"/>
      <c r="NH76" s="25"/>
      <c r="NI76" s="25"/>
      <c r="NJ76" s="25"/>
      <c r="NK76" s="25"/>
      <c r="NL76" s="25"/>
      <c r="NM76" s="25"/>
      <c r="NN76" s="25"/>
      <c r="NO76" s="25"/>
      <c r="NP76" s="25"/>
      <c r="NQ76" s="25"/>
      <c r="NR76" s="25"/>
      <c r="NS76" s="25"/>
      <c r="NT76" s="25"/>
      <c r="NU76" s="25"/>
      <c r="NV76" s="25"/>
      <c r="NW76" s="25"/>
      <c r="NX76" s="25"/>
      <c r="NY76" s="25"/>
      <c r="NZ76" s="25"/>
      <c r="OA76" s="25"/>
      <c r="OB76" s="25"/>
      <c r="OC76" s="25"/>
      <c r="OD76" s="25"/>
      <c r="OE76" s="25"/>
      <c r="OF76" s="25"/>
      <c r="OG76" s="25"/>
      <c r="OH76" s="25"/>
      <c r="OI76" s="25"/>
      <c r="OJ76" s="25"/>
      <c r="OK76" s="25"/>
      <c r="OL76" s="25"/>
      <c r="OM76" s="25"/>
      <c r="ON76" s="25"/>
      <c r="OO76" s="25"/>
      <c r="OP76" s="25"/>
      <c r="OQ76" s="25"/>
      <c r="OR76" s="25"/>
      <c r="OS76" s="25"/>
      <c r="OT76" s="25"/>
      <c r="OU76" s="25"/>
      <c r="OV76" s="25"/>
      <c r="OW76" s="25"/>
      <c r="OX76" s="25"/>
      <c r="OY76" s="25"/>
      <c r="OZ76" s="25"/>
      <c r="PA76" s="25"/>
      <c r="PB76" s="25"/>
      <c r="PC76" s="25"/>
      <c r="PD76" s="25"/>
      <c r="PE76" s="25"/>
      <c r="PF76" s="25"/>
      <c r="PG76" s="25"/>
      <c r="PH76" s="25"/>
      <c r="PI76" s="25"/>
      <c r="PJ76" s="25"/>
      <c r="PK76" s="25"/>
      <c r="PL76" s="25"/>
      <c r="PM76" s="25"/>
      <c r="PN76" s="25"/>
      <c r="PO76" s="25"/>
      <c r="PP76" s="25"/>
      <c r="PQ76" s="25"/>
      <c r="PR76" s="25"/>
      <c r="PS76" s="25"/>
      <c r="PT76" s="25"/>
      <c r="PU76" s="25"/>
      <c r="PV76" s="25"/>
      <c r="PW76" s="25"/>
      <c r="PX76" s="25"/>
      <c r="PY76" s="25"/>
      <c r="PZ76" s="25"/>
      <c r="QA76" s="25"/>
      <c r="QB76" s="25"/>
      <c r="QC76" s="25"/>
      <c r="QD76" s="25"/>
      <c r="QE76" s="25"/>
      <c r="QF76" s="25"/>
      <c r="QG76" s="25"/>
      <c r="QH76" s="25"/>
      <c r="QI76" s="25"/>
      <c r="QJ76" s="25"/>
      <c r="QK76" s="25"/>
      <c r="QL76" s="25"/>
      <c r="QM76" s="25"/>
      <c r="QN76" s="25"/>
      <c r="QO76" s="25"/>
      <c r="QP76" s="25"/>
      <c r="QQ76" s="25"/>
      <c r="QR76" s="25"/>
      <c r="QS76" s="25"/>
      <c r="QT76" s="25"/>
      <c r="QU76" s="25"/>
      <c r="QV76" s="25"/>
      <c r="QW76" s="25"/>
      <c r="QX76" s="25"/>
      <c r="QY76" s="25"/>
      <c r="QZ76" s="25"/>
      <c r="RA76" s="25"/>
      <c r="RB76" s="25"/>
      <c r="RC76" s="25"/>
      <c r="RD76" s="25"/>
      <c r="RE76" s="25"/>
      <c r="RF76" s="25"/>
      <c r="RG76" s="25"/>
      <c r="RH76" s="25"/>
      <c r="RI76" s="25"/>
      <c r="RJ76" s="25"/>
      <c r="RK76" s="25"/>
      <c r="RL76" s="25"/>
      <c r="RM76" s="25"/>
      <c r="RN76" s="25"/>
      <c r="RO76" s="25"/>
      <c r="RP76" s="25"/>
      <c r="RQ76" s="25"/>
      <c r="RR76" s="25"/>
      <c r="RS76" s="25"/>
      <c r="RT76" s="25"/>
      <c r="RU76" s="25"/>
      <c r="RV76" s="25"/>
      <c r="RW76" s="25"/>
      <c r="RX76" s="25"/>
      <c r="RY76" s="25"/>
      <c r="RZ76" s="25"/>
      <c r="SA76" s="25"/>
      <c r="SB76" s="25"/>
      <c r="SC76" s="25"/>
      <c r="SD76" s="25"/>
      <c r="SE76" s="25"/>
      <c r="SF76" s="25"/>
      <c r="SG76" s="25"/>
      <c r="SH76" s="25"/>
      <c r="SI76" s="25"/>
      <c r="SJ76" s="25"/>
      <c r="SK76" s="25"/>
      <c r="SL76" s="25"/>
      <c r="SM76" s="25"/>
      <c r="SN76" s="25"/>
      <c r="SO76" s="25"/>
      <c r="SP76" s="25"/>
      <c r="SQ76" s="25"/>
      <c r="SR76" s="25"/>
      <c r="SS76" s="25"/>
      <c r="ST76" s="25"/>
      <c r="SU76" s="25"/>
      <c r="SV76" s="25"/>
      <c r="SW76" s="25"/>
      <c r="SX76" s="25"/>
      <c r="SY76" s="25"/>
      <c r="SZ76" s="25"/>
      <c r="TA76" s="25"/>
      <c r="TB76" s="25"/>
      <c r="TC76" s="25"/>
      <c r="TD76" s="25"/>
      <c r="TE76" s="25"/>
      <c r="TF76" s="25"/>
      <c r="TG76" s="25"/>
      <c r="TH76" s="25"/>
      <c r="TI76" s="25"/>
      <c r="TJ76" s="25"/>
      <c r="TK76" s="25"/>
      <c r="TL76" s="25"/>
      <c r="TM76" s="25"/>
      <c r="TN76" s="25"/>
      <c r="TO76" s="25"/>
      <c r="TP76" s="25"/>
      <c r="TQ76" s="25"/>
      <c r="TR76" s="25"/>
      <c r="TS76" s="25"/>
      <c r="TT76" s="25"/>
      <c r="TU76" s="25"/>
      <c r="TV76" s="25"/>
      <c r="TW76" s="25"/>
      <c r="TX76" s="25"/>
      <c r="TY76" s="25"/>
      <c r="TZ76" s="25"/>
      <c r="UA76" s="25"/>
      <c r="UB76" s="25"/>
      <c r="UC76" s="25"/>
      <c r="UD76" s="25"/>
      <c r="UE76" s="25"/>
      <c r="UF76" s="25"/>
      <c r="UG76" s="25"/>
      <c r="UH76" s="25"/>
      <c r="UI76" s="25"/>
      <c r="UJ76" s="25"/>
      <c r="UK76" s="25"/>
      <c r="UL76" s="25"/>
      <c r="UM76" s="25"/>
      <c r="UN76" s="25"/>
      <c r="UO76" s="25"/>
      <c r="UP76" s="25"/>
      <c r="UQ76" s="25"/>
      <c r="UR76" s="25"/>
      <c r="US76" s="25"/>
      <c r="UT76" s="25"/>
      <c r="UU76" s="25"/>
      <c r="UV76" s="25"/>
      <c r="UW76" s="25"/>
      <c r="UX76" s="25"/>
      <c r="UY76" s="25"/>
      <c r="UZ76" s="25"/>
      <c r="VA76" s="25"/>
      <c r="VB76" s="25"/>
      <c r="VC76" s="25"/>
      <c r="VD76" s="25"/>
      <c r="VE76" s="25"/>
      <c r="VF76" s="25"/>
      <c r="VG76" s="25"/>
      <c r="VH76" s="25"/>
      <c r="VI76" s="25"/>
      <c r="VJ76" s="25"/>
      <c r="VK76" s="25"/>
      <c r="VL76" s="25"/>
      <c r="VM76" s="25"/>
      <c r="VN76" s="25"/>
      <c r="VO76" s="25"/>
      <c r="VP76" s="25"/>
      <c r="VQ76" s="25"/>
      <c r="VR76" s="25"/>
      <c r="VS76" s="25"/>
      <c r="VT76" s="25"/>
      <c r="VU76" s="25"/>
      <c r="VV76" s="25"/>
      <c r="VW76" s="25"/>
      <c r="VX76" s="25"/>
      <c r="VY76" s="25"/>
      <c r="VZ76" s="25"/>
      <c r="WA76" s="25"/>
      <c r="WB76" s="25"/>
      <c r="WC76" s="25"/>
      <c r="WD76" s="25"/>
      <c r="WE76" s="25"/>
      <c r="WF76" s="25"/>
      <c r="WG76" s="25"/>
      <c r="WH76" s="25"/>
      <c r="WI76" s="25"/>
      <c r="WJ76" s="25"/>
      <c r="WK76" s="25"/>
      <c r="WL76" s="25"/>
      <c r="WM76" s="25"/>
      <c r="WN76" s="25"/>
      <c r="WO76" s="25"/>
      <c r="WP76" s="25"/>
      <c r="WQ76" s="25"/>
      <c r="WR76" s="25"/>
      <c r="WS76" s="25"/>
      <c r="WT76" s="25"/>
      <c r="WU76" s="25"/>
      <c r="WV76" s="25"/>
      <c r="WW76" s="25"/>
      <c r="WX76" s="25"/>
      <c r="WY76" s="25"/>
      <c r="WZ76" s="25"/>
      <c r="XA76" s="25"/>
      <c r="XB76" s="25"/>
      <c r="XC76" s="25"/>
      <c r="XD76" s="25"/>
      <c r="XE76" s="25"/>
      <c r="XF76" s="25"/>
      <c r="XG76" s="25"/>
      <c r="XH76" s="25"/>
      <c r="XI76" s="25"/>
      <c r="XJ76" s="25"/>
      <c r="XK76" s="25"/>
      <c r="XL76" s="25"/>
      <c r="XM76" s="25"/>
      <c r="XN76" s="25"/>
      <c r="XO76" s="25"/>
      <c r="XP76" s="25"/>
      <c r="XQ76" s="25"/>
      <c r="XR76" s="25"/>
      <c r="XS76" s="25"/>
      <c r="XT76" s="25"/>
      <c r="XU76" s="25"/>
      <c r="XV76" s="25"/>
      <c r="XW76" s="25"/>
      <c r="XX76" s="25"/>
      <c r="XY76" s="25"/>
      <c r="XZ76" s="25"/>
      <c r="YA76" s="25"/>
      <c r="YB76" s="25"/>
      <c r="YC76" s="25"/>
      <c r="YD76" s="25"/>
      <c r="YE76" s="25"/>
      <c r="YF76" s="25"/>
      <c r="YG76" s="25"/>
      <c r="YH76" s="25"/>
      <c r="YI76" s="25"/>
      <c r="YJ76" s="25"/>
      <c r="YK76" s="25"/>
      <c r="YL76" s="25"/>
      <c r="YM76" s="25"/>
      <c r="YN76" s="25"/>
      <c r="YO76" s="25"/>
      <c r="YP76" s="25"/>
      <c r="YQ76" s="25"/>
      <c r="YR76" s="25"/>
      <c r="YS76" s="25"/>
      <c r="YT76" s="25"/>
      <c r="YU76" s="25"/>
      <c r="YV76" s="25"/>
      <c r="YW76" s="25"/>
      <c r="YX76" s="25"/>
      <c r="YY76" s="25"/>
      <c r="YZ76" s="25"/>
      <c r="ZA76" s="25"/>
      <c r="ZB76" s="25"/>
      <c r="ZC76" s="25"/>
      <c r="ZD76" s="25"/>
      <c r="ZE76" s="25"/>
      <c r="ZF76" s="25"/>
      <c r="ZG76" s="25"/>
      <c r="ZH76" s="25"/>
      <c r="ZI76" s="25"/>
      <c r="ZJ76" s="25"/>
      <c r="ZK76" s="25"/>
      <c r="ZL76" s="25"/>
      <c r="ZM76" s="25"/>
      <c r="ZN76" s="25"/>
      <c r="ZO76" s="25"/>
      <c r="ZP76" s="25"/>
      <c r="ZQ76" s="25"/>
      <c r="ZR76" s="25"/>
      <c r="ZS76" s="25"/>
      <c r="ZT76" s="25"/>
      <c r="ZU76" s="25"/>
      <c r="ZV76" s="25"/>
      <c r="ZW76" s="25"/>
      <c r="ZX76" s="25"/>
      <c r="ZY76" s="25"/>
      <c r="ZZ76" s="25"/>
      <c r="AAA76" s="25"/>
      <c r="AAB76" s="25"/>
      <c r="AAC76" s="25"/>
      <c r="AAD76" s="25"/>
      <c r="AAE76" s="25"/>
      <c r="AAF76" s="25"/>
      <c r="AAG76" s="25"/>
      <c r="AAH76" s="25"/>
      <c r="AAI76" s="25"/>
      <c r="AAJ76" s="25"/>
      <c r="AAK76" s="25"/>
      <c r="AAL76" s="25"/>
      <c r="AAM76" s="25"/>
      <c r="AAN76" s="25"/>
      <c r="AAO76" s="25"/>
      <c r="AAP76" s="25"/>
      <c r="AAQ76" s="25"/>
      <c r="AAR76" s="25"/>
      <c r="AAS76" s="25"/>
      <c r="AAT76" s="25"/>
      <c r="AAU76" s="25"/>
      <c r="AAV76" s="25"/>
      <c r="AAW76" s="25"/>
      <c r="AAX76" s="25"/>
      <c r="AAY76" s="25"/>
      <c r="AAZ76" s="25"/>
      <c r="ABA76" s="25"/>
      <c r="ABB76" s="25"/>
      <c r="ABC76" s="25"/>
      <c r="ABD76" s="25"/>
      <c r="ABE76" s="25"/>
      <c r="ABF76" s="25"/>
      <c r="ABG76" s="25"/>
      <c r="ABH76" s="25"/>
      <c r="ABI76" s="25"/>
      <c r="ABJ76" s="25"/>
      <c r="ABK76" s="25"/>
      <c r="ABL76" s="25"/>
      <c r="ABM76" s="25"/>
      <c r="ABN76" s="25"/>
      <c r="ABO76" s="25"/>
      <c r="ABP76" s="25"/>
      <c r="ABQ76" s="25"/>
      <c r="ABR76" s="25"/>
      <c r="ABS76" s="25"/>
      <c r="ABT76" s="25"/>
      <c r="ABU76" s="25"/>
      <c r="ABV76" s="25"/>
      <c r="ABW76" s="25"/>
      <c r="ABX76" s="25"/>
      <c r="ABY76" s="25"/>
      <c r="ABZ76" s="25"/>
      <c r="ACA76" s="25"/>
      <c r="ACB76" s="25"/>
      <c r="ACC76" s="25"/>
      <c r="ACD76" s="25"/>
      <c r="ACE76" s="25"/>
      <c r="ACF76" s="25"/>
      <c r="ACG76" s="25"/>
      <c r="ACH76" s="25"/>
      <c r="ACI76" s="25"/>
      <c r="ACJ76" s="25"/>
      <c r="ACK76" s="25"/>
      <c r="ACL76" s="25"/>
      <c r="ACM76" s="25"/>
      <c r="ACN76" s="25"/>
      <c r="ACO76" s="25"/>
      <c r="ACP76" s="25"/>
      <c r="ACQ76" s="25"/>
      <c r="ACR76" s="25"/>
      <c r="ACS76" s="25"/>
      <c r="ACT76" s="25"/>
      <c r="ACU76" s="25"/>
      <c r="ACV76" s="25"/>
      <c r="ACW76" s="25"/>
      <c r="ACX76" s="25"/>
      <c r="ACY76" s="25"/>
      <c r="ACZ76" s="25"/>
      <c r="ADA76" s="25"/>
      <c r="ADB76" s="25"/>
      <c r="ADC76" s="25"/>
      <c r="ADD76" s="25"/>
      <c r="ADE76" s="25"/>
      <c r="ADF76" s="25"/>
      <c r="ADG76" s="25"/>
      <c r="ADH76" s="25"/>
      <c r="ADI76" s="25"/>
      <c r="ADJ76" s="25"/>
      <c r="ADK76" s="25"/>
      <c r="ADL76" s="25"/>
      <c r="ADM76" s="25"/>
      <c r="ADN76" s="25"/>
      <c r="ADO76" s="25"/>
      <c r="ADP76" s="25"/>
      <c r="ADQ76" s="25"/>
      <c r="ADR76" s="25"/>
      <c r="ADS76" s="25"/>
      <c r="ADT76" s="25"/>
      <c r="ADU76" s="25"/>
      <c r="ADV76" s="25"/>
      <c r="ADW76" s="25"/>
      <c r="ADX76" s="25"/>
      <c r="ADY76" s="25"/>
      <c r="ADZ76" s="25"/>
      <c r="AEA76" s="25"/>
      <c r="AEB76" s="25"/>
      <c r="AEC76" s="25"/>
      <c r="AED76" s="25"/>
      <c r="AEE76" s="25"/>
      <c r="AEF76" s="25"/>
      <c r="AEG76" s="25"/>
      <c r="AEH76" s="25"/>
      <c r="AEI76" s="25"/>
      <c r="AEJ76" s="25"/>
      <c r="AEK76" s="25"/>
      <c r="AEL76" s="25"/>
      <c r="AEM76" s="25"/>
      <c r="AEN76" s="25"/>
      <c r="AEO76" s="25"/>
      <c r="AEP76" s="25"/>
      <c r="AEQ76" s="25"/>
      <c r="AER76" s="25"/>
      <c r="AES76" s="25"/>
      <c r="AET76" s="25"/>
      <c r="AEU76" s="25"/>
      <c r="AEV76" s="25"/>
      <c r="AEW76" s="25"/>
      <c r="AEX76" s="25"/>
      <c r="AEY76" s="25"/>
      <c r="AEZ76" s="25"/>
      <c r="AFA76" s="25"/>
      <c r="AFB76" s="25"/>
      <c r="AFC76" s="25"/>
      <c r="AFD76" s="25"/>
      <c r="AFE76" s="25"/>
      <c r="AFF76" s="25"/>
      <c r="AFG76" s="25"/>
      <c r="AFH76" s="25"/>
      <c r="AFI76" s="25"/>
      <c r="AFJ76" s="25"/>
      <c r="AFK76" s="25"/>
      <c r="AFL76" s="25"/>
      <c r="AFM76" s="25"/>
      <c r="AFN76" s="25"/>
      <c r="AFO76" s="25"/>
      <c r="AFP76" s="25"/>
      <c r="AFQ76" s="25"/>
      <c r="AFR76" s="25"/>
      <c r="AFS76" s="25"/>
      <c r="AFT76" s="25"/>
      <c r="AFU76" s="25"/>
      <c r="AFV76" s="25"/>
      <c r="AFW76" s="25"/>
      <c r="AFX76" s="25"/>
      <c r="AFY76" s="25"/>
      <c r="AFZ76" s="25"/>
      <c r="AGA76" s="25"/>
      <c r="AGB76" s="25"/>
      <c r="AGC76" s="25"/>
      <c r="AGD76" s="25"/>
      <c r="AGE76" s="25"/>
      <c r="AGF76" s="25"/>
      <c r="AGG76" s="25"/>
      <c r="AGH76" s="25"/>
      <c r="AGI76" s="25"/>
      <c r="AGJ76" s="25"/>
      <c r="AGK76" s="25"/>
      <c r="AGL76" s="25"/>
      <c r="AGM76" s="25"/>
      <c r="AGN76" s="25"/>
      <c r="AGO76" s="25"/>
      <c r="AGP76" s="25"/>
      <c r="AGQ76" s="25"/>
      <c r="AGR76" s="25"/>
      <c r="AGS76" s="25"/>
      <c r="AGT76" s="25"/>
      <c r="AGU76" s="25"/>
      <c r="AGV76" s="25"/>
      <c r="AGW76" s="25"/>
      <c r="AGX76" s="25"/>
      <c r="AGY76" s="25"/>
      <c r="AGZ76" s="25"/>
      <c r="AHA76" s="25"/>
      <c r="AHB76" s="25"/>
      <c r="AHC76" s="25"/>
      <c r="AHD76" s="25"/>
      <c r="AHE76" s="25"/>
      <c r="AHF76" s="25"/>
      <c r="AHG76" s="25"/>
      <c r="AHH76" s="25"/>
      <c r="AHI76" s="25"/>
      <c r="AHJ76" s="25"/>
      <c r="AHK76" s="25"/>
      <c r="AHL76" s="25"/>
      <c r="AHM76" s="25"/>
      <c r="AHN76" s="25"/>
      <c r="AHO76" s="25"/>
      <c r="AHP76" s="25"/>
      <c r="AHQ76" s="25"/>
      <c r="AHR76" s="25"/>
      <c r="AHS76" s="25"/>
      <c r="AHT76" s="25"/>
      <c r="AHU76" s="25"/>
      <c r="AHV76" s="25"/>
      <c r="AHW76" s="25"/>
      <c r="AHX76" s="25"/>
      <c r="AHY76" s="25"/>
      <c r="AHZ76" s="25"/>
      <c r="AIA76" s="25"/>
      <c r="AIB76" s="25"/>
      <c r="AIC76" s="25"/>
      <c r="AID76" s="25"/>
      <c r="AIE76" s="25"/>
      <c r="AIF76" s="25"/>
      <c r="AIG76" s="25"/>
      <c r="AIH76" s="25"/>
      <c r="AII76" s="25"/>
      <c r="AIJ76" s="25"/>
      <c r="AIK76" s="25"/>
      <c r="AIL76" s="25"/>
      <c r="AIM76" s="25"/>
      <c r="AIN76" s="25"/>
      <c r="AIO76" s="25"/>
      <c r="AIP76" s="25"/>
      <c r="AIQ76" s="25"/>
      <c r="AIR76" s="25"/>
      <c r="AIS76" s="25"/>
      <c r="AIT76" s="25"/>
      <c r="AIU76" s="25"/>
      <c r="AIV76" s="25"/>
      <c r="AIW76" s="25"/>
      <c r="AIX76" s="25"/>
      <c r="AIY76" s="25"/>
      <c r="AIZ76" s="25"/>
      <c r="AJA76" s="25"/>
      <c r="AJB76" s="25"/>
      <c r="AJC76" s="25"/>
      <c r="AJD76" s="25"/>
      <c r="AJE76" s="25"/>
      <c r="AJF76" s="25"/>
      <c r="AJG76" s="25"/>
      <c r="AJH76" s="25"/>
      <c r="AJI76" s="25"/>
      <c r="AJJ76" s="25"/>
      <c r="AJK76" s="25"/>
      <c r="AJL76" s="25"/>
      <c r="AJM76" s="25"/>
      <c r="AJN76" s="25"/>
      <c r="AJO76" s="25"/>
      <c r="AJP76" s="25"/>
      <c r="AJQ76" s="25"/>
      <c r="AJR76" s="25"/>
      <c r="AJS76" s="25"/>
      <c r="AJT76" s="25"/>
      <c r="AJU76" s="25"/>
      <c r="AJV76" s="25"/>
      <c r="AJW76" s="25"/>
      <c r="AJX76" s="25"/>
      <c r="AJY76" s="25"/>
      <c r="AJZ76" s="25"/>
      <c r="AKA76" s="25"/>
      <c r="AKB76" s="25"/>
      <c r="AKC76" s="25"/>
      <c r="AKD76" s="25"/>
      <c r="AKE76" s="25"/>
      <c r="AKF76" s="25"/>
      <c r="AKG76" s="25"/>
      <c r="AKH76" s="25"/>
      <c r="AKI76" s="25"/>
      <c r="AKJ76" s="25"/>
      <c r="AKK76" s="25"/>
      <c r="AKL76" s="25"/>
      <c r="AKM76" s="25"/>
      <c r="AKN76" s="25"/>
      <c r="AKO76" s="25"/>
      <c r="AKP76" s="25"/>
      <c r="AKQ76" s="25"/>
      <c r="AKR76" s="25"/>
      <c r="AKS76" s="25"/>
      <c r="AKT76" s="25"/>
      <c r="AKU76" s="25"/>
      <c r="AKV76" s="25"/>
      <c r="AKW76" s="25"/>
      <c r="AKX76" s="25"/>
      <c r="AKY76" s="25"/>
      <c r="AKZ76" s="25"/>
      <c r="ALA76" s="25"/>
      <c r="ALB76" s="25"/>
      <c r="ALC76" s="25"/>
      <c r="ALD76" s="25"/>
      <c r="ALE76" s="25"/>
      <c r="ALF76" s="25"/>
      <c r="ALG76" s="25"/>
      <c r="ALH76" s="25"/>
      <c r="ALI76" s="25"/>
      <c r="ALJ76" s="25"/>
      <c r="ALK76" s="25"/>
      <c r="ALL76" s="25"/>
      <c r="ALM76" s="25"/>
      <c r="ALN76" s="25"/>
      <c r="ALO76" s="25"/>
      <c r="ALP76" s="25"/>
      <c r="ALQ76" s="25"/>
      <c r="ALR76" s="25"/>
      <c r="ALS76" s="25"/>
      <c r="ALT76" s="25"/>
      <c r="ALU76" s="25"/>
      <c r="ALV76" s="25"/>
      <c r="ALW76" s="25"/>
      <c r="ALX76" s="25"/>
      <c r="ALY76" s="25"/>
      <c r="ALZ76" s="25"/>
      <c r="AMA76" s="25"/>
      <c r="AMB76" s="25"/>
      <c r="AMC76" s="25"/>
      <c r="AMD76" s="25"/>
      <c r="AME76" s="25"/>
      <c r="AMF76" s="25"/>
      <c r="AMG76" s="25"/>
      <c r="AMH76" s="25"/>
      <c r="AMI76" s="25"/>
      <c r="AMJ76" s="25"/>
      <c r="AMK76" s="25"/>
      <c r="AML76" s="25"/>
      <c r="AMM76" s="25"/>
      <c r="AMN76" s="25"/>
      <c r="AMO76" s="25"/>
      <c r="AMP76" s="25"/>
      <c r="AMQ76" s="25"/>
      <c r="AMR76" s="25"/>
      <c r="AMS76" s="25"/>
      <c r="AMT76" s="25"/>
      <c r="AMU76" s="25"/>
      <c r="AMV76" s="25"/>
      <c r="AMW76" s="25"/>
      <c r="AMX76" s="25"/>
      <c r="AMY76" s="25"/>
      <c r="AMZ76" s="25"/>
      <c r="ANA76" s="25"/>
      <c r="ANB76" s="25"/>
      <c r="ANC76" s="25"/>
      <c r="AND76" s="25"/>
      <c r="ANE76" s="25"/>
      <c r="ANF76" s="25"/>
      <c r="ANG76" s="25"/>
      <c r="ANH76" s="25"/>
      <c r="ANI76" s="25"/>
      <c r="ANJ76" s="25"/>
      <c r="ANK76" s="25"/>
      <c r="ANL76" s="25"/>
      <c r="ANM76" s="25"/>
      <c r="ANN76" s="25"/>
      <c r="ANO76" s="25"/>
      <c r="ANP76" s="25"/>
      <c r="ANQ76" s="25"/>
      <c r="ANR76" s="25"/>
      <c r="ANS76" s="25"/>
      <c r="ANT76" s="25"/>
      <c r="ANU76" s="25"/>
      <c r="ANV76" s="25"/>
      <c r="ANW76" s="25"/>
      <c r="ANX76" s="25"/>
      <c r="ANY76" s="25"/>
      <c r="ANZ76" s="25"/>
      <c r="AOA76" s="25"/>
      <c r="AOB76" s="25"/>
      <c r="AOC76" s="25"/>
      <c r="AOD76" s="25"/>
      <c r="AOE76" s="25"/>
      <c r="AOF76" s="25"/>
      <c r="AOG76" s="25"/>
      <c r="AOH76" s="25"/>
      <c r="AOI76" s="25"/>
      <c r="AOJ76" s="25"/>
      <c r="AOK76" s="25"/>
      <c r="AOL76" s="25"/>
      <c r="AOM76" s="25"/>
      <c r="AON76" s="25"/>
      <c r="AOO76" s="25"/>
      <c r="AOP76" s="25"/>
      <c r="AOQ76" s="25"/>
      <c r="AOR76" s="25"/>
      <c r="AOS76" s="25"/>
      <c r="AOT76" s="25"/>
      <c r="AOU76" s="25"/>
      <c r="AOV76" s="25"/>
      <c r="AOW76" s="25"/>
      <c r="AOX76" s="25"/>
      <c r="AOY76" s="25"/>
      <c r="AOZ76" s="25"/>
      <c r="APA76" s="25"/>
      <c r="APB76" s="25"/>
      <c r="APC76" s="25"/>
      <c r="APD76" s="25"/>
      <c r="APE76" s="25"/>
      <c r="APF76" s="25"/>
      <c r="APG76" s="25"/>
      <c r="APH76" s="25"/>
      <c r="API76" s="25"/>
      <c r="APJ76" s="25"/>
      <c r="APK76" s="25"/>
      <c r="APL76" s="25"/>
      <c r="APM76" s="25"/>
      <c r="APN76" s="25"/>
      <c r="APO76" s="25"/>
      <c r="APP76" s="25"/>
      <c r="APQ76" s="25"/>
      <c r="APR76" s="25"/>
      <c r="APS76" s="25"/>
      <c r="APT76" s="25"/>
      <c r="APU76" s="25"/>
      <c r="APV76" s="25"/>
      <c r="APW76" s="25"/>
      <c r="APX76" s="25"/>
      <c r="APY76" s="25"/>
      <c r="APZ76" s="25"/>
      <c r="AQA76" s="25"/>
      <c r="AQB76" s="25"/>
      <c r="AQC76" s="25"/>
      <c r="AQD76" s="25"/>
      <c r="AQE76" s="25"/>
      <c r="AQF76" s="25"/>
      <c r="AQG76" s="25"/>
      <c r="AQH76" s="25"/>
      <c r="AQI76" s="25"/>
      <c r="AQJ76" s="25"/>
      <c r="AQK76" s="25"/>
      <c r="AQL76" s="25"/>
      <c r="AQM76" s="25"/>
      <c r="AQN76" s="25"/>
      <c r="AQO76" s="25"/>
      <c r="AQP76" s="25"/>
      <c r="AQQ76" s="25"/>
      <c r="AQR76" s="25"/>
      <c r="AQS76" s="25"/>
      <c r="AQT76" s="25"/>
      <c r="AQU76" s="25"/>
      <c r="AQV76" s="25"/>
      <c r="AQW76" s="25"/>
      <c r="AQX76" s="25"/>
      <c r="AQY76" s="25"/>
      <c r="AQZ76" s="25"/>
      <c r="ARA76" s="25"/>
      <c r="ARB76" s="25"/>
      <c r="ARC76" s="25"/>
      <c r="ARD76" s="25"/>
      <c r="ARE76" s="25"/>
      <c r="ARF76" s="25"/>
      <c r="ARG76" s="25"/>
      <c r="ARH76" s="25"/>
      <c r="ARI76" s="25"/>
      <c r="ARJ76" s="25"/>
      <c r="ARK76" s="25"/>
      <c r="ARL76" s="25"/>
      <c r="ARM76" s="25"/>
      <c r="ARN76" s="25"/>
      <c r="ARO76" s="25"/>
      <c r="ARP76" s="25"/>
      <c r="ARQ76" s="25"/>
      <c r="ARR76" s="25"/>
      <c r="ARS76" s="25"/>
      <c r="ART76" s="25"/>
      <c r="ARU76" s="25"/>
      <c r="ARV76" s="25"/>
      <c r="ARW76" s="25"/>
      <c r="ARX76" s="25"/>
      <c r="ARY76" s="25"/>
      <c r="ARZ76" s="25"/>
      <c r="ASA76" s="25"/>
      <c r="ASB76" s="25"/>
      <c r="ASC76" s="25"/>
      <c r="ASD76" s="25"/>
      <c r="ASE76" s="25"/>
      <c r="ASF76" s="25"/>
      <c r="ASG76" s="25"/>
      <c r="ASH76" s="25"/>
      <c r="ASI76" s="25"/>
      <c r="ASJ76" s="25"/>
      <c r="ASK76" s="25"/>
      <c r="ASL76" s="25"/>
      <c r="ASM76" s="25"/>
      <c r="ASN76" s="25"/>
      <c r="ASO76" s="25"/>
      <c r="ASP76" s="25"/>
      <c r="ASQ76" s="25"/>
      <c r="ASR76" s="25"/>
      <c r="ASS76" s="25"/>
      <c r="AST76" s="25"/>
      <c r="ASU76" s="25"/>
      <c r="ASV76" s="25"/>
      <c r="ASW76" s="25"/>
      <c r="ASX76" s="25"/>
      <c r="ASY76" s="25"/>
      <c r="ASZ76" s="25"/>
      <c r="ATA76" s="25"/>
      <c r="ATB76" s="25"/>
      <c r="ATC76" s="25"/>
      <c r="ATD76" s="25"/>
      <c r="ATE76" s="25"/>
      <c r="ATF76" s="25"/>
      <c r="ATG76" s="25"/>
      <c r="ATH76" s="25"/>
      <c r="ATI76" s="25"/>
      <c r="ATJ76" s="25"/>
      <c r="ATK76" s="25"/>
      <c r="ATL76" s="25"/>
      <c r="ATM76" s="25"/>
      <c r="ATN76" s="25"/>
      <c r="ATO76" s="25"/>
      <c r="ATP76" s="25"/>
      <c r="ATQ76" s="25"/>
      <c r="ATR76" s="25"/>
      <c r="ATS76" s="25"/>
      <c r="ATT76" s="25"/>
      <c r="ATU76" s="25"/>
      <c r="ATV76" s="25"/>
      <c r="ATW76" s="25"/>
      <c r="ATX76" s="25"/>
      <c r="ATY76" s="25"/>
      <c r="ATZ76" s="25"/>
      <c r="AUA76" s="25"/>
      <c r="AUB76" s="25"/>
      <c r="AUC76" s="25"/>
      <c r="AUD76" s="25"/>
      <c r="AUE76" s="25"/>
      <c r="AUF76" s="25"/>
      <c r="AUG76" s="25"/>
      <c r="AUH76" s="25"/>
      <c r="AUI76" s="25"/>
      <c r="AUJ76" s="25"/>
      <c r="AUK76" s="25"/>
      <c r="AUL76" s="25"/>
      <c r="AUM76" s="25"/>
      <c r="AUN76" s="25"/>
      <c r="AUO76" s="25"/>
      <c r="AUP76" s="25"/>
      <c r="AUQ76" s="25"/>
      <c r="AUR76" s="25"/>
      <c r="AUS76" s="25"/>
      <c r="AUT76" s="25"/>
      <c r="AUU76" s="25"/>
      <c r="AUV76" s="25"/>
      <c r="AUW76" s="25"/>
      <c r="AUX76" s="25"/>
      <c r="AUY76" s="25"/>
      <c r="AUZ76" s="25"/>
      <c r="AVA76" s="25"/>
      <c r="AVB76" s="25"/>
      <c r="AVC76" s="25"/>
      <c r="AVD76" s="25"/>
      <c r="AVE76" s="25"/>
      <c r="AVF76" s="25"/>
      <c r="AVG76" s="25"/>
      <c r="AVH76" s="25"/>
      <c r="AVI76" s="25"/>
      <c r="AVJ76" s="25"/>
      <c r="AVK76" s="25"/>
      <c r="AVL76" s="25"/>
      <c r="AVM76" s="25"/>
      <c r="AVN76" s="25"/>
      <c r="AVO76" s="25"/>
      <c r="AVP76" s="25"/>
      <c r="AVQ76" s="25"/>
      <c r="AVR76" s="25"/>
      <c r="AVS76" s="25"/>
      <c r="AVT76" s="25"/>
      <c r="AVU76" s="25"/>
      <c r="AVV76" s="25"/>
      <c r="AVW76" s="25"/>
      <c r="AVX76" s="25"/>
      <c r="AVY76" s="25"/>
      <c r="AVZ76" s="25"/>
      <c r="AWA76" s="25"/>
      <c r="AWB76" s="25"/>
      <c r="AWC76" s="25"/>
      <c r="AWD76" s="25"/>
      <c r="AWE76" s="25"/>
      <c r="AWF76" s="25"/>
      <c r="AWG76" s="25"/>
      <c r="AWH76" s="25"/>
      <c r="AWI76" s="25"/>
      <c r="AWJ76" s="25"/>
      <c r="AWK76" s="25"/>
      <c r="AWL76" s="25"/>
      <c r="AWM76" s="25"/>
      <c r="AWN76" s="25"/>
      <c r="AWO76" s="25"/>
      <c r="AWP76" s="25"/>
      <c r="AWQ76" s="25"/>
      <c r="AWR76" s="25"/>
      <c r="AWS76" s="25"/>
      <c r="AWT76" s="25"/>
      <c r="AWU76" s="25"/>
      <c r="AWV76" s="25"/>
      <c r="AWW76" s="25"/>
      <c r="AWX76" s="25"/>
      <c r="AWY76" s="25"/>
      <c r="AWZ76" s="25"/>
      <c r="AXA76" s="25"/>
      <c r="AXB76" s="25"/>
      <c r="AXC76" s="25"/>
      <c r="AXD76" s="25"/>
      <c r="AXE76" s="25"/>
      <c r="AXF76" s="25"/>
      <c r="AXG76" s="25"/>
      <c r="AXH76" s="25"/>
      <c r="AXI76" s="25"/>
      <c r="AXJ76" s="25"/>
      <c r="AXK76" s="25"/>
      <c r="AXL76" s="25"/>
      <c r="AXM76" s="25"/>
      <c r="AXN76" s="25"/>
      <c r="AXO76" s="25"/>
      <c r="AXP76" s="25"/>
      <c r="AXQ76" s="25"/>
      <c r="AXR76" s="25"/>
      <c r="AXS76" s="25"/>
      <c r="AXT76" s="25"/>
      <c r="AXU76" s="25"/>
      <c r="AXV76" s="25"/>
      <c r="AXW76" s="25"/>
      <c r="AXX76" s="25"/>
      <c r="AXY76" s="25"/>
      <c r="AXZ76" s="25"/>
      <c r="AYA76" s="25"/>
      <c r="AYB76" s="25"/>
      <c r="AYC76" s="25"/>
      <c r="AYD76" s="25"/>
      <c r="AYE76" s="25"/>
      <c r="AYF76" s="25"/>
      <c r="AYG76" s="25"/>
      <c r="AYH76" s="25"/>
      <c r="AYI76" s="25"/>
      <c r="AYJ76" s="25"/>
      <c r="AYK76" s="25"/>
      <c r="AYL76" s="25"/>
      <c r="AYM76" s="25"/>
      <c r="AYN76" s="25"/>
      <c r="AYO76" s="25"/>
      <c r="AYP76" s="25"/>
      <c r="AYQ76" s="25"/>
      <c r="AYR76" s="25"/>
      <c r="AYS76" s="25"/>
      <c r="AYT76" s="25"/>
      <c r="AYU76" s="25"/>
      <c r="AYV76" s="25"/>
      <c r="AYW76" s="25"/>
      <c r="AYX76" s="25"/>
      <c r="AYY76" s="25"/>
      <c r="AYZ76" s="25"/>
      <c r="AZA76" s="25"/>
      <c r="AZB76" s="25"/>
      <c r="AZC76" s="25"/>
      <c r="AZD76" s="25"/>
      <c r="AZE76" s="25"/>
      <c r="AZF76" s="25"/>
      <c r="AZG76" s="25"/>
      <c r="AZH76" s="25"/>
      <c r="AZI76" s="25"/>
      <c r="AZJ76" s="25"/>
      <c r="AZK76" s="25"/>
      <c r="AZL76" s="25"/>
      <c r="AZM76" s="25"/>
      <c r="AZN76" s="25"/>
      <c r="AZO76" s="25"/>
      <c r="AZP76" s="25"/>
      <c r="AZQ76" s="25"/>
      <c r="AZR76" s="25"/>
      <c r="AZS76" s="25"/>
      <c r="AZT76" s="25"/>
      <c r="AZU76" s="25"/>
      <c r="AZV76" s="25"/>
      <c r="AZW76" s="25"/>
      <c r="AZX76" s="25"/>
      <c r="AZY76" s="25"/>
      <c r="AZZ76" s="25"/>
      <c r="BAA76" s="25"/>
      <c r="BAB76" s="25"/>
      <c r="BAC76" s="25"/>
      <c r="BAD76" s="25"/>
      <c r="BAE76" s="25"/>
      <c r="BAF76" s="25"/>
      <c r="BAG76" s="25"/>
      <c r="BAH76" s="25"/>
      <c r="BAI76" s="25"/>
      <c r="BAJ76" s="25"/>
      <c r="BAK76" s="25"/>
      <c r="BAL76" s="25"/>
      <c r="BAM76" s="25"/>
      <c r="BAN76" s="25"/>
      <c r="BAO76" s="25"/>
      <c r="BAP76" s="25"/>
      <c r="BAQ76" s="25"/>
      <c r="BAR76" s="25"/>
      <c r="BAS76" s="25"/>
      <c r="BAT76" s="25"/>
      <c r="BAU76" s="25"/>
      <c r="BAV76" s="25"/>
      <c r="BAW76" s="25"/>
      <c r="BAX76" s="25"/>
      <c r="BAY76" s="25"/>
      <c r="BAZ76" s="25"/>
      <c r="BBA76" s="25"/>
      <c r="BBB76" s="25"/>
      <c r="BBC76" s="25"/>
      <c r="BBD76" s="25"/>
      <c r="BBE76" s="25"/>
      <c r="BBF76" s="25"/>
      <c r="BBG76" s="25"/>
      <c r="BBH76" s="25"/>
      <c r="BBI76" s="25"/>
      <c r="BBJ76" s="25"/>
      <c r="BBK76" s="25"/>
      <c r="BBL76" s="25"/>
      <c r="BBM76" s="25"/>
      <c r="BBN76" s="25"/>
      <c r="BBO76" s="25"/>
      <c r="BBP76" s="25"/>
      <c r="BBQ76" s="25"/>
      <c r="BBR76" s="25"/>
      <c r="BBS76" s="25"/>
      <c r="BBT76" s="25"/>
      <c r="BBU76" s="25"/>
      <c r="BBV76" s="25"/>
      <c r="BBW76" s="25"/>
      <c r="BBX76" s="25"/>
      <c r="BBY76" s="25"/>
      <c r="BBZ76" s="25"/>
      <c r="BCA76" s="25"/>
      <c r="BCB76" s="25"/>
      <c r="BCC76" s="25"/>
      <c r="BCD76" s="25"/>
      <c r="BCE76" s="25"/>
      <c r="BCF76" s="25"/>
      <c r="BCG76" s="25"/>
      <c r="BCH76" s="25"/>
      <c r="BCI76" s="25"/>
      <c r="BCJ76" s="25"/>
      <c r="BCK76" s="25"/>
      <c r="BCL76" s="25"/>
      <c r="BCM76" s="25"/>
      <c r="BCN76" s="25"/>
      <c r="BCO76" s="25"/>
      <c r="BCP76" s="25"/>
      <c r="BCQ76" s="25"/>
      <c r="BCR76" s="25"/>
      <c r="BCS76" s="25"/>
      <c r="BCT76" s="25"/>
      <c r="BCU76" s="25"/>
      <c r="BCV76" s="25"/>
      <c r="BCW76" s="25"/>
      <c r="BCX76" s="25"/>
      <c r="BCY76" s="25"/>
      <c r="BCZ76" s="25"/>
      <c r="BDA76" s="25"/>
      <c r="BDB76" s="25"/>
      <c r="BDC76" s="25"/>
      <c r="BDD76" s="25"/>
      <c r="BDE76" s="25"/>
      <c r="BDF76" s="25"/>
      <c r="BDG76" s="25"/>
      <c r="BDH76" s="25"/>
      <c r="BDI76" s="25"/>
      <c r="BDJ76" s="25"/>
      <c r="BDK76" s="25"/>
      <c r="BDL76" s="25"/>
      <c r="BDM76" s="25"/>
      <c r="BDN76" s="25"/>
      <c r="BDO76" s="25"/>
      <c r="BDP76" s="25"/>
      <c r="BDQ76" s="25"/>
      <c r="BDR76" s="25"/>
      <c r="BDS76" s="25"/>
      <c r="BDT76" s="25"/>
      <c r="BDU76" s="25"/>
      <c r="BDV76" s="25"/>
      <c r="BDW76" s="25"/>
      <c r="BDX76" s="25"/>
      <c r="BDY76" s="25"/>
      <c r="BDZ76" s="25"/>
      <c r="BEA76" s="25"/>
      <c r="BEB76" s="25"/>
      <c r="BEC76" s="25"/>
      <c r="BED76" s="25"/>
      <c r="BEE76" s="25"/>
      <c r="BEF76" s="25"/>
      <c r="BEG76" s="25"/>
      <c r="BEH76" s="25"/>
      <c r="BEI76" s="25"/>
      <c r="BEJ76" s="25"/>
      <c r="BEK76" s="25"/>
      <c r="BEL76" s="25"/>
      <c r="BEM76" s="25"/>
      <c r="BEN76" s="25"/>
      <c r="BEO76" s="25"/>
      <c r="BEP76" s="25"/>
      <c r="BEQ76" s="25"/>
      <c r="BER76" s="25"/>
      <c r="BES76" s="25"/>
      <c r="BET76" s="25"/>
      <c r="BEU76" s="25"/>
      <c r="BEV76" s="25"/>
      <c r="BEW76" s="25"/>
      <c r="BEX76" s="25"/>
      <c r="BEY76" s="25"/>
      <c r="BEZ76" s="25"/>
      <c r="BFA76" s="25"/>
      <c r="BFB76" s="25"/>
      <c r="BFC76" s="25"/>
      <c r="BFD76" s="25"/>
      <c r="BFE76" s="25"/>
      <c r="BFF76" s="25"/>
      <c r="BFG76" s="25"/>
      <c r="BFH76" s="25"/>
      <c r="BFI76" s="25"/>
      <c r="BFJ76" s="25"/>
      <c r="BFK76" s="25"/>
      <c r="BFL76" s="25"/>
      <c r="BFM76" s="25"/>
      <c r="BFN76" s="25"/>
      <c r="BFO76" s="25"/>
      <c r="BFP76" s="25"/>
      <c r="BFQ76" s="25"/>
      <c r="BFR76" s="25"/>
      <c r="BFS76" s="25"/>
      <c r="BFT76" s="25"/>
      <c r="BFU76" s="25"/>
      <c r="BFV76" s="25"/>
      <c r="BFW76" s="25"/>
      <c r="BFX76" s="25"/>
      <c r="BFY76" s="25"/>
      <c r="BFZ76" s="25"/>
      <c r="BGA76" s="25"/>
      <c r="BGB76" s="25"/>
      <c r="BGC76" s="25"/>
      <c r="BGD76" s="25"/>
      <c r="BGE76" s="25"/>
      <c r="BGF76" s="25"/>
      <c r="BGG76" s="25"/>
      <c r="BGH76" s="25"/>
      <c r="BGI76" s="25"/>
      <c r="BGJ76" s="25"/>
      <c r="BGK76" s="25"/>
      <c r="BGL76" s="25"/>
      <c r="BGM76" s="25"/>
      <c r="BGN76" s="25"/>
      <c r="BGO76" s="25"/>
      <c r="BGP76" s="25"/>
      <c r="BGQ76" s="25"/>
      <c r="BGR76" s="25"/>
      <c r="BGS76" s="25"/>
      <c r="BGT76" s="25"/>
      <c r="BGU76" s="25"/>
      <c r="BGV76" s="25"/>
      <c r="BGW76" s="25"/>
      <c r="BGX76" s="25"/>
      <c r="BGY76" s="25"/>
      <c r="BGZ76" s="25"/>
      <c r="BHA76" s="25"/>
      <c r="BHB76" s="25"/>
      <c r="BHC76" s="25"/>
      <c r="BHD76" s="25"/>
      <c r="BHE76" s="25"/>
      <c r="BHF76" s="25"/>
      <c r="BHG76" s="25"/>
      <c r="BHH76" s="25"/>
      <c r="BHI76" s="25"/>
      <c r="BHJ76" s="25"/>
      <c r="BHK76" s="25"/>
      <c r="BHL76" s="25"/>
      <c r="BHM76" s="25"/>
      <c r="BHN76" s="25"/>
      <c r="BHO76" s="25"/>
      <c r="BHP76" s="25"/>
      <c r="BHQ76" s="25"/>
      <c r="BHR76" s="25"/>
      <c r="BHS76" s="25"/>
      <c r="BHT76" s="25"/>
      <c r="BHU76" s="25"/>
      <c r="BHV76" s="25"/>
      <c r="BHW76" s="25"/>
      <c r="BHX76" s="25"/>
      <c r="BHY76" s="25"/>
      <c r="BHZ76" s="25"/>
      <c r="BIA76" s="25"/>
      <c r="BIB76" s="25"/>
      <c r="BIC76" s="25"/>
      <c r="BID76" s="25"/>
      <c r="BIE76" s="25"/>
      <c r="BIF76" s="25"/>
      <c r="BIG76" s="25"/>
      <c r="BIH76" s="25"/>
      <c r="BII76" s="25"/>
      <c r="BIJ76" s="25"/>
      <c r="BIK76" s="25"/>
      <c r="BIL76" s="25"/>
      <c r="BIM76" s="25"/>
      <c r="BIN76" s="25"/>
      <c r="BIO76" s="25"/>
      <c r="BIP76" s="25"/>
      <c r="BIQ76" s="25"/>
      <c r="BIR76" s="25"/>
      <c r="BIS76" s="25"/>
      <c r="BIT76" s="25"/>
      <c r="BIU76" s="25"/>
      <c r="BIV76" s="25"/>
      <c r="BIW76" s="25"/>
      <c r="BIX76" s="25"/>
      <c r="BIY76" s="25"/>
      <c r="BIZ76" s="25"/>
      <c r="BJA76" s="25"/>
      <c r="BJB76" s="25"/>
      <c r="BJC76" s="25"/>
      <c r="BJD76" s="25"/>
      <c r="BJE76" s="25"/>
      <c r="BJF76" s="25"/>
      <c r="BJG76" s="25"/>
      <c r="BJH76" s="25"/>
      <c r="BJI76" s="25"/>
      <c r="BJJ76" s="25"/>
      <c r="BJK76" s="25"/>
      <c r="BJL76" s="25"/>
      <c r="BJM76" s="25"/>
      <c r="BJN76" s="25"/>
      <c r="BJO76" s="25"/>
      <c r="BJP76" s="25"/>
      <c r="BJQ76" s="25"/>
      <c r="BJR76" s="25"/>
      <c r="BJS76" s="25"/>
      <c r="BJT76" s="25"/>
      <c r="BJU76" s="25"/>
      <c r="BJV76" s="25"/>
      <c r="BJW76" s="25"/>
      <c r="BJX76" s="25"/>
      <c r="BJY76" s="25"/>
      <c r="BJZ76" s="25"/>
      <c r="BKA76" s="25"/>
      <c r="BKB76" s="25"/>
      <c r="BKC76" s="25"/>
      <c r="BKD76" s="25"/>
      <c r="BKE76" s="25"/>
      <c r="BKF76" s="25"/>
      <c r="BKG76" s="25"/>
      <c r="BKH76" s="25"/>
      <c r="BKI76" s="25"/>
      <c r="BKJ76" s="25"/>
      <c r="BKK76" s="25"/>
      <c r="BKL76" s="25"/>
      <c r="BKM76" s="25"/>
      <c r="BKN76" s="25"/>
      <c r="BKO76" s="25"/>
      <c r="BKP76" s="25"/>
      <c r="BKQ76" s="25"/>
      <c r="BKR76" s="25"/>
      <c r="BKS76" s="25"/>
      <c r="BKT76" s="25"/>
      <c r="BKU76" s="25"/>
      <c r="BKV76" s="25"/>
      <c r="BKW76" s="25"/>
      <c r="BKX76" s="25"/>
      <c r="BKY76" s="25"/>
      <c r="BKZ76" s="25"/>
      <c r="BLA76" s="25"/>
      <c r="BLB76" s="25"/>
      <c r="BLC76" s="25"/>
      <c r="BLD76" s="25"/>
      <c r="BLE76" s="25"/>
      <c r="BLF76" s="25"/>
      <c r="BLG76" s="25"/>
      <c r="BLH76" s="25"/>
      <c r="BLI76" s="25"/>
      <c r="BLJ76" s="25"/>
      <c r="BLK76" s="25"/>
      <c r="BLL76" s="25"/>
      <c r="BLM76" s="25"/>
      <c r="BLN76" s="25"/>
      <c r="BLO76" s="25"/>
      <c r="BLP76" s="25"/>
      <c r="BLQ76" s="25"/>
      <c r="BLR76" s="25"/>
      <c r="BLS76" s="25"/>
      <c r="BLT76" s="25"/>
      <c r="BLU76" s="25"/>
      <c r="BLV76" s="25"/>
      <c r="BLW76" s="25"/>
      <c r="BLX76" s="25"/>
      <c r="BLY76" s="25"/>
      <c r="BLZ76" s="25"/>
      <c r="BMA76" s="25"/>
      <c r="BMB76" s="25"/>
      <c r="BMC76" s="25"/>
      <c r="BMD76" s="25"/>
      <c r="BME76" s="25"/>
      <c r="BMF76" s="25"/>
      <c r="BMG76" s="25"/>
      <c r="BMH76" s="25"/>
      <c r="BMI76" s="25"/>
      <c r="BMJ76" s="25"/>
      <c r="BMK76" s="25"/>
      <c r="BML76" s="25"/>
      <c r="BMM76" s="25"/>
      <c r="BMN76" s="25"/>
      <c r="BMO76" s="25"/>
      <c r="BMP76" s="25"/>
      <c r="BMQ76" s="25"/>
      <c r="BMR76" s="25"/>
      <c r="BMS76" s="25"/>
      <c r="BMT76" s="25"/>
      <c r="BMU76" s="25"/>
      <c r="BMV76" s="25"/>
      <c r="BMW76" s="25"/>
      <c r="BMX76" s="25"/>
      <c r="BMY76" s="25"/>
      <c r="BMZ76" s="25"/>
      <c r="BNA76" s="25"/>
      <c r="BNB76" s="25"/>
      <c r="BNC76" s="25"/>
      <c r="BND76" s="25"/>
      <c r="BNE76" s="25"/>
      <c r="BNF76" s="25"/>
      <c r="BNG76" s="25"/>
      <c r="BNH76" s="25"/>
      <c r="BNI76" s="25"/>
      <c r="BNJ76" s="25"/>
      <c r="BNK76" s="25"/>
      <c r="BNL76" s="25"/>
      <c r="BNM76" s="25"/>
      <c r="BNN76" s="25"/>
      <c r="BNO76" s="25"/>
      <c r="BNP76" s="25"/>
      <c r="BNQ76" s="25"/>
      <c r="BNR76" s="25"/>
      <c r="BNS76" s="25"/>
      <c r="BNT76" s="25"/>
      <c r="BNU76" s="25"/>
      <c r="BNV76" s="25"/>
      <c r="BNW76" s="25"/>
      <c r="BNX76" s="25"/>
      <c r="BNY76" s="25"/>
      <c r="BNZ76" s="25"/>
      <c r="BOA76" s="25"/>
      <c r="BOB76" s="25"/>
      <c r="BOC76" s="25"/>
      <c r="BOD76" s="25"/>
      <c r="BOE76" s="25"/>
      <c r="BOF76" s="25"/>
      <c r="BOG76" s="25"/>
      <c r="BOH76" s="25"/>
      <c r="BOI76" s="25"/>
      <c r="BOJ76" s="25"/>
      <c r="BOK76" s="25"/>
      <c r="BOL76" s="25"/>
      <c r="BOM76" s="25"/>
      <c r="BON76" s="25"/>
      <c r="BOO76" s="25"/>
      <c r="BOP76" s="25"/>
      <c r="BOQ76" s="25"/>
      <c r="BOR76" s="25"/>
      <c r="BOS76" s="25"/>
      <c r="BOT76" s="25"/>
      <c r="BOU76" s="25"/>
      <c r="BOV76" s="25"/>
      <c r="BOW76" s="25"/>
      <c r="BOX76" s="25"/>
      <c r="BOY76" s="25"/>
      <c r="BOZ76" s="25"/>
      <c r="BPA76" s="25"/>
      <c r="BPB76" s="25"/>
      <c r="BPC76" s="25"/>
      <c r="BPD76" s="25"/>
      <c r="BPE76" s="25"/>
      <c r="BPF76" s="25"/>
      <c r="BPG76" s="25"/>
      <c r="BPH76" s="25"/>
      <c r="BPI76" s="25"/>
      <c r="BPJ76" s="25"/>
      <c r="BPK76" s="25"/>
      <c r="BPL76" s="25"/>
      <c r="BPM76" s="25"/>
      <c r="BPN76" s="25"/>
      <c r="BPO76" s="25"/>
      <c r="BPP76" s="25"/>
      <c r="BPQ76" s="25"/>
      <c r="BPR76" s="25"/>
      <c r="BPS76" s="25"/>
      <c r="BPT76" s="25"/>
      <c r="BPU76" s="25"/>
      <c r="BPV76" s="25"/>
      <c r="BPW76" s="25"/>
      <c r="BPX76" s="25"/>
      <c r="BPY76" s="25"/>
      <c r="BPZ76" s="25"/>
      <c r="BQA76" s="25"/>
      <c r="BQB76" s="25"/>
      <c r="BQC76" s="25"/>
      <c r="BQD76" s="25"/>
      <c r="BQE76" s="25"/>
      <c r="BQF76" s="25"/>
      <c r="BQG76" s="25"/>
      <c r="BQH76" s="25"/>
      <c r="BQI76" s="25"/>
      <c r="BQJ76" s="25"/>
      <c r="BQK76" s="25"/>
      <c r="BQL76" s="25"/>
      <c r="BQM76" s="25"/>
      <c r="BQN76" s="25"/>
      <c r="BQO76" s="25"/>
      <c r="BQP76" s="25"/>
      <c r="BQQ76" s="25"/>
      <c r="BQR76" s="25"/>
      <c r="BQS76" s="25"/>
      <c r="BQT76" s="25"/>
      <c r="BQU76" s="25"/>
      <c r="BQV76" s="25"/>
      <c r="BQW76" s="25"/>
      <c r="BQX76" s="25"/>
      <c r="BQY76" s="25"/>
      <c r="BQZ76" s="25"/>
      <c r="BRA76" s="25"/>
      <c r="BRB76" s="25"/>
      <c r="BRC76" s="25"/>
      <c r="BRD76" s="25"/>
      <c r="BRE76" s="25"/>
      <c r="BRF76" s="25"/>
      <c r="BRG76" s="25"/>
      <c r="BRH76" s="25"/>
      <c r="BRI76" s="25"/>
      <c r="BRJ76" s="25"/>
      <c r="BRK76" s="25"/>
      <c r="BRL76" s="25"/>
      <c r="BRM76" s="25"/>
      <c r="BRN76" s="25"/>
      <c r="BRO76" s="25"/>
      <c r="BRP76" s="25"/>
      <c r="BRQ76" s="25"/>
      <c r="BRR76" s="25"/>
      <c r="BRS76" s="25"/>
      <c r="BRT76" s="25"/>
      <c r="BRU76" s="25"/>
      <c r="BRV76" s="25"/>
      <c r="BRW76" s="25"/>
      <c r="BRX76" s="25"/>
      <c r="BRY76" s="25"/>
      <c r="BRZ76" s="25"/>
      <c r="BSA76" s="25"/>
      <c r="BSB76" s="25"/>
      <c r="BSC76" s="25"/>
      <c r="BSD76" s="25"/>
      <c r="BSE76" s="25"/>
      <c r="BSF76" s="25"/>
      <c r="BSG76" s="25"/>
      <c r="BSH76" s="25"/>
      <c r="BSI76" s="25"/>
      <c r="BSJ76" s="25"/>
      <c r="BSK76" s="25"/>
      <c r="BSL76" s="25"/>
      <c r="BSM76" s="25"/>
      <c r="BSN76" s="25"/>
      <c r="BSO76" s="25"/>
      <c r="BSP76" s="25"/>
      <c r="BSQ76" s="25"/>
      <c r="BSR76" s="25"/>
      <c r="BSS76" s="25"/>
      <c r="BST76" s="25"/>
      <c r="BSU76" s="25"/>
      <c r="BSV76" s="25"/>
      <c r="BSW76" s="25"/>
      <c r="BSX76" s="25"/>
      <c r="BSY76" s="25"/>
      <c r="BSZ76" s="25"/>
      <c r="BTA76" s="25"/>
      <c r="BTB76" s="25"/>
      <c r="BTC76" s="25"/>
      <c r="BTD76" s="25"/>
      <c r="BTE76" s="25"/>
      <c r="BTF76" s="25"/>
      <c r="BTG76" s="25"/>
      <c r="BTH76" s="25"/>
      <c r="BTI76" s="25"/>
      <c r="BTJ76" s="25"/>
      <c r="BTK76" s="25"/>
      <c r="BTL76" s="25"/>
      <c r="BTM76" s="25"/>
      <c r="BTN76" s="25"/>
      <c r="BTO76" s="25"/>
      <c r="BTP76" s="25"/>
      <c r="BTQ76" s="25"/>
      <c r="BTR76" s="25"/>
      <c r="BTS76" s="25"/>
      <c r="BTT76" s="25"/>
      <c r="BTU76" s="25"/>
      <c r="BTV76" s="25"/>
      <c r="BTW76" s="25"/>
      <c r="BTX76" s="25"/>
      <c r="BTY76" s="25"/>
      <c r="BTZ76" s="25"/>
      <c r="BUA76" s="25"/>
      <c r="BUB76" s="25"/>
      <c r="BUC76" s="25"/>
      <c r="BUD76" s="25"/>
      <c r="BUE76" s="25"/>
      <c r="BUF76" s="25"/>
      <c r="BUG76" s="25"/>
      <c r="BUH76" s="25"/>
      <c r="BUI76" s="25"/>
      <c r="BUJ76" s="25"/>
      <c r="BUK76" s="25"/>
      <c r="BUL76" s="25"/>
      <c r="BUM76" s="25"/>
      <c r="BUN76" s="25"/>
      <c r="BUO76" s="25"/>
      <c r="BUP76" s="25"/>
      <c r="BUQ76" s="25"/>
      <c r="BUR76" s="25"/>
      <c r="BUS76" s="25"/>
      <c r="BUT76" s="25"/>
      <c r="BUU76" s="25"/>
      <c r="BUV76" s="25"/>
      <c r="BUW76" s="25"/>
      <c r="BUX76" s="25"/>
      <c r="BUY76" s="25"/>
      <c r="BUZ76" s="25"/>
      <c r="BVA76" s="25"/>
      <c r="BVB76" s="25"/>
      <c r="BVC76" s="25"/>
      <c r="BVD76" s="25"/>
      <c r="BVE76" s="25"/>
      <c r="BVF76" s="25"/>
      <c r="BVG76" s="25"/>
      <c r="BVH76" s="25"/>
      <c r="BVI76" s="25"/>
      <c r="BVJ76" s="25"/>
      <c r="BVK76" s="25"/>
      <c r="BVL76" s="25"/>
      <c r="BVM76" s="25"/>
      <c r="BVN76" s="25"/>
      <c r="BVO76" s="25"/>
      <c r="BVP76" s="25"/>
      <c r="BVQ76" s="25"/>
      <c r="BVR76" s="25"/>
      <c r="BVS76" s="25"/>
      <c r="BVT76" s="25"/>
      <c r="BVU76" s="25"/>
      <c r="BVV76" s="25"/>
      <c r="BVW76" s="25"/>
      <c r="BVX76" s="25"/>
      <c r="BVY76" s="25"/>
      <c r="BVZ76" s="25"/>
      <c r="BWA76" s="25"/>
      <c r="BWB76" s="25"/>
      <c r="BWC76" s="25"/>
      <c r="BWD76" s="25"/>
      <c r="BWE76" s="25"/>
      <c r="BWF76" s="25"/>
      <c r="BWG76" s="25"/>
      <c r="BWH76" s="25"/>
      <c r="BWI76" s="25"/>
      <c r="BWJ76" s="25"/>
      <c r="BWK76" s="25"/>
      <c r="BWL76" s="25"/>
      <c r="BWM76" s="25"/>
      <c r="BWN76" s="25"/>
      <c r="BWO76" s="25"/>
      <c r="BWP76" s="25"/>
      <c r="BWQ76" s="25"/>
      <c r="BWR76" s="25"/>
      <c r="BWS76" s="25"/>
      <c r="BWT76" s="25"/>
      <c r="BWU76" s="25"/>
      <c r="BWV76" s="25"/>
      <c r="BWW76" s="25"/>
      <c r="BWX76" s="25"/>
      <c r="BWY76" s="25"/>
      <c r="BWZ76" s="25"/>
      <c r="BXA76" s="25"/>
      <c r="BXB76" s="25"/>
      <c r="BXC76" s="25"/>
      <c r="BXD76" s="25"/>
      <c r="BXE76" s="25"/>
      <c r="BXF76" s="25"/>
      <c r="BXG76" s="25"/>
      <c r="BXH76" s="25"/>
      <c r="BXI76" s="25"/>
      <c r="BXJ76" s="25"/>
      <c r="BXK76" s="25"/>
      <c r="BXL76" s="25"/>
      <c r="BXM76" s="25"/>
      <c r="BXN76" s="25"/>
      <c r="BXO76" s="25"/>
      <c r="BXP76" s="25"/>
      <c r="BXQ76" s="25"/>
      <c r="BXR76" s="25"/>
      <c r="BXS76" s="25"/>
      <c r="BXT76" s="25"/>
      <c r="BXU76" s="25"/>
      <c r="BXV76" s="25"/>
      <c r="BXW76" s="25"/>
      <c r="BXX76" s="25"/>
      <c r="BXY76" s="25"/>
      <c r="BXZ76" s="25"/>
      <c r="BYA76" s="25"/>
      <c r="BYB76" s="25"/>
      <c r="BYC76" s="25"/>
      <c r="BYD76" s="25"/>
      <c r="BYE76" s="25"/>
      <c r="BYF76" s="25"/>
      <c r="BYG76" s="25"/>
      <c r="BYH76" s="25"/>
      <c r="BYI76" s="25"/>
      <c r="BYJ76" s="25"/>
      <c r="BYK76" s="25"/>
      <c r="BYL76" s="25"/>
      <c r="BYM76" s="25"/>
      <c r="BYN76" s="25"/>
      <c r="BYO76" s="25"/>
      <c r="BYP76" s="25"/>
      <c r="BYQ76" s="25"/>
      <c r="BYR76" s="25"/>
      <c r="BYS76" s="25"/>
      <c r="BYT76" s="25"/>
      <c r="BYU76" s="25"/>
      <c r="BYV76" s="25"/>
      <c r="BYW76" s="25"/>
      <c r="BYX76" s="25"/>
      <c r="BYY76" s="25"/>
      <c r="BYZ76" s="25"/>
      <c r="BZA76" s="25"/>
      <c r="BZB76" s="25"/>
      <c r="BZC76" s="25"/>
      <c r="BZD76" s="25"/>
      <c r="BZE76" s="25"/>
      <c r="BZF76" s="25"/>
      <c r="BZG76" s="25"/>
      <c r="BZH76" s="25"/>
      <c r="BZI76" s="25"/>
      <c r="BZJ76" s="25"/>
      <c r="BZK76" s="25"/>
      <c r="BZL76" s="25"/>
      <c r="BZM76" s="25"/>
      <c r="BZN76" s="25"/>
      <c r="BZO76" s="25"/>
      <c r="BZP76" s="25"/>
      <c r="BZQ76" s="25"/>
      <c r="BZR76" s="25"/>
      <c r="BZS76" s="25"/>
      <c r="BZT76" s="25"/>
      <c r="BZU76" s="25"/>
      <c r="BZV76" s="25"/>
      <c r="BZW76" s="25"/>
      <c r="BZX76" s="25"/>
      <c r="BZY76" s="25"/>
      <c r="BZZ76" s="25"/>
      <c r="CAA76" s="25"/>
      <c r="CAB76" s="25"/>
      <c r="CAC76" s="25"/>
      <c r="CAD76" s="25"/>
      <c r="CAE76" s="25"/>
      <c r="CAF76" s="25"/>
      <c r="CAG76" s="25"/>
      <c r="CAH76" s="25"/>
      <c r="CAI76" s="25"/>
      <c r="CAJ76" s="25"/>
      <c r="CAK76" s="25"/>
      <c r="CAL76" s="25"/>
      <c r="CAM76" s="25"/>
      <c r="CAN76" s="25"/>
      <c r="CAO76" s="25"/>
      <c r="CAP76" s="25"/>
      <c r="CAQ76" s="25"/>
      <c r="CAR76" s="25"/>
      <c r="CAS76" s="25"/>
      <c r="CAT76" s="25"/>
      <c r="CAU76" s="25"/>
      <c r="CAV76" s="25"/>
      <c r="CAW76" s="25"/>
      <c r="CAX76" s="25"/>
      <c r="CAY76" s="25"/>
      <c r="CAZ76" s="25"/>
      <c r="CBA76" s="25"/>
      <c r="CBB76" s="25"/>
      <c r="CBC76" s="25"/>
      <c r="CBD76" s="25"/>
      <c r="CBE76" s="25"/>
      <c r="CBF76" s="25"/>
      <c r="CBG76" s="25"/>
      <c r="CBH76" s="25"/>
      <c r="CBI76" s="25"/>
      <c r="CBJ76" s="25"/>
      <c r="CBK76" s="25"/>
      <c r="CBL76" s="25"/>
      <c r="CBM76" s="25"/>
      <c r="CBN76" s="25"/>
      <c r="CBO76" s="25"/>
      <c r="CBP76" s="25"/>
      <c r="CBQ76" s="25"/>
      <c r="CBR76" s="25"/>
      <c r="CBS76" s="25"/>
      <c r="CBT76" s="25"/>
      <c r="CBU76" s="25"/>
      <c r="CBV76" s="25"/>
      <c r="CBW76" s="25"/>
      <c r="CBX76" s="25"/>
      <c r="CBY76" s="25"/>
      <c r="CBZ76" s="25"/>
      <c r="CCA76" s="25"/>
      <c r="CCB76" s="25"/>
      <c r="CCC76" s="25"/>
      <c r="CCD76" s="25"/>
      <c r="CCE76" s="25"/>
      <c r="CCF76" s="25"/>
      <c r="CCG76" s="25"/>
      <c r="CCH76" s="25"/>
      <c r="CCI76" s="25"/>
      <c r="CCJ76" s="25"/>
      <c r="CCK76" s="25"/>
      <c r="CCL76" s="25"/>
      <c r="CCM76" s="25"/>
      <c r="CCN76" s="25"/>
      <c r="CCO76" s="25"/>
      <c r="CCP76" s="25"/>
      <c r="CCQ76" s="25"/>
      <c r="CCR76" s="25"/>
      <c r="CCS76" s="25"/>
      <c r="CCT76" s="25"/>
      <c r="CCU76" s="25"/>
      <c r="CCV76" s="25"/>
      <c r="CCW76" s="25"/>
      <c r="CCX76" s="25"/>
      <c r="CCY76" s="25"/>
      <c r="CCZ76" s="25"/>
      <c r="CDA76" s="25"/>
      <c r="CDB76" s="25"/>
      <c r="CDC76" s="25"/>
      <c r="CDD76" s="25"/>
      <c r="CDE76" s="25"/>
      <c r="CDF76" s="25"/>
      <c r="CDG76" s="25"/>
      <c r="CDH76" s="25"/>
      <c r="CDI76" s="25"/>
      <c r="CDJ76" s="25"/>
      <c r="CDK76" s="25"/>
      <c r="CDL76" s="25"/>
      <c r="CDM76" s="25"/>
      <c r="CDN76" s="25"/>
      <c r="CDO76" s="25"/>
      <c r="CDP76" s="25"/>
      <c r="CDQ76" s="25"/>
      <c r="CDR76" s="25"/>
      <c r="CDS76" s="25"/>
      <c r="CDT76" s="25"/>
      <c r="CDU76" s="25"/>
      <c r="CDV76" s="25"/>
      <c r="CDW76" s="25"/>
      <c r="CDX76" s="25"/>
      <c r="CDY76" s="25"/>
      <c r="CDZ76" s="25"/>
      <c r="CEA76" s="25"/>
      <c r="CEB76" s="25"/>
      <c r="CEC76" s="25"/>
      <c r="CED76" s="25"/>
      <c r="CEE76" s="25"/>
      <c r="CEF76" s="25"/>
      <c r="CEG76" s="25"/>
      <c r="CEH76" s="25"/>
      <c r="CEI76" s="25"/>
      <c r="CEJ76" s="25"/>
      <c r="CEK76" s="25"/>
      <c r="CEL76" s="25"/>
      <c r="CEM76" s="25"/>
      <c r="CEN76" s="25"/>
      <c r="CEO76" s="25"/>
      <c r="CEP76" s="25"/>
      <c r="CEQ76" s="25"/>
      <c r="CER76" s="25"/>
      <c r="CES76" s="25"/>
      <c r="CET76" s="25"/>
      <c r="CEU76" s="25"/>
      <c r="CEV76" s="25"/>
      <c r="CEW76" s="25"/>
      <c r="CEX76" s="25"/>
      <c r="CEY76" s="25"/>
      <c r="CEZ76" s="25"/>
      <c r="CFA76" s="25"/>
      <c r="CFB76" s="25"/>
      <c r="CFC76" s="25"/>
      <c r="CFD76" s="25"/>
      <c r="CFE76" s="25"/>
      <c r="CFF76" s="25"/>
      <c r="CFG76" s="25"/>
      <c r="CFH76" s="25"/>
      <c r="CFI76" s="25"/>
      <c r="CFJ76" s="25"/>
      <c r="CFK76" s="25"/>
      <c r="CFL76" s="25"/>
      <c r="CFM76" s="25"/>
      <c r="CFN76" s="25"/>
      <c r="CFO76" s="25"/>
      <c r="CFP76" s="25"/>
      <c r="CFQ76" s="25"/>
      <c r="CFR76" s="25"/>
      <c r="CFS76" s="25"/>
      <c r="CFT76" s="25"/>
      <c r="CFU76" s="25"/>
      <c r="CFV76" s="25"/>
      <c r="CFW76" s="25"/>
      <c r="CFX76" s="25"/>
      <c r="CFY76" s="25"/>
      <c r="CFZ76" s="25"/>
      <c r="CGA76" s="25"/>
      <c r="CGB76" s="25"/>
      <c r="CGC76" s="25"/>
      <c r="CGD76" s="25"/>
      <c r="CGE76" s="25"/>
      <c r="CGF76" s="25"/>
      <c r="CGG76" s="25"/>
      <c r="CGH76" s="25"/>
      <c r="CGI76" s="25"/>
      <c r="CGJ76" s="25"/>
      <c r="CGK76" s="25"/>
      <c r="CGL76" s="25"/>
      <c r="CGM76" s="25"/>
      <c r="CGN76" s="25"/>
      <c r="CGO76" s="25"/>
      <c r="CGP76" s="25"/>
      <c r="CGQ76" s="25"/>
      <c r="CGR76" s="25"/>
      <c r="CGS76" s="25"/>
      <c r="CGT76" s="25"/>
      <c r="CGU76" s="25"/>
      <c r="CGV76" s="25"/>
      <c r="CGW76" s="25"/>
      <c r="CGX76" s="25"/>
      <c r="CGY76" s="25"/>
      <c r="CGZ76" s="25"/>
      <c r="CHA76" s="25"/>
      <c r="CHB76" s="25"/>
      <c r="CHC76" s="25"/>
      <c r="CHD76" s="25"/>
      <c r="CHE76" s="25"/>
      <c r="CHF76" s="25"/>
      <c r="CHG76" s="25"/>
      <c r="CHH76" s="25"/>
      <c r="CHI76" s="25"/>
      <c r="CHJ76" s="25"/>
      <c r="CHK76" s="25"/>
      <c r="CHL76" s="25"/>
      <c r="CHM76" s="25"/>
      <c r="CHN76" s="25"/>
      <c r="CHO76" s="25"/>
      <c r="CHP76" s="25"/>
      <c r="CHQ76" s="25"/>
      <c r="CHR76" s="25"/>
      <c r="CHS76" s="25"/>
      <c r="CHT76" s="25"/>
      <c r="CHU76" s="25"/>
      <c r="CHV76" s="25"/>
      <c r="CHW76" s="25"/>
      <c r="CHX76" s="25"/>
      <c r="CHY76" s="25"/>
      <c r="CHZ76" s="25"/>
      <c r="CIA76" s="25"/>
      <c r="CIB76" s="25"/>
      <c r="CIC76" s="25"/>
      <c r="CID76" s="25"/>
      <c r="CIE76" s="25"/>
      <c r="CIF76" s="25"/>
      <c r="CIG76" s="25"/>
      <c r="CIH76" s="25"/>
      <c r="CII76" s="25"/>
      <c r="CIJ76" s="25"/>
      <c r="CIK76" s="25"/>
      <c r="CIL76" s="25"/>
      <c r="CIM76" s="25"/>
      <c r="CIN76" s="25"/>
      <c r="CIO76" s="25"/>
      <c r="CIP76" s="25"/>
      <c r="CIQ76" s="25"/>
      <c r="CIR76" s="25"/>
      <c r="CIS76" s="25"/>
      <c r="CIT76" s="25"/>
      <c r="CIU76" s="25"/>
      <c r="CIV76" s="25"/>
      <c r="CIW76" s="25"/>
      <c r="CIX76" s="25"/>
      <c r="CIY76" s="25"/>
      <c r="CIZ76" s="25"/>
      <c r="CJA76" s="25"/>
      <c r="CJB76" s="25"/>
      <c r="CJC76" s="25"/>
      <c r="CJD76" s="25"/>
      <c r="CJE76" s="25"/>
      <c r="CJF76" s="25"/>
      <c r="CJG76" s="25"/>
      <c r="CJH76" s="25"/>
      <c r="CJI76" s="25"/>
      <c r="CJJ76" s="25"/>
      <c r="CJK76" s="25"/>
      <c r="CJL76" s="25"/>
      <c r="CJM76" s="25"/>
      <c r="CJN76" s="25"/>
      <c r="CJO76" s="25"/>
      <c r="CJP76" s="25"/>
      <c r="CJQ76" s="25"/>
      <c r="CJR76" s="25"/>
      <c r="CJS76" s="25"/>
      <c r="CJT76" s="25"/>
      <c r="CJU76" s="25"/>
      <c r="CJV76" s="25"/>
      <c r="CJW76" s="25"/>
      <c r="CJX76" s="25"/>
      <c r="CJY76" s="25"/>
      <c r="CJZ76" s="25"/>
      <c r="CKA76" s="25"/>
      <c r="CKB76" s="25"/>
      <c r="CKC76" s="25"/>
      <c r="CKD76" s="25"/>
      <c r="CKE76" s="25"/>
      <c r="CKF76" s="25"/>
      <c r="CKG76" s="25"/>
      <c r="CKH76" s="25"/>
      <c r="CKI76" s="25"/>
      <c r="CKJ76" s="25"/>
      <c r="CKK76" s="25"/>
      <c r="CKL76" s="25"/>
      <c r="CKM76" s="25"/>
      <c r="CKN76" s="25"/>
      <c r="CKO76" s="25"/>
      <c r="CKP76" s="25"/>
      <c r="CKQ76" s="25"/>
      <c r="CKR76" s="25"/>
      <c r="CKS76" s="25"/>
      <c r="CKT76" s="25"/>
      <c r="CKU76" s="25"/>
      <c r="CKV76" s="25"/>
      <c r="CKW76" s="25"/>
      <c r="CKX76" s="25"/>
      <c r="CKY76" s="25"/>
      <c r="CKZ76" s="25"/>
      <c r="CLA76" s="25"/>
      <c r="CLB76" s="25"/>
      <c r="CLC76" s="25"/>
      <c r="CLD76" s="25"/>
      <c r="CLE76" s="25"/>
      <c r="CLF76" s="25"/>
      <c r="CLG76" s="25"/>
      <c r="CLH76" s="25"/>
      <c r="CLI76" s="25"/>
      <c r="CLJ76" s="25"/>
      <c r="CLK76" s="25"/>
      <c r="CLL76" s="25"/>
      <c r="CLM76" s="25"/>
      <c r="CLN76" s="25"/>
      <c r="CLO76" s="25"/>
      <c r="CLP76" s="25"/>
      <c r="CLQ76" s="25"/>
      <c r="CLR76" s="25"/>
      <c r="CLS76" s="25"/>
      <c r="CLT76" s="25"/>
      <c r="CLU76" s="25"/>
      <c r="CLV76" s="25"/>
      <c r="CLW76" s="25"/>
      <c r="CLX76" s="25"/>
      <c r="CLY76" s="25"/>
      <c r="CLZ76" s="25"/>
      <c r="CMA76" s="25"/>
      <c r="CMB76" s="25"/>
      <c r="CMC76" s="25"/>
      <c r="CMD76" s="25"/>
      <c r="CME76" s="25"/>
      <c r="CMF76" s="25"/>
      <c r="CMG76" s="25"/>
      <c r="CMH76" s="25"/>
      <c r="CMI76" s="25"/>
      <c r="CMJ76" s="25"/>
      <c r="CMK76" s="25"/>
      <c r="CML76" s="25"/>
      <c r="CMM76" s="25"/>
      <c r="CMN76" s="25"/>
      <c r="CMO76" s="25"/>
      <c r="CMP76" s="25"/>
      <c r="CMQ76" s="25"/>
      <c r="CMR76" s="25"/>
      <c r="CMS76" s="25"/>
      <c r="CMT76" s="25"/>
      <c r="CMU76" s="25"/>
      <c r="CMV76" s="25"/>
      <c r="CMW76" s="25"/>
      <c r="CMX76" s="25"/>
      <c r="CMY76" s="25"/>
      <c r="CMZ76" s="25"/>
      <c r="CNA76" s="25"/>
      <c r="CNB76" s="25"/>
      <c r="CNC76" s="25"/>
      <c r="CND76" s="25"/>
      <c r="CNE76" s="25"/>
      <c r="CNF76" s="25"/>
      <c r="CNG76" s="25"/>
      <c r="CNH76" s="25"/>
      <c r="CNI76" s="25"/>
      <c r="CNJ76" s="25"/>
      <c r="CNK76" s="25"/>
      <c r="CNL76" s="25"/>
      <c r="CNM76" s="25"/>
      <c r="CNN76" s="25"/>
      <c r="CNO76" s="25"/>
      <c r="CNP76" s="25"/>
      <c r="CNQ76" s="25"/>
      <c r="CNR76" s="25"/>
      <c r="CNS76" s="25"/>
      <c r="CNT76" s="25"/>
      <c r="CNU76" s="25"/>
      <c r="CNV76" s="25"/>
      <c r="CNW76" s="25"/>
      <c r="CNX76" s="25"/>
      <c r="CNY76" s="25"/>
      <c r="CNZ76" s="25"/>
      <c r="COA76" s="25"/>
      <c r="COB76" s="25"/>
      <c r="COC76" s="25"/>
      <c r="COD76" s="25"/>
      <c r="COE76" s="25"/>
      <c r="COF76" s="25"/>
      <c r="COG76" s="25"/>
      <c r="COH76" s="25"/>
      <c r="COI76" s="25"/>
      <c r="COJ76" s="25"/>
      <c r="COK76" s="25"/>
      <c r="COL76" s="25"/>
      <c r="COM76" s="25"/>
      <c r="CON76" s="25"/>
      <c r="COO76" s="25"/>
      <c r="COP76" s="25"/>
      <c r="COQ76" s="25"/>
      <c r="COR76" s="25"/>
      <c r="COS76" s="25"/>
      <c r="COT76" s="25"/>
      <c r="COU76" s="25"/>
      <c r="COV76" s="25"/>
      <c r="COW76" s="25"/>
      <c r="COX76" s="25"/>
      <c r="COY76" s="25"/>
      <c r="COZ76" s="25"/>
      <c r="CPA76" s="25"/>
      <c r="CPB76" s="25"/>
      <c r="CPC76" s="25"/>
      <c r="CPD76" s="25"/>
      <c r="CPE76" s="25"/>
      <c r="CPF76" s="25"/>
      <c r="CPG76" s="25"/>
      <c r="CPH76" s="25"/>
      <c r="CPI76" s="25"/>
      <c r="CPJ76" s="25"/>
      <c r="CPK76" s="25"/>
      <c r="CPL76" s="25"/>
      <c r="CPM76" s="25"/>
      <c r="CPN76" s="25"/>
      <c r="CPO76" s="25"/>
      <c r="CPP76" s="25"/>
      <c r="CPQ76" s="25"/>
      <c r="CPR76" s="25"/>
      <c r="CPS76" s="25"/>
      <c r="CPT76" s="25"/>
      <c r="CPU76" s="25"/>
      <c r="CPV76" s="25"/>
      <c r="CPW76" s="25"/>
      <c r="CPX76" s="25"/>
      <c r="CPY76" s="25"/>
      <c r="CPZ76" s="25"/>
      <c r="CQA76" s="25"/>
      <c r="CQB76" s="25"/>
      <c r="CQC76" s="25"/>
      <c r="CQD76" s="25"/>
      <c r="CQE76" s="25"/>
      <c r="CQF76" s="25"/>
      <c r="CQG76" s="25"/>
      <c r="CQH76" s="25"/>
      <c r="CQI76" s="25"/>
      <c r="CQJ76" s="25"/>
      <c r="CQK76" s="25"/>
      <c r="CQL76" s="25"/>
      <c r="CQM76" s="25"/>
      <c r="CQN76" s="25"/>
      <c r="CQO76" s="25"/>
      <c r="CQP76" s="25"/>
      <c r="CQQ76" s="25"/>
      <c r="CQR76" s="25"/>
      <c r="CQS76" s="25"/>
      <c r="CQT76" s="25"/>
      <c r="CQU76" s="25"/>
      <c r="CQV76" s="25"/>
      <c r="CQW76" s="25"/>
      <c r="CQX76" s="25"/>
      <c r="CQY76" s="25"/>
      <c r="CQZ76" s="25"/>
      <c r="CRA76" s="25"/>
      <c r="CRB76" s="25"/>
      <c r="CRC76" s="25"/>
      <c r="CRD76" s="25"/>
      <c r="CRE76" s="25"/>
      <c r="CRF76" s="25"/>
      <c r="CRG76" s="25"/>
      <c r="CRH76" s="25"/>
      <c r="CRI76" s="25"/>
      <c r="CRJ76" s="25"/>
      <c r="CRK76" s="25"/>
      <c r="CRL76" s="25"/>
      <c r="CRM76" s="25"/>
      <c r="CRN76" s="25"/>
      <c r="CRO76" s="25"/>
      <c r="CRP76" s="25"/>
      <c r="CRQ76" s="25"/>
      <c r="CRR76" s="25"/>
      <c r="CRS76" s="25"/>
      <c r="CRT76" s="25"/>
      <c r="CRU76" s="25"/>
      <c r="CRV76" s="25"/>
      <c r="CRW76" s="25"/>
      <c r="CRX76" s="25"/>
      <c r="CRY76" s="25"/>
      <c r="CRZ76" s="25"/>
      <c r="CSA76" s="25"/>
      <c r="CSB76" s="25"/>
      <c r="CSC76" s="25"/>
      <c r="CSD76" s="25"/>
      <c r="CSE76" s="25"/>
      <c r="CSF76" s="25"/>
      <c r="CSG76" s="25"/>
      <c r="CSH76" s="25"/>
      <c r="CSI76" s="25"/>
      <c r="CSJ76" s="25"/>
      <c r="CSK76" s="25"/>
      <c r="CSL76" s="25"/>
      <c r="CSM76" s="25"/>
      <c r="CSN76" s="25"/>
      <c r="CSO76" s="25"/>
      <c r="CSP76" s="25"/>
      <c r="CSQ76" s="25"/>
      <c r="CSR76" s="25"/>
      <c r="CSS76" s="25"/>
      <c r="CST76" s="25"/>
      <c r="CSU76" s="25"/>
      <c r="CSV76" s="25"/>
      <c r="CSW76" s="25"/>
      <c r="CSX76" s="25"/>
      <c r="CSY76" s="25"/>
      <c r="CSZ76" s="25"/>
      <c r="CTA76" s="25"/>
      <c r="CTB76" s="25"/>
      <c r="CTC76" s="25"/>
      <c r="CTD76" s="25"/>
      <c r="CTE76" s="25"/>
      <c r="CTF76" s="25"/>
      <c r="CTG76" s="25"/>
      <c r="CTH76" s="25"/>
      <c r="CTI76" s="25"/>
      <c r="CTJ76" s="25"/>
      <c r="CTK76" s="25"/>
      <c r="CTL76" s="25"/>
      <c r="CTM76" s="25"/>
      <c r="CTN76" s="25"/>
      <c r="CTO76" s="25"/>
      <c r="CTP76" s="25"/>
      <c r="CTQ76" s="25"/>
      <c r="CTR76" s="25"/>
      <c r="CTS76" s="25"/>
      <c r="CTT76" s="25"/>
      <c r="CTU76" s="25"/>
      <c r="CTV76" s="25"/>
      <c r="CTW76" s="25"/>
      <c r="CTX76" s="25"/>
      <c r="CTY76" s="25"/>
      <c r="CTZ76" s="25"/>
      <c r="CUA76" s="25"/>
      <c r="CUB76" s="25"/>
      <c r="CUC76" s="25"/>
      <c r="CUD76" s="25"/>
      <c r="CUE76" s="25"/>
      <c r="CUF76" s="25"/>
      <c r="CUG76" s="25"/>
      <c r="CUH76" s="25"/>
      <c r="CUI76" s="25"/>
      <c r="CUJ76" s="25"/>
      <c r="CUK76" s="25"/>
      <c r="CUL76" s="25"/>
      <c r="CUM76" s="25"/>
      <c r="CUN76" s="25"/>
      <c r="CUO76" s="25"/>
      <c r="CUP76" s="25"/>
      <c r="CUQ76" s="25"/>
      <c r="CUR76" s="25"/>
      <c r="CUS76" s="25"/>
      <c r="CUT76" s="25"/>
      <c r="CUU76" s="25"/>
      <c r="CUV76" s="25"/>
      <c r="CUW76" s="25"/>
      <c r="CUX76" s="25"/>
      <c r="CUY76" s="25"/>
      <c r="CUZ76" s="25"/>
      <c r="CVA76" s="25"/>
      <c r="CVB76" s="25"/>
      <c r="CVC76" s="25"/>
      <c r="CVD76" s="25"/>
      <c r="CVE76" s="25"/>
      <c r="CVF76" s="25"/>
      <c r="CVG76" s="25"/>
      <c r="CVH76" s="25"/>
      <c r="CVI76" s="25"/>
      <c r="CVJ76" s="25"/>
      <c r="CVK76" s="25"/>
      <c r="CVL76" s="25"/>
      <c r="CVM76" s="25"/>
      <c r="CVN76" s="25"/>
      <c r="CVO76" s="25"/>
      <c r="CVP76" s="25"/>
      <c r="CVQ76" s="25"/>
      <c r="CVR76" s="25"/>
      <c r="CVS76" s="25"/>
      <c r="CVT76" s="25"/>
      <c r="CVU76" s="25"/>
      <c r="CVV76" s="25"/>
      <c r="CVW76" s="25"/>
      <c r="CVX76" s="25"/>
      <c r="CVY76" s="25"/>
      <c r="CVZ76" s="25"/>
      <c r="CWA76" s="25"/>
      <c r="CWB76" s="25"/>
      <c r="CWC76" s="25"/>
      <c r="CWD76" s="25"/>
      <c r="CWE76" s="25"/>
      <c r="CWF76" s="25"/>
      <c r="CWG76" s="25"/>
      <c r="CWH76" s="25"/>
      <c r="CWI76" s="25"/>
      <c r="CWJ76" s="25"/>
      <c r="CWK76" s="25"/>
      <c r="CWL76" s="25"/>
      <c r="CWM76" s="25"/>
      <c r="CWN76" s="25"/>
      <c r="CWO76" s="25"/>
      <c r="CWP76" s="25"/>
      <c r="CWQ76" s="25"/>
      <c r="CWR76" s="25"/>
      <c r="CWS76" s="25"/>
      <c r="CWT76" s="25"/>
      <c r="CWU76" s="25"/>
      <c r="CWV76" s="25"/>
      <c r="CWW76" s="25"/>
      <c r="CWX76" s="25"/>
      <c r="CWY76" s="25"/>
      <c r="CWZ76" s="25"/>
      <c r="CXA76" s="25"/>
      <c r="CXB76" s="25"/>
      <c r="CXC76" s="25"/>
      <c r="CXD76" s="25"/>
      <c r="CXE76" s="25"/>
      <c r="CXF76" s="25"/>
      <c r="CXG76" s="25"/>
      <c r="CXH76" s="25"/>
      <c r="CXI76" s="25"/>
      <c r="CXJ76" s="25"/>
      <c r="CXK76" s="25"/>
      <c r="CXL76" s="25"/>
      <c r="CXM76" s="25"/>
      <c r="CXN76" s="25"/>
      <c r="CXO76" s="25"/>
      <c r="CXP76" s="25"/>
      <c r="CXQ76" s="25"/>
      <c r="CXR76" s="25"/>
      <c r="CXS76" s="25"/>
      <c r="CXT76" s="25"/>
      <c r="CXU76" s="25"/>
      <c r="CXV76" s="25"/>
      <c r="CXW76" s="25"/>
      <c r="CXX76" s="25"/>
      <c r="CXY76" s="25"/>
      <c r="CXZ76" s="25"/>
      <c r="CYA76" s="25"/>
      <c r="CYB76" s="25"/>
      <c r="CYC76" s="25"/>
      <c r="CYD76" s="25"/>
      <c r="CYE76" s="25"/>
      <c r="CYF76" s="25"/>
      <c r="CYG76" s="25"/>
      <c r="CYH76" s="25"/>
      <c r="CYI76" s="25"/>
      <c r="CYJ76" s="25"/>
      <c r="CYK76" s="25"/>
      <c r="CYL76" s="25"/>
      <c r="CYM76" s="25"/>
      <c r="CYN76" s="25"/>
      <c r="CYO76" s="25"/>
      <c r="CYP76" s="25"/>
      <c r="CYQ76" s="25"/>
      <c r="CYR76" s="25"/>
      <c r="CYS76" s="25"/>
      <c r="CYT76" s="25"/>
      <c r="CYU76" s="25"/>
      <c r="CYV76" s="25"/>
      <c r="CYW76" s="25"/>
      <c r="CYX76" s="25"/>
      <c r="CYY76" s="25"/>
      <c r="CYZ76" s="25"/>
      <c r="CZA76" s="25"/>
      <c r="CZB76" s="25"/>
      <c r="CZC76" s="25"/>
      <c r="CZD76" s="25"/>
      <c r="CZE76" s="25"/>
      <c r="CZF76" s="25"/>
      <c r="CZG76" s="25"/>
      <c r="CZH76" s="25"/>
      <c r="CZI76" s="25"/>
      <c r="CZJ76" s="25"/>
      <c r="CZK76" s="25"/>
      <c r="CZL76" s="25"/>
      <c r="CZM76" s="25"/>
      <c r="CZN76" s="25"/>
      <c r="CZO76" s="25"/>
      <c r="CZP76" s="25"/>
      <c r="CZQ76" s="25"/>
      <c r="CZR76" s="25"/>
      <c r="CZS76" s="25"/>
      <c r="CZT76" s="25"/>
      <c r="CZU76" s="25"/>
      <c r="CZV76" s="25"/>
      <c r="CZW76" s="25"/>
      <c r="CZX76" s="25"/>
      <c r="CZY76" s="25"/>
      <c r="CZZ76" s="25"/>
      <c r="DAA76" s="25"/>
      <c r="DAB76" s="25"/>
      <c r="DAC76" s="25"/>
      <c r="DAD76" s="25"/>
      <c r="DAE76" s="25"/>
      <c r="DAF76" s="25"/>
      <c r="DAG76" s="25"/>
      <c r="DAH76" s="25"/>
      <c r="DAI76" s="25"/>
      <c r="DAJ76" s="25"/>
      <c r="DAK76" s="25"/>
      <c r="DAL76" s="25"/>
      <c r="DAM76" s="25"/>
      <c r="DAN76" s="25"/>
      <c r="DAO76" s="25"/>
      <c r="DAP76" s="25"/>
      <c r="DAQ76" s="25"/>
      <c r="DAR76" s="25"/>
      <c r="DAS76" s="25"/>
      <c r="DAT76" s="25"/>
      <c r="DAU76" s="25"/>
      <c r="DAV76" s="25"/>
      <c r="DAW76" s="25"/>
      <c r="DAX76" s="25"/>
      <c r="DAY76" s="25"/>
      <c r="DAZ76" s="25"/>
      <c r="DBA76" s="25"/>
      <c r="DBB76" s="25"/>
      <c r="DBC76" s="25"/>
      <c r="DBD76" s="25"/>
      <c r="DBE76" s="25"/>
      <c r="DBF76" s="25"/>
      <c r="DBG76" s="25"/>
      <c r="DBH76" s="25"/>
      <c r="DBI76" s="25"/>
      <c r="DBJ76" s="25"/>
      <c r="DBK76" s="25"/>
      <c r="DBL76" s="25"/>
      <c r="DBM76" s="25"/>
      <c r="DBN76" s="25"/>
      <c r="DBO76" s="25"/>
      <c r="DBP76" s="25"/>
      <c r="DBQ76" s="25"/>
      <c r="DBR76" s="25"/>
      <c r="DBS76" s="25"/>
      <c r="DBT76" s="25"/>
      <c r="DBU76" s="25"/>
      <c r="DBV76" s="25"/>
      <c r="DBW76" s="25"/>
      <c r="DBX76" s="25"/>
      <c r="DBY76" s="25"/>
      <c r="DBZ76" s="25"/>
      <c r="DCA76" s="25"/>
      <c r="DCB76" s="25"/>
      <c r="DCC76" s="25"/>
      <c r="DCD76" s="25"/>
      <c r="DCE76" s="25"/>
      <c r="DCF76" s="25"/>
      <c r="DCG76" s="25"/>
      <c r="DCH76" s="25"/>
      <c r="DCI76" s="25"/>
      <c r="DCJ76" s="25"/>
      <c r="DCK76" s="25"/>
      <c r="DCL76" s="25"/>
      <c r="DCM76" s="25"/>
      <c r="DCN76" s="25"/>
      <c r="DCO76" s="25"/>
      <c r="DCP76" s="25"/>
      <c r="DCQ76" s="25"/>
      <c r="DCR76" s="25"/>
      <c r="DCS76" s="25"/>
      <c r="DCT76" s="25"/>
      <c r="DCU76" s="25"/>
      <c r="DCV76" s="25"/>
      <c r="DCW76" s="25"/>
      <c r="DCX76" s="25"/>
      <c r="DCY76" s="25"/>
      <c r="DCZ76" s="25"/>
      <c r="DDA76" s="25"/>
      <c r="DDB76" s="25"/>
      <c r="DDC76" s="25"/>
      <c r="DDD76" s="25"/>
      <c r="DDE76" s="25"/>
      <c r="DDF76" s="25"/>
      <c r="DDG76" s="25"/>
      <c r="DDH76" s="25"/>
      <c r="DDI76" s="25"/>
      <c r="DDJ76" s="25"/>
      <c r="DDK76" s="25"/>
      <c r="DDL76" s="25"/>
      <c r="DDM76" s="25"/>
      <c r="DDN76" s="25"/>
      <c r="DDO76" s="25"/>
      <c r="DDP76" s="25"/>
      <c r="DDQ76" s="25"/>
      <c r="DDR76" s="25"/>
      <c r="DDS76" s="25"/>
      <c r="DDT76" s="25"/>
      <c r="DDU76" s="25"/>
      <c r="DDV76" s="25"/>
      <c r="DDW76" s="25"/>
      <c r="DDX76" s="25"/>
      <c r="DDY76" s="25"/>
      <c r="DDZ76" s="25"/>
      <c r="DEA76" s="25"/>
      <c r="DEB76" s="25"/>
      <c r="DEC76" s="25"/>
      <c r="DED76" s="25"/>
      <c r="DEE76" s="25"/>
      <c r="DEF76" s="25"/>
      <c r="DEG76" s="25"/>
      <c r="DEH76" s="25"/>
      <c r="DEI76" s="25"/>
      <c r="DEJ76" s="25"/>
      <c r="DEK76" s="25"/>
      <c r="DEL76" s="25"/>
      <c r="DEM76" s="25"/>
      <c r="DEN76" s="25"/>
      <c r="DEO76" s="25"/>
      <c r="DEP76" s="25"/>
      <c r="DEQ76" s="25"/>
      <c r="DER76" s="25"/>
      <c r="DES76" s="25"/>
      <c r="DET76" s="25"/>
      <c r="DEU76" s="25"/>
      <c r="DEV76" s="25"/>
      <c r="DEW76" s="25"/>
      <c r="DEX76" s="25"/>
      <c r="DEY76" s="25"/>
      <c r="DEZ76" s="25"/>
      <c r="DFA76" s="25"/>
      <c r="DFB76" s="25"/>
      <c r="DFC76" s="25"/>
      <c r="DFD76" s="25"/>
      <c r="DFE76" s="25"/>
      <c r="DFF76" s="25"/>
      <c r="DFG76" s="25"/>
      <c r="DFH76" s="25"/>
      <c r="DFI76" s="25"/>
      <c r="DFJ76" s="25"/>
      <c r="DFK76" s="25"/>
      <c r="DFL76" s="25"/>
      <c r="DFM76" s="25"/>
      <c r="DFN76" s="25"/>
      <c r="DFO76" s="25"/>
      <c r="DFP76" s="25"/>
      <c r="DFQ76" s="25"/>
      <c r="DFR76" s="25"/>
      <c r="DFS76" s="25"/>
      <c r="DFT76" s="25"/>
      <c r="DFU76" s="25"/>
      <c r="DFV76" s="25"/>
      <c r="DFW76" s="25"/>
      <c r="DFX76" s="25"/>
      <c r="DFY76" s="25"/>
      <c r="DFZ76" s="25"/>
      <c r="DGA76" s="25"/>
      <c r="DGB76" s="25"/>
      <c r="DGC76" s="25"/>
      <c r="DGD76" s="25"/>
      <c r="DGE76" s="25"/>
      <c r="DGF76" s="25"/>
      <c r="DGG76" s="25"/>
      <c r="DGH76" s="25"/>
      <c r="DGI76" s="25"/>
      <c r="DGJ76" s="25"/>
      <c r="DGK76" s="25"/>
      <c r="DGL76" s="25"/>
      <c r="DGM76" s="25"/>
      <c r="DGN76" s="25"/>
      <c r="DGO76" s="25"/>
      <c r="DGP76" s="25"/>
      <c r="DGQ76" s="25"/>
      <c r="DGR76" s="25"/>
      <c r="DGS76" s="25"/>
      <c r="DGT76" s="25"/>
      <c r="DGU76" s="25"/>
      <c r="DGV76" s="25"/>
      <c r="DGW76" s="25"/>
      <c r="DGX76" s="25"/>
      <c r="DGY76" s="25"/>
      <c r="DGZ76" s="25"/>
      <c r="DHA76" s="25"/>
      <c r="DHB76" s="25"/>
      <c r="DHC76" s="25"/>
      <c r="DHD76" s="25"/>
      <c r="DHE76" s="25"/>
      <c r="DHF76" s="25"/>
      <c r="DHG76" s="25"/>
      <c r="DHH76" s="25"/>
      <c r="DHI76" s="25"/>
      <c r="DHJ76" s="25"/>
      <c r="DHK76" s="25"/>
      <c r="DHL76" s="25"/>
      <c r="DHM76" s="25"/>
      <c r="DHN76" s="25"/>
      <c r="DHO76" s="25"/>
      <c r="DHP76" s="25"/>
      <c r="DHQ76" s="25"/>
      <c r="DHR76" s="25"/>
      <c r="DHS76" s="25"/>
      <c r="DHT76" s="25"/>
      <c r="DHU76" s="25"/>
      <c r="DHV76" s="25"/>
      <c r="DHW76" s="25"/>
      <c r="DHX76" s="25"/>
      <c r="DHY76" s="25"/>
      <c r="DHZ76" s="25"/>
      <c r="DIA76" s="25"/>
      <c r="DIB76" s="25"/>
      <c r="DIC76" s="25"/>
      <c r="DID76" s="25"/>
      <c r="DIE76" s="25"/>
      <c r="DIF76" s="25"/>
      <c r="DIG76" s="25"/>
      <c r="DIH76" s="25"/>
      <c r="DII76" s="25"/>
      <c r="DIJ76" s="25"/>
      <c r="DIK76" s="25"/>
      <c r="DIL76" s="25"/>
      <c r="DIM76" s="25"/>
      <c r="DIN76" s="25"/>
      <c r="DIO76" s="25"/>
      <c r="DIP76" s="25"/>
      <c r="DIQ76" s="25"/>
      <c r="DIR76" s="25"/>
      <c r="DIS76" s="25"/>
      <c r="DIT76" s="25"/>
      <c r="DIU76" s="25"/>
      <c r="DIV76" s="25"/>
      <c r="DIW76" s="25"/>
      <c r="DIX76" s="25"/>
      <c r="DIY76" s="25"/>
      <c r="DIZ76" s="25"/>
      <c r="DJA76" s="25"/>
      <c r="DJB76" s="25"/>
      <c r="DJC76" s="25"/>
      <c r="DJD76" s="25"/>
      <c r="DJE76" s="25"/>
      <c r="DJF76" s="25"/>
      <c r="DJG76" s="25"/>
      <c r="DJH76" s="25"/>
      <c r="DJI76" s="25"/>
      <c r="DJJ76" s="25"/>
      <c r="DJK76" s="25"/>
      <c r="DJL76" s="25"/>
      <c r="DJM76" s="25"/>
      <c r="DJN76" s="25"/>
      <c r="DJO76" s="25"/>
      <c r="DJP76" s="25"/>
      <c r="DJQ76" s="25"/>
      <c r="DJR76" s="25"/>
      <c r="DJS76" s="25"/>
      <c r="DJT76" s="25"/>
      <c r="DJU76" s="25"/>
      <c r="DJV76" s="25"/>
      <c r="DJW76" s="25"/>
      <c r="DJX76" s="25"/>
      <c r="DJY76" s="25"/>
      <c r="DJZ76" s="25"/>
      <c r="DKA76" s="25"/>
      <c r="DKB76" s="25"/>
      <c r="DKC76" s="25"/>
      <c r="DKD76" s="25"/>
      <c r="DKE76" s="25"/>
      <c r="DKF76" s="25"/>
      <c r="DKG76" s="25"/>
      <c r="DKH76" s="25"/>
      <c r="DKI76" s="25"/>
      <c r="DKJ76" s="25"/>
      <c r="DKK76" s="25"/>
      <c r="DKL76" s="25"/>
      <c r="DKM76" s="25"/>
      <c r="DKN76" s="25"/>
      <c r="DKO76" s="25"/>
      <c r="DKP76" s="25"/>
      <c r="DKQ76" s="25"/>
      <c r="DKR76" s="25"/>
      <c r="DKS76" s="25"/>
      <c r="DKT76" s="25"/>
      <c r="DKU76" s="25"/>
      <c r="DKV76" s="25"/>
      <c r="DKW76" s="25"/>
      <c r="DKX76" s="25"/>
      <c r="DKY76" s="25"/>
      <c r="DKZ76" s="25"/>
      <c r="DLA76" s="25"/>
      <c r="DLB76" s="25"/>
      <c r="DLC76" s="25"/>
      <c r="DLD76" s="25"/>
      <c r="DLE76" s="25"/>
      <c r="DLF76" s="25"/>
      <c r="DLG76" s="25"/>
      <c r="DLH76" s="25"/>
      <c r="DLI76" s="25"/>
      <c r="DLJ76" s="25"/>
      <c r="DLK76" s="25"/>
      <c r="DLL76" s="25"/>
      <c r="DLM76" s="25"/>
      <c r="DLN76" s="25"/>
      <c r="DLO76" s="25"/>
      <c r="DLP76" s="25"/>
      <c r="DLQ76" s="25"/>
      <c r="DLR76" s="25"/>
      <c r="DLS76" s="25"/>
      <c r="DLT76" s="25"/>
      <c r="DLU76" s="25"/>
      <c r="DLV76" s="25"/>
      <c r="DLW76" s="25"/>
      <c r="DLX76" s="25"/>
      <c r="DLY76" s="25"/>
      <c r="DLZ76" s="25"/>
      <c r="DMA76" s="25"/>
      <c r="DMB76" s="25"/>
      <c r="DMC76" s="25"/>
      <c r="DMD76" s="25"/>
      <c r="DME76" s="25"/>
      <c r="DMF76" s="25"/>
      <c r="DMG76" s="25"/>
      <c r="DMH76" s="25"/>
      <c r="DMI76" s="25"/>
      <c r="DMJ76" s="25"/>
      <c r="DMK76" s="25"/>
      <c r="DML76" s="25"/>
      <c r="DMM76" s="25"/>
      <c r="DMN76" s="25"/>
      <c r="DMO76" s="25"/>
      <c r="DMP76" s="25"/>
      <c r="DMQ76" s="25"/>
      <c r="DMR76" s="25"/>
      <c r="DMS76" s="25"/>
      <c r="DMT76" s="25"/>
      <c r="DMU76" s="25"/>
      <c r="DMV76" s="25"/>
      <c r="DMW76" s="25"/>
      <c r="DMX76" s="25"/>
      <c r="DMY76" s="25"/>
      <c r="DMZ76" s="25"/>
      <c r="DNA76" s="25"/>
      <c r="DNB76" s="25"/>
      <c r="DNC76" s="25"/>
      <c r="DND76" s="25"/>
      <c r="DNE76" s="25"/>
      <c r="DNF76" s="25"/>
      <c r="DNG76" s="25"/>
      <c r="DNH76" s="25"/>
      <c r="DNI76" s="25"/>
      <c r="DNJ76" s="25"/>
      <c r="DNK76" s="25"/>
      <c r="DNL76" s="25"/>
      <c r="DNM76" s="25"/>
      <c r="DNN76" s="25"/>
      <c r="DNO76" s="25"/>
      <c r="DNP76" s="25"/>
      <c r="DNQ76" s="25"/>
      <c r="DNR76" s="25"/>
      <c r="DNS76" s="25"/>
      <c r="DNT76" s="25"/>
      <c r="DNU76" s="25"/>
      <c r="DNV76" s="25"/>
      <c r="DNW76" s="25"/>
      <c r="DNX76" s="25"/>
      <c r="DNY76" s="25"/>
      <c r="DNZ76" s="25"/>
      <c r="DOA76" s="25"/>
      <c r="DOB76" s="25"/>
      <c r="DOC76" s="25"/>
      <c r="DOD76" s="25"/>
      <c r="DOE76" s="25"/>
      <c r="DOF76" s="25"/>
      <c r="DOG76" s="25"/>
      <c r="DOH76" s="25"/>
      <c r="DOI76" s="25"/>
      <c r="DOJ76" s="25"/>
      <c r="DOK76" s="25"/>
      <c r="DOL76" s="25"/>
      <c r="DOM76" s="25"/>
      <c r="DON76" s="25"/>
      <c r="DOO76" s="25"/>
      <c r="DOP76" s="25"/>
      <c r="DOQ76" s="25"/>
      <c r="DOR76" s="25"/>
      <c r="DOS76" s="25"/>
      <c r="DOT76" s="25"/>
      <c r="DOU76" s="25"/>
      <c r="DOV76" s="25"/>
      <c r="DOW76" s="25"/>
      <c r="DOX76" s="25"/>
      <c r="DOY76" s="25"/>
      <c r="DOZ76" s="25"/>
      <c r="DPA76" s="25"/>
      <c r="DPB76" s="25"/>
      <c r="DPC76" s="25"/>
      <c r="DPD76" s="25"/>
      <c r="DPE76" s="25"/>
      <c r="DPF76" s="25"/>
      <c r="DPG76" s="25"/>
      <c r="DPH76" s="25"/>
      <c r="DPI76" s="25"/>
      <c r="DPJ76" s="25"/>
      <c r="DPK76" s="25"/>
      <c r="DPL76" s="25"/>
      <c r="DPM76" s="25"/>
      <c r="DPN76" s="25"/>
      <c r="DPO76" s="25"/>
      <c r="DPP76" s="25"/>
      <c r="DPQ76" s="25"/>
      <c r="DPR76" s="25"/>
      <c r="DPS76" s="25"/>
      <c r="DPT76" s="25"/>
      <c r="DPU76" s="25"/>
      <c r="DPV76" s="25"/>
      <c r="DPW76" s="25"/>
      <c r="DPX76" s="25"/>
      <c r="DPY76" s="25"/>
      <c r="DPZ76" s="25"/>
      <c r="DQA76" s="25"/>
      <c r="DQB76" s="25"/>
      <c r="DQC76" s="25"/>
      <c r="DQD76" s="25"/>
      <c r="DQE76" s="25"/>
      <c r="DQF76" s="25"/>
      <c r="DQG76" s="25"/>
      <c r="DQH76" s="25"/>
      <c r="DQI76" s="25"/>
      <c r="DQJ76" s="25"/>
      <c r="DQK76" s="25"/>
      <c r="DQL76" s="25"/>
      <c r="DQM76" s="25"/>
      <c r="DQN76" s="25"/>
      <c r="DQO76" s="25"/>
      <c r="DQP76" s="25"/>
      <c r="DQQ76" s="25"/>
      <c r="DQR76" s="25"/>
      <c r="DQS76" s="25"/>
      <c r="DQT76" s="25"/>
      <c r="DQU76" s="25"/>
      <c r="DQV76" s="25"/>
      <c r="DQW76" s="25"/>
      <c r="DQX76" s="25"/>
      <c r="DQY76" s="25"/>
      <c r="DQZ76" s="25"/>
      <c r="DRA76" s="25"/>
      <c r="DRB76" s="25"/>
      <c r="DRC76" s="25"/>
      <c r="DRD76" s="25"/>
      <c r="DRE76" s="25"/>
      <c r="DRF76" s="25"/>
      <c r="DRG76" s="25"/>
      <c r="DRH76" s="25"/>
      <c r="DRI76" s="25"/>
      <c r="DRJ76" s="25"/>
      <c r="DRK76" s="25"/>
      <c r="DRL76" s="25"/>
      <c r="DRM76" s="25"/>
      <c r="DRN76" s="25"/>
      <c r="DRO76" s="25"/>
      <c r="DRP76" s="25"/>
      <c r="DRQ76" s="25"/>
      <c r="DRR76" s="25"/>
      <c r="DRS76" s="25"/>
      <c r="DRT76" s="25"/>
      <c r="DRU76" s="25"/>
      <c r="DRV76" s="25"/>
      <c r="DRW76" s="25"/>
      <c r="DRX76" s="25"/>
      <c r="DRY76" s="25"/>
      <c r="DRZ76" s="25"/>
      <c r="DSA76" s="25"/>
      <c r="DSB76" s="25"/>
      <c r="DSC76" s="25"/>
      <c r="DSD76" s="25"/>
      <c r="DSE76" s="25"/>
      <c r="DSF76" s="25"/>
      <c r="DSG76" s="25"/>
      <c r="DSH76" s="25"/>
      <c r="DSI76" s="25"/>
      <c r="DSJ76" s="25"/>
      <c r="DSK76" s="25"/>
      <c r="DSL76" s="25"/>
      <c r="DSM76" s="25"/>
      <c r="DSN76" s="25"/>
      <c r="DSO76" s="25"/>
      <c r="DSP76" s="25"/>
      <c r="DSQ76" s="25"/>
      <c r="DSR76" s="25"/>
      <c r="DSS76" s="25"/>
      <c r="DST76" s="25"/>
      <c r="DSU76" s="25"/>
      <c r="DSV76" s="25"/>
      <c r="DSW76" s="25"/>
      <c r="DSX76" s="25"/>
      <c r="DSY76" s="25"/>
      <c r="DSZ76" s="25"/>
      <c r="DTA76" s="25"/>
      <c r="DTB76" s="25"/>
      <c r="DTC76" s="25"/>
      <c r="DTD76" s="25"/>
      <c r="DTE76" s="25"/>
      <c r="DTF76" s="25"/>
      <c r="DTG76" s="25"/>
      <c r="DTH76" s="25"/>
      <c r="DTI76" s="25"/>
      <c r="DTJ76" s="25"/>
      <c r="DTK76" s="25"/>
      <c r="DTL76" s="25"/>
      <c r="DTM76" s="25"/>
      <c r="DTN76" s="25"/>
      <c r="DTO76" s="25"/>
      <c r="DTP76" s="25"/>
      <c r="DTQ76" s="25"/>
      <c r="DTR76" s="25"/>
      <c r="DTS76" s="25"/>
      <c r="DTT76" s="25"/>
      <c r="DTU76" s="25"/>
      <c r="DTV76" s="25"/>
      <c r="DTW76" s="25"/>
      <c r="DTX76" s="25"/>
      <c r="DTY76" s="25"/>
      <c r="DTZ76" s="25"/>
      <c r="DUA76" s="25"/>
      <c r="DUB76" s="25"/>
      <c r="DUC76" s="25"/>
      <c r="DUD76" s="25"/>
      <c r="DUE76" s="25"/>
      <c r="DUF76" s="25"/>
      <c r="DUG76" s="25"/>
      <c r="DUH76" s="25"/>
      <c r="DUI76" s="25"/>
      <c r="DUJ76" s="25"/>
      <c r="DUK76" s="25"/>
      <c r="DUL76" s="25"/>
      <c r="DUM76" s="25"/>
      <c r="DUN76" s="25"/>
      <c r="DUO76" s="25"/>
      <c r="DUP76" s="25"/>
      <c r="DUQ76" s="25"/>
      <c r="DUR76" s="25"/>
      <c r="DUS76" s="25"/>
      <c r="DUT76" s="25"/>
      <c r="DUU76" s="25"/>
      <c r="DUV76" s="25"/>
      <c r="DUW76" s="25"/>
      <c r="DUX76" s="25"/>
      <c r="DUY76" s="25"/>
      <c r="DUZ76" s="25"/>
      <c r="DVA76" s="25"/>
      <c r="DVB76" s="25"/>
      <c r="DVC76" s="25"/>
      <c r="DVD76" s="25"/>
      <c r="DVE76" s="25"/>
      <c r="DVF76" s="25"/>
      <c r="DVG76" s="25"/>
      <c r="DVH76" s="25"/>
      <c r="DVI76" s="25"/>
      <c r="DVJ76" s="25"/>
      <c r="DVK76" s="25"/>
      <c r="DVL76" s="25"/>
      <c r="DVM76" s="25"/>
      <c r="DVN76" s="25"/>
      <c r="DVO76" s="25"/>
      <c r="DVP76" s="25"/>
      <c r="DVQ76" s="25"/>
      <c r="DVR76" s="25"/>
      <c r="DVS76" s="25"/>
      <c r="DVT76" s="25"/>
      <c r="DVU76" s="25"/>
      <c r="DVV76" s="25"/>
      <c r="DVW76" s="25"/>
      <c r="DVX76" s="25"/>
      <c r="DVY76" s="25"/>
      <c r="DVZ76" s="25"/>
      <c r="DWA76" s="25"/>
      <c r="DWB76" s="25"/>
      <c r="DWC76" s="25"/>
      <c r="DWD76" s="25"/>
      <c r="DWE76" s="25"/>
      <c r="DWF76" s="25"/>
      <c r="DWG76" s="25"/>
      <c r="DWH76" s="25"/>
      <c r="DWI76" s="25"/>
      <c r="DWJ76" s="25"/>
      <c r="DWK76" s="25"/>
      <c r="DWL76" s="25"/>
      <c r="DWM76" s="25"/>
      <c r="DWN76" s="25"/>
      <c r="DWO76" s="25"/>
      <c r="DWP76" s="25"/>
      <c r="DWQ76" s="25"/>
      <c r="DWR76" s="25"/>
      <c r="DWS76" s="25"/>
      <c r="DWT76" s="25"/>
      <c r="DWU76" s="25"/>
      <c r="DWV76" s="25"/>
      <c r="DWW76" s="25"/>
      <c r="DWX76" s="25"/>
      <c r="DWY76" s="25"/>
      <c r="DWZ76" s="25"/>
      <c r="DXA76" s="25"/>
      <c r="DXB76" s="25"/>
      <c r="DXC76" s="25"/>
      <c r="DXD76" s="25"/>
      <c r="DXE76" s="25"/>
      <c r="DXF76" s="25"/>
      <c r="DXG76" s="25"/>
      <c r="DXH76" s="25"/>
      <c r="DXI76" s="25"/>
      <c r="DXJ76" s="25"/>
      <c r="DXK76" s="25"/>
      <c r="DXL76" s="25"/>
      <c r="DXM76" s="25"/>
      <c r="DXN76" s="25"/>
      <c r="DXO76" s="25"/>
      <c r="DXP76" s="25"/>
      <c r="DXQ76" s="25"/>
      <c r="DXR76" s="25"/>
      <c r="DXS76" s="25"/>
      <c r="DXT76" s="25"/>
      <c r="DXU76" s="25"/>
      <c r="DXV76" s="25"/>
      <c r="DXW76" s="25"/>
      <c r="DXX76" s="25"/>
      <c r="DXY76" s="25"/>
      <c r="DXZ76" s="25"/>
      <c r="DYA76" s="25"/>
      <c r="DYB76" s="25"/>
      <c r="DYC76" s="25"/>
      <c r="DYD76" s="25"/>
      <c r="DYE76" s="25"/>
      <c r="DYF76" s="25"/>
      <c r="DYG76" s="25"/>
      <c r="DYH76" s="25"/>
      <c r="DYI76" s="25"/>
      <c r="DYJ76" s="25"/>
      <c r="DYK76" s="25"/>
      <c r="DYL76" s="25"/>
      <c r="DYM76" s="25"/>
      <c r="DYN76" s="25"/>
      <c r="DYO76" s="25"/>
      <c r="DYP76" s="25"/>
      <c r="DYQ76" s="25"/>
      <c r="DYR76" s="25"/>
      <c r="DYS76" s="25"/>
      <c r="DYT76" s="25"/>
      <c r="DYU76" s="25"/>
      <c r="DYV76" s="25"/>
      <c r="DYW76" s="25"/>
      <c r="DYX76" s="25"/>
      <c r="DYY76" s="25"/>
      <c r="DYZ76" s="25"/>
      <c r="DZA76" s="25"/>
      <c r="DZB76" s="25"/>
      <c r="DZC76" s="25"/>
      <c r="DZD76" s="25"/>
      <c r="DZE76" s="25"/>
      <c r="DZF76" s="25"/>
      <c r="DZG76" s="25"/>
      <c r="DZH76" s="25"/>
      <c r="DZI76" s="25"/>
      <c r="DZJ76" s="25"/>
      <c r="DZK76" s="25"/>
      <c r="DZL76" s="25"/>
      <c r="DZM76" s="25"/>
      <c r="DZN76" s="25"/>
      <c r="DZO76" s="25"/>
      <c r="DZP76" s="25"/>
      <c r="DZQ76" s="25"/>
      <c r="DZR76" s="25"/>
      <c r="DZS76" s="25"/>
      <c r="DZT76" s="25"/>
      <c r="DZU76" s="25"/>
      <c r="DZV76" s="25"/>
      <c r="DZW76" s="25"/>
      <c r="DZX76" s="25"/>
      <c r="DZY76" s="25"/>
      <c r="DZZ76" s="25"/>
      <c r="EAA76" s="25"/>
      <c r="EAB76" s="25"/>
      <c r="EAC76" s="25"/>
      <c r="EAD76" s="25"/>
      <c r="EAE76" s="25"/>
      <c r="EAF76" s="25"/>
      <c r="EAG76" s="25"/>
      <c r="EAH76" s="25"/>
      <c r="EAI76" s="25"/>
      <c r="EAJ76" s="25"/>
      <c r="EAK76" s="25"/>
      <c r="EAL76" s="25"/>
      <c r="EAM76" s="25"/>
      <c r="EAN76" s="25"/>
      <c r="EAO76" s="25"/>
      <c r="EAP76" s="25"/>
      <c r="EAQ76" s="25"/>
      <c r="EAR76" s="25"/>
      <c r="EAS76" s="25"/>
      <c r="EAT76" s="25"/>
      <c r="EAU76" s="25"/>
      <c r="EAV76" s="25"/>
      <c r="EAW76" s="25"/>
      <c r="EAX76" s="25"/>
      <c r="EAY76" s="25"/>
      <c r="EAZ76" s="25"/>
      <c r="EBA76" s="25"/>
      <c r="EBB76" s="25"/>
      <c r="EBC76" s="25"/>
      <c r="EBD76" s="25"/>
      <c r="EBE76" s="25"/>
      <c r="EBF76" s="25"/>
      <c r="EBG76" s="25"/>
      <c r="EBH76" s="25"/>
      <c r="EBI76" s="25"/>
      <c r="EBJ76" s="25"/>
      <c r="EBK76" s="25"/>
      <c r="EBL76" s="25"/>
      <c r="EBM76" s="25"/>
      <c r="EBN76" s="25"/>
      <c r="EBO76" s="25"/>
      <c r="EBP76" s="25"/>
      <c r="EBQ76" s="25"/>
      <c r="EBR76" s="25"/>
      <c r="EBS76" s="25"/>
      <c r="EBT76" s="25"/>
      <c r="EBU76" s="25"/>
      <c r="EBV76" s="25"/>
      <c r="EBW76" s="25"/>
      <c r="EBX76" s="25"/>
      <c r="EBY76" s="25"/>
      <c r="EBZ76" s="25"/>
      <c r="ECA76" s="25"/>
      <c r="ECB76" s="25"/>
      <c r="ECC76" s="25"/>
      <c r="ECD76" s="25"/>
      <c r="ECE76" s="25"/>
      <c r="ECF76" s="25"/>
      <c r="ECG76" s="25"/>
      <c r="ECH76" s="25"/>
      <c r="ECI76" s="25"/>
      <c r="ECJ76" s="25"/>
      <c r="ECK76" s="25"/>
      <c r="ECL76" s="25"/>
      <c r="ECM76" s="25"/>
      <c r="ECN76" s="25"/>
      <c r="ECO76" s="25"/>
      <c r="ECP76" s="25"/>
      <c r="ECQ76" s="25"/>
      <c r="ECR76" s="25"/>
      <c r="ECS76" s="25"/>
      <c r="ECT76" s="25"/>
      <c r="ECU76" s="25"/>
      <c r="ECV76" s="25"/>
      <c r="ECW76" s="25"/>
      <c r="ECX76" s="25"/>
      <c r="ECY76" s="25"/>
      <c r="ECZ76" s="25"/>
      <c r="EDA76" s="25"/>
      <c r="EDB76" s="25"/>
      <c r="EDC76" s="25"/>
      <c r="EDD76" s="25"/>
      <c r="EDE76" s="25"/>
      <c r="EDF76" s="25"/>
      <c r="EDG76" s="25"/>
      <c r="EDH76" s="25"/>
      <c r="EDI76" s="25"/>
      <c r="EDJ76" s="25"/>
      <c r="EDK76" s="25"/>
      <c r="EDL76" s="25"/>
      <c r="EDM76" s="25"/>
      <c r="EDN76" s="25"/>
      <c r="EDO76" s="25"/>
      <c r="EDP76" s="25"/>
      <c r="EDQ76" s="25"/>
      <c r="EDR76" s="25"/>
      <c r="EDS76" s="25"/>
      <c r="EDT76" s="25"/>
      <c r="EDU76" s="25"/>
      <c r="EDV76" s="25"/>
      <c r="EDW76" s="25"/>
      <c r="EDX76" s="25"/>
      <c r="EDY76" s="25"/>
      <c r="EDZ76" s="25"/>
      <c r="EEA76" s="25"/>
      <c r="EEB76" s="25"/>
      <c r="EEC76" s="25"/>
      <c r="EED76" s="25"/>
      <c r="EEE76" s="25"/>
      <c r="EEF76" s="25"/>
      <c r="EEG76" s="25"/>
      <c r="EEH76" s="25"/>
      <c r="EEI76" s="25"/>
      <c r="EEJ76" s="25"/>
      <c r="EEK76" s="25"/>
      <c r="EEL76" s="25"/>
      <c r="EEM76" s="25"/>
      <c r="EEN76" s="25"/>
      <c r="EEO76" s="25"/>
      <c r="EEP76" s="25"/>
      <c r="EEQ76" s="25"/>
      <c r="EER76" s="25"/>
      <c r="EES76" s="25"/>
      <c r="EET76" s="25"/>
      <c r="EEU76" s="25"/>
      <c r="EEV76" s="25"/>
      <c r="EEW76" s="25"/>
      <c r="EEX76" s="25"/>
      <c r="EEY76" s="25"/>
      <c r="EEZ76" s="25"/>
      <c r="EFA76" s="25"/>
      <c r="EFB76" s="25"/>
      <c r="EFC76" s="25"/>
      <c r="EFD76" s="25"/>
      <c r="EFE76" s="25"/>
      <c r="EFF76" s="25"/>
      <c r="EFG76" s="25"/>
      <c r="EFH76" s="25"/>
      <c r="EFI76" s="25"/>
      <c r="EFJ76" s="25"/>
      <c r="EFK76" s="25"/>
      <c r="EFL76" s="25"/>
      <c r="EFM76" s="25"/>
      <c r="EFN76" s="25"/>
      <c r="EFO76" s="25"/>
      <c r="EFP76" s="25"/>
      <c r="EFQ76" s="25"/>
      <c r="EFR76" s="25"/>
      <c r="EFS76" s="25"/>
      <c r="EFT76" s="25"/>
      <c r="EFU76" s="25"/>
      <c r="EFV76" s="25"/>
      <c r="EFW76" s="25"/>
      <c r="EFX76" s="25"/>
      <c r="EFY76" s="25"/>
      <c r="EFZ76" s="25"/>
      <c r="EGA76" s="25"/>
      <c r="EGB76" s="25"/>
      <c r="EGC76" s="25"/>
      <c r="EGD76" s="25"/>
      <c r="EGE76" s="25"/>
      <c r="EGF76" s="25"/>
      <c r="EGG76" s="25"/>
      <c r="EGH76" s="25"/>
      <c r="EGI76" s="25"/>
      <c r="EGJ76" s="25"/>
      <c r="EGK76" s="25"/>
      <c r="EGL76" s="25"/>
      <c r="EGM76" s="25"/>
      <c r="EGN76" s="25"/>
      <c r="EGO76" s="25"/>
      <c r="EGP76" s="25"/>
      <c r="EGQ76" s="25"/>
      <c r="EGR76" s="25"/>
      <c r="EGS76" s="25"/>
      <c r="EGT76" s="25"/>
      <c r="EGU76" s="25"/>
      <c r="EGV76" s="25"/>
      <c r="EGW76" s="25"/>
      <c r="EGX76" s="25"/>
      <c r="EGY76" s="25"/>
      <c r="EGZ76" s="25"/>
      <c r="EHA76" s="25"/>
      <c r="EHB76" s="25"/>
      <c r="EHC76" s="25"/>
      <c r="EHD76" s="25"/>
      <c r="EHE76" s="25"/>
      <c r="EHF76" s="25"/>
      <c r="EHG76" s="25"/>
      <c r="EHH76" s="25"/>
      <c r="EHI76" s="25"/>
      <c r="EHJ76" s="25"/>
      <c r="EHK76" s="25"/>
      <c r="EHL76" s="25"/>
      <c r="EHM76" s="25"/>
      <c r="EHN76" s="25"/>
      <c r="EHO76" s="25"/>
      <c r="EHP76" s="25"/>
      <c r="EHQ76" s="25"/>
      <c r="EHR76" s="25"/>
      <c r="EHS76" s="25"/>
      <c r="EHT76" s="25"/>
      <c r="EHU76" s="25"/>
      <c r="EHV76" s="25"/>
      <c r="EHW76" s="25"/>
      <c r="EHX76" s="25"/>
      <c r="EHY76" s="25"/>
      <c r="EHZ76" s="25"/>
      <c r="EIA76" s="25"/>
      <c r="EIB76" s="25"/>
      <c r="EIC76" s="25"/>
      <c r="EID76" s="25"/>
      <c r="EIE76" s="25"/>
      <c r="EIF76" s="25"/>
      <c r="EIG76" s="25"/>
      <c r="EIH76" s="25"/>
      <c r="EII76" s="25"/>
      <c r="EIJ76" s="25"/>
      <c r="EIK76" s="25"/>
      <c r="EIL76" s="25"/>
      <c r="EIM76" s="25"/>
      <c r="EIN76" s="25"/>
      <c r="EIO76" s="25"/>
      <c r="EIP76" s="25"/>
      <c r="EIQ76" s="25"/>
      <c r="EIR76" s="25"/>
      <c r="EIS76" s="25"/>
      <c r="EIT76" s="25"/>
      <c r="EIU76" s="25"/>
      <c r="EIV76" s="25"/>
      <c r="EIW76" s="25"/>
      <c r="EIX76" s="25"/>
      <c r="EIY76" s="25"/>
      <c r="EIZ76" s="25"/>
      <c r="EJA76" s="25"/>
      <c r="EJB76" s="25"/>
      <c r="EJC76" s="25"/>
      <c r="EJD76" s="25"/>
      <c r="EJE76" s="25"/>
      <c r="EJF76" s="25"/>
      <c r="EJG76" s="25"/>
      <c r="EJH76" s="25"/>
      <c r="EJI76" s="25"/>
      <c r="EJJ76" s="25"/>
      <c r="EJK76" s="25"/>
      <c r="EJL76" s="25"/>
      <c r="EJM76" s="25"/>
      <c r="EJN76" s="25"/>
      <c r="EJO76" s="25"/>
      <c r="EJP76" s="25"/>
      <c r="EJQ76" s="25"/>
      <c r="EJR76" s="25"/>
      <c r="EJS76" s="25"/>
      <c r="EJT76" s="25"/>
      <c r="EJU76" s="25"/>
      <c r="EJV76" s="25"/>
      <c r="EJW76" s="25"/>
      <c r="EJX76" s="25"/>
      <c r="EJY76" s="25"/>
      <c r="EJZ76" s="25"/>
      <c r="EKA76" s="25"/>
      <c r="EKB76" s="25"/>
      <c r="EKC76" s="25"/>
      <c r="EKD76" s="25"/>
      <c r="EKE76" s="25"/>
      <c r="EKF76" s="25"/>
      <c r="EKG76" s="25"/>
      <c r="EKH76" s="25"/>
      <c r="EKI76" s="25"/>
      <c r="EKJ76" s="25"/>
      <c r="EKK76" s="25"/>
      <c r="EKL76" s="25"/>
      <c r="EKM76" s="25"/>
      <c r="EKN76" s="25"/>
      <c r="EKO76" s="25"/>
      <c r="EKP76" s="25"/>
      <c r="EKQ76" s="25"/>
      <c r="EKR76" s="25"/>
      <c r="EKS76" s="25"/>
      <c r="EKT76" s="25"/>
      <c r="EKU76" s="25"/>
      <c r="EKV76" s="25"/>
      <c r="EKW76" s="25"/>
      <c r="EKX76" s="25"/>
      <c r="EKY76" s="25"/>
      <c r="EKZ76" s="25"/>
      <c r="ELA76" s="25"/>
      <c r="ELB76" s="25"/>
      <c r="ELC76" s="25"/>
      <c r="ELD76" s="25"/>
      <c r="ELE76" s="25"/>
      <c r="ELF76" s="25"/>
      <c r="ELG76" s="25"/>
      <c r="ELH76" s="25"/>
      <c r="ELI76" s="25"/>
      <c r="ELJ76" s="25"/>
      <c r="ELK76" s="25"/>
      <c r="ELL76" s="25"/>
      <c r="ELM76" s="25"/>
      <c r="ELN76" s="25"/>
      <c r="ELO76" s="25"/>
      <c r="ELP76" s="25"/>
      <c r="ELQ76" s="25"/>
      <c r="ELR76" s="25"/>
      <c r="ELS76" s="25"/>
      <c r="ELT76" s="25"/>
      <c r="ELU76" s="25"/>
      <c r="ELV76" s="25"/>
      <c r="ELW76" s="25"/>
      <c r="ELX76" s="25"/>
      <c r="ELY76" s="25"/>
      <c r="ELZ76" s="25"/>
      <c r="EMA76" s="25"/>
      <c r="EMB76" s="25"/>
      <c r="EMC76" s="25"/>
      <c r="EMD76" s="25"/>
      <c r="EME76" s="25"/>
      <c r="EMF76" s="25"/>
      <c r="EMG76" s="25"/>
      <c r="EMH76" s="25"/>
      <c r="EMI76" s="25"/>
      <c r="EMJ76" s="25"/>
      <c r="EMK76" s="25"/>
      <c r="EML76" s="25"/>
      <c r="EMM76" s="25"/>
      <c r="EMN76" s="25"/>
      <c r="EMO76" s="25"/>
      <c r="EMP76" s="25"/>
      <c r="EMQ76" s="25"/>
      <c r="EMR76" s="25"/>
      <c r="EMS76" s="25"/>
      <c r="EMT76" s="25"/>
      <c r="EMU76" s="25"/>
      <c r="EMV76" s="25"/>
      <c r="EMW76" s="25"/>
      <c r="EMX76" s="25"/>
      <c r="EMY76" s="25"/>
      <c r="EMZ76" s="25"/>
      <c r="ENA76" s="25"/>
      <c r="ENB76" s="25"/>
      <c r="ENC76" s="25"/>
      <c r="END76" s="25"/>
      <c r="ENE76" s="25"/>
      <c r="ENF76" s="25"/>
      <c r="ENG76" s="25"/>
      <c r="ENH76" s="25"/>
      <c r="ENI76" s="25"/>
      <c r="ENJ76" s="25"/>
      <c r="ENK76" s="25"/>
      <c r="ENL76" s="25"/>
      <c r="ENM76" s="25"/>
      <c r="ENN76" s="25"/>
      <c r="ENO76" s="25"/>
      <c r="ENP76" s="25"/>
      <c r="ENQ76" s="25"/>
      <c r="ENR76" s="25"/>
      <c r="ENS76" s="25"/>
      <c r="ENT76" s="25"/>
      <c r="ENU76" s="25"/>
      <c r="ENV76" s="25"/>
      <c r="ENW76" s="25"/>
      <c r="ENX76" s="25"/>
      <c r="ENY76" s="25"/>
      <c r="ENZ76" s="25"/>
      <c r="EOA76" s="25"/>
      <c r="EOB76" s="25"/>
      <c r="EOC76" s="25"/>
      <c r="EOD76" s="25"/>
      <c r="EOE76" s="25"/>
      <c r="EOF76" s="25"/>
      <c r="EOG76" s="25"/>
      <c r="EOH76" s="25"/>
      <c r="EOI76" s="25"/>
      <c r="EOJ76" s="25"/>
      <c r="EOK76" s="25"/>
      <c r="EOL76" s="25"/>
      <c r="EOM76" s="25"/>
      <c r="EON76" s="25"/>
      <c r="EOO76" s="25"/>
      <c r="EOP76" s="25"/>
      <c r="EOQ76" s="25"/>
      <c r="EOR76" s="25"/>
      <c r="EOS76" s="25"/>
      <c r="EOT76" s="25"/>
      <c r="EOU76" s="25"/>
      <c r="EOV76" s="25"/>
      <c r="EOW76" s="25"/>
      <c r="EOX76" s="25"/>
      <c r="EOY76" s="25"/>
      <c r="EOZ76" s="25"/>
      <c r="EPA76" s="25"/>
      <c r="EPB76" s="25"/>
      <c r="EPC76" s="25"/>
      <c r="EPD76" s="25"/>
      <c r="EPE76" s="25"/>
      <c r="EPF76" s="25"/>
      <c r="EPG76" s="25"/>
      <c r="EPH76" s="25"/>
      <c r="EPI76" s="25"/>
      <c r="EPJ76" s="25"/>
      <c r="EPK76" s="25"/>
      <c r="EPL76" s="25"/>
      <c r="EPM76" s="25"/>
      <c r="EPN76" s="25"/>
      <c r="EPO76" s="25"/>
      <c r="EPP76" s="25"/>
      <c r="EPQ76" s="25"/>
      <c r="EPR76" s="25"/>
      <c r="EPS76" s="25"/>
      <c r="EPT76" s="25"/>
      <c r="EPU76" s="25"/>
      <c r="EPV76" s="25"/>
      <c r="EPW76" s="25"/>
      <c r="EPX76" s="25"/>
      <c r="EPY76" s="25"/>
      <c r="EPZ76" s="25"/>
      <c r="EQA76" s="25"/>
      <c r="EQB76" s="25"/>
      <c r="EQC76" s="25"/>
      <c r="EQD76" s="25"/>
      <c r="EQE76" s="25"/>
      <c r="EQF76" s="25"/>
      <c r="EQG76" s="25"/>
      <c r="EQH76" s="25"/>
      <c r="EQI76" s="25"/>
      <c r="EQJ76" s="25"/>
      <c r="EQK76" s="25"/>
      <c r="EQL76" s="25"/>
      <c r="EQM76" s="25"/>
      <c r="EQN76" s="25"/>
      <c r="EQO76" s="25"/>
      <c r="EQP76" s="25"/>
      <c r="EQQ76" s="25"/>
      <c r="EQR76" s="25"/>
      <c r="EQS76" s="25"/>
      <c r="EQT76" s="25"/>
      <c r="EQU76" s="25"/>
      <c r="EQV76" s="25"/>
      <c r="EQW76" s="25"/>
      <c r="EQX76" s="25"/>
      <c r="EQY76" s="25"/>
      <c r="EQZ76" s="25"/>
      <c r="ERA76" s="25"/>
      <c r="ERB76" s="25"/>
      <c r="ERC76" s="25"/>
      <c r="ERD76" s="25"/>
      <c r="ERE76" s="25"/>
      <c r="ERF76" s="25"/>
      <c r="ERG76" s="25"/>
      <c r="ERH76" s="25"/>
      <c r="ERI76" s="25"/>
      <c r="ERJ76" s="25"/>
      <c r="ERK76" s="25"/>
      <c r="ERL76" s="25"/>
      <c r="ERM76" s="25"/>
      <c r="ERN76" s="25"/>
      <c r="ERO76" s="25"/>
      <c r="ERP76" s="25"/>
      <c r="ERQ76" s="25"/>
      <c r="ERR76" s="25"/>
      <c r="ERS76" s="25"/>
      <c r="ERT76" s="25"/>
      <c r="ERU76" s="25"/>
      <c r="ERV76" s="25"/>
      <c r="ERW76" s="25"/>
      <c r="ERX76" s="25"/>
      <c r="ERY76" s="25"/>
      <c r="ERZ76" s="25"/>
      <c r="ESA76" s="25"/>
      <c r="ESB76" s="25"/>
      <c r="ESC76" s="25"/>
      <c r="ESD76" s="25"/>
      <c r="ESE76" s="25"/>
      <c r="ESF76" s="25"/>
      <c r="ESG76" s="25"/>
      <c r="ESH76" s="25"/>
      <c r="ESI76" s="25"/>
      <c r="ESJ76" s="25"/>
      <c r="ESK76" s="25"/>
      <c r="ESL76" s="25"/>
      <c r="ESM76" s="25"/>
      <c r="ESN76" s="25"/>
      <c r="ESO76" s="25"/>
      <c r="ESP76" s="25"/>
      <c r="ESQ76" s="25"/>
      <c r="ESR76" s="25"/>
      <c r="ESS76" s="25"/>
      <c r="EST76" s="25"/>
      <c r="ESU76" s="25"/>
      <c r="ESV76" s="25"/>
      <c r="ESW76" s="25"/>
      <c r="ESX76" s="25"/>
      <c r="ESY76" s="25"/>
      <c r="ESZ76" s="25"/>
      <c r="ETA76" s="25"/>
      <c r="ETB76" s="25"/>
      <c r="ETC76" s="25"/>
      <c r="ETD76" s="25"/>
      <c r="ETE76" s="25"/>
      <c r="ETF76" s="25"/>
      <c r="ETG76" s="25"/>
      <c r="ETH76" s="25"/>
      <c r="ETI76" s="25"/>
      <c r="ETJ76" s="25"/>
      <c r="ETK76" s="25"/>
      <c r="ETL76" s="25"/>
      <c r="ETM76" s="25"/>
      <c r="ETN76" s="25"/>
      <c r="ETO76" s="25"/>
      <c r="ETP76" s="25"/>
      <c r="ETQ76" s="25"/>
      <c r="ETR76" s="25"/>
      <c r="ETS76" s="25"/>
      <c r="ETT76" s="25"/>
      <c r="ETU76" s="25"/>
      <c r="ETV76" s="25"/>
      <c r="ETW76" s="25"/>
      <c r="ETX76" s="25"/>
      <c r="ETY76" s="25"/>
      <c r="ETZ76" s="25"/>
      <c r="EUA76" s="25"/>
      <c r="EUB76" s="25"/>
      <c r="EUC76" s="25"/>
      <c r="EUD76" s="25"/>
      <c r="EUE76" s="25"/>
      <c r="EUF76" s="25"/>
      <c r="EUG76" s="25"/>
      <c r="EUH76" s="25"/>
      <c r="EUI76" s="25"/>
      <c r="EUJ76" s="25"/>
      <c r="EUK76" s="25"/>
      <c r="EUL76" s="25"/>
      <c r="EUM76" s="25"/>
      <c r="EUN76" s="25"/>
      <c r="EUO76" s="25"/>
      <c r="EUP76" s="25"/>
      <c r="EUQ76" s="25"/>
      <c r="EUR76" s="25"/>
      <c r="EUS76" s="25"/>
      <c r="EUT76" s="25"/>
      <c r="EUU76" s="25"/>
      <c r="EUV76" s="25"/>
      <c r="EUW76" s="25"/>
      <c r="EUX76" s="25"/>
      <c r="EUY76" s="25"/>
      <c r="EUZ76" s="25"/>
      <c r="EVA76" s="25"/>
      <c r="EVB76" s="25"/>
      <c r="EVC76" s="25"/>
      <c r="EVD76" s="25"/>
      <c r="EVE76" s="25"/>
      <c r="EVF76" s="25"/>
      <c r="EVG76" s="25"/>
      <c r="EVH76" s="25"/>
      <c r="EVI76" s="25"/>
      <c r="EVJ76" s="25"/>
      <c r="EVK76" s="25"/>
      <c r="EVL76" s="25"/>
      <c r="EVM76" s="25"/>
      <c r="EVN76" s="25"/>
      <c r="EVO76" s="25"/>
      <c r="EVP76" s="25"/>
      <c r="EVQ76" s="25"/>
      <c r="EVR76" s="25"/>
      <c r="EVS76" s="25"/>
      <c r="EVT76" s="25"/>
      <c r="EVU76" s="25"/>
      <c r="EVV76" s="25"/>
      <c r="EVW76" s="25"/>
      <c r="EVX76" s="25"/>
      <c r="EVY76" s="25"/>
      <c r="EVZ76" s="25"/>
      <c r="EWA76" s="25"/>
      <c r="EWB76" s="25"/>
      <c r="EWC76" s="25"/>
      <c r="EWD76" s="25"/>
      <c r="EWE76" s="25"/>
      <c r="EWF76" s="25"/>
      <c r="EWG76" s="25"/>
      <c r="EWH76" s="25"/>
      <c r="EWI76" s="25"/>
      <c r="EWJ76" s="25"/>
      <c r="EWK76" s="25"/>
      <c r="EWL76" s="25"/>
      <c r="EWM76" s="25"/>
      <c r="EWN76" s="25"/>
      <c r="EWO76" s="25"/>
      <c r="EWP76" s="25"/>
      <c r="EWQ76" s="25"/>
      <c r="EWR76" s="25"/>
      <c r="EWS76" s="25"/>
      <c r="EWT76" s="25"/>
      <c r="EWU76" s="25"/>
      <c r="EWV76" s="25"/>
      <c r="EWW76" s="25"/>
      <c r="EWX76" s="25"/>
      <c r="EWY76" s="25"/>
      <c r="EWZ76" s="25"/>
      <c r="EXA76" s="25"/>
      <c r="EXB76" s="25"/>
      <c r="EXC76" s="25"/>
      <c r="EXD76" s="25"/>
      <c r="EXE76" s="25"/>
      <c r="EXF76" s="25"/>
      <c r="EXG76" s="25"/>
      <c r="EXH76" s="25"/>
      <c r="EXI76" s="25"/>
      <c r="EXJ76" s="25"/>
      <c r="EXK76" s="25"/>
      <c r="EXL76" s="25"/>
      <c r="EXM76" s="25"/>
      <c r="EXN76" s="25"/>
      <c r="EXO76" s="25"/>
      <c r="EXP76" s="25"/>
      <c r="EXQ76" s="25"/>
      <c r="EXR76" s="25"/>
      <c r="EXS76" s="25"/>
      <c r="EXT76" s="25"/>
      <c r="EXU76" s="25"/>
      <c r="EXV76" s="25"/>
      <c r="EXW76" s="25"/>
      <c r="EXX76" s="25"/>
      <c r="EXY76" s="25"/>
      <c r="EXZ76" s="25"/>
      <c r="EYA76" s="25"/>
      <c r="EYB76" s="25"/>
      <c r="EYC76" s="25"/>
      <c r="EYD76" s="25"/>
      <c r="EYE76" s="25"/>
      <c r="EYF76" s="25"/>
      <c r="EYG76" s="25"/>
      <c r="EYH76" s="25"/>
      <c r="EYI76" s="25"/>
      <c r="EYJ76" s="25"/>
      <c r="EYK76" s="25"/>
      <c r="EYL76" s="25"/>
      <c r="EYM76" s="25"/>
      <c r="EYN76" s="25"/>
      <c r="EYO76" s="25"/>
      <c r="EYP76" s="25"/>
      <c r="EYQ76" s="25"/>
      <c r="EYR76" s="25"/>
      <c r="EYS76" s="25"/>
      <c r="EYT76" s="25"/>
      <c r="EYU76" s="25"/>
      <c r="EYV76" s="25"/>
      <c r="EYW76" s="25"/>
      <c r="EYX76" s="25"/>
      <c r="EYY76" s="25"/>
      <c r="EYZ76" s="25"/>
      <c r="EZA76" s="25"/>
      <c r="EZB76" s="25"/>
      <c r="EZC76" s="25"/>
      <c r="EZD76" s="25"/>
      <c r="EZE76" s="25"/>
      <c r="EZF76" s="25"/>
      <c r="EZG76" s="25"/>
      <c r="EZH76" s="25"/>
      <c r="EZI76" s="25"/>
      <c r="EZJ76" s="25"/>
      <c r="EZK76" s="25"/>
      <c r="EZL76" s="25"/>
      <c r="EZM76" s="25"/>
      <c r="EZN76" s="25"/>
      <c r="EZO76" s="25"/>
      <c r="EZP76" s="25"/>
      <c r="EZQ76" s="25"/>
      <c r="EZR76" s="25"/>
      <c r="EZS76" s="25"/>
      <c r="EZT76" s="25"/>
      <c r="EZU76" s="25"/>
      <c r="EZV76" s="25"/>
      <c r="EZW76" s="25"/>
      <c r="EZX76" s="25"/>
      <c r="EZY76" s="25"/>
      <c r="EZZ76" s="25"/>
      <c r="FAA76" s="25"/>
      <c r="FAB76" s="25"/>
      <c r="FAC76" s="25"/>
      <c r="FAD76" s="25"/>
      <c r="FAE76" s="25"/>
      <c r="FAF76" s="25"/>
      <c r="FAG76" s="25"/>
      <c r="FAH76" s="25"/>
      <c r="FAI76" s="25"/>
      <c r="FAJ76" s="25"/>
      <c r="FAK76" s="25"/>
      <c r="FAL76" s="25"/>
      <c r="FAM76" s="25"/>
      <c r="FAN76" s="25"/>
      <c r="FAO76" s="25"/>
      <c r="FAP76" s="25"/>
      <c r="FAQ76" s="25"/>
      <c r="FAR76" s="25"/>
      <c r="FAS76" s="25"/>
      <c r="FAT76" s="25"/>
      <c r="FAU76" s="25"/>
      <c r="FAV76" s="25"/>
      <c r="FAW76" s="25"/>
      <c r="FAX76" s="25"/>
      <c r="FAY76" s="25"/>
      <c r="FAZ76" s="25"/>
      <c r="FBA76" s="25"/>
      <c r="FBB76" s="25"/>
      <c r="FBC76" s="25"/>
      <c r="FBD76" s="25"/>
      <c r="FBE76" s="25"/>
      <c r="FBF76" s="25"/>
      <c r="FBG76" s="25"/>
      <c r="FBH76" s="25"/>
      <c r="FBI76" s="25"/>
      <c r="FBJ76" s="25"/>
      <c r="FBK76" s="25"/>
      <c r="FBL76" s="25"/>
      <c r="FBM76" s="25"/>
      <c r="FBN76" s="25"/>
      <c r="FBO76" s="25"/>
      <c r="FBP76" s="25"/>
      <c r="FBQ76" s="25"/>
      <c r="FBR76" s="25"/>
      <c r="FBS76" s="25"/>
      <c r="FBT76" s="25"/>
      <c r="FBU76" s="25"/>
      <c r="FBV76" s="25"/>
      <c r="FBW76" s="25"/>
      <c r="FBX76" s="25"/>
      <c r="FBY76" s="25"/>
      <c r="FBZ76" s="25"/>
      <c r="FCA76" s="25"/>
      <c r="FCB76" s="25"/>
      <c r="FCC76" s="25"/>
      <c r="FCD76" s="25"/>
      <c r="FCE76" s="25"/>
      <c r="FCF76" s="25"/>
      <c r="FCG76" s="25"/>
      <c r="FCH76" s="25"/>
      <c r="FCI76" s="25"/>
      <c r="FCJ76" s="25"/>
      <c r="FCK76" s="25"/>
      <c r="FCL76" s="25"/>
      <c r="FCM76" s="25"/>
      <c r="FCN76" s="25"/>
      <c r="FCO76" s="25"/>
      <c r="FCP76" s="25"/>
      <c r="FCQ76" s="25"/>
      <c r="FCR76" s="25"/>
      <c r="FCS76" s="25"/>
      <c r="FCT76" s="25"/>
      <c r="FCU76" s="25"/>
      <c r="FCV76" s="25"/>
      <c r="FCW76" s="25"/>
      <c r="FCX76" s="25"/>
      <c r="FCY76" s="25"/>
      <c r="FCZ76" s="25"/>
      <c r="FDA76" s="25"/>
      <c r="FDB76" s="25"/>
      <c r="FDC76" s="25"/>
      <c r="FDD76" s="25"/>
      <c r="FDE76" s="25"/>
      <c r="FDF76" s="25"/>
      <c r="FDG76" s="25"/>
      <c r="FDH76" s="25"/>
      <c r="FDI76" s="25"/>
      <c r="FDJ76" s="25"/>
      <c r="FDK76" s="25"/>
      <c r="FDL76" s="25"/>
      <c r="FDM76" s="25"/>
      <c r="FDN76" s="25"/>
      <c r="FDO76" s="25"/>
      <c r="FDP76" s="25"/>
      <c r="FDQ76" s="25"/>
      <c r="FDR76" s="25"/>
      <c r="FDS76" s="25"/>
      <c r="FDT76" s="25"/>
      <c r="FDU76" s="25"/>
      <c r="FDV76" s="25"/>
      <c r="FDW76" s="25"/>
      <c r="FDX76" s="25"/>
      <c r="FDY76" s="25"/>
      <c r="FDZ76" s="25"/>
      <c r="FEA76" s="25"/>
      <c r="FEB76" s="25"/>
      <c r="FEC76" s="25"/>
      <c r="FED76" s="25"/>
      <c r="FEE76" s="25"/>
      <c r="FEF76" s="25"/>
      <c r="FEG76" s="25"/>
      <c r="FEH76" s="25"/>
      <c r="FEI76" s="25"/>
      <c r="FEJ76" s="25"/>
      <c r="FEK76" s="25"/>
      <c r="FEL76" s="25"/>
      <c r="FEM76" s="25"/>
      <c r="FEN76" s="25"/>
      <c r="FEO76" s="25"/>
      <c r="FEP76" s="25"/>
      <c r="FEQ76" s="25"/>
      <c r="FER76" s="25"/>
      <c r="FES76" s="25"/>
      <c r="FET76" s="25"/>
      <c r="FEU76" s="25"/>
      <c r="FEV76" s="25"/>
      <c r="FEW76" s="25"/>
      <c r="FEX76" s="25"/>
      <c r="FEY76" s="25"/>
      <c r="FEZ76" s="25"/>
      <c r="FFA76" s="25"/>
      <c r="FFB76" s="25"/>
      <c r="FFC76" s="25"/>
      <c r="FFD76" s="25"/>
      <c r="FFE76" s="25"/>
      <c r="FFF76" s="25"/>
      <c r="FFG76" s="25"/>
      <c r="FFH76" s="25"/>
      <c r="FFI76" s="25"/>
      <c r="FFJ76" s="25"/>
      <c r="FFK76" s="25"/>
      <c r="FFL76" s="25"/>
      <c r="FFM76" s="25"/>
      <c r="FFN76" s="25"/>
      <c r="FFO76" s="25"/>
      <c r="FFP76" s="25"/>
      <c r="FFQ76" s="25"/>
      <c r="FFR76" s="25"/>
      <c r="FFS76" s="25"/>
      <c r="FFT76" s="25"/>
      <c r="FFU76" s="25"/>
      <c r="FFV76" s="25"/>
      <c r="FFW76" s="25"/>
      <c r="FFX76" s="25"/>
      <c r="FFY76" s="25"/>
      <c r="FFZ76" s="25"/>
      <c r="FGA76" s="25"/>
      <c r="FGB76" s="25"/>
      <c r="FGC76" s="25"/>
      <c r="FGD76" s="25"/>
      <c r="FGE76" s="25"/>
      <c r="FGF76" s="25"/>
      <c r="FGG76" s="25"/>
      <c r="FGH76" s="25"/>
      <c r="FGI76" s="25"/>
      <c r="FGJ76" s="25"/>
      <c r="FGK76" s="25"/>
      <c r="FGL76" s="25"/>
      <c r="FGM76" s="25"/>
      <c r="FGN76" s="25"/>
      <c r="FGO76" s="25"/>
      <c r="FGP76" s="25"/>
      <c r="FGQ76" s="25"/>
      <c r="FGR76" s="25"/>
      <c r="FGS76" s="25"/>
      <c r="FGT76" s="25"/>
      <c r="FGU76" s="25"/>
      <c r="FGV76" s="25"/>
      <c r="FGW76" s="25"/>
      <c r="FGX76" s="25"/>
      <c r="FGY76" s="25"/>
      <c r="FGZ76" s="25"/>
      <c r="FHA76" s="25"/>
      <c r="FHB76" s="25"/>
      <c r="FHC76" s="25"/>
      <c r="FHD76" s="25"/>
      <c r="FHE76" s="25"/>
      <c r="FHF76" s="25"/>
      <c r="FHG76" s="25"/>
      <c r="FHH76" s="25"/>
      <c r="FHI76" s="25"/>
      <c r="FHJ76" s="25"/>
      <c r="FHK76" s="25"/>
      <c r="FHL76" s="25"/>
      <c r="FHM76" s="25"/>
      <c r="FHN76" s="25"/>
      <c r="FHO76" s="25"/>
      <c r="FHP76" s="25"/>
      <c r="FHQ76" s="25"/>
      <c r="FHR76" s="25"/>
      <c r="FHS76" s="25"/>
      <c r="FHT76" s="25"/>
      <c r="FHU76" s="25"/>
      <c r="FHV76" s="25"/>
      <c r="FHW76" s="25"/>
      <c r="FHX76" s="25"/>
      <c r="FHY76" s="25"/>
      <c r="FHZ76" s="25"/>
      <c r="FIA76" s="25"/>
      <c r="FIB76" s="25"/>
      <c r="FIC76" s="25"/>
      <c r="FID76" s="25"/>
      <c r="FIE76" s="25"/>
      <c r="FIF76" s="25"/>
      <c r="FIG76" s="25"/>
      <c r="FIH76" s="25"/>
      <c r="FII76" s="25"/>
      <c r="FIJ76" s="25"/>
      <c r="FIK76" s="25"/>
      <c r="FIL76" s="25"/>
      <c r="FIM76" s="25"/>
      <c r="FIN76" s="25"/>
      <c r="FIO76" s="25"/>
      <c r="FIP76" s="25"/>
      <c r="FIQ76" s="25"/>
      <c r="FIR76" s="25"/>
      <c r="FIS76" s="25"/>
      <c r="FIT76" s="25"/>
      <c r="FIU76" s="25"/>
      <c r="FIV76" s="25"/>
      <c r="FIW76" s="25"/>
      <c r="FIX76" s="25"/>
      <c r="FIY76" s="25"/>
      <c r="FIZ76" s="25"/>
      <c r="FJA76" s="25"/>
      <c r="FJB76" s="25"/>
      <c r="FJC76" s="25"/>
      <c r="FJD76" s="25"/>
      <c r="FJE76" s="25"/>
      <c r="FJF76" s="25"/>
      <c r="FJG76" s="25"/>
      <c r="FJH76" s="25"/>
      <c r="FJI76" s="25"/>
      <c r="FJJ76" s="25"/>
      <c r="FJK76" s="25"/>
      <c r="FJL76" s="25"/>
      <c r="FJM76" s="25"/>
      <c r="FJN76" s="25"/>
      <c r="FJO76" s="25"/>
      <c r="FJP76" s="25"/>
      <c r="FJQ76" s="25"/>
      <c r="FJR76" s="25"/>
      <c r="FJS76" s="25"/>
      <c r="FJT76" s="25"/>
      <c r="FJU76" s="25"/>
      <c r="FJV76" s="25"/>
      <c r="FJW76" s="25"/>
      <c r="FJX76" s="25"/>
      <c r="FJY76" s="25"/>
      <c r="FJZ76" s="25"/>
      <c r="FKA76" s="25"/>
      <c r="FKB76" s="25"/>
      <c r="FKC76" s="25"/>
      <c r="FKD76" s="25"/>
      <c r="FKE76" s="25"/>
      <c r="FKF76" s="25"/>
      <c r="FKG76" s="25"/>
      <c r="FKH76" s="25"/>
      <c r="FKI76" s="25"/>
      <c r="FKJ76" s="25"/>
      <c r="FKK76" s="25"/>
      <c r="FKL76" s="25"/>
      <c r="FKM76" s="25"/>
      <c r="FKN76" s="25"/>
      <c r="FKO76" s="25"/>
      <c r="FKP76" s="25"/>
      <c r="FKQ76" s="25"/>
      <c r="FKR76" s="25"/>
      <c r="FKS76" s="25"/>
      <c r="FKT76" s="25"/>
      <c r="FKU76" s="25"/>
      <c r="FKV76" s="25"/>
      <c r="FKW76" s="25"/>
      <c r="FKX76" s="25"/>
      <c r="FKY76" s="25"/>
      <c r="FKZ76" s="25"/>
      <c r="FLA76" s="25"/>
      <c r="FLB76" s="25"/>
      <c r="FLC76" s="25"/>
      <c r="FLD76" s="25"/>
      <c r="FLE76" s="25"/>
      <c r="FLF76" s="25"/>
      <c r="FLG76" s="25"/>
      <c r="FLH76" s="25"/>
      <c r="FLI76" s="25"/>
      <c r="FLJ76" s="25"/>
      <c r="FLK76" s="25"/>
      <c r="FLL76" s="25"/>
      <c r="FLM76" s="25"/>
      <c r="FLN76" s="25"/>
      <c r="FLO76" s="25"/>
      <c r="FLP76" s="25"/>
      <c r="FLQ76" s="25"/>
      <c r="FLR76" s="25"/>
      <c r="FLS76" s="25"/>
      <c r="FLT76" s="25"/>
      <c r="FLU76" s="25"/>
      <c r="FLV76" s="25"/>
      <c r="FLW76" s="25"/>
      <c r="FLX76" s="25"/>
      <c r="FLY76" s="25"/>
      <c r="FLZ76" s="25"/>
      <c r="FMA76" s="25"/>
      <c r="FMB76" s="25"/>
      <c r="FMC76" s="25"/>
      <c r="FMD76" s="25"/>
      <c r="FME76" s="25"/>
      <c r="FMF76" s="25"/>
      <c r="FMG76" s="25"/>
      <c r="FMH76" s="25"/>
      <c r="FMI76" s="25"/>
      <c r="FMJ76" s="25"/>
      <c r="FMK76" s="25"/>
      <c r="FML76" s="25"/>
      <c r="FMM76" s="25"/>
      <c r="FMN76" s="25"/>
      <c r="FMO76" s="25"/>
      <c r="FMP76" s="25"/>
      <c r="FMQ76" s="25"/>
      <c r="FMR76" s="25"/>
      <c r="FMS76" s="25"/>
      <c r="FMT76" s="25"/>
      <c r="FMU76" s="25"/>
      <c r="FMV76" s="25"/>
      <c r="FMW76" s="25"/>
      <c r="FMX76" s="25"/>
      <c r="FMY76" s="25"/>
      <c r="FMZ76" s="25"/>
      <c r="FNA76" s="25"/>
      <c r="FNB76" s="25"/>
      <c r="FNC76" s="25"/>
      <c r="FND76" s="25"/>
      <c r="FNE76" s="25"/>
      <c r="FNF76" s="25"/>
      <c r="FNG76" s="25"/>
      <c r="FNH76" s="25"/>
      <c r="FNI76" s="25"/>
      <c r="FNJ76" s="25"/>
      <c r="FNK76" s="25"/>
      <c r="FNL76" s="25"/>
      <c r="FNM76" s="25"/>
      <c r="FNN76" s="25"/>
      <c r="FNO76" s="25"/>
      <c r="FNP76" s="25"/>
      <c r="FNQ76" s="25"/>
      <c r="FNR76" s="25"/>
      <c r="FNS76" s="25"/>
      <c r="FNT76" s="25"/>
      <c r="FNU76" s="25"/>
      <c r="FNV76" s="25"/>
      <c r="FNW76" s="25"/>
      <c r="FNX76" s="25"/>
      <c r="FNY76" s="25"/>
      <c r="FNZ76" s="25"/>
      <c r="FOA76" s="25"/>
      <c r="FOB76" s="25"/>
      <c r="FOC76" s="25"/>
      <c r="FOD76" s="25"/>
      <c r="FOE76" s="25"/>
      <c r="FOF76" s="25"/>
      <c r="FOG76" s="25"/>
      <c r="FOH76" s="25"/>
      <c r="FOI76" s="25"/>
      <c r="FOJ76" s="25"/>
      <c r="FOK76" s="25"/>
      <c r="FOL76" s="25"/>
      <c r="FOM76" s="25"/>
      <c r="FON76" s="25"/>
      <c r="FOO76" s="25"/>
      <c r="FOP76" s="25"/>
      <c r="FOQ76" s="25"/>
      <c r="FOR76" s="25"/>
      <c r="FOS76" s="25"/>
      <c r="FOT76" s="25"/>
      <c r="FOU76" s="25"/>
      <c r="FOV76" s="25"/>
      <c r="FOW76" s="25"/>
      <c r="FOX76" s="25"/>
      <c r="FOY76" s="25"/>
      <c r="FOZ76" s="25"/>
      <c r="FPA76" s="25"/>
      <c r="FPB76" s="25"/>
      <c r="FPC76" s="25"/>
      <c r="FPD76" s="25"/>
      <c r="FPE76" s="25"/>
      <c r="FPF76" s="25"/>
      <c r="FPG76" s="25"/>
      <c r="FPH76" s="25"/>
      <c r="FPI76" s="25"/>
      <c r="FPJ76" s="25"/>
      <c r="FPK76" s="25"/>
      <c r="FPL76" s="25"/>
      <c r="FPM76" s="25"/>
      <c r="FPN76" s="25"/>
      <c r="FPO76" s="25"/>
      <c r="FPP76" s="25"/>
      <c r="FPQ76" s="25"/>
      <c r="FPR76" s="25"/>
      <c r="FPS76" s="25"/>
      <c r="FPT76" s="25"/>
      <c r="FPU76" s="25"/>
      <c r="FPV76" s="25"/>
      <c r="FPW76" s="25"/>
      <c r="FPX76" s="25"/>
      <c r="FPY76" s="25"/>
      <c r="FPZ76" s="25"/>
      <c r="FQA76" s="25"/>
      <c r="FQB76" s="25"/>
      <c r="FQC76" s="25"/>
      <c r="FQD76" s="25"/>
      <c r="FQE76" s="25"/>
      <c r="FQF76" s="25"/>
      <c r="FQG76" s="25"/>
      <c r="FQH76" s="25"/>
      <c r="FQI76" s="25"/>
      <c r="FQJ76" s="25"/>
      <c r="FQK76" s="25"/>
      <c r="FQL76" s="25"/>
      <c r="FQM76" s="25"/>
      <c r="FQN76" s="25"/>
      <c r="FQO76" s="25"/>
      <c r="FQP76" s="25"/>
      <c r="FQQ76" s="25"/>
      <c r="FQR76" s="25"/>
      <c r="FQS76" s="25"/>
      <c r="FQT76" s="25"/>
      <c r="FQU76" s="25"/>
      <c r="FQV76" s="25"/>
      <c r="FQW76" s="25"/>
      <c r="FQX76" s="25"/>
      <c r="FQY76" s="25"/>
      <c r="FQZ76" s="25"/>
      <c r="FRA76" s="25"/>
      <c r="FRB76" s="25"/>
      <c r="FRC76" s="25"/>
      <c r="FRD76" s="25"/>
      <c r="FRE76" s="25"/>
      <c r="FRF76" s="25"/>
      <c r="FRG76" s="25"/>
      <c r="FRH76" s="25"/>
      <c r="FRI76" s="25"/>
      <c r="FRJ76" s="25"/>
      <c r="FRK76" s="25"/>
      <c r="FRL76" s="25"/>
      <c r="FRM76" s="25"/>
      <c r="FRN76" s="25"/>
      <c r="FRO76" s="25"/>
      <c r="FRP76" s="25"/>
      <c r="FRQ76" s="25"/>
      <c r="FRR76" s="25"/>
      <c r="FRS76" s="25"/>
      <c r="FRT76" s="25"/>
      <c r="FRU76" s="25"/>
      <c r="FRV76" s="25"/>
      <c r="FRW76" s="25"/>
      <c r="FRX76" s="25"/>
      <c r="FRY76" s="25"/>
      <c r="FRZ76" s="25"/>
      <c r="FSA76" s="25"/>
      <c r="FSB76" s="25"/>
      <c r="FSC76" s="25"/>
      <c r="FSD76" s="25"/>
      <c r="FSE76" s="25"/>
      <c r="FSF76" s="25"/>
      <c r="FSG76" s="25"/>
      <c r="FSH76" s="25"/>
      <c r="FSI76" s="25"/>
      <c r="FSJ76" s="25"/>
      <c r="FSK76" s="25"/>
      <c r="FSL76" s="25"/>
      <c r="FSM76" s="25"/>
      <c r="FSN76" s="25"/>
      <c r="FSO76" s="25"/>
      <c r="FSP76" s="25"/>
      <c r="FSQ76" s="25"/>
      <c r="FSR76" s="25"/>
      <c r="FSS76" s="25"/>
      <c r="FST76" s="25"/>
      <c r="FSU76" s="25"/>
      <c r="FSV76" s="25"/>
      <c r="FSW76" s="25"/>
      <c r="FSX76" s="25"/>
      <c r="FSY76" s="25"/>
      <c r="FSZ76" s="25"/>
      <c r="FTA76" s="25"/>
      <c r="FTB76" s="25"/>
      <c r="FTC76" s="25"/>
      <c r="FTD76" s="25"/>
      <c r="FTE76" s="25"/>
      <c r="FTF76" s="25"/>
      <c r="FTG76" s="25"/>
      <c r="FTH76" s="25"/>
      <c r="FTI76" s="25"/>
      <c r="FTJ76" s="25"/>
      <c r="FTK76" s="25"/>
      <c r="FTL76" s="25"/>
      <c r="FTM76" s="25"/>
      <c r="FTN76" s="25"/>
      <c r="FTO76" s="25"/>
      <c r="FTP76" s="25"/>
      <c r="FTQ76" s="25"/>
      <c r="FTR76" s="25"/>
      <c r="FTS76" s="25"/>
      <c r="FTT76" s="25"/>
      <c r="FTU76" s="25"/>
      <c r="FTV76" s="25"/>
      <c r="FTW76" s="25"/>
      <c r="FTX76" s="25"/>
      <c r="FTY76" s="25"/>
      <c r="FTZ76" s="25"/>
      <c r="FUA76" s="25"/>
      <c r="FUB76" s="25"/>
      <c r="FUC76" s="25"/>
      <c r="FUD76" s="25"/>
      <c r="FUE76" s="25"/>
      <c r="FUF76" s="25"/>
      <c r="FUG76" s="25"/>
      <c r="FUH76" s="25"/>
      <c r="FUI76" s="25"/>
      <c r="FUJ76" s="25"/>
      <c r="FUK76" s="25"/>
      <c r="FUL76" s="25"/>
      <c r="FUM76" s="25"/>
      <c r="FUN76" s="25"/>
      <c r="FUO76" s="25"/>
      <c r="FUP76" s="25"/>
      <c r="FUQ76" s="25"/>
      <c r="FUR76" s="25"/>
      <c r="FUS76" s="25"/>
      <c r="FUT76" s="25"/>
      <c r="FUU76" s="25"/>
      <c r="FUV76" s="25"/>
      <c r="FUW76" s="25"/>
      <c r="FUX76" s="25"/>
      <c r="FUY76" s="25"/>
      <c r="FUZ76" s="25"/>
      <c r="FVA76" s="25"/>
      <c r="FVB76" s="25"/>
      <c r="FVC76" s="25"/>
      <c r="FVD76" s="25"/>
      <c r="FVE76" s="25"/>
      <c r="FVF76" s="25"/>
      <c r="FVG76" s="25"/>
      <c r="FVH76" s="25"/>
      <c r="FVI76" s="25"/>
      <c r="FVJ76" s="25"/>
      <c r="FVK76" s="25"/>
      <c r="FVL76" s="25"/>
      <c r="FVM76" s="25"/>
      <c r="FVN76" s="25"/>
      <c r="FVO76" s="25"/>
      <c r="FVP76" s="25"/>
      <c r="FVQ76" s="25"/>
      <c r="FVR76" s="25"/>
      <c r="FVS76" s="25"/>
      <c r="FVT76" s="25"/>
      <c r="FVU76" s="25"/>
      <c r="FVV76" s="25"/>
      <c r="FVW76" s="25"/>
      <c r="FVX76" s="25"/>
      <c r="FVY76" s="25"/>
      <c r="FVZ76" s="25"/>
      <c r="FWA76" s="25"/>
      <c r="FWB76" s="25"/>
      <c r="FWC76" s="25"/>
      <c r="FWD76" s="25"/>
      <c r="FWE76" s="25"/>
      <c r="FWF76" s="25"/>
      <c r="FWG76" s="25"/>
      <c r="FWH76" s="25"/>
      <c r="FWI76" s="25"/>
      <c r="FWJ76" s="25"/>
      <c r="FWK76" s="25"/>
      <c r="FWL76" s="25"/>
      <c r="FWM76" s="25"/>
      <c r="FWN76" s="25"/>
      <c r="FWO76" s="25"/>
      <c r="FWP76" s="25"/>
      <c r="FWQ76" s="25"/>
      <c r="FWR76" s="25"/>
      <c r="FWS76" s="25"/>
      <c r="FWT76" s="25"/>
      <c r="FWU76" s="25"/>
      <c r="FWV76" s="25"/>
      <c r="FWW76" s="25"/>
      <c r="FWX76" s="25"/>
      <c r="FWY76" s="25"/>
      <c r="FWZ76" s="25"/>
      <c r="FXA76" s="25"/>
      <c r="FXB76" s="25"/>
      <c r="FXC76" s="25"/>
      <c r="FXD76" s="25"/>
      <c r="FXE76" s="25"/>
      <c r="FXF76" s="25"/>
      <c r="FXG76" s="25"/>
      <c r="FXH76" s="25"/>
      <c r="FXI76" s="25"/>
      <c r="FXJ76" s="25"/>
      <c r="FXK76" s="25"/>
      <c r="FXL76" s="25"/>
      <c r="FXM76" s="25"/>
      <c r="FXN76" s="25"/>
      <c r="FXO76" s="25"/>
      <c r="FXP76" s="25"/>
      <c r="FXQ76" s="25"/>
      <c r="FXR76" s="25"/>
      <c r="FXS76" s="25"/>
      <c r="FXT76" s="25"/>
      <c r="FXU76" s="25"/>
      <c r="FXV76" s="25"/>
      <c r="FXW76" s="25"/>
      <c r="FXX76" s="25"/>
      <c r="FXY76" s="25"/>
      <c r="FXZ76" s="25"/>
      <c r="FYA76" s="25"/>
      <c r="FYB76" s="25"/>
      <c r="FYC76" s="25"/>
      <c r="FYD76" s="25"/>
      <c r="FYE76" s="25"/>
      <c r="FYF76" s="25"/>
      <c r="FYG76" s="25"/>
      <c r="FYH76" s="25"/>
      <c r="FYI76" s="25"/>
      <c r="FYJ76" s="25"/>
      <c r="FYK76" s="25"/>
      <c r="FYL76" s="25"/>
      <c r="FYM76" s="25"/>
      <c r="FYN76" s="25"/>
      <c r="FYO76" s="25"/>
      <c r="FYP76" s="25"/>
      <c r="FYQ76" s="25"/>
      <c r="FYR76" s="25"/>
      <c r="FYS76" s="25"/>
      <c r="FYT76" s="25"/>
      <c r="FYU76" s="25"/>
      <c r="FYV76" s="25"/>
      <c r="FYW76" s="25"/>
      <c r="FYX76" s="25"/>
      <c r="FYY76" s="25"/>
      <c r="FYZ76" s="25"/>
      <c r="FZA76" s="25"/>
      <c r="FZB76" s="25"/>
      <c r="FZC76" s="25"/>
      <c r="FZD76" s="25"/>
      <c r="FZE76" s="25"/>
      <c r="FZF76" s="25"/>
      <c r="FZG76" s="25"/>
      <c r="FZH76" s="25"/>
      <c r="FZI76" s="25"/>
      <c r="FZJ76" s="25"/>
      <c r="FZK76" s="25"/>
      <c r="FZL76" s="25"/>
      <c r="FZM76" s="25"/>
      <c r="FZN76" s="25"/>
      <c r="FZO76" s="25"/>
      <c r="FZP76" s="25"/>
      <c r="FZQ76" s="25"/>
      <c r="FZR76" s="25"/>
      <c r="FZS76" s="25"/>
      <c r="FZT76" s="25"/>
      <c r="FZU76" s="25"/>
      <c r="FZV76" s="25"/>
      <c r="FZW76" s="25"/>
      <c r="FZX76" s="25"/>
      <c r="FZY76" s="25"/>
      <c r="FZZ76" s="25"/>
      <c r="GAA76" s="25"/>
      <c r="GAB76" s="25"/>
      <c r="GAC76" s="25"/>
      <c r="GAD76" s="25"/>
      <c r="GAE76" s="25"/>
      <c r="GAF76" s="25"/>
      <c r="GAG76" s="25"/>
      <c r="GAH76" s="25"/>
      <c r="GAI76" s="25"/>
      <c r="GAJ76" s="25"/>
      <c r="GAK76" s="25"/>
      <c r="GAL76" s="25"/>
      <c r="GAM76" s="25"/>
      <c r="GAN76" s="25"/>
      <c r="GAO76" s="25"/>
      <c r="GAP76" s="25"/>
      <c r="GAQ76" s="25"/>
      <c r="GAR76" s="25"/>
      <c r="GAS76" s="25"/>
      <c r="GAT76" s="25"/>
      <c r="GAU76" s="25"/>
      <c r="GAV76" s="25"/>
      <c r="GAW76" s="25"/>
      <c r="GAX76" s="25"/>
      <c r="GAY76" s="25"/>
      <c r="GAZ76" s="25"/>
      <c r="GBA76" s="25"/>
      <c r="GBB76" s="25"/>
      <c r="GBC76" s="25"/>
      <c r="GBD76" s="25"/>
      <c r="GBE76" s="25"/>
      <c r="GBF76" s="25"/>
      <c r="GBG76" s="25"/>
      <c r="GBH76" s="25"/>
      <c r="GBI76" s="25"/>
      <c r="GBJ76" s="25"/>
      <c r="GBK76" s="25"/>
      <c r="GBL76" s="25"/>
      <c r="GBM76" s="25"/>
      <c r="GBN76" s="25"/>
      <c r="GBO76" s="25"/>
      <c r="GBP76" s="25"/>
      <c r="GBQ76" s="25"/>
      <c r="GBR76" s="25"/>
      <c r="GBS76" s="25"/>
      <c r="GBT76" s="25"/>
      <c r="GBU76" s="25"/>
      <c r="GBV76" s="25"/>
      <c r="GBW76" s="25"/>
      <c r="GBX76" s="25"/>
      <c r="GBY76" s="25"/>
      <c r="GBZ76" s="25"/>
      <c r="GCA76" s="25"/>
      <c r="GCB76" s="25"/>
      <c r="GCC76" s="25"/>
      <c r="GCD76" s="25"/>
      <c r="GCE76" s="25"/>
      <c r="GCF76" s="25"/>
      <c r="GCG76" s="25"/>
      <c r="GCH76" s="25"/>
      <c r="GCI76" s="25"/>
      <c r="GCJ76" s="25"/>
      <c r="GCK76" s="25"/>
      <c r="GCL76" s="25"/>
      <c r="GCM76" s="25"/>
      <c r="GCN76" s="25"/>
      <c r="GCO76" s="25"/>
      <c r="GCP76" s="25"/>
      <c r="GCQ76" s="25"/>
      <c r="GCR76" s="25"/>
      <c r="GCS76" s="25"/>
      <c r="GCT76" s="25"/>
      <c r="GCU76" s="25"/>
      <c r="GCV76" s="25"/>
      <c r="GCW76" s="25"/>
      <c r="GCX76" s="25"/>
      <c r="GCY76" s="25"/>
      <c r="GCZ76" s="25"/>
      <c r="GDA76" s="25"/>
      <c r="GDB76" s="25"/>
      <c r="GDC76" s="25"/>
      <c r="GDD76" s="25"/>
      <c r="GDE76" s="25"/>
      <c r="GDF76" s="25"/>
      <c r="GDG76" s="25"/>
      <c r="GDH76" s="25"/>
      <c r="GDI76" s="25"/>
      <c r="GDJ76" s="25"/>
      <c r="GDK76" s="25"/>
      <c r="GDL76" s="25"/>
      <c r="GDM76" s="25"/>
      <c r="GDN76" s="25"/>
      <c r="GDO76" s="25"/>
      <c r="GDP76" s="25"/>
      <c r="GDQ76" s="25"/>
      <c r="GDR76" s="25"/>
      <c r="GDS76" s="25"/>
      <c r="GDT76" s="25"/>
      <c r="GDU76" s="25"/>
      <c r="GDV76" s="25"/>
      <c r="GDW76" s="25"/>
      <c r="GDX76" s="25"/>
      <c r="GDY76" s="25"/>
      <c r="GDZ76" s="25"/>
      <c r="GEA76" s="25"/>
      <c r="GEB76" s="25"/>
      <c r="GEC76" s="25"/>
      <c r="GED76" s="25"/>
      <c r="GEE76" s="25"/>
      <c r="GEF76" s="25"/>
      <c r="GEG76" s="25"/>
      <c r="GEH76" s="25"/>
      <c r="GEI76" s="25"/>
      <c r="GEJ76" s="25"/>
      <c r="GEK76" s="25"/>
      <c r="GEL76" s="25"/>
      <c r="GEM76" s="25"/>
      <c r="GEN76" s="25"/>
      <c r="GEO76" s="25"/>
      <c r="GEP76" s="25"/>
      <c r="GEQ76" s="25"/>
      <c r="GER76" s="25"/>
      <c r="GES76" s="25"/>
      <c r="GET76" s="25"/>
      <c r="GEU76" s="25"/>
      <c r="GEV76" s="25"/>
      <c r="GEW76" s="25"/>
      <c r="GEX76" s="25"/>
      <c r="GEY76" s="25"/>
      <c r="GEZ76" s="25"/>
      <c r="GFA76" s="25"/>
      <c r="GFB76" s="25"/>
      <c r="GFC76" s="25"/>
      <c r="GFD76" s="25"/>
      <c r="GFE76" s="25"/>
      <c r="GFF76" s="25"/>
      <c r="GFG76" s="25"/>
      <c r="GFH76" s="25"/>
      <c r="GFI76" s="25"/>
      <c r="GFJ76" s="25"/>
      <c r="GFK76" s="25"/>
      <c r="GFL76" s="25"/>
      <c r="GFM76" s="25"/>
      <c r="GFN76" s="25"/>
      <c r="GFO76" s="25"/>
      <c r="GFP76" s="25"/>
      <c r="GFQ76" s="25"/>
      <c r="GFR76" s="25"/>
      <c r="GFS76" s="25"/>
      <c r="GFT76" s="25"/>
      <c r="GFU76" s="25"/>
      <c r="GFV76" s="25"/>
      <c r="GFW76" s="25"/>
      <c r="GFX76" s="25"/>
      <c r="GFY76" s="25"/>
      <c r="GFZ76" s="25"/>
      <c r="GGA76" s="25"/>
      <c r="GGB76" s="25"/>
      <c r="GGC76" s="25"/>
      <c r="GGD76" s="25"/>
      <c r="GGE76" s="25"/>
      <c r="GGF76" s="25"/>
      <c r="GGG76" s="25"/>
      <c r="GGH76" s="25"/>
      <c r="GGI76" s="25"/>
      <c r="GGJ76" s="25"/>
      <c r="GGK76" s="25"/>
      <c r="GGL76" s="25"/>
      <c r="GGM76" s="25"/>
      <c r="GGN76" s="25"/>
      <c r="GGO76" s="25"/>
      <c r="GGP76" s="25"/>
      <c r="GGQ76" s="25"/>
      <c r="GGR76" s="25"/>
      <c r="GGS76" s="25"/>
      <c r="GGT76" s="25"/>
      <c r="GGU76" s="25"/>
      <c r="GGV76" s="25"/>
      <c r="GGW76" s="25"/>
      <c r="GGX76" s="25"/>
      <c r="GGY76" s="25"/>
      <c r="GGZ76" s="25"/>
      <c r="GHA76" s="25"/>
      <c r="GHB76" s="25"/>
      <c r="GHC76" s="25"/>
      <c r="GHD76" s="25"/>
      <c r="GHE76" s="25"/>
      <c r="GHF76" s="25"/>
      <c r="GHG76" s="25"/>
      <c r="GHH76" s="25"/>
      <c r="GHI76" s="25"/>
      <c r="GHJ76" s="25"/>
      <c r="GHK76" s="25"/>
      <c r="GHL76" s="25"/>
      <c r="GHM76" s="25"/>
      <c r="GHN76" s="25"/>
      <c r="GHO76" s="25"/>
      <c r="GHP76" s="25"/>
      <c r="GHQ76" s="25"/>
      <c r="GHR76" s="25"/>
      <c r="GHS76" s="25"/>
      <c r="GHT76" s="25"/>
      <c r="GHU76" s="25"/>
      <c r="GHV76" s="25"/>
      <c r="GHW76" s="25"/>
      <c r="GHX76" s="25"/>
      <c r="GHY76" s="25"/>
      <c r="GHZ76" s="25"/>
      <c r="GIA76" s="25"/>
      <c r="GIB76" s="25"/>
      <c r="GIC76" s="25"/>
      <c r="GID76" s="25"/>
      <c r="GIE76" s="25"/>
      <c r="GIF76" s="25"/>
      <c r="GIG76" s="25"/>
      <c r="GIH76" s="25"/>
      <c r="GII76" s="25"/>
      <c r="GIJ76" s="25"/>
      <c r="GIK76" s="25"/>
      <c r="GIL76" s="25"/>
      <c r="GIM76" s="25"/>
      <c r="GIN76" s="25"/>
      <c r="GIO76" s="25"/>
      <c r="GIP76" s="25"/>
      <c r="GIQ76" s="25"/>
      <c r="GIR76" s="25"/>
      <c r="GIS76" s="25"/>
      <c r="GIT76" s="25"/>
      <c r="GIU76" s="25"/>
      <c r="GIV76" s="25"/>
      <c r="GIW76" s="25"/>
      <c r="GIX76" s="25"/>
      <c r="GIY76" s="25"/>
      <c r="GIZ76" s="25"/>
      <c r="GJA76" s="25"/>
      <c r="GJB76" s="25"/>
      <c r="GJC76" s="25"/>
      <c r="GJD76" s="25"/>
      <c r="GJE76" s="25"/>
      <c r="GJF76" s="25"/>
      <c r="GJG76" s="25"/>
      <c r="GJH76" s="25"/>
      <c r="GJI76" s="25"/>
      <c r="GJJ76" s="25"/>
      <c r="GJK76" s="25"/>
      <c r="GJL76" s="25"/>
      <c r="GJM76" s="25"/>
      <c r="GJN76" s="25"/>
      <c r="GJO76" s="25"/>
      <c r="GJP76" s="25"/>
      <c r="GJQ76" s="25"/>
      <c r="GJR76" s="25"/>
      <c r="GJS76" s="25"/>
      <c r="GJT76" s="25"/>
      <c r="GJU76" s="25"/>
      <c r="GJV76" s="25"/>
      <c r="GJW76" s="25"/>
      <c r="GJX76" s="25"/>
      <c r="GJY76" s="25"/>
      <c r="GJZ76" s="25"/>
      <c r="GKA76" s="25"/>
      <c r="GKB76" s="25"/>
      <c r="GKC76" s="25"/>
      <c r="GKD76" s="25"/>
      <c r="GKE76" s="25"/>
      <c r="GKF76" s="25"/>
      <c r="GKG76" s="25"/>
      <c r="GKH76" s="25"/>
      <c r="GKI76" s="25"/>
      <c r="GKJ76" s="25"/>
      <c r="GKK76" s="25"/>
      <c r="GKL76" s="25"/>
      <c r="GKM76" s="25"/>
      <c r="GKN76" s="25"/>
      <c r="GKO76" s="25"/>
      <c r="GKP76" s="25"/>
      <c r="GKQ76" s="25"/>
      <c r="GKR76" s="25"/>
      <c r="GKS76" s="25"/>
      <c r="GKT76" s="25"/>
      <c r="GKU76" s="25"/>
      <c r="GKV76" s="25"/>
      <c r="GKW76" s="25"/>
      <c r="GKX76" s="25"/>
      <c r="GKY76" s="25"/>
      <c r="GKZ76" s="25"/>
      <c r="GLA76" s="25"/>
      <c r="GLB76" s="25"/>
      <c r="GLC76" s="25"/>
      <c r="GLD76" s="25"/>
      <c r="GLE76" s="25"/>
      <c r="GLF76" s="25"/>
      <c r="GLG76" s="25"/>
      <c r="GLH76" s="25"/>
      <c r="GLI76" s="25"/>
      <c r="GLJ76" s="25"/>
      <c r="GLK76" s="25"/>
      <c r="GLL76" s="25"/>
      <c r="GLM76" s="25"/>
      <c r="GLN76" s="25"/>
      <c r="GLO76" s="25"/>
      <c r="GLP76" s="25"/>
      <c r="GLQ76" s="25"/>
      <c r="GLR76" s="25"/>
      <c r="GLS76" s="25"/>
      <c r="GLT76" s="25"/>
      <c r="GLU76" s="25"/>
      <c r="GLV76" s="25"/>
      <c r="GLW76" s="25"/>
      <c r="GLX76" s="25"/>
      <c r="GLY76" s="25"/>
      <c r="GLZ76" s="25"/>
      <c r="GMA76" s="25"/>
      <c r="GMB76" s="25"/>
      <c r="GMC76" s="25"/>
      <c r="GMD76" s="25"/>
      <c r="GME76" s="25"/>
      <c r="GMF76" s="25"/>
      <c r="GMG76" s="25"/>
      <c r="GMH76" s="25"/>
      <c r="GMI76" s="25"/>
      <c r="GMJ76" s="25"/>
      <c r="GMK76" s="25"/>
      <c r="GML76" s="25"/>
      <c r="GMM76" s="25"/>
      <c r="GMN76" s="25"/>
      <c r="GMO76" s="25"/>
      <c r="GMP76" s="25"/>
      <c r="GMQ76" s="25"/>
      <c r="GMR76" s="25"/>
      <c r="GMS76" s="25"/>
      <c r="GMT76" s="25"/>
      <c r="GMU76" s="25"/>
      <c r="GMV76" s="25"/>
      <c r="GMW76" s="25"/>
      <c r="GMX76" s="25"/>
      <c r="GMY76" s="25"/>
      <c r="GMZ76" s="25"/>
      <c r="GNA76" s="25"/>
      <c r="GNB76" s="25"/>
      <c r="GNC76" s="25"/>
      <c r="GND76" s="25"/>
      <c r="GNE76" s="25"/>
      <c r="GNF76" s="25"/>
      <c r="GNG76" s="25"/>
      <c r="GNH76" s="25"/>
      <c r="GNI76" s="25"/>
      <c r="GNJ76" s="25"/>
      <c r="GNK76" s="25"/>
      <c r="GNL76" s="25"/>
      <c r="GNM76" s="25"/>
      <c r="GNN76" s="25"/>
      <c r="GNO76" s="25"/>
      <c r="GNP76" s="25"/>
      <c r="GNQ76" s="25"/>
      <c r="GNR76" s="25"/>
      <c r="GNS76" s="25"/>
      <c r="GNT76" s="25"/>
      <c r="GNU76" s="25"/>
      <c r="GNV76" s="25"/>
      <c r="GNW76" s="25"/>
      <c r="GNX76" s="25"/>
      <c r="GNY76" s="25"/>
      <c r="GNZ76" s="25"/>
      <c r="GOA76" s="25"/>
      <c r="GOB76" s="25"/>
      <c r="GOC76" s="25"/>
      <c r="GOD76" s="25"/>
      <c r="GOE76" s="25"/>
      <c r="GOF76" s="25"/>
      <c r="GOG76" s="25"/>
      <c r="GOH76" s="25"/>
      <c r="GOI76" s="25"/>
      <c r="GOJ76" s="25"/>
      <c r="GOK76" s="25"/>
      <c r="GOL76" s="25"/>
      <c r="GOM76" s="25"/>
      <c r="GON76" s="25"/>
      <c r="GOO76" s="25"/>
      <c r="GOP76" s="25"/>
      <c r="GOQ76" s="25"/>
      <c r="GOR76" s="25"/>
      <c r="GOS76" s="25"/>
      <c r="GOT76" s="25"/>
      <c r="GOU76" s="25"/>
      <c r="GOV76" s="25"/>
      <c r="GOW76" s="25"/>
      <c r="GOX76" s="25"/>
      <c r="GOY76" s="25"/>
      <c r="GOZ76" s="25"/>
      <c r="GPA76" s="25"/>
      <c r="GPB76" s="25"/>
      <c r="GPC76" s="25"/>
      <c r="GPD76" s="25"/>
      <c r="GPE76" s="25"/>
      <c r="GPF76" s="25"/>
      <c r="GPG76" s="25"/>
      <c r="GPH76" s="25"/>
      <c r="GPI76" s="25"/>
      <c r="GPJ76" s="25"/>
      <c r="GPK76" s="25"/>
      <c r="GPL76" s="25"/>
      <c r="GPM76" s="25"/>
      <c r="GPN76" s="25"/>
      <c r="GPO76" s="25"/>
      <c r="GPP76" s="25"/>
      <c r="GPQ76" s="25"/>
      <c r="GPR76" s="25"/>
      <c r="GPS76" s="25"/>
      <c r="GPT76" s="25"/>
      <c r="GPU76" s="25"/>
      <c r="GPV76" s="25"/>
      <c r="GPW76" s="25"/>
      <c r="GPX76" s="25"/>
      <c r="GPY76" s="25"/>
      <c r="GPZ76" s="25"/>
      <c r="GQA76" s="25"/>
      <c r="GQB76" s="25"/>
      <c r="GQC76" s="25"/>
      <c r="GQD76" s="25"/>
      <c r="GQE76" s="25"/>
      <c r="GQF76" s="25"/>
      <c r="GQG76" s="25"/>
      <c r="GQH76" s="25"/>
      <c r="GQI76" s="25"/>
      <c r="GQJ76" s="25"/>
      <c r="GQK76" s="25"/>
      <c r="GQL76" s="25"/>
      <c r="GQM76" s="25"/>
      <c r="GQN76" s="25"/>
      <c r="GQO76" s="25"/>
      <c r="GQP76" s="25"/>
      <c r="GQQ76" s="25"/>
      <c r="GQR76" s="25"/>
      <c r="GQS76" s="25"/>
      <c r="GQT76" s="25"/>
      <c r="GQU76" s="25"/>
      <c r="GQV76" s="25"/>
      <c r="GQW76" s="25"/>
      <c r="GQX76" s="25"/>
      <c r="GQY76" s="25"/>
      <c r="GQZ76" s="25"/>
      <c r="GRA76" s="25"/>
      <c r="GRB76" s="25"/>
      <c r="GRC76" s="25"/>
      <c r="GRD76" s="25"/>
      <c r="GRE76" s="25"/>
      <c r="GRF76" s="25"/>
      <c r="GRG76" s="25"/>
      <c r="GRH76" s="25"/>
      <c r="GRI76" s="25"/>
      <c r="GRJ76" s="25"/>
      <c r="GRK76" s="25"/>
      <c r="GRL76" s="25"/>
      <c r="GRM76" s="25"/>
      <c r="GRN76" s="25"/>
      <c r="GRO76" s="25"/>
      <c r="GRP76" s="25"/>
      <c r="GRQ76" s="25"/>
      <c r="GRR76" s="25"/>
      <c r="GRS76" s="25"/>
      <c r="GRT76" s="25"/>
      <c r="GRU76" s="25"/>
      <c r="GRV76" s="25"/>
      <c r="GRW76" s="25"/>
      <c r="GRX76" s="25"/>
      <c r="GRY76" s="25"/>
      <c r="GRZ76" s="25"/>
      <c r="GSA76" s="25"/>
      <c r="GSB76" s="25"/>
      <c r="GSC76" s="25"/>
      <c r="GSD76" s="25"/>
      <c r="GSE76" s="25"/>
      <c r="GSF76" s="25"/>
      <c r="GSG76" s="25"/>
      <c r="GSH76" s="25"/>
      <c r="GSI76" s="25"/>
      <c r="GSJ76" s="25"/>
      <c r="GSK76" s="25"/>
      <c r="GSL76" s="25"/>
      <c r="GSM76" s="25"/>
      <c r="GSN76" s="25"/>
      <c r="GSO76" s="25"/>
      <c r="GSP76" s="25"/>
      <c r="GSQ76" s="25"/>
      <c r="GSR76" s="25"/>
      <c r="GSS76" s="25"/>
      <c r="GST76" s="25"/>
      <c r="GSU76" s="25"/>
      <c r="GSV76" s="25"/>
      <c r="GSW76" s="25"/>
      <c r="GSX76" s="25"/>
      <c r="GSY76" s="25"/>
      <c r="GSZ76" s="25"/>
      <c r="GTA76" s="25"/>
      <c r="GTB76" s="25"/>
      <c r="GTC76" s="25"/>
      <c r="GTD76" s="25"/>
      <c r="GTE76" s="25"/>
      <c r="GTF76" s="25"/>
      <c r="GTG76" s="25"/>
      <c r="GTH76" s="25"/>
      <c r="GTI76" s="25"/>
      <c r="GTJ76" s="25"/>
      <c r="GTK76" s="25"/>
      <c r="GTL76" s="25"/>
      <c r="GTM76" s="25"/>
      <c r="GTN76" s="25"/>
      <c r="GTO76" s="25"/>
      <c r="GTP76" s="25"/>
      <c r="GTQ76" s="25"/>
      <c r="GTR76" s="25"/>
      <c r="GTS76" s="25"/>
      <c r="GTT76" s="25"/>
      <c r="GTU76" s="25"/>
      <c r="GTV76" s="25"/>
      <c r="GTW76" s="25"/>
      <c r="GTX76" s="25"/>
      <c r="GTY76" s="25"/>
      <c r="GTZ76" s="25"/>
      <c r="GUA76" s="25"/>
      <c r="GUB76" s="25"/>
      <c r="GUC76" s="25"/>
      <c r="GUD76" s="25"/>
      <c r="GUE76" s="25"/>
      <c r="GUF76" s="25"/>
      <c r="GUG76" s="25"/>
      <c r="GUH76" s="25"/>
      <c r="GUI76" s="25"/>
      <c r="GUJ76" s="25"/>
      <c r="GUK76" s="25"/>
      <c r="GUL76" s="25"/>
      <c r="GUM76" s="25"/>
      <c r="GUN76" s="25"/>
      <c r="GUO76" s="25"/>
      <c r="GUP76" s="25"/>
      <c r="GUQ76" s="25"/>
      <c r="GUR76" s="25"/>
      <c r="GUS76" s="25"/>
      <c r="GUT76" s="25"/>
      <c r="GUU76" s="25"/>
      <c r="GUV76" s="25"/>
      <c r="GUW76" s="25"/>
      <c r="GUX76" s="25"/>
      <c r="GUY76" s="25"/>
      <c r="GUZ76" s="25"/>
      <c r="GVA76" s="25"/>
      <c r="GVB76" s="25"/>
      <c r="GVC76" s="25"/>
      <c r="GVD76" s="25"/>
      <c r="GVE76" s="25"/>
      <c r="GVF76" s="25"/>
      <c r="GVG76" s="25"/>
      <c r="GVH76" s="25"/>
      <c r="GVI76" s="25"/>
      <c r="GVJ76" s="25"/>
      <c r="GVK76" s="25"/>
      <c r="GVL76" s="25"/>
      <c r="GVM76" s="25"/>
      <c r="GVN76" s="25"/>
      <c r="GVO76" s="25"/>
      <c r="GVP76" s="25"/>
      <c r="GVQ76" s="25"/>
      <c r="GVR76" s="25"/>
      <c r="GVS76" s="25"/>
      <c r="GVT76" s="25"/>
      <c r="GVU76" s="25"/>
      <c r="GVV76" s="25"/>
      <c r="GVW76" s="25"/>
      <c r="GVX76" s="25"/>
      <c r="GVY76" s="25"/>
      <c r="GVZ76" s="25"/>
      <c r="GWA76" s="25"/>
      <c r="GWB76" s="25"/>
      <c r="GWC76" s="25"/>
      <c r="GWD76" s="25"/>
      <c r="GWE76" s="25"/>
      <c r="GWF76" s="25"/>
      <c r="GWG76" s="25"/>
      <c r="GWH76" s="25"/>
      <c r="GWI76" s="25"/>
      <c r="GWJ76" s="25"/>
      <c r="GWK76" s="25"/>
      <c r="GWL76" s="25"/>
      <c r="GWM76" s="25"/>
      <c r="GWN76" s="25"/>
      <c r="GWO76" s="25"/>
      <c r="GWP76" s="25"/>
      <c r="GWQ76" s="25"/>
      <c r="GWR76" s="25"/>
      <c r="GWS76" s="25"/>
      <c r="GWT76" s="25"/>
      <c r="GWU76" s="25"/>
      <c r="GWV76" s="25"/>
      <c r="GWW76" s="25"/>
      <c r="GWX76" s="25"/>
      <c r="GWY76" s="25"/>
      <c r="GWZ76" s="25"/>
      <c r="GXA76" s="25"/>
      <c r="GXB76" s="25"/>
      <c r="GXC76" s="25"/>
      <c r="GXD76" s="25"/>
      <c r="GXE76" s="25"/>
      <c r="GXF76" s="25"/>
      <c r="GXG76" s="25"/>
      <c r="GXH76" s="25"/>
      <c r="GXI76" s="25"/>
      <c r="GXJ76" s="25"/>
      <c r="GXK76" s="25"/>
      <c r="GXL76" s="25"/>
      <c r="GXM76" s="25"/>
      <c r="GXN76" s="25"/>
      <c r="GXO76" s="25"/>
      <c r="GXP76" s="25"/>
      <c r="GXQ76" s="25"/>
      <c r="GXR76" s="25"/>
      <c r="GXS76" s="25"/>
      <c r="GXT76" s="25"/>
      <c r="GXU76" s="25"/>
      <c r="GXV76" s="25"/>
      <c r="GXW76" s="25"/>
      <c r="GXX76" s="25"/>
      <c r="GXY76" s="25"/>
      <c r="GXZ76" s="25"/>
      <c r="GYA76" s="25"/>
      <c r="GYB76" s="25"/>
      <c r="GYC76" s="25"/>
      <c r="GYD76" s="25"/>
      <c r="GYE76" s="25"/>
      <c r="GYF76" s="25"/>
      <c r="GYG76" s="25"/>
      <c r="GYH76" s="25"/>
      <c r="GYI76" s="25"/>
      <c r="GYJ76" s="25"/>
      <c r="GYK76" s="25"/>
      <c r="GYL76" s="25"/>
      <c r="GYM76" s="25"/>
      <c r="GYN76" s="25"/>
      <c r="GYO76" s="25"/>
      <c r="GYP76" s="25"/>
      <c r="GYQ76" s="25"/>
      <c r="GYR76" s="25"/>
      <c r="GYS76" s="25"/>
      <c r="GYT76" s="25"/>
      <c r="GYU76" s="25"/>
      <c r="GYV76" s="25"/>
      <c r="GYW76" s="25"/>
      <c r="GYX76" s="25"/>
      <c r="GYY76" s="25"/>
      <c r="GYZ76" s="25"/>
      <c r="GZA76" s="25"/>
      <c r="GZB76" s="25"/>
      <c r="GZC76" s="25"/>
      <c r="GZD76" s="25"/>
      <c r="GZE76" s="25"/>
      <c r="GZF76" s="25"/>
      <c r="GZG76" s="25"/>
      <c r="GZH76" s="25"/>
      <c r="GZI76" s="25"/>
      <c r="GZJ76" s="25"/>
      <c r="GZK76" s="25"/>
      <c r="GZL76" s="25"/>
      <c r="GZM76" s="25"/>
      <c r="GZN76" s="25"/>
      <c r="GZO76" s="25"/>
      <c r="GZP76" s="25"/>
      <c r="GZQ76" s="25"/>
      <c r="GZR76" s="25"/>
      <c r="GZS76" s="25"/>
      <c r="GZT76" s="25"/>
      <c r="GZU76" s="25"/>
      <c r="GZV76" s="25"/>
      <c r="GZW76" s="25"/>
      <c r="GZX76" s="25"/>
      <c r="GZY76" s="25"/>
      <c r="GZZ76" s="25"/>
      <c r="HAA76" s="25"/>
      <c r="HAB76" s="25"/>
      <c r="HAC76" s="25"/>
      <c r="HAD76" s="25"/>
      <c r="HAE76" s="25"/>
      <c r="HAF76" s="25"/>
      <c r="HAG76" s="25"/>
      <c r="HAH76" s="25"/>
      <c r="HAI76" s="25"/>
      <c r="HAJ76" s="25"/>
      <c r="HAK76" s="25"/>
      <c r="HAL76" s="25"/>
      <c r="HAM76" s="25"/>
      <c r="HAN76" s="25"/>
      <c r="HAO76" s="25"/>
      <c r="HAP76" s="25"/>
      <c r="HAQ76" s="25"/>
      <c r="HAR76" s="25"/>
      <c r="HAS76" s="25"/>
      <c r="HAT76" s="25"/>
      <c r="HAU76" s="25"/>
      <c r="HAV76" s="25"/>
      <c r="HAW76" s="25"/>
      <c r="HAX76" s="25"/>
      <c r="HAY76" s="25"/>
      <c r="HAZ76" s="25"/>
      <c r="HBA76" s="25"/>
      <c r="HBB76" s="25"/>
      <c r="HBC76" s="25"/>
      <c r="HBD76" s="25"/>
      <c r="HBE76" s="25"/>
      <c r="HBF76" s="25"/>
      <c r="HBG76" s="25"/>
      <c r="HBH76" s="25"/>
      <c r="HBI76" s="25"/>
      <c r="HBJ76" s="25"/>
      <c r="HBK76" s="25"/>
      <c r="HBL76" s="25"/>
      <c r="HBM76" s="25"/>
      <c r="HBN76" s="25"/>
      <c r="HBO76" s="25"/>
      <c r="HBP76" s="25"/>
      <c r="HBQ76" s="25"/>
      <c r="HBR76" s="25"/>
      <c r="HBS76" s="25"/>
      <c r="HBT76" s="25"/>
      <c r="HBU76" s="25"/>
      <c r="HBV76" s="25"/>
      <c r="HBW76" s="25"/>
      <c r="HBX76" s="25"/>
      <c r="HBY76" s="25"/>
      <c r="HBZ76" s="25"/>
      <c r="HCA76" s="25"/>
      <c r="HCB76" s="25"/>
      <c r="HCC76" s="25"/>
      <c r="HCD76" s="25"/>
      <c r="HCE76" s="25"/>
      <c r="HCF76" s="25"/>
      <c r="HCG76" s="25"/>
      <c r="HCH76" s="25"/>
      <c r="HCI76" s="25"/>
      <c r="HCJ76" s="25"/>
      <c r="HCK76" s="25"/>
      <c r="HCL76" s="25"/>
      <c r="HCM76" s="25"/>
      <c r="HCN76" s="25"/>
      <c r="HCO76" s="25"/>
      <c r="HCP76" s="25"/>
      <c r="HCQ76" s="25"/>
      <c r="HCR76" s="25"/>
      <c r="HCS76" s="25"/>
      <c r="HCT76" s="25"/>
      <c r="HCU76" s="25"/>
      <c r="HCV76" s="25"/>
      <c r="HCW76" s="25"/>
      <c r="HCX76" s="25"/>
      <c r="HCY76" s="25"/>
      <c r="HCZ76" s="25"/>
      <c r="HDA76" s="25"/>
      <c r="HDB76" s="25"/>
      <c r="HDC76" s="25"/>
      <c r="HDD76" s="25"/>
      <c r="HDE76" s="25"/>
      <c r="HDF76" s="25"/>
      <c r="HDG76" s="25"/>
      <c r="HDH76" s="25"/>
      <c r="HDI76" s="25"/>
      <c r="HDJ76" s="25"/>
      <c r="HDK76" s="25"/>
      <c r="HDL76" s="25"/>
      <c r="HDM76" s="25"/>
      <c r="HDN76" s="25"/>
      <c r="HDO76" s="25"/>
      <c r="HDP76" s="25"/>
      <c r="HDQ76" s="25"/>
      <c r="HDR76" s="25"/>
      <c r="HDS76" s="25"/>
      <c r="HDT76" s="25"/>
      <c r="HDU76" s="25"/>
      <c r="HDV76" s="25"/>
      <c r="HDW76" s="25"/>
      <c r="HDX76" s="25"/>
      <c r="HDY76" s="25"/>
      <c r="HDZ76" s="25"/>
      <c r="HEA76" s="25"/>
      <c r="HEB76" s="25"/>
      <c r="HEC76" s="25"/>
      <c r="HED76" s="25"/>
      <c r="HEE76" s="25"/>
      <c r="HEF76" s="25"/>
      <c r="HEG76" s="25"/>
      <c r="HEH76" s="25"/>
      <c r="HEI76" s="25"/>
      <c r="HEJ76" s="25"/>
      <c r="HEK76" s="25"/>
      <c r="HEL76" s="25"/>
      <c r="HEM76" s="25"/>
      <c r="HEN76" s="25"/>
      <c r="HEO76" s="25"/>
      <c r="HEP76" s="25"/>
      <c r="HEQ76" s="25"/>
      <c r="HER76" s="25"/>
      <c r="HES76" s="25"/>
      <c r="HET76" s="25"/>
      <c r="HEU76" s="25"/>
      <c r="HEV76" s="25"/>
      <c r="HEW76" s="25"/>
      <c r="HEX76" s="25"/>
      <c r="HEY76" s="25"/>
      <c r="HEZ76" s="25"/>
      <c r="HFA76" s="25"/>
      <c r="HFB76" s="25"/>
      <c r="HFC76" s="25"/>
      <c r="HFD76" s="25"/>
      <c r="HFE76" s="25"/>
      <c r="HFF76" s="25"/>
      <c r="HFG76" s="25"/>
      <c r="HFH76" s="25"/>
      <c r="HFI76" s="25"/>
      <c r="HFJ76" s="25"/>
      <c r="HFK76" s="25"/>
      <c r="HFL76" s="25"/>
      <c r="HFM76" s="25"/>
      <c r="HFN76" s="25"/>
      <c r="HFO76" s="25"/>
      <c r="HFP76" s="25"/>
      <c r="HFQ76" s="25"/>
      <c r="HFR76" s="25"/>
      <c r="HFS76" s="25"/>
      <c r="HFT76" s="25"/>
      <c r="HFU76" s="25"/>
      <c r="HFV76" s="25"/>
      <c r="HFW76" s="25"/>
      <c r="HFX76" s="25"/>
      <c r="HFY76" s="25"/>
      <c r="HFZ76" s="25"/>
      <c r="HGA76" s="25"/>
      <c r="HGB76" s="25"/>
      <c r="HGC76" s="25"/>
      <c r="HGD76" s="25"/>
      <c r="HGE76" s="25"/>
      <c r="HGF76" s="25"/>
      <c r="HGG76" s="25"/>
      <c r="HGH76" s="25"/>
      <c r="HGI76" s="25"/>
      <c r="HGJ76" s="25"/>
      <c r="HGK76" s="25"/>
      <c r="HGL76" s="25"/>
      <c r="HGM76" s="25"/>
      <c r="HGN76" s="25"/>
      <c r="HGO76" s="25"/>
      <c r="HGP76" s="25"/>
      <c r="HGQ76" s="25"/>
      <c r="HGR76" s="25"/>
      <c r="HGS76" s="25"/>
      <c r="HGT76" s="25"/>
      <c r="HGU76" s="25"/>
      <c r="HGV76" s="25"/>
      <c r="HGW76" s="25"/>
      <c r="HGX76" s="25"/>
      <c r="HGY76" s="25"/>
      <c r="HGZ76" s="25"/>
      <c r="HHA76" s="25"/>
      <c r="HHB76" s="25"/>
      <c r="HHC76" s="25"/>
      <c r="HHD76" s="25"/>
      <c r="HHE76" s="25"/>
      <c r="HHF76" s="25"/>
      <c r="HHG76" s="25"/>
      <c r="HHH76" s="25"/>
      <c r="HHI76" s="25"/>
      <c r="HHJ76" s="25"/>
      <c r="HHK76" s="25"/>
      <c r="HHL76" s="25"/>
      <c r="HHM76" s="25"/>
      <c r="HHN76" s="25"/>
      <c r="HHO76" s="25"/>
      <c r="HHP76" s="25"/>
      <c r="HHQ76" s="25"/>
      <c r="HHR76" s="25"/>
      <c r="HHS76" s="25"/>
      <c r="HHT76" s="25"/>
      <c r="HHU76" s="25"/>
      <c r="HHV76" s="25"/>
      <c r="HHW76" s="25"/>
      <c r="HHX76" s="25"/>
      <c r="HHY76" s="25"/>
      <c r="HHZ76" s="25"/>
      <c r="HIA76" s="25"/>
      <c r="HIB76" s="25"/>
      <c r="HIC76" s="25"/>
      <c r="HID76" s="25"/>
      <c r="HIE76" s="25"/>
      <c r="HIF76" s="25"/>
      <c r="HIG76" s="25"/>
      <c r="HIH76" s="25"/>
      <c r="HII76" s="25"/>
      <c r="HIJ76" s="25"/>
      <c r="HIK76" s="25"/>
      <c r="HIL76" s="25"/>
      <c r="HIM76" s="25"/>
      <c r="HIN76" s="25"/>
      <c r="HIO76" s="25"/>
      <c r="HIP76" s="25"/>
      <c r="HIQ76" s="25"/>
      <c r="HIR76" s="25"/>
      <c r="HIS76" s="25"/>
      <c r="HIT76" s="25"/>
      <c r="HIU76" s="25"/>
      <c r="HIV76" s="25"/>
      <c r="HIW76" s="25"/>
      <c r="HIX76" s="25"/>
      <c r="HIY76" s="25"/>
      <c r="HIZ76" s="25"/>
      <c r="HJA76" s="25"/>
      <c r="HJB76" s="25"/>
      <c r="HJC76" s="25"/>
      <c r="HJD76" s="25"/>
      <c r="HJE76" s="25"/>
      <c r="HJF76" s="25"/>
      <c r="HJG76" s="25"/>
      <c r="HJH76" s="25"/>
      <c r="HJI76" s="25"/>
      <c r="HJJ76" s="25"/>
      <c r="HJK76" s="25"/>
      <c r="HJL76" s="25"/>
      <c r="HJM76" s="25"/>
      <c r="HJN76" s="25"/>
      <c r="HJO76" s="25"/>
      <c r="HJP76" s="25"/>
      <c r="HJQ76" s="25"/>
      <c r="HJR76" s="25"/>
      <c r="HJS76" s="25"/>
      <c r="HJT76" s="25"/>
      <c r="HJU76" s="25"/>
      <c r="HJV76" s="25"/>
      <c r="HJW76" s="25"/>
      <c r="HJX76" s="25"/>
      <c r="HJY76" s="25"/>
      <c r="HJZ76" s="25"/>
      <c r="HKA76" s="25"/>
      <c r="HKB76" s="25"/>
      <c r="HKC76" s="25"/>
      <c r="HKD76" s="25"/>
      <c r="HKE76" s="25"/>
      <c r="HKF76" s="25"/>
      <c r="HKG76" s="25"/>
      <c r="HKH76" s="25"/>
      <c r="HKI76" s="25"/>
      <c r="HKJ76" s="25"/>
      <c r="HKK76" s="25"/>
      <c r="HKL76" s="25"/>
      <c r="HKM76" s="25"/>
      <c r="HKN76" s="25"/>
      <c r="HKO76" s="25"/>
      <c r="HKP76" s="25"/>
      <c r="HKQ76" s="25"/>
      <c r="HKR76" s="25"/>
      <c r="HKS76" s="25"/>
      <c r="HKT76" s="25"/>
      <c r="HKU76" s="25"/>
      <c r="HKV76" s="25"/>
      <c r="HKW76" s="25"/>
      <c r="HKX76" s="25"/>
      <c r="HKY76" s="25"/>
      <c r="HKZ76" s="25"/>
      <c r="HLA76" s="25"/>
      <c r="HLB76" s="25"/>
      <c r="HLC76" s="25"/>
      <c r="HLD76" s="25"/>
      <c r="HLE76" s="25"/>
      <c r="HLF76" s="25"/>
      <c r="HLG76" s="25"/>
      <c r="HLH76" s="25"/>
      <c r="HLI76" s="25"/>
      <c r="HLJ76" s="25"/>
      <c r="HLK76" s="25"/>
      <c r="HLL76" s="25"/>
      <c r="HLM76" s="25"/>
      <c r="HLN76" s="25"/>
      <c r="HLO76" s="25"/>
      <c r="HLP76" s="25"/>
      <c r="HLQ76" s="25"/>
      <c r="HLR76" s="25"/>
      <c r="HLS76" s="25"/>
      <c r="HLT76" s="25"/>
      <c r="HLU76" s="25"/>
      <c r="HLV76" s="25"/>
      <c r="HLW76" s="25"/>
      <c r="HLX76" s="25"/>
      <c r="HLY76" s="25"/>
      <c r="HLZ76" s="25"/>
      <c r="HMA76" s="25"/>
      <c r="HMB76" s="25"/>
      <c r="HMC76" s="25"/>
      <c r="HMD76" s="25"/>
      <c r="HME76" s="25"/>
      <c r="HMF76" s="25"/>
      <c r="HMG76" s="25"/>
      <c r="HMH76" s="25"/>
      <c r="HMI76" s="25"/>
      <c r="HMJ76" s="25"/>
      <c r="HMK76" s="25"/>
      <c r="HML76" s="25"/>
      <c r="HMM76" s="25"/>
      <c r="HMN76" s="25"/>
      <c r="HMO76" s="25"/>
      <c r="HMP76" s="25"/>
      <c r="HMQ76" s="25"/>
      <c r="HMR76" s="25"/>
      <c r="HMS76" s="25"/>
      <c r="HMT76" s="25"/>
      <c r="HMU76" s="25"/>
      <c r="HMV76" s="25"/>
      <c r="HMW76" s="25"/>
      <c r="HMX76" s="25"/>
      <c r="HMY76" s="25"/>
      <c r="HMZ76" s="25"/>
      <c r="HNA76" s="25"/>
      <c r="HNB76" s="25"/>
      <c r="HNC76" s="25"/>
      <c r="HND76" s="25"/>
      <c r="HNE76" s="25"/>
      <c r="HNF76" s="25"/>
      <c r="HNG76" s="25"/>
      <c r="HNH76" s="25"/>
      <c r="HNI76" s="25"/>
      <c r="HNJ76" s="25"/>
      <c r="HNK76" s="25"/>
      <c r="HNL76" s="25"/>
      <c r="HNM76" s="25"/>
      <c r="HNN76" s="25"/>
      <c r="HNO76" s="25"/>
      <c r="HNP76" s="25"/>
      <c r="HNQ76" s="25"/>
      <c r="HNR76" s="25"/>
      <c r="HNS76" s="25"/>
      <c r="HNT76" s="25"/>
      <c r="HNU76" s="25"/>
      <c r="HNV76" s="25"/>
      <c r="HNW76" s="25"/>
      <c r="HNX76" s="25"/>
      <c r="HNY76" s="25"/>
      <c r="HNZ76" s="25"/>
      <c r="HOA76" s="25"/>
      <c r="HOB76" s="25"/>
      <c r="HOC76" s="25"/>
      <c r="HOD76" s="25"/>
      <c r="HOE76" s="25"/>
      <c r="HOF76" s="25"/>
      <c r="HOG76" s="25"/>
      <c r="HOH76" s="25"/>
      <c r="HOI76" s="25"/>
      <c r="HOJ76" s="25"/>
      <c r="HOK76" s="25"/>
      <c r="HOL76" s="25"/>
      <c r="HOM76" s="25"/>
      <c r="HON76" s="25"/>
      <c r="HOO76" s="25"/>
      <c r="HOP76" s="25"/>
      <c r="HOQ76" s="25"/>
      <c r="HOR76" s="25"/>
      <c r="HOS76" s="25"/>
      <c r="HOT76" s="25"/>
      <c r="HOU76" s="25"/>
      <c r="HOV76" s="25"/>
      <c r="HOW76" s="25"/>
      <c r="HOX76" s="25"/>
      <c r="HOY76" s="25"/>
      <c r="HOZ76" s="25"/>
      <c r="HPA76" s="25"/>
      <c r="HPB76" s="25"/>
      <c r="HPC76" s="25"/>
      <c r="HPD76" s="25"/>
      <c r="HPE76" s="25"/>
      <c r="HPF76" s="25"/>
      <c r="HPG76" s="25"/>
      <c r="HPH76" s="25"/>
      <c r="HPI76" s="25"/>
      <c r="HPJ76" s="25"/>
      <c r="HPK76" s="25"/>
      <c r="HPL76" s="25"/>
      <c r="HPM76" s="25"/>
      <c r="HPN76" s="25"/>
      <c r="HPO76" s="25"/>
      <c r="HPP76" s="25"/>
      <c r="HPQ76" s="25"/>
      <c r="HPR76" s="25"/>
      <c r="HPS76" s="25"/>
      <c r="HPT76" s="25"/>
      <c r="HPU76" s="25"/>
      <c r="HPV76" s="25"/>
      <c r="HPW76" s="25"/>
      <c r="HPX76" s="25"/>
      <c r="HPY76" s="25"/>
      <c r="HPZ76" s="25"/>
      <c r="HQA76" s="25"/>
      <c r="HQB76" s="25"/>
      <c r="HQC76" s="25"/>
      <c r="HQD76" s="25"/>
      <c r="HQE76" s="25"/>
      <c r="HQF76" s="25"/>
      <c r="HQG76" s="25"/>
      <c r="HQH76" s="25"/>
      <c r="HQI76" s="25"/>
      <c r="HQJ76" s="25"/>
      <c r="HQK76" s="25"/>
      <c r="HQL76" s="25"/>
      <c r="HQM76" s="25"/>
      <c r="HQN76" s="25"/>
      <c r="HQO76" s="25"/>
      <c r="HQP76" s="25"/>
      <c r="HQQ76" s="25"/>
      <c r="HQR76" s="25"/>
      <c r="HQS76" s="25"/>
      <c r="HQT76" s="25"/>
      <c r="HQU76" s="25"/>
      <c r="HQV76" s="25"/>
      <c r="HQW76" s="25"/>
      <c r="HQX76" s="25"/>
      <c r="HQY76" s="25"/>
      <c r="HQZ76" s="25"/>
      <c r="HRA76" s="25"/>
      <c r="HRB76" s="25"/>
      <c r="HRC76" s="25"/>
      <c r="HRD76" s="25"/>
      <c r="HRE76" s="25"/>
      <c r="HRF76" s="25"/>
      <c r="HRG76" s="25"/>
      <c r="HRH76" s="25"/>
      <c r="HRI76" s="25"/>
      <c r="HRJ76" s="25"/>
      <c r="HRK76" s="25"/>
      <c r="HRL76" s="25"/>
      <c r="HRM76" s="25"/>
      <c r="HRN76" s="25"/>
      <c r="HRO76" s="25"/>
      <c r="HRP76" s="25"/>
      <c r="HRQ76" s="25"/>
      <c r="HRR76" s="25"/>
      <c r="HRS76" s="25"/>
      <c r="HRT76" s="25"/>
      <c r="HRU76" s="25"/>
      <c r="HRV76" s="25"/>
      <c r="HRW76" s="25"/>
      <c r="HRX76" s="25"/>
      <c r="HRY76" s="25"/>
      <c r="HRZ76" s="25"/>
      <c r="HSA76" s="25"/>
      <c r="HSB76" s="25"/>
      <c r="HSC76" s="25"/>
      <c r="HSD76" s="25"/>
      <c r="HSE76" s="25"/>
      <c r="HSF76" s="25"/>
      <c r="HSG76" s="25"/>
      <c r="HSH76" s="25"/>
      <c r="HSI76" s="25"/>
      <c r="HSJ76" s="25"/>
      <c r="HSK76" s="25"/>
      <c r="HSL76" s="25"/>
      <c r="HSM76" s="25"/>
      <c r="HSN76" s="25"/>
      <c r="HSO76" s="25"/>
      <c r="HSP76" s="25"/>
      <c r="HSQ76" s="25"/>
      <c r="HSR76" s="25"/>
      <c r="HSS76" s="25"/>
      <c r="HST76" s="25"/>
      <c r="HSU76" s="25"/>
      <c r="HSV76" s="25"/>
      <c r="HSW76" s="25"/>
      <c r="HSX76" s="25"/>
      <c r="HSY76" s="25"/>
      <c r="HSZ76" s="25"/>
      <c r="HTA76" s="25"/>
      <c r="HTB76" s="25"/>
      <c r="HTC76" s="25"/>
      <c r="HTD76" s="25"/>
      <c r="HTE76" s="25"/>
      <c r="HTF76" s="25"/>
      <c r="HTG76" s="25"/>
      <c r="HTH76" s="25"/>
      <c r="HTI76" s="25"/>
      <c r="HTJ76" s="25"/>
      <c r="HTK76" s="25"/>
      <c r="HTL76" s="25"/>
      <c r="HTM76" s="25"/>
      <c r="HTN76" s="25"/>
      <c r="HTO76" s="25"/>
      <c r="HTP76" s="25"/>
      <c r="HTQ76" s="25"/>
      <c r="HTR76" s="25"/>
      <c r="HTS76" s="25"/>
      <c r="HTT76" s="25"/>
      <c r="HTU76" s="25"/>
      <c r="HTV76" s="25"/>
      <c r="HTW76" s="25"/>
      <c r="HTX76" s="25"/>
      <c r="HTY76" s="25"/>
      <c r="HTZ76" s="25"/>
      <c r="HUA76" s="25"/>
      <c r="HUB76" s="25"/>
      <c r="HUC76" s="25"/>
      <c r="HUD76" s="25"/>
      <c r="HUE76" s="25"/>
      <c r="HUF76" s="25"/>
      <c r="HUG76" s="25"/>
      <c r="HUH76" s="25"/>
      <c r="HUI76" s="25"/>
      <c r="HUJ76" s="25"/>
      <c r="HUK76" s="25"/>
      <c r="HUL76" s="25"/>
      <c r="HUM76" s="25"/>
      <c r="HUN76" s="25"/>
      <c r="HUO76" s="25"/>
      <c r="HUP76" s="25"/>
      <c r="HUQ76" s="25"/>
      <c r="HUR76" s="25"/>
      <c r="HUS76" s="25"/>
      <c r="HUT76" s="25"/>
      <c r="HUU76" s="25"/>
      <c r="HUV76" s="25"/>
      <c r="HUW76" s="25"/>
      <c r="HUX76" s="25"/>
      <c r="HUY76" s="25"/>
      <c r="HUZ76" s="25"/>
      <c r="HVA76" s="25"/>
      <c r="HVB76" s="25"/>
      <c r="HVC76" s="25"/>
      <c r="HVD76" s="25"/>
      <c r="HVE76" s="25"/>
      <c r="HVF76" s="25"/>
      <c r="HVG76" s="25"/>
      <c r="HVH76" s="25"/>
      <c r="HVI76" s="25"/>
      <c r="HVJ76" s="25"/>
      <c r="HVK76" s="25"/>
      <c r="HVL76" s="25"/>
      <c r="HVM76" s="25"/>
      <c r="HVN76" s="25"/>
      <c r="HVO76" s="25"/>
      <c r="HVP76" s="25"/>
      <c r="HVQ76" s="25"/>
      <c r="HVR76" s="25"/>
      <c r="HVS76" s="25"/>
      <c r="HVT76" s="25"/>
      <c r="HVU76" s="25"/>
      <c r="HVV76" s="25"/>
      <c r="HVW76" s="25"/>
      <c r="HVX76" s="25"/>
      <c r="HVY76" s="25"/>
      <c r="HVZ76" s="25"/>
      <c r="HWA76" s="25"/>
      <c r="HWB76" s="25"/>
      <c r="HWC76" s="25"/>
      <c r="HWD76" s="25"/>
      <c r="HWE76" s="25"/>
      <c r="HWF76" s="25"/>
      <c r="HWG76" s="25"/>
      <c r="HWH76" s="25"/>
      <c r="HWI76" s="25"/>
      <c r="HWJ76" s="25"/>
      <c r="HWK76" s="25"/>
      <c r="HWL76" s="25"/>
      <c r="HWM76" s="25"/>
      <c r="HWN76" s="25"/>
      <c r="HWO76" s="25"/>
      <c r="HWP76" s="25"/>
      <c r="HWQ76" s="25"/>
      <c r="HWR76" s="25"/>
      <c r="HWS76" s="25"/>
      <c r="HWT76" s="25"/>
      <c r="HWU76" s="25"/>
      <c r="HWV76" s="25"/>
      <c r="HWW76" s="25"/>
      <c r="HWX76" s="25"/>
      <c r="HWY76" s="25"/>
      <c r="HWZ76" s="25"/>
      <c r="HXA76" s="25"/>
      <c r="HXB76" s="25"/>
      <c r="HXC76" s="25"/>
      <c r="HXD76" s="25"/>
      <c r="HXE76" s="25"/>
      <c r="HXF76" s="25"/>
      <c r="HXG76" s="25"/>
      <c r="HXH76" s="25"/>
      <c r="HXI76" s="25"/>
      <c r="HXJ76" s="25"/>
      <c r="HXK76" s="25"/>
      <c r="HXL76" s="25"/>
      <c r="HXM76" s="25"/>
      <c r="HXN76" s="25"/>
      <c r="HXO76" s="25"/>
      <c r="HXP76" s="25"/>
      <c r="HXQ76" s="25"/>
      <c r="HXR76" s="25"/>
      <c r="HXS76" s="25"/>
      <c r="HXT76" s="25"/>
      <c r="HXU76" s="25"/>
      <c r="HXV76" s="25"/>
      <c r="HXW76" s="25"/>
      <c r="HXX76" s="25"/>
      <c r="HXY76" s="25"/>
      <c r="HXZ76" s="25"/>
      <c r="HYA76" s="25"/>
      <c r="HYB76" s="25"/>
      <c r="HYC76" s="25"/>
      <c r="HYD76" s="25"/>
      <c r="HYE76" s="25"/>
      <c r="HYF76" s="25"/>
      <c r="HYG76" s="25"/>
      <c r="HYH76" s="25"/>
      <c r="HYI76" s="25"/>
      <c r="HYJ76" s="25"/>
      <c r="HYK76" s="25"/>
      <c r="HYL76" s="25"/>
      <c r="HYM76" s="25"/>
      <c r="HYN76" s="25"/>
      <c r="HYO76" s="25"/>
      <c r="HYP76" s="25"/>
      <c r="HYQ76" s="25"/>
      <c r="HYR76" s="25"/>
      <c r="HYS76" s="25"/>
      <c r="HYT76" s="25"/>
      <c r="HYU76" s="25"/>
      <c r="HYV76" s="25"/>
      <c r="HYW76" s="25"/>
      <c r="HYX76" s="25"/>
      <c r="HYY76" s="25"/>
      <c r="HYZ76" s="25"/>
      <c r="HZA76" s="25"/>
      <c r="HZB76" s="25"/>
      <c r="HZC76" s="25"/>
      <c r="HZD76" s="25"/>
      <c r="HZE76" s="25"/>
      <c r="HZF76" s="25"/>
      <c r="HZG76" s="25"/>
      <c r="HZH76" s="25"/>
      <c r="HZI76" s="25"/>
      <c r="HZJ76" s="25"/>
      <c r="HZK76" s="25"/>
      <c r="HZL76" s="25"/>
      <c r="HZM76" s="25"/>
      <c r="HZN76" s="25"/>
      <c r="HZO76" s="25"/>
      <c r="HZP76" s="25"/>
      <c r="HZQ76" s="25"/>
      <c r="HZR76" s="25"/>
      <c r="HZS76" s="25"/>
      <c r="HZT76" s="25"/>
      <c r="HZU76" s="25"/>
      <c r="HZV76" s="25"/>
      <c r="HZW76" s="25"/>
      <c r="HZX76" s="25"/>
      <c r="HZY76" s="25"/>
      <c r="HZZ76" s="25"/>
      <c r="IAA76" s="25"/>
      <c r="IAB76" s="25"/>
      <c r="IAC76" s="25"/>
      <c r="IAD76" s="25"/>
      <c r="IAE76" s="25"/>
      <c r="IAF76" s="25"/>
      <c r="IAG76" s="25"/>
      <c r="IAH76" s="25"/>
      <c r="IAI76" s="25"/>
      <c r="IAJ76" s="25"/>
      <c r="IAK76" s="25"/>
      <c r="IAL76" s="25"/>
      <c r="IAM76" s="25"/>
      <c r="IAN76" s="25"/>
      <c r="IAO76" s="25"/>
      <c r="IAP76" s="25"/>
      <c r="IAQ76" s="25"/>
      <c r="IAR76" s="25"/>
      <c r="IAS76" s="25"/>
      <c r="IAT76" s="25"/>
      <c r="IAU76" s="25"/>
      <c r="IAV76" s="25"/>
      <c r="IAW76" s="25"/>
      <c r="IAX76" s="25"/>
      <c r="IAY76" s="25"/>
      <c r="IAZ76" s="25"/>
      <c r="IBA76" s="25"/>
      <c r="IBB76" s="25"/>
      <c r="IBC76" s="25"/>
      <c r="IBD76" s="25"/>
      <c r="IBE76" s="25"/>
      <c r="IBF76" s="25"/>
      <c r="IBG76" s="25"/>
      <c r="IBH76" s="25"/>
      <c r="IBI76" s="25"/>
      <c r="IBJ76" s="25"/>
      <c r="IBK76" s="25"/>
      <c r="IBL76" s="25"/>
      <c r="IBM76" s="25"/>
      <c r="IBN76" s="25"/>
      <c r="IBO76" s="25"/>
      <c r="IBP76" s="25"/>
      <c r="IBQ76" s="25"/>
      <c r="IBR76" s="25"/>
      <c r="IBS76" s="25"/>
      <c r="IBT76" s="25"/>
      <c r="IBU76" s="25"/>
      <c r="IBV76" s="25"/>
      <c r="IBW76" s="25"/>
      <c r="IBX76" s="25"/>
      <c r="IBY76" s="25"/>
      <c r="IBZ76" s="25"/>
      <c r="ICA76" s="25"/>
      <c r="ICB76" s="25"/>
      <c r="ICC76" s="25"/>
      <c r="ICD76" s="25"/>
      <c r="ICE76" s="25"/>
      <c r="ICF76" s="25"/>
      <c r="ICG76" s="25"/>
      <c r="ICH76" s="25"/>
      <c r="ICI76" s="25"/>
      <c r="ICJ76" s="25"/>
      <c r="ICK76" s="25"/>
      <c r="ICL76" s="25"/>
      <c r="ICM76" s="25"/>
      <c r="ICN76" s="25"/>
      <c r="ICO76" s="25"/>
      <c r="ICP76" s="25"/>
      <c r="ICQ76" s="25"/>
      <c r="ICR76" s="25"/>
      <c r="ICS76" s="25"/>
      <c r="ICT76" s="25"/>
      <c r="ICU76" s="25"/>
      <c r="ICV76" s="25"/>
      <c r="ICW76" s="25"/>
      <c r="ICX76" s="25"/>
      <c r="ICY76" s="25"/>
      <c r="ICZ76" s="25"/>
      <c r="IDA76" s="25"/>
      <c r="IDB76" s="25"/>
      <c r="IDC76" s="25"/>
      <c r="IDD76" s="25"/>
      <c r="IDE76" s="25"/>
      <c r="IDF76" s="25"/>
      <c r="IDG76" s="25"/>
      <c r="IDH76" s="25"/>
      <c r="IDI76" s="25"/>
      <c r="IDJ76" s="25"/>
      <c r="IDK76" s="25"/>
      <c r="IDL76" s="25"/>
      <c r="IDM76" s="25"/>
      <c r="IDN76" s="25"/>
      <c r="IDO76" s="25"/>
      <c r="IDP76" s="25"/>
      <c r="IDQ76" s="25"/>
      <c r="IDR76" s="25"/>
      <c r="IDS76" s="25"/>
      <c r="IDT76" s="25"/>
      <c r="IDU76" s="25"/>
      <c r="IDV76" s="25"/>
      <c r="IDW76" s="25"/>
      <c r="IDX76" s="25"/>
      <c r="IDY76" s="25"/>
      <c r="IDZ76" s="25"/>
      <c r="IEA76" s="25"/>
      <c r="IEB76" s="25"/>
      <c r="IEC76" s="25"/>
      <c r="IED76" s="25"/>
      <c r="IEE76" s="25"/>
      <c r="IEF76" s="25"/>
      <c r="IEG76" s="25"/>
      <c r="IEH76" s="25"/>
      <c r="IEI76" s="25"/>
      <c r="IEJ76" s="25"/>
      <c r="IEK76" s="25"/>
      <c r="IEL76" s="25"/>
      <c r="IEM76" s="25"/>
      <c r="IEN76" s="25"/>
      <c r="IEO76" s="25"/>
      <c r="IEP76" s="25"/>
      <c r="IEQ76" s="25"/>
      <c r="IER76" s="25"/>
      <c r="IES76" s="25"/>
      <c r="IET76" s="25"/>
      <c r="IEU76" s="25"/>
      <c r="IEV76" s="25"/>
      <c r="IEW76" s="25"/>
      <c r="IEX76" s="25"/>
      <c r="IEY76" s="25"/>
      <c r="IEZ76" s="25"/>
      <c r="IFA76" s="25"/>
      <c r="IFB76" s="25"/>
      <c r="IFC76" s="25"/>
      <c r="IFD76" s="25"/>
      <c r="IFE76" s="25"/>
      <c r="IFF76" s="25"/>
      <c r="IFG76" s="25"/>
      <c r="IFH76" s="25"/>
      <c r="IFI76" s="25"/>
      <c r="IFJ76" s="25"/>
      <c r="IFK76" s="25"/>
      <c r="IFL76" s="25"/>
      <c r="IFM76" s="25"/>
      <c r="IFN76" s="25"/>
      <c r="IFO76" s="25"/>
      <c r="IFP76" s="25"/>
      <c r="IFQ76" s="25"/>
      <c r="IFR76" s="25"/>
      <c r="IFS76" s="25"/>
      <c r="IFT76" s="25"/>
      <c r="IFU76" s="25"/>
      <c r="IFV76" s="25"/>
      <c r="IFW76" s="25"/>
      <c r="IFX76" s="25"/>
      <c r="IFY76" s="25"/>
      <c r="IFZ76" s="25"/>
      <c r="IGA76" s="25"/>
      <c r="IGB76" s="25"/>
      <c r="IGC76" s="25"/>
      <c r="IGD76" s="25"/>
      <c r="IGE76" s="25"/>
      <c r="IGF76" s="25"/>
      <c r="IGG76" s="25"/>
      <c r="IGH76" s="25"/>
      <c r="IGI76" s="25"/>
      <c r="IGJ76" s="25"/>
      <c r="IGK76" s="25"/>
      <c r="IGL76" s="25"/>
      <c r="IGM76" s="25"/>
      <c r="IGN76" s="25"/>
      <c r="IGO76" s="25"/>
      <c r="IGP76" s="25"/>
      <c r="IGQ76" s="25"/>
      <c r="IGR76" s="25"/>
      <c r="IGS76" s="25"/>
      <c r="IGT76" s="25"/>
      <c r="IGU76" s="25"/>
      <c r="IGV76" s="25"/>
      <c r="IGW76" s="25"/>
      <c r="IGX76" s="25"/>
      <c r="IGY76" s="25"/>
      <c r="IGZ76" s="25"/>
      <c r="IHA76" s="25"/>
      <c r="IHB76" s="25"/>
      <c r="IHC76" s="25"/>
      <c r="IHD76" s="25"/>
      <c r="IHE76" s="25"/>
      <c r="IHF76" s="25"/>
      <c r="IHG76" s="25"/>
      <c r="IHH76" s="25"/>
      <c r="IHI76" s="25"/>
      <c r="IHJ76" s="25"/>
      <c r="IHK76" s="25"/>
      <c r="IHL76" s="25"/>
      <c r="IHM76" s="25"/>
      <c r="IHN76" s="25"/>
      <c r="IHO76" s="25"/>
      <c r="IHP76" s="25"/>
      <c r="IHQ76" s="25"/>
      <c r="IHR76" s="25"/>
      <c r="IHS76" s="25"/>
      <c r="IHT76" s="25"/>
      <c r="IHU76" s="25"/>
      <c r="IHV76" s="25"/>
      <c r="IHW76" s="25"/>
      <c r="IHX76" s="25"/>
      <c r="IHY76" s="25"/>
      <c r="IHZ76" s="25"/>
      <c r="IIA76" s="25"/>
      <c r="IIB76" s="25"/>
      <c r="IIC76" s="25"/>
      <c r="IID76" s="25"/>
      <c r="IIE76" s="25"/>
      <c r="IIF76" s="25"/>
      <c r="IIG76" s="25"/>
      <c r="IIH76" s="25"/>
      <c r="III76" s="25"/>
      <c r="IIJ76" s="25"/>
      <c r="IIK76" s="25"/>
      <c r="IIL76" s="25"/>
      <c r="IIM76" s="25"/>
      <c r="IIN76" s="25"/>
      <c r="IIO76" s="25"/>
      <c r="IIP76" s="25"/>
      <c r="IIQ76" s="25"/>
      <c r="IIR76" s="25"/>
      <c r="IIS76" s="25"/>
      <c r="IIT76" s="25"/>
      <c r="IIU76" s="25"/>
      <c r="IIV76" s="25"/>
      <c r="IIW76" s="25"/>
      <c r="IIX76" s="25"/>
      <c r="IIY76" s="25"/>
      <c r="IIZ76" s="25"/>
      <c r="IJA76" s="25"/>
      <c r="IJB76" s="25"/>
      <c r="IJC76" s="25"/>
      <c r="IJD76" s="25"/>
      <c r="IJE76" s="25"/>
      <c r="IJF76" s="25"/>
      <c r="IJG76" s="25"/>
      <c r="IJH76" s="25"/>
      <c r="IJI76" s="25"/>
      <c r="IJJ76" s="25"/>
      <c r="IJK76" s="25"/>
      <c r="IJL76" s="25"/>
      <c r="IJM76" s="25"/>
      <c r="IJN76" s="25"/>
      <c r="IJO76" s="25"/>
      <c r="IJP76" s="25"/>
      <c r="IJQ76" s="25"/>
      <c r="IJR76" s="25"/>
      <c r="IJS76" s="25"/>
      <c r="IJT76" s="25"/>
      <c r="IJU76" s="25"/>
      <c r="IJV76" s="25"/>
      <c r="IJW76" s="25"/>
      <c r="IJX76" s="25"/>
      <c r="IJY76" s="25"/>
      <c r="IJZ76" s="25"/>
      <c r="IKA76" s="25"/>
      <c r="IKB76" s="25"/>
      <c r="IKC76" s="25"/>
      <c r="IKD76" s="25"/>
      <c r="IKE76" s="25"/>
      <c r="IKF76" s="25"/>
      <c r="IKG76" s="25"/>
      <c r="IKH76" s="25"/>
      <c r="IKI76" s="25"/>
      <c r="IKJ76" s="25"/>
      <c r="IKK76" s="25"/>
      <c r="IKL76" s="25"/>
      <c r="IKM76" s="25"/>
      <c r="IKN76" s="25"/>
      <c r="IKO76" s="25"/>
      <c r="IKP76" s="25"/>
      <c r="IKQ76" s="25"/>
      <c r="IKR76" s="25"/>
      <c r="IKS76" s="25"/>
      <c r="IKT76" s="25"/>
      <c r="IKU76" s="25"/>
      <c r="IKV76" s="25"/>
      <c r="IKW76" s="25"/>
      <c r="IKX76" s="25"/>
      <c r="IKY76" s="25"/>
      <c r="IKZ76" s="25"/>
      <c r="ILA76" s="25"/>
      <c r="ILB76" s="25"/>
      <c r="ILC76" s="25"/>
      <c r="ILD76" s="25"/>
      <c r="ILE76" s="25"/>
      <c r="ILF76" s="25"/>
      <c r="ILG76" s="25"/>
      <c r="ILH76" s="25"/>
      <c r="ILI76" s="25"/>
      <c r="ILJ76" s="25"/>
      <c r="ILK76" s="25"/>
      <c r="ILL76" s="25"/>
      <c r="ILM76" s="25"/>
      <c r="ILN76" s="25"/>
      <c r="ILO76" s="25"/>
      <c r="ILP76" s="25"/>
      <c r="ILQ76" s="25"/>
      <c r="ILR76" s="25"/>
      <c r="ILS76" s="25"/>
      <c r="ILT76" s="25"/>
      <c r="ILU76" s="25"/>
      <c r="ILV76" s="25"/>
      <c r="ILW76" s="25"/>
      <c r="ILX76" s="25"/>
      <c r="ILY76" s="25"/>
      <c r="ILZ76" s="25"/>
      <c r="IMA76" s="25"/>
      <c r="IMB76" s="25"/>
      <c r="IMC76" s="25"/>
      <c r="IMD76" s="25"/>
      <c r="IME76" s="25"/>
      <c r="IMF76" s="25"/>
      <c r="IMG76" s="25"/>
      <c r="IMH76" s="25"/>
      <c r="IMI76" s="25"/>
      <c r="IMJ76" s="25"/>
      <c r="IMK76" s="25"/>
      <c r="IML76" s="25"/>
      <c r="IMM76" s="25"/>
      <c r="IMN76" s="25"/>
      <c r="IMO76" s="25"/>
      <c r="IMP76" s="25"/>
      <c r="IMQ76" s="25"/>
      <c r="IMR76" s="25"/>
      <c r="IMS76" s="25"/>
      <c r="IMT76" s="25"/>
      <c r="IMU76" s="25"/>
      <c r="IMV76" s="25"/>
      <c r="IMW76" s="25"/>
      <c r="IMX76" s="25"/>
      <c r="IMY76" s="25"/>
      <c r="IMZ76" s="25"/>
      <c r="INA76" s="25"/>
      <c r="INB76" s="25"/>
      <c r="INC76" s="25"/>
      <c r="IND76" s="25"/>
      <c r="INE76" s="25"/>
      <c r="INF76" s="25"/>
      <c r="ING76" s="25"/>
      <c r="INH76" s="25"/>
      <c r="INI76" s="25"/>
      <c r="INJ76" s="25"/>
      <c r="INK76" s="25"/>
      <c r="INL76" s="25"/>
      <c r="INM76" s="25"/>
      <c r="INN76" s="25"/>
      <c r="INO76" s="25"/>
      <c r="INP76" s="25"/>
      <c r="INQ76" s="25"/>
      <c r="INR76" s="25"/>
      <c r="INS76" s="25"/>
      <c r="INT76" s="25"/>
      <c r="INU76" s="25"/>
      <c r="INV76" s="25"/>
      <c r="INW76" s="25"/>
      <c r="INX76" s="25"/>
      <c r="INY76" s="25"/>
      <c r="INZ76" s="25"/>
      <c r="IOA76" s="25"/>
      <c r="IOB76" s="25"/>
      <c r="IOC76" s="25"/>
      <c r="IOD76" s="25"/>
      <c r="IOE76" s="25"/>
      <c r="IOF76" s="25"/>
      <c r="IOG76" s="25"/>
      <c r="IOH76" s="25"/>
      <c r="IOI76" s="25"/>
      <c r="IOJ76" s="25"/>
      <c r="IOK76" s="25"/>
      <c r="IOL76" s="25"/>
      <c r="IOM76" s="25"/>
      <c r="ION76" s="25"/>
      <c r="IOO76" s="25"/>
      <c r="IOP76" s="25"/>
      <c r="IOQ76" s="25"/>
      <c r="IOR76" s="25"/>
      <c r="IOS76" s="25"/>
      <c r="IOT76" s="25"/>
      <c r="IOU76" s="25"/>
      <c r="IOV76" s="25"/>
      <c r="IOW76" s="25"/>
      <c r="IOX76" s="25"/>
      <c r="IOY76" s="25"/>
      <c r="IOZ76" s="25"/>
      <c r="IPA76" s="25"/>
      <c r="IPB76" s="25"/>
      <c r="IPC76" s="25"/>
      <c r="IPD76" s="25"/>
      <c r="IPE76" s="25"/>
      <c r="IPF76" s="25"/>
      <c r="IPG76" s="25"/>
      <c r="IPH76" s="25"/>
      <c r="IPI76" s="25"/>
      <c r="IPJ76" s="25"/>
      <c r="IPK76" s="25"/>
      <c r="IPL76" s="25"/>
      <c r="IPM76" s="25"/>
      <c r="IPN76" s="25"/>
      <c r="IPO76" s="25"/>
      <c r="IPP76" s="25"/>
      <c r="IPQ76" s="25"/>
      <c r="IPR76" s="25"/>
      <c r="IPS76" s="25"/>
      <c r="IPT76" s="25"/>
      <c r="IPU76" s="25"/>
      <c r="IPV76" s="25"/>
      <c r="IPW76" s="25"/>
      <c r="IPX76" s="25"/>
      <c r="IPY76" s="25"/>
      <c r="IPZ76" s="25"/>
      <c r="IQA76" s="25"/>
      <c r="IQB76" s="25"/>
      <c r="IQC76" s="25"/>
      <c r="IQD76" s="25"/>
      <c r="IQE76" s="25"/>
      <c r="IQF76" s="25"/>
      <c r="IQG76" s="25"/>
      <c r="IQH76" s="25"/>
      <c r="IQI76" s="25"/>
      <c r="IQJ76" s="25"/>
      <c r="IQK76" s="25"/>
      <c r="IQL76" s="25"/>
      <c r="IQM76" s="25"/>
      <c r="IQN76" s="25"/>
      <c r="IQO76" s="25"/>
      <c r="IQP76" s="25"/>
      <c r="IQQ76" s="25"/>
      <c r="IQR76" s="25"/>
      <c r="IQS76" s="25"/>
      <c r="IQT76" s="25"/>
      <c r="IQU76" s="25"/>
      <c r="IQV76" s="25"/>
      <c r="IQW76" s="25"/>
      <c r="IQX76" s="25"/>
      <c r="IQY76" s="25"/>
      <c r="IQZ76" s="25"/>
      <c r="IRA76" s="25"/>
      <c r="IRB76" s="25"/>
      <c r="IRC76" s="25"/>
      <c r="IRD76" s="25"/>
      <c r="IRE76" s="25"/>
      <c r="IRF76" s="25"/>
      <c r="IRG76" s="25"/>
      <c r="IRH76" s="25"/>
      <c r="IRI76" s="25"/>
      <c r="IRJ76" s="25"/>
      <c r="IRK76" s="25"/>
      <c r="IRL76" s="25"/>
      <c r="IRM76" s="25"/>
      <c r="IRN76" s="25"/>
      <c r="IRO76" s="25"/>
      <c r="IRP76" s="25"/>
      <c r="IRQ76" s="25"/>
      <c r="IRR76" s="25"/>
      <c r="IRS76" s="25"/>
      <c r="IRT76" s="25"/>
      <c r="IRU76" s="25"/>
      <c r="IRV76" s="25"/>
      <c r="IRW76" s="25"/>
      <c r="IRX76" s="25"/>
      <c r="IRY76" s="25"/>
      <c r="IRZ76" s="25"/>
      <c r="ISA76" s="25"/>
      <c r="ISB76" s="25"/>
      <c r="ISC76" s="25"/>
      <c r="ISD76" s="25"/>
      <c r="ISE76" s="25"/>
      <c r="ISF76" s="25"/>
      <c r="ISG76" s="25"/>
      <c r="ISH76" s="25"/>
      <c r="ISI76" s="25"/>
      <c r="ISJ76" s="25"/>
      <c r="ISK76" s="25"/>
      <c r="ISL76" s="25"/>
      <c r="ISM76" s="25"/>
      <c r="ISN76" s="25"/>
      <c r="ISO76" s="25"/>
      <c r="ISP76" s="25"/>
      <c r="ISQ76" s="25"/>
      <c r="ISR76" s="25"/>
      <c r="ISS76" s="25"/>
      <c r="IST76" s="25"/>
      <c r="ISU76" s="25"/>
      <c r="ISV76" s="25"/>
      <c r="ISW76" s="25"/>
      <c r="ISX76" s="25"/>
      <c r="ISY76" s="25"/>
      <c r="ISZ76" s="25"/>
      <c r="ITA76" s="25"/>
      <c r="ITB76" s="25"/>
      <c r="ITC76" s="25"/>
      <c r="ITD76" s="25"/>
      <c r="ITE76" s="25"/>
      <c r="ITF76" s="25"/>
      <c r="ITG76" s="25"/>
      <c r="ITH76" s="25"/>
      <c r="ITI76" s="25"/>
      <c r="ITJ76" s="25"/>
      <c r="ITK76" s="25"/>
      <c r="ITL76" s="25"/>
      <c r="ITM76" s="25"/>
      <c r="ITN76" s="25"/>
      <c r="ITO76" s="25"/>
      <c r="ITP76" s="25"/>
      <c r="ITQ76" s="25"/>
      <c r="ITR76" s="25"/>
      <c r="ITS76" s="25"/>
      <c r="ITT76" s="25"/>
      <c r="ITU76" s="25"/>
      <c r="ITV76" s="25"/>
      <c r="ITW76" s="25"/>
      <c r="ITX76" s="25"/>
      <c r="ITY76" s="25"/>
      <c r="ITZ76" s="25"/>
      <c r="IUA76" s="25"/>
      <c r="IUB76" s="25"/>
      <c r="IUC76" s="25"/>
      <c r="IUD76" s="25"/>
      <c r="IUE76" s="25"/>
      <c r="IUF76" s="25"/>
      <c r="IUG76" s="25"/>
      <c r="IUH76" s="25"/>
      <c r="IUI76" s="25"/>
      <c r="IUJ76" s="25"/>
      <c r="IUK76" s="25"/>
      <c r="IUL76" s="25"/>
      <c r="IUM76" s="25"/>
      <c r="IUN76" s="25"/>
      <c r="IUO76" s="25"/>
      <c r="IUP76" s="25"/>
      <c r="IUQ76" s="25"/>
      <c r="IUR76" s="25"/>
      <c r="IUS76" s="25"/>
      <c r="IUT76" s="25"/>
      <c r="IUU76" s="25"/>
      <c r="IUV76" s="25"/>
      <c r="IUW76" s="25"/>
      <c r="IUX76" s="25"/>
      <c r="IUY76" s="25"/>
      <c r="IUZ76" s="25"/>
      <c r="IVA76" s="25"/>
      <c r="IVB76" s="25"/>
      <c r="IVC76" s="25"/>
      <c r="IVD76" s="25"/>
      <c r="IVE76" s="25"/>
      <c r="IVF76" s="25"/>
      <c r="IVG76" s="25"/>
      <c r="IVH76" s="25"/>
      <c r="IVI76" s="25"/>
      <c r="IVJ76" s="25"/>
      <c r="IVK76" s="25"/>
      <c r="IVL76" s="25"/>
      <c r="IVM76" s="25"/>
      <c r="IVN76" s="25"/>
      <c r="IVO76" s="25"/>
      <c r="IVP76" s="25"/>
      <c r="IVQ76" s="25"/>
      <c r="IVR76" s="25"/>
      <c r="IVS76" s="25"/>
      <c r="IVT76" s="25"/>
      <c r="IVU76" s="25"/>
      <c r="IVV76" s="25"/>
      <c r="IVW76" s="25"/>
      <c r="IVX76" s="25"/>
      <c r="IVY76" s="25"/>
      <c r="IVZ76" s="25"/>
      <c r="IWA76" s="25"/>
      <c r="IWB76" s="25"/>
      <c r="IWC76" s="25"/>
      <c r="IWD76" s="25"/>
      <c r="IWE76" s="25"/>
      <c r="IWF76" s="25"/>
      <c r="IWG76" s="25"/>
      <c r="IWH76" s="25"/>
      <c r="IWI76" s="25"/>
      <c r="IWJ76" s="25"/>
      <c r="IWK76" s="25"/>
      <c r="IWL76" s="25"/>
      <c r="IWM76" s="25"/>
      <c r="IWN76" s="25"/>
      <c r="IWO76" s="25"/>
      <c r="IWP76" s="25"/>
      <c r="IWQ76" s="25"/>
      <c r="IWR76" s="25"/>
      <c r="IWS76" s="25"/>
      <c r="IWT76" s="25"/>
      <c r="IWU76" s="25"/>
      <c r="IWV76" s="25"/>
      <c r="IWW76" s="25"/>
      <c r="IWX76" s="25"/>
      <c r="IWY76" s="25"/>
      <c r="IWZ76" s="25"/>
      <c r="IXA76" s="25"/>
      <c r="IXB76" s="25"/>
      <c r="IXC76" s="25"/>
      <c r="IXD76" s="25"/>
      <c r="IXE76" s="25"/>
      <c r="IXF76" s="25"/>
      <c r="IXG76" s="25"/>
      <c r="IXH76" s="25"/>
      <c r="IXI76" s="25"/>
      <c r="IXJ76" s="25"/>
      <c r="IXK76" s="25"/>
      <c r="IXL76" s="25"/>
      <c r="IXM76" s="25"/>
      <c r="IXN76" s="25"/>
      <c r="IXO76" s="25"/>
      <c r="IXP76" s="25"/>
      <c r="IXQ76" s="25"/>
      <c r="IXR76" s="25"/>
      <c r="IXS76" s="25"/>
      <c r="IXT76" s="25"/>
      <c r="IXU76" s="25"/>
      <c r="IXV76" s="25"/>
      <c r="IXW76" s="25"/>
      <c r="IXX76" s="25"/>
      <c r="IXY76" s="25"/>
      <c r="IXZ76" s="25"/>
      <c r="IYA76" s="25"/>
      <c r="IYB76" s="25"/>
      <c r="IYC76" s="25"/>
      <c r="IYD76" s="25"/>
      <c r="IYE76" s="25"/>
      <c r="IYF76" s="25"/>
      <c r="IYG76" s="25"/>
      <c r="IYH76" s="25"/>
      <c r="IYI76" s="25"/>
      <c r="IYJ76" s="25"/>
      <c r="IYK76" s="25"/>
      <c r="IYL76" s="25"/>
      <c r="IYM76" s="25"/>
      <c r="IYN76" s="25"/>
      <c r="IYO76" s="25"/>
      <c r="IYP76" s="25"/>
      <c r="IYQ76" s="25"/>
      <c r="IYR76" s="25"/>
      <c r="IYS76" s="25"/>
      <c r="IYT76" s="25"/>
      <c r="IYU76" s="25"/>
      <c r="IYV76" s="25"/>
      <c r="IYW76" s="25"/>
      <c r="IYX76" s="25"/>
      <c r="IYY76" s="25"/>
      <c r="IYZ76" s="25"/>
      <c r="IZA76" s="25"/>
      <c r="IZB76" s="25"/>
      <c r="IZC76" s="25"/>
      <c r="IZD76" s="25"/>
      <c r="IZE76" s="25"/>
      <c r="IZF76" s="25"/>
      <c r="IZG76" s="25"/>
      <c r="IZH76" s="25"/>
      <c r="IZI76" s="25"/>
      <c r="IZJ76" s="25"/>
      <c r="IZK76" s="25"/>
      <c r="IZL76" s="25"/>
      <c r="IZM76" s="25"/>
      <c r="IZN76" s="25"/>
      <c r="IZO76" s="25"/>
      <c r="IZP76" s="25"/>
      <c r="IZQ76" s="25"/>
      <c r="IZR76" s="25"/>
      <c r="IZS76" s="25"/>
      <c r="IZT76" s="25"/>
      <c r="IZU76" s="25"/>
      <c r="IZV76" s="25"/>
      <c r="IZW76" s="25"/>
      <c r="IZX76" s="25"/>
      <c r="IZY76" s="25"/>
      <c r="IZZ76" s="25"/>
      <c r="JAA76" s="25"/>
      <c r="JAB76" s="25"/>
      <c r="JAC76" s="25"/>
      <c r="JAD76" s="25"/>
      <c r="JAE76" s="25"/>
      <c r="JAF76" s="25"/>
      <c r="JAG76" s="25"/>
      <c r="JAH76" s="25"/>
      <c r="JAI76" s="25"/>
      <c r="JAJ76" s="25"/>
      <c r="JAK76" s="25"/>
      <c r="JAL76" s="25"/>
      <c r="JAM76" s="25"/>
      <c r="JAN76" s="25"/>
      <c r="JAO76" s="25"/>
      <c r="JAP76" s="25"/>
      <c r="JAQ76" s="25"/>
      <c r="JAR76" s="25"/>
      <c r="JAS76" s="25"/>
      <c r="JAT76" s="25"/>
      <c r="JAU76" s="25"/>
      <c r="JAV76" s="25"/>
      <c r="JAW76" s="25"/>
      <c r="JAX76" s="25"/>
      <c r="JAY76" s="25"/>
      <c r="JAZ76" s="25"/>
      <c r="JBA76" s="25"/>
      <c r="JBB76" s="25"/>
      <c r="JBC76" s="25"/>
      <c r="JBD76" s="25"/>
      <c r="JBE76" s="25"/>
      <c r="JBF76" s="25"/>
      <c r="JBG76" s="25"/>
      <c r="JBH76" s="25"/>
      <c r="JBI76" s="25"/>
      <c r="JBJ76" s="25"/>
      <c r="JBK76" s="25"/>
      <c r="JBL76" s="25"/>
      <c r="JBM76" s="25"/>
      <c r="JBN76" s="25"/>
      <c r="JBO76" s="25"/>
      <c r="JBP76" s="25"/>
      <c r="JBQ76" s="25"/>
      <c r="JBR76" s="25"/>
      <c r="JBS76" s="25"/>
      <c r="JBT76" s="25"/>
      <c r="JBU76" s="25"/>
      <c r="JBV76" s="25"/>
      <c r="JBW76" s="25"/>
      <c r="JBX76" s="25"/>
      <c r="JBY76" s="25"/>
      <c r="JBZ76" s="25"/>
      <c r="JCA76" s="25"/>
      <c r="JCB76" s="25"/>
      <c r="JCC76" s="25"/>
      <c r="JCD76" s="25"/>
      <c r="JCE76" s="25"/>
      <c r="JCF76" s="25"/>
      <c r="JCG76" s="25"/>
      <c r="JCH76" s="25"/>
      <c r="JCI76" s="25"/>
      <c r="JCJ76" s="25"/>
      <c r="JCK76" s="25"/>
      <c r="JCL76" s="25"/>
      <c r="JCM76" s="25"/>
      <c r="JCN76" s="25"/>
      <c r="JCO76" s="25"/>
      <c r="JCP76" s="25"/>
      <c r="JCQ76" s="25"/>
      <c r="JCR76" s="25"/>
      <c r="JCS76" s="25"/>
      <c r="JCT76" s="25"/>
      <c r="JCU76" s="25"/>
      <c r="JCV76" s="25"/>
      <c r="JCW76" s="25"/>
      <c r="JCX76" s="25"/>
      <c r="JCY76" s="25"/>
      <c r="JCZ76" s="25"/>
      <c r="JDA76" s="25"/>
      <c r="JDB76" s="25"/>
      <c r="JDC76" s="25"/>
      <c r="JDD76" s="25"/>
      <c r="JDE76" s="25"/>
      <c r="JDF76" s="25"/>
      <c r="JDG76" s="25"/>
      <c r="JDH76" s="25"/>
      <c r="JDI76" s="25"/>
      <c r="JDJ76" s="25"/>
      <c r="JDK76" s="25"/>
      <c r="JDL76" s="25"/>
      <c r="JDM76" s="25"/>
      <c r="JDN76" s="25"/>
      <c r="JDO76" s="25"/>
      <c r="JDP76" s="25"/>
      <c r="JDQ76" s="25"/>
      <c r="JDR76" s="25"/>
      <c r="JDS76" s="25"/>
      <c r="JDT76" s="25"/>
      <c r="JDU76" s="25"/>
      <c r="JDV76" s="25"/>
      <c r="JDW76" s="25"/>
      <c r="JDX76" s="25"/>
      <c r="JDY76" s="25"/>
      <c r="JDZ76" s="25"/>
      <c r="JEA76" s="25"/>
      <c r="JEB76" s="25"/>
      <c r="JEC76" s="25"/>
      <c r="JED76" s="25"/>
      <c r="JEE76" s="25"/>
      <c r="JEF76" s="25"/>
      <c r="JEG76" s="25"/>
      <c r="JEH76" s="25"/>
      <c r="JEI76" s="25"/>
      <c r="JEJ76" s="25"/>
      <c r="JEK76" s="25"/>
      <c r="JEL76" s="25"/>
      <c r="JEM76" s="25"/>
      <c r="JEN76" s="25"/>
      <c r="JEO76" s="25"/>
      <c r="JEP76" s="25"/>
      <c r="JEQ76" s="25"/>
      <c r="JER76" s="25"/>
      <c r="JES76" s="25"/>
      <c r="JET76" s="25"/>
      <c r="JEU76" s="25"/>
      <c r="JEV76" s="25"/>
      <c r="JEW76" s="25"/>
      <c r="JEX76" s="25"/>
      <c r="JEY76" s="25"/>
      <c r="JEZ76" s="25"/>
      <c r="JFA76" s="25"/>
      <c r="JFB76" s="25"/>
      <c r="JFC76" s="25"/>
      <c r="JFD76" s="25"/>
      <c r="JFE76" s="25"/>
      <c r="JFF76" s="25"/>
      <c r="JFG76" s="25"/>
      <c r="JFH76" s="25"/>
      <c r="JFI76" s="25"/>
      <c r="JFJ76" s="25"/>
      <c r="JFK76" s="25"/>
      <c r="JFL76" s="25"/>
      <c r="JFM76" s="25"/>
      <c r="JFN76" s="25"/>
      <c r="JFO76" s="25"/>
      <c r="JFP76" s="25"/>
      <c r="JFQ76" s="25"/>
      <c r="JFR76" s="25"/>
      <c r="JFS76" s="25"/>
      <c r="JFT76" s="25"/>
      <c r="JFU76" s="25"/>
      <c r="JFV76" s="25"/>
      <c r="JFW76" s="25"/>
      <c r="JFX76" s="25"/>
      <c r="JFY76" s="25"/>
      <c r="JFZ76" s="25"/>
      <c r="JGA76" s="25"/>
      <c r="JGB76" s="25"/>
      <c r="JGC76" s="25"/>
      <c r="JGD76" s="25"/>
      <c r="JGE76" s="25"/>
      <c r="JGF76" s="25"/>
      <c r="JGG76" s="25"/>
      <c r="JGH76" s="25"/>
      <c r="JGI76" s="25"/>
      <c r="JGJ76" s="25"/>
      <c r="JGK76" s="25"/>
      <c r="JGL76" s="25"/>
      <c r="JGM76" s="25"/>
      <c r="JGN76" s="25"/>
      <c r="JGO76" s="25"/>
      <c r="JGP76" s="25"/>
      <c r="JGQ76" s="25"/>
      <c r="JGR76" s="25"/>
      <c r="JGS76" s="25"/>
      <c r="JGT76" s="25"/>
      <c r="JGU76" s="25"/>
      <c r="JGV76" s="25"/>
      <c r="JGW76" s="25"/>
      <c r="JGX76" s="25"/>
      <c r="JGY76" s="25"/>
      <c r="JGZ76" s="25"/>
      <c r="JHA76" s="25"/>
      <c r="JHB76" s="25"/>
      <c r="JHC76" s="25"/>
      <c r="JHD76" s="25"/>
      <c r="JHE76" s="25"/>
      <c r="JHF76" s="25"/>
      <c r="JHG76" s="25"/>
      <c r="JHH76" s="25"/>
      <c r="JHI76" s="25"/>
      <c r="JHJ76" s="25"/>
      <c r="JHK76" s="25"/>
      <c r="JHL76" s="25"/>
      <c r="JHM76" s="25"/>
      <c r="JHN76" s="25"/>
      <c r="JHO76" s="25"/>
      <c r="JHP76" s="25"/>
      <c r="JHQ76" s="25"/>
      <c r="JHR76" s="25"/>
      <c r="JHS76" s="25"/>
      <c r="JHT76" s="25"/>
      <c r="JHU76" s="25"/>
      <c r="JHV76" s="25"/>
      <c r="JHW76" s="25"/>
      <c r="JHX76" s="25"/>
      <c r="JHY76" s="25"/>
      <c r="JHZ76" s="25"/>
      <c r="JIA76" s="25"/>
      <c r="JIB76" s="25"/>
      <c r="JIC76" s="25"/>
      <c r="JID76" s="25"/>
      <c r="JIE76" s="25"/>
      <c r="JIF76" s="25"/>
      <c r="JIG76" s="25"/>
      <c r="JIH76" s="25"/>
      <c r="JII76" s="25"/>
      <c r="JIJ76" s="25"/>
      <c r="JIK76" s="25"/>
      <c r="JIL76" s="25"/>
      <c r="JIM76" s="25"/>
      <c r="JIN76" s="25"/>
      <c r="JIO76" s="25"/>
      <c r="JIP76" s="25"/>
      <c r="JIQ76" s="25"/>
      <c r="JIR76" s="25"/>
      <c r="JIS76" s="25"/>
      <c r="JIT76" s="25"/>
      <c r="JIU76" s="25"/>
      <c r="JIV76" s="25"/>
      <c r="JIW76" s="25"/>
      <c r="JIX76" s="25"/>
      <c r="JIY76" s="25"/>
      <c r="JIZ76" s="25"/>
      <c r="JJA76" s="25"/>
      <c r="JJB76" s="25"/>
      <c r="JJC76" s="25"/>
      <c r="JJD76" s="25"/>
      <c r="JJE76" s="25"/>
      <c r="JJF76" s="25"/>
      <c r="JJG76" s="25"/>
      <c r="JJH76" s="25"/>
      <c r="JJI76" s="25"/>
      <c r="JJJ76" s="25"/>
      <c r="JJK76" s="25"/>
      <c r="JJL76" s="25"/>
      <c r="JJM76" s="25"/>
      <c r="JJN76" s="25"/>
      <c r="JJO76" s="25"/>
      <c r="JJP76" s="25"/>
      <c r="JJQ76" s="25"/>
      <c r="JJR76" s="25"/>
      <c r="JJS76" s="25"/>
      <c r="JJT76" s="25"/>
      <c r="JJU76" s="25"/>
      <c r="JJV76" s="25"/>
      <c r="JJW76" s="25"/>
      <c r="JJX76" s="25"/>
      <c r="JJY76" s="25"/>
      <c r="JJZ76" s="25"/>
      <c r="JKA76" s="25"/>
      <c r="JKB76" s="25"/>
      <c r="JKC76" s="25"/>
      <c r="JKD76" s="25"/>
      <c r="JKE76" s="25"/>
      <c r="JKF76" s="25"/>
      <c r="JKG76" s="25"/>
      <c r="JKH76" s="25"/>
      <c r="JKI76" s="25"/>
      <c r="JKJ76" s="25"/>
      <c r="JKK76" s="25"/>
      <c r="JKL76" s="25"/>
      <c r="JKM76" s="25"/>
      <c r="JKN76" s="25"/>
      <c r="JKO76" s="25"/>
      <c r="JKP76" s="25"/>
      <c r="JKQ76" s="25"/>
      <c r="JKR76" s="25"/>
      <c r="JKS76" s="25"/>
      <c r="JKT76" s="25"/>
      <c r="JKU76" s="25"/>
      <c r="JKV76" s="25"/>
      <c r="JKW76" s="25"/>
      <c r="JKX76" s="25"/>
      <c r="JKY76" s="25"/>
      <c r="JKZ76" s="25"/>
      <c r="JLA76" s="25"/>
      <c r="JLB76" s="25"/>
      <c r="JLC76" s="25"/>
      <c r="JLD76" s="25"/>
      <c r="JLE76" s="25"/>
      <c r="JLF76" s="25"/>
      <c r="JLG76" s="25"/>
      <c r="JLH76" s="25"/>
      <c r="JLI76" s="25"/>
      <c r="JLJ76" s="25"/>
      <c r="JLK76" s="25"/>
      <c r="JLL76" s="25"/>
      <c r="JLM76" s="25"/>
      <c r="JLN76" s="25"/>
      <c r="JLO76" s="25"/>
      <c r="JLP76" s="25"/>
      <c r="JLQ76" s="25"/>
      <c r="JLR76" s="25"/>
      <c r="JLS76" s="25"/>
      <c r="JLT76" s="25"/>
      <c r="JLU76" s="25"/>
      <c r="JLV76" s="25"/>
      <c r="JLW76" s="25"/>
      <c r="JLX76" s="25"/>
      <c r="JLY76" s="25"/>
      <c r="JLZ76" s="25"/>
      <c r="JMA76" s="25"/>
      <c r="JMB76" s="25"/>
      <c r="JMC76" s="25"/>
      <c r="JMD76" s="25"/>
      <c r="JME76" s="25"/>
      <c r="JMF76" s="25"/>
      <c r="JMG76" s="25"/>
      <c r="JMH76" s="25"/>
      <c r="JMI76" s="25"/>
      <c r="JMJ76" s="25"/>
      <c r="JMK76" s="25"/>
      <c r="JML76" s="25"/>
      <c r="JMM76" s="25"/>
      <c r="JMN76" s="25"/>
      <c r="JMO76" s="25"/>
      <c r="JMP76" s="25"/>
      <c r="JMQ76" s="25"/>
      <c r="JMR76" s="25"/>
      <c r="JMS76" s="25"/>
      <c r="JMT76" s="25"/>
      <c r="JMU76" s="25"/>
      <c r="JMV76" s="25"/>
      <c r="JMW76" s="25"/>
      <c r="JMX76" s="25"/>
      <c r="JMY76" s="25"/>
      <c r="JMZ76" s="25"/>
      <c r="JNA76" s="25"/>
      <c r="JNB76" s="25"/>
      <c r="JNC76" s="25"/>
      <c r="JND76" s="25"/>
      <c r="JNE76" s="25"/>
      <c r="JNF76" s="25"/>
      <c r="JNG76" s="25"/>
      <c r="JNH76" s="25"/>
      <c r="JNI76" s="25"/>
      <c r="JNJ76" s="25"/>
      <c r="JNK76" s="25"/>
      <c r="JNL76" s="25"/>
      <c r="JNM76" s="25"/>
      <c r="JNN76" s="25"/>
      <c r="JNO76" s="25"/>
      <c r="JNP76" s="25"/>
      <c r="JNQ76" s="25"/>
      <c r="JNR76" s="25"/>
      <c r="JNS76" s="25"/>
      <c r="JNT76" s="25"/>
      <c r="JNU76" s="25"/>
      <c r="JNV76" s="25"/>
      <c r="JNW76" s="25"/>
      <c r="JNX76" s="25"/>
      <c r="JNY76" s="25"/>
      <c r="JNZ76" s="25"/>
      <c r="JOA76" s="25"/>
      <c r="JOB76" s="25"/>
      <c r="JOC76" s="25"/>
      <c r="JOD76" s="25"/>
      <c r="JOE76" s="25"/>
      <c r="JOF76" s="25"/>
      <c r="JOG76" s="25"/>
      <c r="JOH76" s="25"/>
      <c r="JOI76" s="25"/>
      <c r="JOJ76" s="25"/>
      <c r="JOK76" s="25"/>
      <c r="JOL76" s="25"/>
      <c r="JOM76" s="25"/>
      <c r="JON76" s="25"/>
      <c r="JOO76" s="25"/>
      <c r="JOP76" s="25"/>
      <c r="JOQ76" s="25"/>
      <c r="JOR76" s="25"/>
      <c r="JOS76" s="25"/>
      <c r="JOT76" s="25"/>
      <c r="JOU76" s="25"/>
      <c r="JOV76" s="25"/>
      <c r="JOW76" s="25"/>
      <c r="JOX76" s="25"/>
      <c r="JOY76" s="25"/>
      <c r="JOZ76" s="25"/>
      <c r="JPA76" s="25"/>
      <c r="JPB76" s="25"/>
      <c r="JPC76" s="25"/>
      <c r="JPD76" s="25"/>
      <c r="JPE76" s="25"/>
      <c r="JPF76" s="25"/>
      <c r="JPG76" s="25"/>
      <c r="JPH76" s="25"/>
      <c r="JPI76" s="25"/>
      <c r="JPJ76" s="25"/>
      <c r="JPK76" s="25"/>
      <c r="JPL76" s="25"/>
      <c r="JPM76" s="25"/>
      <c r="JPN76" s="25"/>
      <c r="JPO76" s="25"/>
      <c r="JPP76" s="25"/>
      <c r="JPQ76" s="25"/>
      <c r="JPR76" s="25"/>
      <c r="JPS76" s="25"/>
      <c r="JPT76" s="25"/>
      <c r="JPU76" s="25"/>
      <c r="JPV76" s="25"/>
      <c r="JPW76" s="25"/>
      <c r="JPX76" s="25"/>
      <c r="JPY76" s="25"/>
      <c r="JPZ76" s="25"/>
      <c r="JQA76" s="25"/>
      <c r="JQB76" s="25"/>
      <c r="JQC76" s="25"/>
      <c r="JQD76" s="25"/>
      <c r="JQE76" s="25"/>
      <c r="JQF76" s="25"/>
      <c r="JQG76" s="25"/>
      <c r="JQH76" s="25"/>
      <c r="JQI76" s="25"/>
      <c r="JQJ76" s="25"/>
      <c r="JQK76" s="25"/>
      <c r="JQL76" s="25"/>
      <c r="JQM76" s="25"/>
      <c r="JQN76" s="25"/>
      <c r="JQO76" s="25"/>
      <c r="JQP76" s="25"/>
      <c r="JQQ76" s="25"/>
      <c r="JQR76" s="25"/>
      <c r="JQS76" s="25"/>
      <c r="JQT76" s="25"/>
      <c r="JQU76" s="25"/>
      <c r="JQV76" s="25"/>
      <c r="JQW76" s="25"/>
      <c r="JQX76" s="25"/>
      <c r="JQY76" s="25"/>
      <c r="JQZ76" s="25"/>
      <c r="JRA76" s="25"/>
      <c r="JRB76" s="25"/>
      <c r="JRC76" s="25"/>
      <c r="JRD76" s="25"/>
      <c r="JRE76" s="25"/>
      <c r="JRF76" s="25"/>
      <c r="JRG76" s="25"/>
      <c r="JRH76" s="25"/>
      <c r="JRI76" s="25"/>
      <c r="JRJ76" s="25"/>
      <c r="JRK76" s="25"/>
      <c r="JRL76" s="25"/>
      <c r="JRM76" s="25"/>
      <c r="JRN76" s="25"/>
      <c r="JRO76" s="25"/>
      <c r="JRP76" s="25"/>
      <c r="JRQ76" s="25"/>
      <c r="JRR76" s="25"/>
      <c r="JRS76" s="25"/>
      <c r="JRT76" s="25"/>
      <c r="JRU76" s="25"/>
      <c r="JRV76" s="25"/>
      <c r="JRW76" s="25"/>
      <c r="JRX76" s="25"/>
      <c r="JRY76" s="25"/>
      <c r="JRZ76" s="25"/>
      <c r="JSA76" s="25"/>
      <c r="JSB76" s="25"/>
      <c r="JSC76" s="25"/>
      <c r="JSD76" s="25"/>
      <c r="JSE76" s="25"/>
      <c r="JSF76" s="25"/>
      <c r="JSG76" s="25"/>
      <c r="JSH76" s="25"/>
      <c r="JSI76" s="25"/>
      <c r="JSJ76" s="25"/>
      <c r="JSK76" s="25"/>
      <c r="JSL76" s="25"/>
      <c r="JSM76" s="25"/>
      <c r="JSN76" s="25"/>
      <c r="JSO76" s="25"/>
      <c r="JSP76" s="25"/>
      <c r="JSQ76" s="25"/>
      <c r="JSR76" s="25"/>
      <c r="JSS76" s="25"/>
      <c r="JST76" s="25"/>
      <c r="JSU76" s="25"/>
      <c r="JSV76" s="25"/>
      <c r="JSW76" s="25"/>
      <c r="JSX76" s="25"/>
      <c r="JSY76" s="25"/>
      <c r="JSZ76" s="25"/>
      <c r="JTA76" s="25"/>
      <c r="JTB76" s="25"/>
      <c r="JTC76" s="25"/>
      <c r="JTD76" s="25"/>
      <c r="JTE76" s="25"/>
      <c r="JTF76" s="25"/>
      <c r="JTG76" s="25"/>
      <c r="JTH76" s="25"/>
      <c r="JTI76" s="25"/>
      <c r="JTJ76" s="25"/>
      <c r="JTK76" s="25"/>
      <c r="JTL76" s="25"/>
      <c r="JTM76" s="25"/>
      <c r="JTN76" s="25"/>
      <c r="JTO76" s="25"/>
      <c r="JTP76" s="25"/>
      <c r="JTQ76" s="25"/>
      <c r="JTR76" s="25"/>
      <c r="JTS76" s="25"/>
      <c r="JTT76" s="25"/>
      <c r="JTU76" s="25"/>
      <c r="JTV76" s="25"/>
      <c r="JTW76" s="25"/>
      <c r="JTX76" s="25"/>
      <c r="JTY76" s="25"/>
      <c r="JTZ76" s="25"/>
      <c r="JUA76" s="25"/>
      <c r="JUB76" s="25"/>
      <c r="JUC76" s="25"/>
      <c r="JUD76" s="25"/>
      <c r="JUE76" s="25"/>
      <c r="JUF76" s="25"/>
      <c r="JUG76" s="25"/>
      <c r="JUH76" s="25"/>
      <c r="JUI76" s="25"/>
      <c r="JUJ76" s="25"/>
      <c r="JUK76" s="25"/>
      <c r="JUL76" s="25"/>
      <c r="JUM76" s="25"/>
      <c r="JUN76" s="25"/>
      <c r="JUO76" s="25"/>
      <c r="JUP76" s="25"/>
      <c r="JUQ76" s="25"/>
      <c r="JUR76" s="25"/>
      <c r="JUS76" s="25"/>
      <c r="JUT76" s="25"/>
      <c r="JUU76" s="25"/>
      <c r="JUV76" s="25"/>
      <c r="JUW76" s="25"/>
      <c r="JUX76" s="25"/>
      <c r="JUY76" s="25"/>
      <c r="JUZ76" s="25"/>
      <c r="JVA76" s="25"/>
      <c r="JVB76" s="25"/>
      <c r="JVC76" s="25"/>
      <c r="JVD76" s="25"/>
      <c r="JVE76" s="25"/>
      <c r="JVF76" s="25"/>
      <c r="JVG76" s="25"/>
      <c r="JVH76" s="25"/>
      <c r="JVI76" s="25"/>
      <c r="JVJ76" s="25"/>
      <c r="JVK76" s="25"/>
      <c r="JVL76" s="25"/>
      <c r="JVM76" s="25"/>
      <c r="JVN76" s="25"/>
      <c r="JVO76" s="25"/>
      <c r="JVP76" s="25"/>
      <c r="JVQ76" s="25"/>
      <c r="JVR76" s="25"/>
      <c r="JVS76" s="25"/>
      <c r="JVT76" s="25"/>
      <c r="JVU76" s="25"/>
      <c r="JVV76" s="25"/>
      <c r="JVW76" s="25"/>
      <c r="JVX76" s="25"/>
      <c r="JVY76" s="25"/>
      <c r="JVZ76" s="25"/>
      <c r="JWA76" s="25"/>
      <c r="JWB76" s="25"/>
      <c r="JWC76" s="25"/>
      <c r="JWD76" s="25"/>
      <c r="JWE76" s="25"/>
      <c r="JWF76" s="25"/>
      <c r="JWG76" s="25"/>
      <c r="JWH76" s="25"/>
      <c r="JWI76" s="25"/>
      <c r="JWJ76" s="25"/>
      <c r="JWK76" s="25"/>
      <c r="JWL76" s="25"/>
      <c r="JWM76" s="25"/>
      <c r="JWN76" s="25"/>
      <c r="JWO76" s="25"/>
      <c r="JWP76" s="25"/>
      <c r="JWQ76" s="25"/>
      <c r="JWR76" s="25"/>
      <c r="JWS76" s="25"/>
      <c r="JWT76" s="25"/>
      <c r="JWU76" s="25"/>
      <c r="JWV76" s="25"/>
      <c r="JWW76" s="25"/>
      <c r="JWX76" s="25"/>
      <c r="JWY76" s="25"/>
      <c r="JWZ76" s="25"/>
      <c r="JXA76" s="25"/>
      <c r="JXB76" s="25"/>
      <c r="JXC76" s="25"/>
      <c r="JXD76" s="25"/>
      <c r="JXE76" s="25"/>
      <c r="JXF76" s="25"/>
      <c r="JXG76" s="25"/>
      <c r="JXH76" s="25"/>
      <c r="JXI76" s="25"/>
      <c r="JXJ76" s="25"/>
      <c r="JXK76" s="25"/>
      <c r="JXL76" s="25"/>
      <c r="JXM76" s="25"/>
      <c r="JXN76" s="25"/>
      <c r="JXO76" s="25"/>
      <c r="JXP76" s="25"/>
      <c r="JXQ76" s="25"/>
      <c r="JXR76" s="25"/>
      <c r="JXS76" s="25"/>
      <c r="JXT76" s="25"/>
      <c r="JXU76" s="25"/>
      <c r="JXV76" s="25"/>
      <c r="JXW76" s="25"/>
      <c r="JXX76" s="25"/>
      <c r="JXY76" s="25"/>
      <c r="JXZ76" s="25"/>
      <c r="JYA76" s="25"/>
      <c r="JYB76" s="25"/>
      <c r="JYC76" s="25"/>
      <c r="JYD76" s="25"/>
      <c r="JYE76" s="25"/>
      <c r="JYF76" s="25"/>
      <c r="JYG76" s="25"/>
      <c r="JYH76" s="25"/>
      <c r="JYI76" s="25"/>
      <c r="JYJ76" s="25"/>
      <c r="JYK76" s="25"/>
      <c r="JYL76" s="25"/>
      <c r="JYM76" s="25"/>
      <c r="JYN76" s="25"/>
      <c r="JYO76" s="25"/>
      <c r="JYP76" s="25"/>
      <c r="JYQ76" s="25"/>
      <c r="JYR76" s="25"/>
      <c r="JYS76" s="25"/>
      <c r="JYT76" s="25"/>
      <c r="JYU76" s="25"/>
      <c r="JYV76" s="25"/>
      <c r="JYW76" s="25"/>
      <c r="JYX76" s="25"/>
      <c r="JYY76" s="25"/>
      <c r="JYZ76" s="25"/>
      <c r="JZA76" s="25"/>
      <c r="JZB76" s="25"/>
      <c r="JZC76" s="25"/>
      <c r="JZD76" s="25"/>
      <c r="JZE76" s="25"/>
      <c r="JZF76" s="25"/>
      <c r="JZG76" s="25"/>
      <c r="JZH76" s="25"/>
      <c r="JZI76" s="25"/>
      <c r="JZJ76" s="25"/>
      <c r="JZK76" s="25"/>
      <c r="JZL76" s="25"/>
      <c r="JZM76" s="25"/>
      <c r="JZN76" s="25"/>
      <c r="JZO76" s="25"/>
      <c r="JZP76" s="25"/>
      <c r="JZQ76" s="25"/>
      <c r="JZR76" s="25"/>
      <c r="JZS76" s="25"/>
      <c r="JZT76" s="25"/>
      <c r="JZU76" s="25"/>
      <c r="JZV76" s="25"/>
      <c r="JZW76" s="25"/>
      <c r="JZX76" s="25"/>
      <c r="JZY76" s="25"/>
      <c r="JZZ76" s="25"/>
      <c r="KAA76" s="25"/>
      <c r="KAB76" s="25"/>
      <c r="KAC76" s="25"/>
      <c r="KAD76" s="25"/>
      <c r="KAE76" s="25"/>
      <c r="KAF76" s="25"/>
      <c r="KAG76" s="25"/>
      <c r="KAH76" s="25"/>
      <c r="KAI76" s="25"/>
      <c r="KAJ76" s="25"/>
      <c r="KAK76" s="25"/>
      <c r="KAL76" s="25"/>
      <c r="KAM76" s="25"/>
      <c r="KAN76" s="25"/>
      <c r="KAO76" s="25"/>
      <c r="KAP76" s="25"/>
      <c r="KAQ76" s="25"/>
      <c r="KAR76" s="25"/>
      <c r="KAS76" s="25"/>
      <c r="KAT76" s="25"/>
      <c r="KAU76" s="25"/>
      <c r="KAV76" s="25"/>
      <c r="KAW76" s="25"/>
      <c r="KAX76" s="25"/>
      <c r="KAY76" s="25"/>
      <c r="KAZ76" s="25"/>
      <c r="KBA76" s="25"/>
      <c r="KBB76" s="25"/>
      <c r="KBC76" s="25"/>
      <c r="KBD76" s="25"/>
      <c r="KBE76" s="25"/>
      <c r="KBF76" s="25"/>
      <c r="KBG76" s="25"/>
      <c r="KBH76" s="25"/>
      <c r="KBI76" s="25"/>
      <c r="KBJ76" s="25"/>
      <c r="KBK76" s="25"/>
      <c r="KBL76" s="25"/>
      <c r="KBM76" s="25"/>
      <c r="KBN76" s="25"/>
      <c r="KBO76" s="25"/>
      <c r="KBP76" s="25"/>
      <c r="KBQ76" s="25"/>
      <c r="KBR76" s="25"/>
      <c r="KBS76" s="25"/>
      <c r="KBT76" s="25"/>
      <c r="KBU76" s="25"/>
      <c r="KBV76" s="25"/>
      <c r="KBW76" s="25"/>
      <c r="KBX76" s="25"/>
      <c r="KBY76" s="25"/>
      <c r="KBZ76" s="25"/>
      <c r="KCA76" s="25"/>
      <c r="KCB76" s="25"/>
      <c r="KCC76" s="25"/>
      <c r="KCD76" s="25"/>
      <c r="KCE76" s="25"/>
      <c r="KCF76" s="25"/>
      <c r="KCG76" s="25"/>
      <c r="KCH76" s="25"/>
      <c r="KCI76" s="25"/>
      <c r="KCJ76" s="25"/>
      <c r="KCK76" s="25"/>
      <c r="KCL76" s="25"/>
      <c r="KCM76" s="25"/>
      <c r="KCN76" s="25"/>
      <c r="KCO76" s="25"/>
      <c r="KCP76" s="25"/>
      <c r="KCQ76" s="25"/>
      <c r="KCR76" s="25"/>
      <c r="KCS76" s="25"/>
      <c r="KCT76" s="25"/>
      <c r="KCU76" s="25"/>
      <c r="KCV76" s="25"/>
      <c r="KCW76" s="25"/>
      <c r="KCX76" s="25"/>
      <c r="KCY76" s="25"/>
      <c r="KCZ76" s="25"/>
      <c r="KDA76" s="25"/>
      <c r="KDB76" s="25"/>
      <c r="KDC76" s="25"/>
      <c r="KDD76" s="25"/>
      <c r="KDE76" s="25"/>
      <c r="KDF76" s="25"/>
      <c r="KDG76" s="25"/>
      <c r="KDH76" s="25"/>
      <c r="KDI76" s="25"/>
      <c r="KDJ76" s="25"/>
      <c r="KDK76" s="25"/>
      <c r="KDL76" s="25"/>
      <c r="KDM76" s="25"/>
      <c r="KDN76" s="25"/>
      <c r="KDO76" s="25"/>
      <c r="KDP76" s="25"/>
      <c r="KDQ76" s="25"/>
      <c r="KDR76" s="25"/>
      <c r="KDS76" s="25"/>
      <c r="KDT76" s="25"/>
      <c r="KDU76" s="25"/>
      <c r="KDV76" s="25"/>
      <c r="KDW76" s="25"/>
      <c r="KDX76" s="25"/>
      <c r="KDY76" s="25"/>
      <c r="KDZ76" s="25"/>
      <c r="KEA76" s="25"/>
      <c r="KEB76" s="25"/>
      <c r="KEC76" s="25"/>
      <c r="KED76" s="25"/>
      <c r="KEE76" s="25"/>
      <c r="KEF76" s="25"/>
      <c r="KEG76" s="25"/>
      <c r="KEH76" s="25"/>
      <c r="KEI76" s="25"/>
      <c r="KEJ76" s="25"/>
      <c r="KEK76" s="25"/>
      <c r="KEL76" s="25"/>
      <c r="KEM76" s="25"/>
      <c r="KEN76" s="25"/>
      <c r="KEO76" s="25"/>
      <c r="KEP76" s="25"/>
      <c r="KEQ76" s="25"/>
      <c r="KER76" s="25"/>
      <c r="KES76" s="25"/>
      <c r="KET76" s="25"/>
      <c r="KEU76" s="25"/>
      <c r="KEV76" s="25"/>
      <c r="KEW76" s="25"/>
      <c r="KEX76" s="25"/>
      <c r="KEY76" s="25"/>
      <c r="KEZ76" s="25"/>
      <c r="KFA76" s="25"/>
      <c r="KFB76" s="25"/>
      <c r="KFC76" s="25"/>
      <c r="KFD76" s="25"/>
      <c r="KFE76" s="25"/>
      <c r="KFF76" s="25"/>
      <c r="KFG76" s="25"/>
      <c r="KFH76" s="25"/>
      <c r="KFI76" s="25"/>
      <c r="KFJ76" s="25"/>
      <c r="KFK76" s="25"/>
      <c r="KFL76" s="25"/>
      <c r="KFM76" s="25"/>
      <c r="KFN76" s="25"/>
      <c r="KFO76" s="25"/>
      <c r="KFP76" s="25"/>
      <c r="KFQ76" s="25"/>
      <c r="KFR76" s="25"/>
      <c r="KFS76" s="25"/>
      <c r="KFT76" s="25"/>
      <c r="KFU76" s="25"/>
      <c r="KFV76" s="25"/>
      <c r="KFW76" s="25"/>
      <c r="KFX76" s="25"/>
      <c r="KFY76" s="25"/>
      <c r="KFZ76" s="25"/>
      <c r="KGA76" s="25"/>
      <c r="KGB76" s="25"/>
      <c r="KGC76" s="25"/>
      <c r="KGD76" s="25"/>
      <c r="KGE76" s="25"/>
      <c r="KGF76" s="25"/>
      <c r="KGG76" s="25"/>
      <c r="KGH76" s="25"/>
      <c r="KGI76" s="25"/>
      <c r="KGJ76" s="25"/>
      <c r="KGK76" s="25"/>
      <c r="KGL76" s="25"/>
      <c r="KGM76" s="25"/>
      <c r="KGN76" s="25"/>
      <c r="KGO76" s="25"/>
      <c r="KGP76" s="25"/>
      <c r="KGQ76" s="25"/>
      <c r="KGR76" s="25"/>
      <c r="KGS76" s="25"/>
      <c r="KGT76" s="25"/>
      <c r="KGU76" s="25"/>
      <c r="KGV76" s="25"/>
      <c r="KGW76" s="25"/>
      <c r="KGX76" s="25"/>
      <c r="KGY76" s="25"/>
      <c r="KGZ76" s="25"/>
      <c r="KHA76" s="25"/>
      <c r="KHB76" s="25"/>
      <c r="KHC76" s="25"/>
      <c r="KHD76" s="25"/>
      <c r="KHE76" s="25"/>
      <c r="KHF76" s="25"/>
      <c r="KHG76" s="25"/>
      <c r="KHH76" s="25"/>
      <c r="KHI76" s="25"/>
      <c r="KHJ76" s="25"/>
      <c r="KHK76" s="25"/>
      <c r="KHL76" s="25"/>
      <c r="KHM76" s="25"/>
      <c r="KHN76" s="25"/>
      <c r="KHO76" s="25"/>
      <c r="KHP76" s="25"/>
      <c r="KHQ76" s="25"/>
      <c r="KHR76" s="25"/>
      <c r="KHS76" s="25"/>
      <c r="KHT76" s="25"/>
      <c r="KHU76" s="25"/>
      <c r="KHV76" s="25"/>
      <c r="KHW76" s="25"/>
      <c r="KHX76" s="25"/>
      <c r="KHY76" s="25"/>
      <c r="KHZ76" s="25"/>
      <c r="KIA76" s="25"/>
      <c r="KIB76" s="25"/>
      <c r="KIC76" s="25"/>
      <c r="KID76" s="25"/>
      <c r="KIE76" s="25"/>
      <c r="KIF76" s="25"/>
      <c r="KIG76" s="25"/>
      <c r="KIH76" s="25"/>
      <c r="KII76" s="25"/>
      <c r="KIJ76" s="25"/>
      <c r="KIK76" s="25"/>
      <c r="KIL76" s="25"/>
      <c r="KIM76" s="25"/>
      <c r="KIN76" s="25"/>
      <c r="KIO76" s="25"/>
      <c r="KIP76" s="25"/>
      <c r="KIQ76" s="25"/>
      <c r="KIR76" s="25"/>
      <c r="KIS76" s="25"/>
      <c r="KIT76" s="25"/>
      <c r="KIU76" s="25"/>
      <c r="KIV76" s="25"/>
      <c r="KIW76" s="25"/>
      <c r="KIX76" s="25"/>
      <c r="KIY76" s="25"/>
      <c r="KIZ76" s="25"/>
      <c r="KJA76" s="25"/>
      <c r="KJB76" s="25"/>
      <c r="KJC76" s="25"/>
      <c r="KJD76" s="25"/>
      <c r="KJE76" s="25"/>
      <c r="KJF76" s="25"/>
      <c r="KJG76" s="25"/>
      <c r="KJH76" s="25"/>
      <c r="KJI76" s="25"/>
      <c r="KJJ76" s="25"/>
      <c r="KJK76" s="25"/>
      <c r="KJL76" s="25"/>
      <c r="KJM76" s="25"/>
      <c r="KJN76" s="25"/>
      <c r="KJO76" s="25"/>
      <c r="KJP76" s="25"/>
      <c r="KJQ76" s="25"/>
      <c r="KJR76" s="25"/>
      <c r="KJS76" s="25"/>
      <c r="KJT76" s="25"/>
      <c r="KJU76" s="25"/>
      <c r="KJV76" s="25"/>
      <c r="KJW76" s="25"/>
      <c r="KJX76" s="25"/>
      <c r="KJY76" s="25"/>
      <c r="KJZ76" s="25"/>
      <c r="KKA76" s="25"/>
      <c r="KKB76" s="25"/>
      <c r="KKC76" s="25"/>
      <c r="KKD76" s="25"/>
      <c r="KKE76" s="25"/>
      <c r="KKF76" s="25"/>
      <c r="KKG76" s="25"/>
      <c r="KKH76" s="25"/>
      <c r="KKI76" s="25"/>
      <c r="KKJ76" s="25"/>
      <c r="KKK76" s="25"/>
      <c r="KKL76" s="25"/>
      <c r="KKM76" s="25"/>
      <c r="KKN76" s="25"/>
      <c r="KKO76" s="25"/>
      <c r="KKP76" s="25"/>
      <c r="KKQ76" s="25"/>
      <c r="KKR76" s="25"/>
      <c r="KKS76" s="25"/>
      <c r="KKT76" s="25"/>
      <c r="KKU76" s="25"/>
      <c r="KKV76" s="25"/>
      <c r="KKW76" s="25"/>
      <c r="KKX76" s="25"/>
      <c r="KKY76" s="25"/>
      <c r="KKZ76" s="25"/>
      <c r="KLA76" s="25"/>
      <c r="KLB76" s="25"/>
      <c r="KLC76" s="25"/>
      <c r="KLD76" s="25"/>
      <c r="KLE76" s="25"/>
      <c r="KLF76" s="25"/>
      <c r="KLG76" s="25"/>
      <c r="KLH76" s="25"/>
      <c r="KLI76" s="25"/>
      <c r="KLJ76" s="25"/>
      <c r="KLK76" s="25"/>
      <c r="KLL76" s="25"/>
      <c r="KLM76" s="25"/>
      <c r="KLN76" s="25"/>
      <c r="KLO76" s="25"/>
      <c r="KLP76" s="25"/>
      <c r="KLQ76" s="25"/>
      <c r="KLR76" s="25"/>
      <c r="KLS76" s="25"/>
      <c r="KLT76" s="25"/>
      <c r="KLU76" s="25"/>
      <c r="KLV76" s="25"/>
      <c r="KLW76" s="25"/>
      <c r="KLX76" s="25"/>
      <c r="KLY76" s="25"/>
      <c r="KLZ76" s="25"/>
      <c r="KMA76" s="25"/>
      <c r="KMB76" s="25"/>
      <c r="KMC76" s="25"/>
      <c r="KMD76" s="25"/>
      <c r="KME76" s="25"/>
      <c r="KMF76" s="25"/>
      <c r="KMG76" s="25"/>
      <c r="KMH76" s="25"/>
      <c r="KMI76" s="25"/>
      <c r="KMJ76" s="25"/>
      <c r="KMK76" s="25"/>
      <c r="KML76" s="25"/>
      <c r="KMM76" s="25"/>
      <c r="KMN76" s="25"/>
      <c r="KMO76" s="25"/>
      <c r="KMP76" s="25"/>
      <c r="KMQ76" s="25"/>
      <c r="KMR76" s="25"/>
      <c r="KMS76" s="25"/>
      <c r="KMT76" s="25"/>
      <c r="KMU76" s="25"/>
      <c r="KMV76" s="25"/>
      <c r="KMW76" s="25"/>
      <c r="KMX76" s="25"/>
      <c r="KMY76" s="25"/>
      <c r="KMZ76" s="25"/>
      <c r="KNA76" s="25"/>
      <c r="KNB76" s="25"/>
      <c r="KNC76" s="25"/>
      <c r="KND76" s="25"/>
      <c r="KNE76" s="25"/>
      <c r="KNF76" s="25"/>
      <c r="KNG76" s="25"/>
      <c r="KNH76" s="25"/>
      <c r="KNI76" s="25"/>
      <c r="KNJ76" s="25"/>
      <c r="KNK76" s="25"/>
      <c r="KNL76" s="25"/>
      <c r="KNM76" s="25"/>
      <c r="KNN76" s="25"/>
      <c r="KNO76" s="25"/>
      <c r="KNP76" s="25"/>
      <c r="KNQ76" s="25"/>
      <c r="KNR76" s="25"/>
      <c r="KNS76" s="25"/>
      <c r="KNT76" s="25"/>
      <c r="KNU76" s="25"/>
      <c r="KNV76" s="25"/>
      <c r="KNW76" s="25"/>
      <c r="KNX76" s="25"/>
      <c r="KNY76" s="25"/>
      <c r="KNZ76" s="25"/>
      <c r="KOA76" s="25"/>
      <c r="KOB76" s="25"/>
      <c r="KOC76" s="25"/>
      <c r="KOD76" s="25"/>
      <c r="KOE76" s="25"/>
      <c r="KOF76" s="25"/>
      <c r="KOG76" s="25"/>
      <c r="KOH76" s="25"/>
      <c r="KOI76" s="25"/>
      <c r="KOJ76" s="25"/>
      <c r="KOK76" s="25"/>
      <c r="KOL76" s="25"/>
      <c r="KOM76" s="25"/>
      <c r="KON76" s="25"/>
      <c r="KOO76" s="25"/>
      <c r="KOP76" s="25"/>
      <c r="KOQ76" s="25"/>
      <c r="KOR76" s="25"/>
      <c r="KOS76" s="25"/>
      <c r="KOT76" s="25"/>
      <c r="KOU76" s="25"/>
      <c r="KOV76" s="25"/>
      <c r="KOW76" s="25"/>
      <c r="KOX76" s="25"/>
      <c r="KOY76" s="25"/>
      <c r="KOZ76" s="25"/>
      <c r="KPA76" s="25"/>
      <c r="KPB76" s="25"/>
      <c r="KPC76" s="25"/>
      <c r="KPD76" s="25"/>
      <c r="KPE76" s="25"/>
      <c r="KPF76" s="25"/>
      <c r="KPG76" s="25"/>
      <c r="KPH76" s="25"/>
      <c r="KPI76" s="25"/>
      <c r="KPJ76" s="25"/>
      <c r="KPK76" s="25"/>
      <c r="KPL76" s="25"/>
      <c r="KPM76" s="25"/>
      <c r="KPN76" s="25"/>
      <c r="KPO76" s="25"/>
      <c r="KPP76" s="25"/>
      <c r="KPQ76" s="25"/>
      <c r="KPR76" s="25"/>
      <c r="KPS76" s="25"/>
      <c r="KPT76" s="25"/>
      <c r="KPU76" s="25"/>
      <c r="KPV76" s="25"/>
      <c r="KPW76" s="25"/>
      <c r="KPX76" s="25"/>
      <c r="KPY76" s="25"/>
      <c r="KPZ76" s="25"/>
      <c r="KQA76" s="25"/>
      <c r="KQB76" s="25"/>
      <c r="KQC76" s="25"/>
      <c r="KQD76" s="25"/>
      <c r="KQE76" s="25"/>
      <c r="KQF76" s="25"/>
      <c r="KQG76" s="25"/>
      <c r="KQH76" s="25"/>
      <c r="KQI76" s="25"/>
      <c r="KQJ76" s="25"/>
      <c r="KQK76" s="25"/>
      <c r="KQL76" s="25"/>
      <c r="KQM76" s="25"/>
      <c r="KQN76" s="25"/>
      <c r="KQO76" s="25"/>
      <c r="KQP76" s="25"/>
      <c r="KQQ76" s="25"/>
      <c r="KQR76" s="25"/>
      <c r="KQS76" s="25"/>
      <c r="KQT76" s="25"/>
      <c r="KQU76" s="25"/>
      <c r="KQV76" s="25"/>
      <c r="KQW76" s="25"/>
      <c r="KQX76" s="25"/>
      <c r="KQY76" s="25"/>
      <c r="KQZ76" s="25"/>
      <c r="KRA76" s="25"/>
      <c r="KRB76" s="25"/>
      <c r="KRC76" s="25"/>
      <c r="KRD76" s="25"/>
      <c r="KRE76" s="25"/>
      <c r="KRF76" s="25"/>
      <c r="KRG76" s="25"/>
      <c r="KRH76" s="25"/>
      <c r="KRI76" s="25"/>
      <c r="KRJ76" s="25"/>
      <c r="KRK76" s="25"/>
      <c r="KRL76" s="25"/>
      <c r="KRM76" s="25"/>
      <c r="KRN76" s="25"/>
      <c r="KRO76" s="25"/>
      <c r="KRP76" s="25"/>
      <c r="KRQ76" s="25"/>
      <c r="KRR76" s="25"/>
      <c r="KRS76" s="25"/>
      <c r="KRT76" s="25"/>
      <c r="KRU76" s="25"/>
      <c r="KRV76" s="25"/>
      <c r="KRW76" s="25"/>
      <c r="KRX76" s="25"/>
      <c r="KRY76" s="25"/>
      <c r="KRZ76" s="25"/>
      <c r="KSA76" s="25"/>
      <c r="KSB76" s="25"/>
      <c r="KSC76" s="25"/>
      <c r="KSD76" s="25"/>
      <c r="KSE76" s="25"/>
      <c r="KSF76" s="25"/>
      <c r="KSG76" s="25"/>
      <c r="KSH76" s="25"/>
      <c r="KSI76" s="25"/>
      <c r="KSJ76" s="25"/>
      <c r="KSK76" s="25"/>
      <c r="KSL76" s="25"/>
      <c r="KSM76" s="25"/>
      <c r="KSN76" s="25"/>
      <c r="KSO76" s="25"/>
      <c r="KSP76" s="25"/>
      <c r="KSQ76" s="25"/>
      <c r="KSR76" s="25"/>
      <c r="KSS76" s="25"/>
      <c r="KST76" s="25"/>
      <c r="KSU76" s="25"/>
      <c r="KSV76" s="25"/>
      <c r="KSW76" s="25"/>
      <c r="KSX76" s="25"/>
      <c r="KSY76" s="25"/>
      <c r="KSZ76" s="25"/>
      <c r="KTA76" s="25"/>
      <c r="KTB76" s="25"/>
      <c r="KTC76" s="25"/>
      <c r="KTD76" s="25"/>
      <c r="KTE76" s="25"/>
      <c r="KTF76" s="25"/>
      <c r="KTG76" s="25"/>
      <c r="KTH76" s="25"/>
      <c r="KTI76" s="25"/>
      <c r="KTJ76" s="25"/>
      <c r="KTK76" s="25"/>
      <c r="KTL76" s="25"/>
      <c r="KTM76" s="25"/>
      <c r="KTN76" s="25"/>
      <c r="KTO76" s="25"/>
      <c r="KTP76" s="25"/>
      <c r="KTQ76" s="25"/>
      <c r="KTR76" s="25"/>
      <c r="KTS76" s="25"/>
      <c r="KTT76" s="25"/>
      <c r="KTU76" s="25"/>
      <c r="KTV76" s="25"/>
      <c r="KTW76" s="25"/>
      <c r="KTX76" s="25"/>
      <c r="KTY76" s="25"/>
      <c r="KTZ76" s="25"/>
      <c r="KUA76" s="25"/>
      <c r="KUB76" s="25"/>
      <c r="KUC76" s="25"/>
      <c r="KUD76" s="25"/>
      <c r="KUE76" s="25"/>
      <c r="KUF76" s="25"/>
      <c r="KUG76" s="25"/>
      <c r="KUH76" s="25"/>
      <c r="KUI76" s="25"/>
      <c r="KUJ76" s="25"/>
      <c r="KUK76" s="25"/>
      <c r="KUL76" s="25"/>
      <c r="KUM76" s="25"/>
      <c r="KUN76" s="25"/>
      <c r="KUO76" s="25"/>
      <c r="KUP76" s="25"/>
      <c r="KUQ76" s="25"/>
      <c r="KUR76" s="25"/>
      <c r="KUS76" s="25"/>
      <c r="KUT76" s="25"/>
      <c r="KUU76" s="25"/>
      <c r="KUV76" s="25"/>
      <c r="KUW76" s="25"/>
      <c r="KUX76" s="25"/>
      <c r="KUY76" s="25"/>
      <c r="KUZ76" s="25"/>
      <c r="KVA76" s="25"/>
      <c r="KVB76" s="25"/>
      <c r="KVC76" s="25"/>
      <c r="KVD76" s="25"/>
      <c r="KVE76" s="25"/>
      <c r="KVF76" s="25"/>
      <c r="KVG76" s="25"/>
      <c r="KVH76" s="25"/>
      <c r="KVI76" s="25"/>
      <c r="KVJ76" s="25"/>
      <c r="KVK76" s="25"/>
      <c r="KVL76" s="25"/>
      <c r="KVM76" s="25"/>
      <c r="KVN76" s="25"/>
      <c r="KVO76" s="25"/>
      <c r="KVP76" s="25"/>
      <c r="KVQ76" s="25"/>
      <c r="KVR76" s="25"/>
      <c r="KVS76" s="25"/>
      <c r="KVT76" s="25"/>
      <c r="KVU76" s="25"/>
      <c r="KVV76" s="25"/>
      <c r="KVW76" s="25"/>
      <c r="KVX76" s="25"/>
      <c r="KVY76" s="25"/>
      <c r="KVZ76" s="25"/>
      <c r="KWA76" s="25"/>
      <c r="KWB76" s="25"/>
      <c r="KWC76" s="25"/>
      <c r="KWD76" s="25"/>
      <c r="KWE76" s="25"/>
      <c r="KWF76" s="25"/>
      <c r="KWG76" s="25"/>
      <c r="KWH76" s="25"/>
      <c r="KWI76" s="25"/>
      <c r="KWJ76" s="25"/>
      <c r="KWK76" s="25"/>
      <c r="KWL76" s="25"/>
      <c r="KWM76" s="25"/>
      <c r="KWN76" s="25"/>
      <c r="KWO76" s="25"/>
      <c r="KWP76" s="25"/>
      <c r="KWQ76" s="25"/>
      <c r="KWR76" s="25"/>
      <c r="KWS76" s="25"/>
      <c r="KWT76" s="25"/>
      <c r="KWU76" s="25"/>
      <c r="KWV76" s="25"/>
      <c r="KWW76" s="25"/>
      <c r="KWX76" s="25"/>
      <c r="KWY76" s="25"/>
      <c r="KWZ76" s="25"/>
      <c r="KXA76" s="25"/>
      <c r="KXB76" s="25"/>
      <c r="KXC76" s="25"/>
      <c r="KXD76" s="25"/>
      <c r="KXE76" s="25"/>
      <c r="KXF76" s="25"/>
      <c r="KXG76" s="25"/>
      <c r="KXH76" s="25"/>
      <c r="KXI76" s="25"/>
      <c r="KXJ76" s="25"/>
      <c r="KXK76" s="25"/>
      <c r="KXL76" s="25"/>
      <c r="KXM76" s="25"/>
      <c r="KXN76" s="25"/>
      <c r="KXO76" s="25"/>
      <c r="KXP76" s="25"/>
      <c r="KXQ76" s="25"/>
      <c r="KXR76" s="25"/>
      <c r="KXS76" s="25"/>
      <c r="KXT76" s="25"/>
      <c r="KXU76" s="25"/>
      <c r="KXV76" s="25"/>
      <c r="KXW76" s="25"/>
      <c r="KXX76" s="25"/>
      <c r="KXY76" s="25"/>
      <c r="KXZ76" s="25"/>
      <c r="KYA76" s="25"/>
      <c r="KYB76" s="25"/>
      <c r="KYC76" s="25"/>
      <c r="KYD76" s="25"/>
      <c r="KYE76" s="25"/>
      <c r="KYF76" s="25"/>
      <c r="KYG76" s="25"/>
      <c r="KYH76" s="25"/>
      <c r="KYI76" s="25"/>
      <c r="KYJ76" s="25"/>
      <c r="KYK76" s="25"/>
      <c r="KYL76" s="25"/>
      <c r="KYM76" s="25"/>
      <c r="KYN76" s="25"/>
      <c r="KYO76" s="25"/>
      <c r="KYP76" s="25"/>
      <c r="KYQ76" s="25"/>
      <c r="KYR76" s="25"/>
      <c r="KYS76" s="25"/>
      <c r="KYT76" s="25"/>
      <c r="KYU76" s="25"/>
      <c r="KYV76" s="25"/>
      <c r="KYW76" s="25"/>
      <c r="KYX76" s="25"/>
      <c r="KYY76" s="25"/>
      <c r="KYZ76" s="25"/>
      <c r="KZA76" s="25"/>
      <c r="KZB76" s="25"/>
      <c r="KZC76" s="25"/>
      <c r="KZD76" s="25"/>
      <c r="KZE76" s="25"/>
      <c r="KZF76" s="25"/>
      <c r="KZG76" s="25"/>
      <c r="KZH76" s="25"/>
      <c r="KZI76" s="25"/>
      <c r="KZJ76" s="25"/>
      <c r="KZK76" s="25"/>
      <c r="KZL76" s="25"/>
      <c r="KZM76" s="25"/>
      <c r="KZN76" s="25"/>
      <c r="KZO76" s="25"/>
      <c r="KZP76" s="25"/>
      <c r="KZQ76" s="25"/>
      <c r="KZR76" s="25"/>
      <c r="KZS76" s="25"/>
      <c r="KZT76" s="25"/>
      <c r="KZU76" s="25"/>
      <c r="KZV76" s="25"/>
      <c r="KZW76" s="25"/>
      <c r="KZX76" s="25"/>
      <c r="KZY76" s="25"/>
      <c r="KZZ76" s="25"/>
      <c r="LAA76" s="25"/>
      <c r="LAB76" s="25"/>
      <c r="LAC76" s="25"/>
      <c r="LAD76" s="25"/>
      <c r="LAE76" s="25"/>
      <c r="LAF76" s="25"/>
      <c r="LAG76" s="25"/>
      <c r="LAH76" s="25"/>
      <c r="LAI76" s="25"/>
      <c r="LAJ76" s="25"/>
      <c r="LAK76" s="25"/>
      <c r="LAL76" s="25"/>
      <c r="LAM76" s="25"/>
      <c r="LAN76" s="25"/>
      <c r="LAO76" s="25"/>
      <c r="LAP76" s="25"/>
      <c r="LAQ76" s="25"/>
      <c r="LAR76" s="25"/>
      <c r="LAS76" s="25"/>
      <c r="LAT76" s="25"/>
      <c r="LAU76" s="25"/>
      <c r="LAV76" s="25"/>
      <c r="LAW76" s="25"/>
      <c r="LAX76" s="25"/>
      <c r="LAY76" s="25"/>
      <c r="LAZ76" s="25"/>
      <c r="LBA76" s="25"/>
      <c r="LBB76" s="25"/>
      <c r="LBC76" s="25"/>
      <c r="LBD76" s="25"/>
      <c r="LBE76" s="25"/>
      <c r="LBF76" s="25"/>
      <c r="LBG76" s="25"/>
      <c r="LBH76" s="25"/>
      <c r="LBI76" s="25"/>
      <c r="LBJ76" s="25"/>
      <c r="LBK76" s="25"/>
      <c r="LBL76" s="25"/>
      <c r="LBM76" s="25"/>
      <c r="LBN76" s="25"/>
      <c r="LBO76" s="25"/>
      <c r="LBP76" s="25"/>
      <c r="LBQ76" s="25"/>
      <c r="LBR76" s="25"/>
      <c r="LBS76" s="25"/>
      <c r="LBT76" s="25"/>
      <c r="LBU76" s="25"/>
      <c r="LBV76" s="25"/>
      <c r="LBW76" s="25"/>
      <c r="LBX76" s="25"/>
      <c r="LBY76" s="25"/>
      <c r="LBZ76" s="25"/>
      <c r="LCA76" s="25"/>
      <c r="LCB76" s="25"/>
      <c r="LCC76" s="25"/>
      <c r="LCD76" s="25"/>
      <c r="LCE76" s="25"/>
      <c r="LCF76" s="25"/>
      <c r="LCG76" s="25"/>
      <c r="LCH76" s="25"/>
      <c r="LCI76" s="25"/>
      <c r="LCJ76" s="25"/>
      <c r="LCK76" s="25"/>
      <c r="LCL76" s="25"/>
      <c r="LCM76" s="25"/>
      <c r="LCN76" s="25"/>
      <c r="LCO76" s="25"/>
      <c r="LCP76" s="25"/>
      <c r="LCQ76" s="25"/>
      <c r="LCR76" s="25"/>
      <c r="LCS76" s="25"/>
      <c r="LCT76" s="25"/>
      <c r="LCU76" s="25"/>
      <c r="LCV76" s="25"/>
      <c r="LCW76" s="25"/>
      <c r="LCX76" s="25"/>
      <c r="LCY76" s="25"/>
      <c r="LCZ76" s="25"/>
      <c r="LDA76" s="25"/>
      <c r="LDB76" s="25"/>
      <c r="LDC76" s="25"/>
      <c r="LDD76" s="25"/>
      <c r="LDE76" s="25"/>
      <c r="LDF76" s="25"/>
      <c r="LDG76" s="25"/>
      <c r="LDH76" s="25"/>
      <c r="LDI76" s="25"/>
      <c r="LDJ76" s="25"/>
      <c r="LDK76" s="25"/>
      <c r="LDL76" s="25"/>
      <c r="LDM76" s="25"/>
      <c r="LDN76" s="25"/>
      <c r="LDO76" s="25"/>
      <c r="LDP76" s="25"/>
      <c r="LDQ76" s="25"/>
      <c r="LDR76" s="25"/>
      <c r="LDS76" s="25"/>
      <c r="LDT76" s="25"/>
      <c r="LDU76" s="25"/>
      <c r="LDV76" s="25"/>
      <c r="LDW76" s="25"/>
      <c r="LDX76" s="25"/>
      <c r="LDY76" s="25"/>
      <c r="LDZ76" s="25"/>
      <c r="LEA76" s="25"/>
      <c r="LEB76" s="25"/>
      <c r="LEC76" s="25"/>
      <c r="LED76" s="25"/>
      <c r="LEE76" s="25"/>
      <c r="LEF76" s="25"/>
      <c r="LEG76" s="25"/>
      <c r="LEH76" s="25"/>
      <c r="LEI76" s="25"/>
      <c r="LEJ76" s="25"/>
      <c r="LEK76" s="25"/>
      <c r="LEL76" s="25"/>
      <c r="LEM76" s="25"/>
      <c r="LEN76" s="25"/>
      <c r="LEO76" s="25"/>
      <c r="LEP76" s="25"/>
      <c r="LEQ76" s="25"/>
      <c r="LER76" s="25"/>
      <c r="LES76" s="25"/>
      <c r="LET76" s="25"/>
      <c r="LEU76" s="25"/>
      <c r="LEV76" s="25"/>
      <c r="LEW76" s="25"/>
      <c r="LEX76" s="25"/>
      <c r="LEY76" s="25"/>
      <c r="LEZ76" s="25"/>
      <c r="LFA76" s="25"/>
      <c r="LFB76" s="25"/>
      <c r="LFC76" s="25"/>
      <c r="LFD76" s="25"/>
      <c r="LFE76" s="25"/>
      <c r="LFF76" s="25"/>
      <c r="LFG76" s="25"/>
      <c r="LFH76" s="25"/>
      <c r="LFI76" s="25"/>
      <c r="LFJ76" s="25"/>
      <c r="LFK76" s="25"/>
      <c r="LFL76" s="25"/>
      <c r="LFM76" s="25"/>
      <c r="LFN76" s="25"/>
      <c r="LFO76" s="25"/>
      <c r="LFP76" s="25"/>
      <c r="LFQ76" s="25"/>
      <c r="LFR76" s="25"/>
      <c r="LFS76" s="25"/>
      <c r="LFT76" s="25"/>
      <c r="LFU76" s="25"/>
      <c r="LFV76" s="25"/>
      <c r="LFW76" s="25"/>
      <c r="LFX76" s="25"/>
      <c r="LFY76" s="25"/>
      <c r="LFZ76" s="25"/>
      <c r="LGA76" s="25"/>
      <c r="LGB76" s="25"/>
      <c r="LGC76" s="25"/>
      <c r="LGD76" s="25"/>
      <c r="LGE76" s="25"/>
      <c r="LGF76" s="25"/>
      <c r="LGG76" s="25"/>
      <c r="LGH76" s="25"/>
      <c r="LGI76" s="25"/>
      <c r="LGJ76" s="25"/>
      <c r="LGK76" s="25"/>
      <c r="LGL76" s="25"/>
      <c r="LGM76" s="25"/>
      <c r="LGN76" s="25"/>
      <c r="LGO76" s="25"/>
      <c r="LGP76" s="25"/>
      <c r="LGQ76" s="25"/>
      <c r="LGR76" s="25"/>
      <c r="LGS76" s="25"/>
      <c r="LGT76" s="25"/>
      <c r="LGU76" s="25"/>
      <c r="LGV76" s="25"/>
      <c r="LGW76" s="25"/>
      <c r="LGX76" s="25"/>
      <c r="LGY76" s="25"/>
      <c r="LGZ76" s="25"/>
      <c r="LHA76" s="25"/>
      <c r="LHB76" s="25"/>
      <c r="LHC76" s="25"/>
      <c r="LHD76" s="25"/>
      <c r="LHE76" s="25"/>
      <c r="LHF76" s="25"/>
      <c r="LHG76" s="25"/>
      <c r="LHH76" s="25"/>
      <c r="LHI76" s="25"/>
      <c r="LHJ76" s="25"/>
      <c r="LHK76" s="25"/>
      <c r="LHL76" s="25"/>
      <c r="LHM76" s="25"/>
      <c r="LHN76" s="25"/>
      <c r="LHO76" s="25"/>
      <c r="LHP76" s="25"/>
      <c r="LHQ76" s="25"/>
      <c r="LHR76" s="25"/>
      <c r="LHS76" s="25"/>
      <c r="LHT76" s="25"/>
      <c r="LHU76" s="25"/>
      <c r="LHV76" s="25"/>
      <c r="LHW76" s="25"/>
      <c r="LHX76" s="25"/>
      <c r="LHY76" s="25"/>
      <c r="LHZ76" s="25"/>
      <c r="LIA76" s="25"/>
      <c r="LIB76" s="25"/>
      <c r="LIC76" s="25"/>
      <c r="LID76" s="25"/>
      <c r="LIE76" s="25"/>
      <c r="LIF76" s="25"/>
      <c r="LIG76" s="25"/>
      <c r="LIH76" s="25"/>
      <c r="LII76" s="25"/>
      <c r="LIJ76" s="25"/>
      <c r="LIK76" s="25"/>
      <c r="LIL76" s="25"/>
      <c r="LIM76" s="25"/>
      <c r="LIN76" s="25"/>
      <c r="LIO76" s="25"/>
      <c r="LIP76" s="25"/>
      <c r="LIQ76" s="25"/>
      <c r="LIR76" s="25"/>
      <c r="LIS76" s="25"/>
      <c r="LIT76" s="25"/>
      <c r="LIU76" s="25"/>
      <c r="LIV76" s="25"/>
      <c r="LIW76" s="25"/>
      <c r="LIX76" s="25"/>
      <c r="LIY76" s="25"/>
      <c r="LIZ76" s="25"/>
      <c r="LJA76" s="25"/>
      <c r="LJB76" s="25"/>
      <c r="LJC76" s="25"/>
      <c r="LJD76" s="25"/>
      <c r="LJE76" s="25"/>
      <c r="LJF76" s="25"/>
      <c r="LJG76" s="25"/>
      <c r="LJH76" s="25"/>
      <c r="LJI76" s="25"/>
      <c r="LJJ76" s="25"/>
      <c r="LJK76" s="25"/>
      <c r="LJL76" s="25"/>
      <c r="LJM76" s="25"/>
      <c r="LJN76" s="25"/>
      <c r="LJO76" s="25"/>
      <c r="LJP76" s="25"/>
      <c r="LJQ76" s="25"/>
      <c r="LJR76" s="25"/>
      <c r="LJS76" s="25"/>
      <c r="LJT76" s="25"/>
      <c r="LJU76" s="25"/>
      <c r="LJV76" s="25"/>
      <c r="LJW76" s="25"/>
      <c r="LJX76" s="25"/>
      <c r="LJY76" s="25"/>
      <c r="LJZ76" s="25"/>
      <c r="LKA76" s="25"/>
      <c r="LKB76" s="25"/>
      <c r="LKC76" s="25"/>
      <c r="LKD76" s="25"/>
      <c r="LKE76" s="25"/>
      <c r="LKF76" s="25"/>
      <c r="LKG76" s="25"/>
      <c r="LKH76" s="25"/>
      <c r="LKI76" s="25"/>
      <c r="LKJ76" s="25"/>
      <c r="LKK76" s="25"/>
      <c r="LKL76" s="25"/>
      <c r="LKM76" s="25"/>
      <c r="LKN76" s="25"/>
      <c r="LKO76" s="25"/>
      <c r="LKP76" s="25"/>
      <c r="LKQ76" s="25"/>
      <c r="LKR76" s="25"/>
      <c r="LKS76" s="25"/>
      <c r="LKT76" s="25"/>
      <c r="LKU76" s="25"/>
      <c r="LKV76" s="25"/>
      <c r="LKW76" s="25"/>
      <c r="LKX76" s="25"/>
      <c r="LKY76" s="25"/>
      <c r="LKZ76" s="25"/>
      <c r="LLA76" s="25"/>
      <c r="LLB76" s="25"/>
      <c r="LLC76" s="25"/>
      <c r="LLD76" s="25"/>
      <c r="LLE76" s="25"/>
      <c r="LLF76" s="25"/>
      <c r="LLG76" s="25"/>
      <c r="LLH76" s="25"/>
      <c r="LLI76" s="25"/>
      <c r="LLJ76" s="25"/>
      <c r="LLK76" s="25"/>
      <c r="LLL76" s="25"/>
      <c r="LLM76" s="25"/>
      <c r="LLN76" s="25"/>
      <c r="LLO76" s="25"/>
      <c r="LLP76" s="25"/>
      <c r="LLQ76" s="25"/>
      <c r="LLR76" s="25"/>
      <c r="LLS76" s="25"/>
      <c r="LLT76" s="25"/>
      <c r="LLU76" s="25"/>
      <c r="LLV76" s="25"/>
      <c r="LLW76" s="25"/>
      <c r="LLX76" s="25"/>
      <c r="LLY76" s="25"/>
      <c r="LLZ76" s="25"/>
      <c r="LMA76" s="25"/>
      <c r="LMB76" s="25"/>
      <c r="LMC76" s="25"/>
      <c r="LMD76" s="25"/>
      <c r="LME76" s="25"/>
      <c r="LMF76" s="25"/>
      <c r="LMG76" s="25"/>
      <c r="LMH76" s="25"/>
      <c r="LMI76" s="25"/>
      <c r="LMJ76" s="25"/>
      <c r="LMK76" s="25"/>
      <c r="LML76" s="25"/>
      <c r="LMM76" s="25"/>
      <c r="LMN76" s="25"/>
      <c r="LMO76" s="25"/>
      <c r="LMP76" s="25"/>
      <c r="LMQ76" s="25"/>
      <c r="LMR76" s="25"/>
      <c r="LMS76" s="25"/>
      <c r="LMT76" s="25"/>
      <c r="LMU76" s="25"/>
      <c r="LMV76" s="25"/>
      <c r="LMW76" s="25"/>
      <c r="LMX76" s="25"/>
      <c r="LMY76" s="25"/>
      <c r="LMZ76" s="25"/>
      <c r="LNA76" s="25"/>
      <c r="LNB76" s="25"/>
      <c r="LNC76" s="25"/>
      <c r="LND76" s="25"/>
      <c r="LNE76" s="25"/>
      <c r="LNF76" s="25"/>
      <c r="LNG76" s="25"/>
      <c r="LNH76" s="25"/>
      <c r="LNI76" s="25"/>
      <c r="LNJ76" s="25"/>
      <c r="LNK76" s="25"/>
      <c r="LNL76" s="25"/>
      <c r="LNM76" s="25"/>
      <c r="LNN76" s="25"/>
      <c r="LNO76" s="25"/>
      <c r="LNP76" s="25"/>
      <c r="LNQ76" s="25"/>
      <c r="LNR76" s="25"/>
      <c r="LNS76" s="25"/>
      <c r="LNT76" s="25"/>
      <c r="LNU76" s="25"/>
      <c r="LNV76" s="25"/>
      <c r="LNW76" s="25"/>
      <c r="LNX76" s="25"/>
      <c r="LNY76" s="25"/>
      <c r="LNZ76" s="25"/>
      <c r="LOA76" s="25"/>
      <c r="LOB76" s="25"/>
      <c r="LOC76" s="25"/>
      <c r="LOD76" s="25"/>
      <c r="LOE76" s="25"/>
      <c r="LOF76" s="25"/>
      <c r="LOG76" s="25"/>
      <c r="LOH76" s="25"/>
      <c r="LOI76" s="25"/>
      <c r="LOJ76" s="25"/>
      <c r="LOK76" s="25"/>
      <c r="LOL76" s="25"/>
      <c r="LOM76" s="25"/>
      <c r="LON76" s="25"/>
      <c r="LOO76" s="25"/>
      <c r="LOP76" s="25"/>
      <c r="LOQ76" s="25"/>
      <c r="LOR76" s="25"/>
      <c r="LOS76" s="25"/>
      <c r="LOT76" s="25"/>
      <c r="LOU76" s="25"/>
      <c r="LOV76" s="25"/>
      <c r="LOW76" s="25"/>
      <c r="LOX76" s="25"/>
      <c r="LOY76" s="25"/>
      <c r="LOZ76" s="25"/>
      <c r="LPA76" s="25"/>
      <c r="LPB76" s="25"/>
      <c r="LPC76" s="25"/>
      <c r="LPD76" s="25"/>
      <c r="LPE76" s="25"/>
      <c r="LPF76" s="25"/>
      <c r="LPG76" s="25"/>
      <c r="LPH76" s="25"/>
      <c r="LPI76" s="25"/>
      <c r="LPJ76" s="25"/>
      <c r="LPK76" s="25"/>
      <c r="LPL76" s="25"/>
      <c r="LPM76" s="25"/>
      <c r="LPN76" s="25"/>
      <c r="LPO76" s="25"/>
      <c r="LPP76" s="25"/>
      <c r="LPQ76" s="25"/>
      <c r="LPR76" s="25"/>
      <c r="LPS76" s="25"/>
      <c r="LPT76" s="25"/>
      <c r="LPU76" s="25"/>
      <c r="LPV76" s="25"/>
      <c r="LPW76" s="25"/>
      <c r="LPX76" s="25"/>
      <c r="LPY76" s="25"/>
      <c r="LPZ76" s="25"/>
      <c r="LQA76" s="25"/>
      <c r="LQB76" s="25"/>
      <c r="LQC76" s="25"/>
      <c r="LQD76" s="25"/>
      <c r="LQE76" s="25"/>
      <c r="LQF76" s="25"/>
      <c r="LQG76" s="25"/>
      <c r="LQH76" s="25"/>
      <c r="LQI76" s="25"/>
      <c r="LQJ76" s="25"/>
      <c r="LQK76" s="25"/>
      <c r="LQL76" s="25"/>
      <c r="LQM76" s="25"/>
      <c r="LQN76" s="25"/>
      <c r="LQO76" s="25"/>
      <c r="LQP76" s="25"/>
      <c r="LQQ76" s="25"/>
      <c r="LQR76" s="25"/>
      <c r="LQS76" s="25"/>
      <c r="LQT76" s="25"/>
      <c r="LQU76" s="25"/>
      <c r="LQV76" s="25"/>
      <c r="LQW76" s="25"/>
      <c r="LQX76" s="25"/>
      <c r="LQY76" s="25"/>
      <c r="LQZ76" s="25"/>
      <c r="LRA76" s="25"/>
      <c r="LRB76" s="25"/>
      <c r="LRC76" s="25"/>
      <c r="LRD76" s="25"/>
      <c r="LRE76" s="25"/>
      <c r="LRF76" s="25"/>
      <c r="LRG76" s="25"/>
      <c r="LRH76" s="25"/>
      <c r="LRI76" s="25"/>
      <c r="LRJ76" s="25"/>
      <c r="LRK76" s="25"/>
      <c r="LRL76" s="25"/>
      <c r="LRM76" s="25"/>
      <c r="LRN76" s="25"/>
      <c r="LRO76" s="25"/>
      <c r="LRP76" s="25"/>
      <c r="LRQ76" s="25"/>
      <c r="LRR76" s="25"/>
      <c r="LRS76" s="25"/>
      <c r="LRT76" s="25"/>
      <c r="LRU76" s="25"/>
      <c r="LRV76" s="25"/>
      <c r="LRW76" s="25"/>
      <c r="LRX76" s="25"/>
      <c r="LRY76" s="25"/>
      <c r="LRZ76" s="25"/>
      <c r="LSA76" s="25"/>
      <c r="LSB76" s="25"/>
      <c r="LSC76" s="25"/>
      <c r="LSD76" s="25"/>
      <c r="LSE76" s="25"/>
      <c r="LSF76" s="25"/>
      <c r="LSG76" s="25"/>
      <c r="LSH76" s="25"/>
      <c r="LSI76" s="25"/>
      <c r="LSJ76" s="25"/>
      <c r="LSK76" s="25"/>
      <c r="LSL76" s="25"/>
      <c r="LSM76" s="25"/>
      <c r="LSN76" s="25"/>
      <c r="LSO76" s="25"/>
      <c r="LSP76" s="25"/>
      <c r="LSQ76" s="25"/>
      <c r="LSR76" s="25"/>
      <c r="LSS76" s="25"/>
      <c r="LST76" s="25"/>
      <c r="LSU76" s="25"/>
      <c r="LSV76" s="25"/>
      <c r="LSW76" s="25"/>
      <c r="LSX76" s="25"/>
      <c r="LSY76" s="25"/>
      <c r="LSZ76" s="25"/>
      <c r="LTA76" s="25"/>
      <c r="LTB76" s="25"/>
      <c r="LTC76" s="25"/>
      <c r="LTD76" s="25"/>
      <c r="LTE76" s="25"/>
      <c r="LTF76" s="25"/>
      <c r="LTG76" s="25"/>
      <c r="LTH76" s="25"/>
      <c r="LTI76" s="25"/>
      <c r="LTJ76" s="25"/>
      <c r="LTK76" s="25"/>
      <c r="LTL76" s="25"/>
      <c r="LTM76" s="25"/>
      <c r="LTN76" s="25"/>
      <c r="LTO76" s="25"/>
      <c r="LTP76" s="25"/>
      <c r="LTQ76" s="25"/>
      <c r="LTR76" s="25"/>
      <c r="LTS76" s="25"/>
      <c r="LTT76" s="25"/>
      <c r="LTU76" s="25"/>
      <c r="LTV76" s="25"/>
      <c r="LTW76" s="25"/>
      <c r="LTX76" s="25"/>
      <c r="LTY76" s="25"/>
      <c r="LTZ76" s="25"/>
      <c r="LUA76" s="25"/>
      <c r="LUB76" s="25"/>
      <c r="LUC76" s="25"/>
      <c r="LUD76" s="25"/>
      <c r="LUE76" s="25"/>
      <c r="LUF76" s="25"/>
      <c r="LUG76" s="25"/>
      <c r="LUH76" s="25"/>
      <c r="LUI76" s="25"/>
      <c r="LUJ76" s="25"/>
      <c r="LUK76" s="25"/>
      <c r="LUL76" s="25"/>
      <c r="LUM76" s="25"/>
      <c r="LUN76" s="25"/>
      <c r="LUO76" s="25"/>
      <c r="LUP76" s="25"/>
      <c r="LUQ76" s="25"/>
      <c r="LUR76" s="25"/>
      <c r="LUS76" s="25"/>
      <c r="LUT76" s="25"/>
      <c r="LUU76" s="25"/>
      <c r="LUV76" s="25"/>
      <c r="LUW76" s="25"/>
      <c r="LUX76" s="25"/>
      <c r="LUY76" s="25"/>
      <c r="LUZ76" s="25"/>
      <c r="LVA76" s="25"/>
      <c r="LVB76" s="25"/>
      <c r="LVC76" s="25"/>
      <c r="LVD76" s="25"/>
      <c r="LVE76" s="25"/>
      <c r="LVF76" s="25"/>
      <c r="LVG76" s="25"/>
      <c r="LVH76" s="25"/>
      <c r="LVI76" s="25"/>
      <c r="LVJ76" s="25"/>
      <c r="LVK76" s="25"/>
      <c r="LVL76" s="25"/>
      <c r="LVM76" s="25"/>
      <c r="LVN76" s="25"/>
      <c r="LVO76" s="25"/>
      <c r="LVP76" s="25"/>
      <c r="LVQ76" s="25"/>
      <c r="LVR76" s="25"/>
      <c r="LVS76" s="25"/>
      <c r="LVT76" s="25"/>
      <c r="LVU76" s="25"/>
      <c r="LVV76" s="25"/>
      <c r="LVW76" s="25"/>
      <c r="LVX76" s="25"/>
      <c r="LVY76" s="25"/>
      <c r="LVZ76" s="25"/>
      <c r="LWA76" s="25"/>
      <c r="LWB76" s="25"/>
      <c r="LWC76" s="25"/>
      <c r="LWD76" s="25"/>
      <c r="LWE76" s="25"/>
      <c r="LWF76" s="25"/>
      <c r="LWG76" s="25"/>
      <c r="LWH76" s="25"/>
      <c r="LWI76" s="25"/>
      <c r="LWJ76" s="25"/>
      <c r="LWK76" s="25"/>
      <c r="LWL76" s="25"/>
      <c r="LWM76" s="25"/>
      <c r="LWN76" s="25"/>
      <c r="LWO76" s="25"/>
      <c r="LWP76" s="25"/>
      <c r="LWQ76" s="25"/>
      <c r="LWR76" s="25"/>
      <c r="LWS76" s="25"/>
      <c r="LWT76" s="25"/>
      <c r="LWU76" s="25"/>
      <c r="LWV76" s="25"/>
      <c r="LWW76" s="25"/>
      <c r="LWX76" s="25"/>
      <c r="LWY76" s="25"/>
      <c r="LWZ76" s="25"/>
      <c r="LXA76" s="25"/>
      <c r="LXB76" s="25"/>
      <c r="LXC76" s="25"/>
      <c r="LXD76" s="25"/>
      <c r="LXE76" s="25"/>
      <c r="LXF76" s="25"/>
      <c r="LXG76" s="25"/>
      <c r="LXH76" s="25"/>
      <c r="LXI76" s="25"/>
      <c r="LXJ76" s="25"/>
      <c r="LXK76" s="25"/>
      <c r="LXL76" s="25"/>
      <c r="LXM76" s="25"/>
      <c r="LXN76" s="25"/>
      <c r="LXO76" s="25"/>
      <c r="LXP76" s="25"/>
      <c r="LXQ76" s="25"/>
      <c r="LXR76" s="25"/>
      <c r="LXS76" s="25"/>
      <c r="LXT76" s="25"/>
      <c r="LXU76" s="25"/>
      <c r="LXV76" s="25"/>
      <c r="LXW76" s="25"/>
      <c r="LXX76" s="25"/>
      <c r="LXY76" s="25"/>
      <c r="LXZ76" s="25"/>
      <c r="LYA76" s="25"/>
      <c r="LYB76" s="25"/>
      <c r="LYC76" s="25"/>
      <c r="LYD76" s="25"/>
      <c r="LYE76" s="25"/>
      <c r="LYF76" s="25"/>
      <c r="LYG76" s="25"/>
      <c r="LYH76" s="25"/>
      <c r="LYI76" s="25"/>
      <c r="LYJ76" s="25"/>
      <c r="LYK76" s="25"/>
      <c r="LYL76" s="25"/>
      <c r="LYM76" s="25"/>
      <c r="LYN76" s="25"/>
      <c r="LYO76" s="25"/>
      <c r="LYP76" s="25"/>
      <c r="LYQ76" s="25"/>
      <c r="LYR76" s="25"/>
      <c r="LYS76" s="25"/>
      <c r="LYT76" s="25"/>
      <c r="LYU76" s="25"/>
      <c r="LYV76" s="25"/>
      <c r="LYW76" s="25"/>
      <c r="LYX76" s="25"/>
      <c r="LYY76" s="25"/>
      <c r="LYZ76" s="25"/>
      <c r="LZA76" s="25"/>
      <c r="LZB76" s="25"/>
      <c r="LZC76" s="25"/>
      <c r="LZD76" s="25"/>
      <c r="LZE76" s="25"/>
      <c r="LZF76" s="25"/>
      <c r="LZG76" s="25"/>
      <c r="LZH76" s="25"/>
      <c r="LZI76" s="25"/>
      <c r="LZJ76" s="25"/>
      <c r="LZK76" s="25"/>
      <c r="LZL76" s="25"/>
      <c r="LZM76" s="25"/>
      <c r="LZN76" s="25"/>
      <c r="LZO76" s="25"/>
      <c r="LZP76" s="25"/>
      <c r="LZQ76" s="25"/>
      <c r="LZR76" s="25"/>
      <c r="LZS76" s="25"/>
      <c r="LZT76" s="25"/>
      <c r="LZU76" s="25"/>
      <c r="LZV76" s="25"/>
      <c r="LZW76" s="25"/>
      <c r="LZX76" s="25"/>
      <c r="LZY76" s="25"/>
      <c r="LZZ76" s="25"/>
      <c r="MAA76" s="25"/>
      <c r="MAB76" s="25"/>
      <c r="MAC76" s="25"/>
      <c r="MAD76" s="25"/>
      <c r="MAE76" s="25"/>
      <c r="MAF76" s="25"/>
      <c r="MAG76" s="25"/>
      <c r="MAH76" s="25"/>
      <c r="MAI76" s="25"/>
      <c r="MAJ76" s="25"/>
      <c r="MAK76" s="25"/>
      <c r="MAL76" s="25"/>
      <c r="MAM76" s="25"/>
      <c r="MAN76" s="25"/>
      <c r="MAO76" s="25"/>
      <c r="MAP76" s="25"/>
      <c r="MAQ76" s="25"/>
      <c r="MAR76" s="25"/>
      <c r="MAS76" s="25"/>
      <c r="MAT76" s="25"/>
      <c r="MAU76" s="25"/>
      <c r="MAV76" s="25"/>
      <c r="MAW76" s="25"/>
      <c r="MAX76" s="25"/>
      <c r="MAY76" s="25"/>
      <c r="MAZ76" s="25"/>
      <c r="MBA76" s="25"/>
      <c r="MBB76" s="25"/>
      <c r="MBC76" s="25"/>
      <c r="MBD76" s="25"/>
      <c r="MBE76" s="25"/>
      <c r="MBF76" s="25"/>
      <c r="MBG76" s="25"/>
      <c r="MBH76" s="25"/>
      <c r="MBI76" s="25"/>
      <c r="MBJ76" s="25"/>
      <c r="MBK76" s="25"/>
      <c r="MBL76" s="25"/>
      <c r="MBM76" s="25"/>
      <c r="MBN76" s="25"/>
      <c r="MBO76" s="25"/>
      <c r="MBP76" s="25"/>
      <c r="MBQ76" s="25"/>
      <c r="MBR76" s="25"/>
      <c r="MBS76" s="25"/>
      <c r="MBT76" s="25"/>
      <c r="MBU76" s="25"/>
      <c r="MBV76" s="25"/>
      <c r="MBW76" s="25"/>
      <c r="MBX76" s="25"/>
      <c r="MBY76" s="25"/>
      <c r="MBZ76" s="25"/>
      <c r="MCA76" s="25"/>
      <c r="MCB76" s="25"/>
      <c r="MCC76" s="25"/>
      <c r="MCD76" s="25"/>
      <c r="MCE76" s="25"/>
      <c r="MCF76" s="25"/>
      <c r="MCG76" s="25"/>
      <c r="MCH76" s="25"/>
      <c r="MCI76" s="25"/>
      <c r="MCJ76" s="25"/>
      <c r="MCK76" s="25"/>
      <c r="MCL76" s="25"/>
      <c r="MCM76" s="25"/>
      <c r="MCN76" s="25"/>
      <c r="MCO76" s="25"/>
      <c r="MCP76" s="25"/>
      <c r="MCQ76" s="25"/>
      <c r="MCR76" s="25"/>
      <c r="MCS76" s="25"/>
      <c r="MCT76" s="25"/>
      <c r="MCU76" s="25"/>
      <c r="MCV76" s="25"/>
      <c r="MCW76" s="25"/>
      <c r="MCX76" s="25"/>
      <c r="MCY76" s="25"/>
      <c r="MCZ76" s="25"/>
      <c r="MDA76" s="25"/>
      <c r="MDB76" s="25"/>
      <c r="MDC76" s="25"/>
      <c r="MDD76" s="25"/>
      <c r="MDE76" s="25"/>
      <c r="MDF76" s="25"/>
      <c r="MDG76" s="25"/>
      <c r="MDH76" s="25"/>
      <c r="MDI76" s="25"/>
      <c r="MDJ76" s="25"/>
      <c r="MDK76" s="25"/>
      <c r="MDL76" s="25"/>
      <c r="MDM76" s="25"/>
      <c r="MDN76" s="25"/>
      <c r="MDO76" s="25"/>
      <c r="MDP76" s="25"/>
      <c r="MDQ76" s="25"/>
      <c r="MDR76" s="25"/>
      <c r="MDS76" s="25"/>
      <c r="MDT76" s="25"/>
      <c r="MDU76" s="25"/>
      <c r="MDV76" s="25"/>
      <c r="MDW76" s="25"/>
      <c r="MDX76" s="25"/>
      <c r="MDY76" s="25"/>
      <c r="MDZ76" s="25"/>
      <c r="MEA76" s="25"/>
      <c r="MEB76" s="25"/>
      <c r="MEC76" s="25"/>
      <c r="MED76" s="25"/>
      <c r="MEE76" s="25"/>
      <c r="MEF76" s="25"/>
      <c r="MEG76" s="25"/>
      <c r="MEH76" s="25"/>
      <c r="MEI76" s="25"/>
      <c r="MEJ76" s="25"/>
      <c r="MEK76" s="25"/>
      <c r="MEL76" s="25"/>
      <c r="MEM76" s="25"/>
      <c r="MEN76" s="25"/>
      <c r="MEO76" s="25"/>
      <c r="MEP76" s="25"/>
      <c r="MEQ76" s="25"/>
      <c r="MER76" s="25"/>
      <c r="MES76" s="25"/>
      <c r="MET76" s="25"/>
      <c r="MEU76" s="25"/>
      <c r="MEV76" s="25"/>
      <c r="MEW76" s="25"/>
      <c r="MEX76" s="25"/>
      <c r="MEY76" s="25"/>
      <c r="MEZ76" s="25"/>
      <c r="MFA76" s="25"/>
      <c r="MFB76" s="25"/>
      <c r="MFC76" s="25"/>
      <c r="MFD76" s="25"/>
      <c r="MFE76" s="25"/>
      <c r="MFF76" s="25"/>
      <c r="MFG76" s="25"/>
      <c r="MFH76" s="25"/>
      <c r="MFI76" s="25"/>
      <c r="MFJ76" s="25"/>
      <c r="MFK76" s="25"/>
      <c r="MFL76" s="25"/>
      <c r="MFM76" s="25"/>
      <c r="MFN76" s="25"/>
      <c r="MFO76" s="25"/>
      <c r="MFP76" s="25"/>
      <c r="MFQ76" s="25"/>
      <c r="MFR76" s="25"/>
      <c r="MFS76" s="25"/>
      <c r="MFT76" s="25"/>
      <c r="MFU76" s="25"/>
      <c r="MFV76" s="25"/>
      <c r="MFW76" s="25"/>
      <c r="MFX76" s="25"/>
      <c r="MFY76" s="25"/>
      <c r="MFZ76" s="25"/>
      <c r="MGA76" s="25"/>
      <c r="MGB76" s="25"/>
      <c r="MGC76" s="25"/>
      <c r="MGD76" s="25"/>
      <c r="MGE76" s="25"/>
      <c r="MGF76" s="25"/>
      <c r="MGG76" s="25"/>
      <c r="MGH76" s="25"/>
      <c r="MGI76" s="25"/>
      <c r="MGJ76" s="25"/>
      <c r="MGK76" s="25"/>
      <c r="MGL76" s="25"/>
      <c r="MGM76" s="25"/>
      <c r="MGN76" s="25"/>
      <c r="MGO76" s="25"/>
      <c r="MGP76" s="25"/>
      <c r="MGQ76" s="25"/>
      <c r="MGR76" s="25"/>
      <c r="MGS76" s="25"/>
      <c r="MGT76" s="25"/>
      <c r="MGU76" s="25"/>
      <c r="MGV76" s="25"/>
      <c r="MGW76" s="25"/>
      <c r="MGX76" s="25"/>
      <c r="MGY76" s="25"/>
      <c r="MGZ76" s="25"/>
      <c r="MHA76" s="25"/>
      <c r="MHB76" s="25"/>
      <c r="MHC76" s="25"/>
      <c r="MHD76" s="25"/>
      <c r="MHE76" s="25"/>
      <c r="MHF76" s="25"/>
      <c r="MHG76" s="25"/>
      <c r="MHH76" s="25"/>
      <c r="MHI76" s="25"/>
      <c r="MHJ76" s="25"/>
      <c r="MHK76" s="25"/>
      <c r="MHL76" s="25"/>
      <c r="MHM76" s="25"/>
      <c r="MHN76" s="25"/>
      <c r="MHO76" s="25"/>
      <c r="MHP76" s="25"/>
      <c r="MHQ76" s="25"/>
      <c r="MHR76" s="25"/>
      <c r="MHS76" s="25"/>
      <c r="MHT76" s="25"/>
      <c r="MHU76" s="25"/>
      <c r="MHV76" s="25"/>
      <c r="MHW76" s="25"/>
      <c r="MHX76" s="25"/>
      <c r="MHY76" s="25"/>
      <c r="MHZ76" s="25"/>
      <c r="MIA76" s="25"/>
      <c r="MIB76" s="25"/>
      <c r="MIC76" s="25"/>
      <c r="MID76" s="25"/>
      <c r="MIE76" s="25"/>
      <c r="MIF76" s="25"/>
      <c r="MIG76" s="25"/>
      <c r="MIH76" s="25"/>
      <c r="MII76" s="25"/>
      <c r="MIJ76" s="25"/>
      <c r="MIK76" s="25"/>
      <c r="MIL76" s="25"/>
      <c r="MIM76" s="25"/>
      <c r="MIN76" s="25"/>
      <c r="MIO76" s="25"/>
      <c r="MIP76" s="25"/>
      <c r="MIQ76" s="25"/>
      <c r="MIR76" s="25"/>
      <c r="MIS76" s="25"/>
      <c r="MIT76" s="25"/>
      <c r="MIU76" s="25"/>
      <c r="MIV76" s="25"/>
      <c r="MIW76" s="25"/>
      <c r="MIX76" s="25"/>
      <c r="MIY76" s="25"/>
      <c r="MIZ76" s="25"/>
      <c r="MJA76" s="25"/>
      <c r="MJB76" s="25"/>
      <c r="MJC76" s="25"/>
      <c r="MJD76" s="25"/>
      <c r="MJE76" s="25"/>
      <c r="MJF76" s="25"/>
      <c r="MJG76" s="25"/>
      <c r="MJH76" s="25"/>
      <c r="MJI76" s="25"/>
      <c r="MJJ76" s="25"/>
      <c r="MJK76" s="25"/>
      <c r="MJL76" s="25"/>
      <c r="MJM76" s="25"/>
      <c r="MJN76" s="25"/>
      <c r="MJO76" s="25"/>
      <c r="MJP76" s="25"/>
      <c r="MJQ76" s="25"/>
      <c r="MJR76" s="25"/>
      <c r="MJS76" s="25"/>
      <c r="MJT76" s="25"/>
      <c r="MJU76" s="25"/>
      <c r="MJV76" s="25"/>
      <c r="MJW76" s="25"/>
      <c r="MJX76" s="25"/>
      <c r="MJY76" s="25"/>
      <c r="MJZ76" s="25"/>
      <c r="MKA76" s="25"/>
      <c r="MKB76" s="25"/>
      <c r="MKC76" s="25"/>
      <c r="MKD76" s="25"/>
      <c r="MKE76" s="25"/>
      <c r="MKF76" s="25"/>
      <c r="MKG76" s="25"/>
      <c r="MKH76" s="25"/>
      <c r="MKI76" s="25"/>
      <c r="MKJ76" s="25"/>
      <c r="MKK76" s="25"/>
      <c r="MKL76" s="25"/>
      <c r="MKM76" s="25"/>
      <c r="MKN76" s="25"/>
      <c r="MKO76" s="25"/>
      <c r="MKP76" s="25"/>
      <c r="MKQ76" s="25"/>
      <c r="MKR76" s="25"/>
      <c r="MKS76" s="25"/>
      <c r="MKT76" s="25"/>
      <c r="MKU76" s="25"/>
      <c r="MKV76" s="25"/>
      <c r="MKW76" s="25"/>
      <c r="MKX76" s="25"/>
      <c r="MKY76" s="25"/>
      <c r="MKZ76" s="25"/>
      <c r="MLA76" s="25"/>
      <c r="MLB76" s="25"/>
      <c r="MLC76" s="25"/>
      <c r="MLD76" s="25"/>
      <c r="MLE76" s="25"/>
      <c r="MLF76" s="25"/>
      <c r="MLG76" s="25"/>
      <c r="MLH76" s="25"/>
      <c r="MLI76" s="25"/>
      <c r="MLJ76" s="25"/>
      <c r="MLK76" s="25"/>
      <c r="MLL76" s="25"/>
      <c r="MLM76" s="25"/>
      <c r="MLN76" s="25"/>
      <c r="MLO76" s="25"/>
      <c r="MLP76" s="25"/>
      <c r="MLQ76" s="25"/>
      <c r="MLR76" s="25"/>
      <c r="MLS76" s="25"/>
      <c r="MLT76" s="25"/>
      <c r="MLU76" s="25"/>
      <c r="MLV76" s="25"/>
      <c r="MLW76" s="25"/>
      <c r="MLX76" s="25"/>
      <c r="MLY76" s="25"/>
      <c r="MLZ76" s="25"/>
      <c r="MMA76" s="25"/>
      <c r="MMB76" s="25"/>
      <c r="MMC76" s="25"/>
      <c r="MMD76" s="25"/>
      <c r="MME76" s="25"/>
      <c r="MMF76" s="25"/>
      <c r="MMG76" s="25"/>
      <c r="MMH76" s="25"/>
      <c r="MMI76" s="25"/>
      <c r="MMJ76" s="25"/>
      <c r="MMK76" s="25"/>
      <c r="MML76" s="25"/>
      <c r="MMM76" s="25"/>
      <c r="MMN76" s="25"/>
      <c r="MMO76" s="25"/>
      <c r="MMP76" s="25"/>
      <c r="MMQ76" s="25"/>
      <c r="MMR76" s="25"/>
      <c r="MMS76" s="25"/>
      <c r="MMT76" s="25"/>
      <c r="MMU76" s="25"/>
      <c r="MMV76" s="25"/>
      <c r="MMW76" s="25"/>
      <c r="MMX76" s="25"/>
      <c r="MMY76" s="25"/>
      <c r="MMZ76" s="25"/>
      <c r="MNA76" s="25"/>
      <c r="MNB76" s="25"/>
      <c r="MNC76" s="25"/>
      <c r="MND76" s="25"/>
      <c r="MNE76" s="25"/>
      <c r="MNF76" s="25"/>
      <c r="MNG76" s="25"/>
      <c r="MNH76" s="25"/>
      <c r="MNI76" s="25"/>
      <c r="MNJ76" s="25"/>
      <c r="MNK76" s="25"/>
      <c r="MNL76" s="25"/>
      <c r="MNM76" s="25"/>
      <c r="MNN76" s="25"/>
      <c r="MNO76" s="25"/>
      <c r="MNP76" s="25"/>
      <c r="MNQ76" s="25"/>
      <c r="MNR76" s="25"/>
      <c r="MNS76" s="25"/>
      <c r="MNT76" s="25"/>
      <c r="MNU76" s="25"/>
      <c r="MNV76" s="25"/>
      <c r="MNW76" s="25"/>
      <c r="MNX76" s="25"/>
      <c r="MNY76" s="25"/>
      <c r="MNZ76" s="25"/>
      <c r="MOA76" s="25"/>
      <c r="MOB76" s="25"/>
      <c r="MOC76" s="25"/>
      <c r="MOD76" s="25"/>
      <c r="MOE76" s="25"/>
      <c r="MOF76" s="25"/>
      <c r="MOG76" s="25"/>
      <c r="MOH76" s="25"/>
      <c r="MOI76" s="25"/>
      <c r="MOJ76" s="25"/>
      <c r="MOK76" s="25"/>
      <c r="MOL76" s="25"/>
      <c r="MOM76" s="25"/>
      <c r="MON76" s="25"/>
      <c r="MOO76" s="25"/>
      <c r="MOP76" s="25"/>
      <c r="MOQ76" s="25"/>
      <c r="MOR76" s="25"/>
      <c r="MOS76" s="25"/>
      <c r="MOT76" s="25"/>
      <c r="MOU76" s="25"/>
      <c r="MOV76" s="25"/>
      <c r="MOW76" s="25"/>
      <c r="MOX76" s="25"/>
      <c r="MOY76" s="25"/>
      <c r="MOZ76" s="25"/>
      <c r="MPA76" s="25"/>
      <c r="MPB76" s="25"/>
      <c r="MPC76" s="25"/>
      <c r="MPD76" s="25"/>
      <c r="MPE76" s="25"/>
      <c r="MPF76" s="25"/>
      <c r="MPG76" s="25"/>
      <c r="MPH76" s="25"/>
      <c r="MPI76" s="25"/>
      <c r="MPJ76" s="25"/>
      <c r="MPK76" s="25"/>
      <c r="MPL76" s="25"/>
      <c r="MPM76" s="25"/>
      <c r="MPN76" s="25"/>
      <c r="MPO76" s="25"/>
      <c r="MPP76" s="25"/>
      <c r="MPQ76" s="25"/>
      <c r="MPR76" s="25"/>
      <c r="MPS76" s="25"/>
      <c r="MPT76" s="25"/>
      <c r="MPU76" s="25"/>
      <c r="MPV76" s="25"/>
      <c r="MPW76" s="25"/>
      <c r="MPX76" s="25"/>
      <c r="MPY76" s="25"/>
      <c r="MPZ76" s="25"/>
      <c r="MQA76" s="25"/>
      <c r="MQB76" s="25"/>
      <c r="MQC76" s="25"/>
      <c r="MQD76" s="25"/>
      <c r="MQE76" s="25"/>
      <c r="MQF76" s="25"/>
      <c r="MQG76" s="25"/>
      <c r="MQH76" s="25"/>
      <c r="MQI76" s="25"/>
      <c r="MQJ76" s="25"/>
      <c r="MQK76" s="25"/>
      <c r="MQL76" s="25"/>
      <c r="MQM76" s="25"/>
      <c r="MQN76" s="25"/>
      <c r="MQO76" s="25"/>
      <c r="MQP76" s="25"/>
      <c r="MQQ76" s="25"/>
      <c r="MQR76" s="25"/>
      <c r="MQS76" s="25"/>
      <c r="MQT76" s="25"/>
      <c r="MQU76" s="25"/>
      <c r="MQV76" s="25"/>
      <c r="MQW76" s="25"/>
      <c r="MQX76" s="25"/>
      <c r="MQY76" s="25"/>
      <c r="MQZ76" s="25"/>
      <c r="MRA76" s="25"/>
      <c r="MRB76" s="25"/>
      <c r="MRC76" s="25"/>
      <c r="MRD76" s="25"/>
      <c r="MRE76" s="25"/>
      <c r="MRF76" s="25"/>
      <c r="MRG76" s="25"/>
      <c r="MRH76" s="25"/>
      <c r="MRI76" s="25"/>
      <c r="MRJ76" s="25"/>
      <c r="MRK76" s="25"/>
      <c r="MRL76" s="25"/>
      <c r="MRM76" s="25"/>
      <c r="MRN76" s="25"/>
      <c r="MRO76" s="25"/>
      <c r="MRP76" s="25"/>
      <c r="MRQ76" s="25"/>
      <c r="MRR76" s="25"/>
      <c r="MRS76" s="25"/>
      <c r="MRT76" s="25"/>
      <c r="MRU76" s="25"/>
      <c r="MRV76" s="25"/>
      <c r="MRW76" s="25"/>
      <c r="MRX76" s="25"/>
      <c r="MRY76" s="25"/>
      <c r="MRZ76" s="25"/>
      <c r="MSA76" s="25"/>
      <c r="MSB76" s="25"/>
      <c r="MSC76" s="25"/>
      <c r="MSD76" s="25"/>
      <c r="MSE76" s="25"/>
      <c r="MSF76" s="25"/>
      <c r="MSG76" s="25"/>
      <c r="MSH76" s="25"/>
      <c r="MSI76" s="25"/>
      <c r="MSJ76" s="25"/>
      <c r="MSK76" s="25"/>
      <c r="MSL76" s="25"/>
      <c r="MSM76" s="25"/>
      <c r="MSN76" s="25"/>
      <c r="MSO76" s="25"/>
      <c r="MSP76" s="25"/>
      <c r="MSQ76" s="25"/>
      <c r="MSR76" s="25"/>
      <c r="MSS76" s="25"/>
      <c r="MST76" s="25"/>
      <c r="MSU76" s="25"/>
      <c r="MSV76" s="25"/>
      <c r="MSW76" s="25"/>
      <c r="MSX76" s="25"/>
      <c r="MSY76" s="25"/>
      <c r="MSZ76" s="25"/>
      <c r="MTA76" s="25"/>
      <c r="MTB76" s="25"/>
      <c r="MTC76" s="25"/>
      <c r="MTD76" s="25"/>
      <c r="MTE76" s="25"/>
      <c r="MTF76" s="25"/>
      <c r="MTG76" s="25"/>
      <c r="MTH76" s="25"/>
      <c r="MTI76" s="25"/>
      <c r="MTJ76" s="25"/>
      <c r="MTK76" s="25"/>
      <c r="MTL76" s="25"/>
      <c r="MTM76" s="25"/>
      <c r="MTN76" s="25"/>
      <c r="MTO76" s="25"/>
      <c r="MTP76" s="25"/>
      <c r="MTQ76" s="25"/>
      <c r="MTR76" s="25"/>
      <c r="MTS76" s="25"/>
      <c r="MTT76" s="25"/>
      <c r="MTU76" s="25"/>
      <c r="MTV76" s="25"/>
      <c r="MTW76" s="25"/>
      <c r="MTX76" s="25"/>
      <c r="MTY76" s="25"/>
      <c r="MTZ76" s="25"/>
      <c r="MUA76" s="25"/>
      <c r="MUB76" s="25"/>
      <c r="MUC76" s="25"/>
      <c r="MUD76" s="25"/>
      <c r="MUE76" s="25"/>
      <c r="MUF76" s="25"/>
      <c r="MUG76" s="25"/>
      <c r="MUH76" s="25"/>
      <c r="MUI76" s="25"/>
      <c r="MUJ76" s="25"/>
      <c r="MUK76" s="25"/>
      <c r="MUL76" s="25"/>
      <c r="MUM76" s="25"/>
      <c r="MUN76" s="25"/>
      <c r="MUO76" s="25"/>
      <c r="MUP76" s="25"/>
      <c r="MUQ76" s="25"/>
      <c r="MUR76" s="25"/>
      <c r="MUS76" s="25"/>
      <c r="MUT76" s="25"/>
      <c r="MUU76" s="25"/>
      <c r="MUV76" s="25"/>
      <c r="MUW76" s="25"/>
      <c r="MUX76" s="25"/>
      <c r="MUY76" s="25"/>
      <c r="MUZ76" s="25"/>
      <c r="MVA76" s="25"/>
      <c r="MVB76" s="25"/>
      <c r="MVC76" s="25"/>
      <c r="MVD76" s="25"/>
      <c r="MVE76" s="25"/>
      <c r="MVF76" s="25"/>
      <c r="MVG76" s="25"/>
      <c r="MVH76" s="25"/>
      <c r="MVI76" s="25"/>
      <c r="MVJ76" s="25"/>
      <c r="MVK76" s="25"/>
      <c r="MVL76" s="25"/>
      <c r="MVM76" s="25"/>
      <c r="MVN76" s="25"/>
      <c r="MVO76" s="25"/>
      <c r="MVP76" s="25"/>
      <c r="MVQ76" s="25"/>
      <c r="MVR76" s="25"/>
      <c r="MVS76" s="25"/>
      <c r="MVT76" s="25"/>
      <c r="MVU76" s="25"/>
      <c r="MVV76" s="25"/>
      <c r="MVW76" s="25"/>
      <c r="MVX76" s="25"/>
      <c r="MVY76" s="25"/>
      <c r="MVZ76" s="25"/>
      <c r="MWA76" s="25"/>
      <c r="MWB76" s="25"/>
      <c r="MWC76" s="25"/>
      <c r="MWD76" s="25"/>
      <c r="MWE76" s="25"/>
      <c r="MWF76" s="25"/>
      <c r="MWG76" s="25"/>
      <c r="MWH76" s="25"/>
      <c r="MWI76" s="25"/>
      <c r="MWJ76" s="25"/>
      <c r="MWK76" s="25"/>
      <c r="MWL76" s="25"/>
      <c r="MWM76" s="25"/>
      <c r="MWN76" s="25"/>
      <c r="MWO76" s="25"/>
      <c r="MWP76" s="25"/>
      <c r="MWQ76" s="25"/>
      <c r="MWR76" s="25"/>
      <c r="MWS76" s="25"/>
      <c r="MWT76" s="25"/>
      <c r="MWU76" s="25"/>
      <c r="MWV76" s="25"/>
      <c r="MWW76" s="25"/>
      <c r="MWX76" s="25"/>
      <c r="MWY76" s="25"/>
      <c r="MWZ76" s="25"/>
      <c r="MXA76" s="25"/>
      <c r="MXB76" s="25"/>
      <c r="MXC76" s="25"/>
      <c r="MXD76" s="25"/>
      <c r="MXE76" s="25"/>
      <c r="MXF76" s="25"/>
      <c r="MXG76" s="25"/>
      <c r="MXH76" s="25"/>
      <c r="MXI76" s="25"/>
      <c r="MXJ76" s="25"/>
      <c r="MXK76" s="25"/>
      <c r="MXL76" s="25"/>
      <c r="MXM76" s="25"/>
      <c r="MXN76" s="25"/>
      <c r="MXO76" s="25"/>
      <c r="MXP76" s="25"/>
      <c r="MXQ76" s="25"/>
      <c r="MXR76" s="25"/>
      <c r="MXS76" s="25"/>
      <c r="MXT76" s="25"/>
      <c r="MXU76" s="25"/>
      <c r="MXV76" s="25"/>
      <c r="MXW76" s="25"/>
      <c r="MXX76" s="25"/>
      <c r="MXY76" s="25"/>
      <c r="MXZ76" s="25"/>
      <c r="MYA76" s="25"/>
      <c r="MYB76" s="25"/>
      <c r="MYC76" s="25"/>
      <c r="MYD76" s="25"/>
      <c r="MYE76" s="25"/>
      <c r="MYF76" s="25"/>
      <c r="MYG76" s="25"/>
      <c r="MYH76" s="25"/>
      <c r="MYI76" s="25"/>
      <c r="MYJ76" s="25"/>
      <c r="MYK76" s="25"/>
      <c r="MYL76" s="25"/>
      <c r="MYM76" s="25"/>
      <c r="MYN76" s="25"/>
      <c r="MYO76" s="25"/>
      <c r="MYP76" s="25"/>
      <c r="MYQ76" s="25"/>
      <c r="MYR76" s="25"/>
      <c r="MYS76" s="25"/>
      <c r="MYT76" s="25"/>
      <c r="MYU76" s="25"/>
      <c r="MYV76" s="25"/>
      <c r="MYW76" s="25"/>
      <c r="MYX76" s="25"/>
      <c r="MYY76" s="25"/>
      <c r="MYZ76" s="25"/>
      <c r="MZA76" s="25"/>
      <c r="MZB76" s="25"/>
      <c r="MZC76" s="25"/>
      <c r="MZD76" s="25"/>
      <c r="MZE76" s="25"/>
      <c r="MZF76" s="25"/>
      <c r="MZG76" s="25"/>
      <c r="MZH76" s="25"/>
      <c r="MZI76" s="25"/>
      <c r="MZJ76" s="25"/>
      <c r="MZK76" s="25"/>
      <c r="MZL76" s="25"/>
      <c r="MZM76" s="25"/>
      <c r="MZN76" s="25"/>
      <c r="MZO76" s="25"/>
      <c r="MZP76" s="25"/>
      <c r="MZQ76" s="25"/>
      <c r="MZR76" s="25"/>
      <c r="MZS76" s="25"/>
      <c r="MZT76" s="25"/>
      <c r="MZU76" s="25"/>
      <c r="MZV76" s="25"/>
      <c r="MZW76" s="25"/>
      <c r="MZX76" s="25"/>
      <c r="MZY76" s="25"/>
      <c r="MZZ76" s="25"/>
      <c r="NAA76" s="25"/>
      <c r="NAB76" s="25"/>
      <c r="NAC76" s="25"/>
      <c r="NAD76" s="25"/>
      <c r="NAE76" s="25"/>
      <c r="NAF76" s="25"/>
      <c r="NAG76" s="25"/>
      <c r="NAH76" s="25"/>
      <c r="NAI76" s="25"/>
      <c r="NAJ76" s="25"/>
      <c r="NAK76" s="25"/>
      <c r="NAL76" s="25"/>
      <c r="NAM76" s="25"/>
      <c r="NAN76" s="25"/>
      <c r="NAO76" s="25"/>
      <c r="NAP76" s="25"/>
      <c r="NAQ76" s="25"/>
      <c r="NAR76" s="25"/>
      <c r="NAS76" s="25"/>
      <c r="NAT76" s="25"/>
      <c r="NAU76" s="25"/>
      <c r="NAV76" s="25"/>
      <c r="NAW76" s="25"/>
      <c r="NAX76" s="25"/>
      <c r="NAY76" s="25"/>
      <c r="NAZ76" s="25"/>
      <c r="NBA76" s="25"/>
      <c r="NBB76" s="25"/>
      <c r="NBC76" s="25"/>
      <c r="NBD76" s="25"/>
      <c r="NBE76" s="25"/>
      <c r="NBF76" s="25"/>
      <c r="NBG76" s="25"/>
      <c r="NBH76" s="25"/>
      <c r="NBI76" s="25"/>
      <c r="NBJ76" s="25"/>
      <c r="NBK76" s="25"/>
      <c r="NBL76" s="25"/>
      <c r="NBM76" s="25"/>
      <c r="NBN76" s="25"/>
      <c r="NBO76" s="25"/>
      <c r="NBP76" s="25"/>
      <c r="NBQ76" s="25"/>
      <c r="NBR76" s="25"/>
      <c r="NBS76" s="25"/>
      <c r="NBT76" s="25"/>
      <c r="NBU76" s="25"/>
      <c r="NBV76" s="25"/>
      <c r="NBW76" s="25"/>
      <c r="NBX76" s="25"/>
      <c r="NBY76" s="25"/>
      <c r="NBZ76" s="25"/>
      <c r="NCA76" s="25"/>
      <c r="NCB76" s="25"/>
      <c r="NCC76" s="25"/>
      <c r="NCD76" s="25"/>
      <c r="NCE76" s="25"/>
      <c r="NCF76" s="25"/>
      <c r="NCG76" s="25"/>
      <c r="NCH76" s="25"/>
      <c r="NCI76" s="25"/>
      <c r="NCJ76" s="25"/>
      <c r="NCK76" s="25"/>
      <c r="NCL76" s="25"/>
      <c r="NCM76" s="25"/>
      <c r="NCN76" s="25"/>
      <c r="NCO76" s="25"/>
      <c r="NCP76" s="25"/>
      <c r="NCQ76" s="25"/>
      <c r="NCR76" s="25"/>
      <c r="NCS76" s="25"/>
      <c r="NCT76" s="25"/>
      <c r="NCU76" s="25"/>
      <c r="NCV76" s="25"/>
      <c r="NCW76" s="25"/>
      <c r="NCX76" s="25"/>
      <c r="NCY76" s="25"/>
      <c r="NCZ76" s="25"/>
      <c r="NDA76" s="25"/>
      <c r="NDB76" s="25"/>
      <c r="NDC76" s="25"/>
      <c r="NDD76" s="25"/>
      <c r="NDE76" s="25"/>
      <c r="NDF76" s="25"/>
      <c r="NDG76" s="25"/>
      <c r="NDH76" s="25"/>
      <c r="NDI76" s="25"/>
      <c r="NDJ76" s="25"/>
      <c r="NDK76" s="25"/>
      <c r="NDL76" s="25"/>
      <c r="NDM76" s="25"/>
      <c r="NDN76" s="25"/>
      <c r="NDO76" s="25"/>
      <c r="NDP76" s="25"/>
      <c r="NDQ76" s="25"/>
      <c r="NDR76" s="25"/>
      <c r="NDS76" s="25"/>
      <c r="NDT76" s="25"/>
      <c r="NDU76" s="25"/>
      <c r="NDV76" s="25"/>
      <c r="NDW76" s="25"/>
      <c r="NDX76" s="25"/>
      <c r="NDY76" s="25"/>
      <c r="NDZ76" s="25"/>
      <c r="NEA76" s="25"/>
      <c r="NEB76" s="25"/>
      <c r="NEC76" s="25"/>
      <c r="NED76" s="25"/>
      <c r="NEE76" s="25"/>
      <c r="NEF76" s="25"/>
      <c r="NEG76" s="25"/>
      <c r="NEH76" s="25"/>
      <c r="NEI76" s="25"/>
      <c r="NEJ76" s="25"/>
      <c r="NEK76" s="25"/>
      <c r="NEL76" s="25"/>
      <c r="NEM76" s="25"/>
      <c r="NEN76" s="25"/>
      <c r="NEO76" s="25"/>
      <c r="NEP76" s="25"/>
      <c r="NEQ76" s="25"/>
      <c r="NER76" s="25"/>
      <c r="NES76" s="25"/>
      <c r="NET76" s="25"/>
      <c r="NEU76" s="25"/>
      <c r="NEV76" s="25"/>
      <c r="NEW76" s="25"/>
      <c r="NEX76" s="25"/>
      <c r="NEY76" s="25"/>
      <c r="NEZ76" s="25"/>
      <c r="NFA76" s="25"/>
      <c r="NFB76" s="25"/>
      <c r="NFC76" s="25"/>
      <c r="NFD76" s="25"/>
      <c r="NFE76" s="25"/>
      <c r="NFF76" s="25"/>
      <c r="NFG76" s="25"/>
      <c r="NFH76" s="25"/>
      <c r="NFI76" s="25"/>
      <c r="NFJ76" s="25"/>
      <c r="NFK76" s="25"/>
      <c r="NFL76" s="25"/>
      <c r="NFM76" s="25"/>
      <c r="NFN76" s="25"/>
      <c r="NFO76" s="25"/>
      <c r="NFP76" s="25"/>
      <c r="NFQ76" s="25"/>
      <c r="NFR76" s="25"/>
      <c r="NFS76" s="25"/>
      <c r="NFT76" s="25"/>
      <c r="NFU76" s="25"/>
      <c r="NFV76" s="25"/>
      <c r="NFW76" s="25"/>
      <c r="NFX76" s="25"/>
      <c r="NFY76" s="25"/>
      <c r="NFZ76" s="25"/>
      <c r="NGA76" s="25"/>
      <c r="NGB76" s="25"/>
      <c r="NGC76" s="25"/>
      <c r="NGD76" s="25"/>
      <c r="NGE76" s="25"/>
      <c r="NGF76" s="25"/>
      <c r="NGG76" s="25"/>
      <c r="NGH76" s="25"/>
      <c r="NGI76" s="25"/>
      <c r="NGJ76" s="25"/>
      <c r="NGK76" s="25"/>
      <c r="NGL76" s="25"/>
      <c r="NGM76" s="25"/>
      <c r="NGN76" s="25"/>
      <c r="NGO76" s="25"/>
      <c r="NGP76" s="25"/>
      <c r="NGQ76" s="25"/>
      <c r="NGR76" s="25"/>
      <c r="NGS76" s="25"/>
      <c r="NGT76" s="25"/>
      <c r="NGU76" s="25"/>
      <c r="NGV76" s="25"/>
      <c r="NGW76" s="25"/>
      <c r="NGX76" s="25"/>
      <c r="NGY76" s="25"/>
      <c r="NGZ76" s="25"/>
      <c r="NHA76" s="25"/>
      <c r="NHB76" s="25"/>
      <c r="NHC76" s="25"/>
      <c r="NHD76" s="25"/>
      <c r="NHE76" s="25"/>
      <c r="NHF76" s="25"/>
      <c r="NHG76" s="25"/>
      <c r="NHH76" s="25"/>
      <c r="NHI76" s="25"/>
      <c r="NHJ76" s="25"/>
      <c r="NHK76" s="25"/>
      <c r="NHL76" s="25"/>
      <c r="NHM76" s="25"/>
      <c r="NHN76" s="25"/>
      <c r="NHO76" s="25"/>
      <c r="NHP76" s="25"/>
      <c r="NHQ76" s="25"/>
      <c r="NHR76" s="25"/>
      <c r="NHS76" s="25"/>
      <c r="NHT76" s="25"/>
      <c r="NHU76" s="25"/>
      <c r="NHV76" s="25"/>
      <c r="NHW76" s="25"/>
      <c r="NHX76" s="25"/>
      <c r="NHY76" s="25"/>
      <c r="NHZ76" s="25"/>
      <c r="NIA76" s="25"/>
      <c r="NIB76" s="25"/>
      <c r="NIC76" s="25"/>
      <c r="NID76" s="25"/>
      <c r="NIE76" s="25"/>
      <c r="NIF76" s="25"/>
      <c r="NIG76" s="25"/>
      <c r="NIH76" s="25"/>
      <c r="NII76" s="25"/>
      <c r="NIJ76" s="25"/>
      <c r="NIK76" s="25"/>
      <c r="NIL76" s="25"/>
      <c r="NIM76" s="25"/>
      <c r="NIN76" s="25"/>
      <c r="NIO76" s="25"/>
      <c r="NIP76" s="25"/>
      <c r="NIQ76" s="25"/>
      <c r="NIR76" s="25"/>
      <c r="NIS76" s="25"/>
      <c r="NIT76" s="25"/>
      <c r="NIU76" s="25"/>
      <c r="NIV76" s="25"/>
      <c r="NIW76" s="25"/>
      <c r="NIX76" s="25"/>
      <c r="NIY76" s="25"/>
      <c r="NIZ76" s="25"/>
      <c r="NJA76" s="25"/>
      <c r="NJB76" s="25"/>
      <c r="NJC76" s="25"/>
      <c r="NJD76" s="25"/>
      <c r="NJE76" s="25"/>
      <c r="NJF76" s="25"/>
      <c r="NJG76" s="25"/>
      <c r="NJH76" s="25"/>
      <c r="NJI76" s="25"/>
      <c r="NJJ76" s="25"/>
      <c r="NJK76" s="25"/>
      <c r="NJL76" s="25"/>
      <c r="NJM76" s="25"/>
      <c r="NJN76" s="25"/>
      <c r="NJO76" s="25"/>
      <c r="NJP76" s="25"/>
      <c r="NJQ76" s="25"/>
      <c r="NJR76" s="25"/>
      <c r="NJS76" s="25"/>
      <c r="NJT76" s="25"/>
      <c r="NJU76" s="25"/>
      <c r="NJV76" s="25"/>
      <c r="NJW76" s="25"/>
      <c r="NJX76" s="25"/>
      <c r="NJY76" s="25"/>
      <c r="NJZ76" s="25"/>
      <c r="NKA76" s="25"/>
      <c r="NKB76" s="25"/>
      <c r="NKC76" s="25"/>
      <c r="NKD76" s="25"/>
      <c r="NKE76" s="25"/>
      <c r="NKF76" s="25"/>
      <c r="NKG76" s="25"/>
      <c r="NKH76" s="25"/>
      <c r="NKI76" s="25"/>
      <c r="NKJ76" s="25"/>
      <c r="NKK76" s="25"/>
      <c r="NKL76" s="25"/>
      <c r="NKM76" s="25"/>
      <c r="NKN76" s="25"/>
      <c r="NKO76" s="25"/>
      <c r="NKP76" s="25"/>
      <c r="NKQ76" s="25"/>
      <c r="NKR76" s="25"/>
      <c r="NKS76" s="25"/>
      <c r="NKT76" s="25"/>
      <c r="NKU76" s="25"/>
      <c r="NKV76" s="25"/>
      <c r="NKW76" s="25"/>
      <c r="NKX76" s="25"/>
      <c r="NKY76" s="25"/>
      <c r="NKZ76" s="25"/>
      <c r="NLA76" s="25"/>
      <c r="NLB76" s="25"/>
      <c r="NLC76" s="25"/>
      <c r="NLD76" s="25"/>
      <c r="NLE76" s="25"/>
      <c r="NLF76" s="25"/>
      <c r="NLG76" s="25"/>
      <c r="NLH76" s="25"/>
      <c r="NLI76" s="25"/>
      <c r="NLJ76" s="25"/>
      <c r="NLK76" s="25"/>
      <c r="NLL76" s="25"/>
      <c r="NLM76" s="25"/>
      <c r="NLN76" s="25"/>
      <c r="NLO76" s="25"/>
      <c r="NLP76" s="25"/>
      <c r="NLQ76" s="25"/>
      <c r="NLR76" s="25"/>
      <c r="NLS76" s="25"/>
      <c r="NLT76" s="25"/>
      <c r="NLU76" s="25"/>
      <c r="NLV76" s="25"/>
      <c r="NLW76" s="25"/>
      <c r="NLX76" s="25"/>
      <c r="NLY76" s="25"/>
      <c r="NLZ76" s="25"/>
      <c r="NMA76" s="25"/>
      <c r="NMB76" s="25"/>
      <c r="NMC76" s="25"/>
      <c r="NMD76" s="25"/>
      <c r="NME76" s="25"/>
      <c r="NMF76" s="25"/>
      <c r="NMG76" s="25"/>
      <c r="NMH76" s="25"/>
      <c r="NMI76" s="25"/>
      <c r="NMJ76" s="25"/>
      <c r="NMK76" s="25"/>
      <c r="NML76" s="25"/>
      <c r="NMM76" s="25"/>
      <c r="NMN76" s="25"/>
      <c r="NMO76" s="25"/>
      <c r="NMP76" s="25"/>
      <c r="NMQ76" s="25"/>
      <c r="NMR76" s="25"/>
      <c r="NMS76" s="25"/>
      <c r="NMT76" s="25"/>
      <c r="NMU76" s="25"/>
      <c r="NMV76" s="25"/>
      <c r="NMW76" s="25"/>
      <c r="NMX76" s="25"/>
      <c r="NMY76" s="25"/>
      <c r="NMZ76" s="25"/>
      <c r="NNA76" s="25"/>
      <c r="NNB76" s="25"/>
      <c r="NNC76" s="25"/>
      <c r="NND76" s="25"/>
      <c r="NNE76" s="25"/>
      <c r="NNF76" s="25"/>
      <c r="NNG76" s="25"/>
      <c r="NNH76" s="25"/>
      <c r="NNI76" s="25"/>
      <c r="NNJ76" s="25"/>
      <c r="NNK76" s="25"/>
      <c r="NNL76" s="25"/>
      <c r="NNM76" s="25"/>
      <c r="NNN76" s="25"/>
      <c r="NNO76" s="25"/>
      <c r="NNP76" s="25"/>
      <c r="NNQ76" s="25"/>
      <c r="NNR76" s="25"/>
      <c r="NNS76" s="25"/>
      <c r="NNT76" s="25"/>
      <c r="NNU76" s="25"/>
      <c r="NNV76" s="25"/>
      <c r="NNW76" s="25"/>
      <c r="NNX76" s="25"/>
      <c r="NNY76" s="25"/>
      <c r="NNZ76" s="25"/>
      <c r="NOA76" s="25"/>
      <c r="NOB76" s="25"/>
      <c r="NOC76" s="25"/>
      <c r="NOD76" s="25"/>
      <c r="NOE76" s="25"/>
      <c r="NOF76" s="25"/>
      <c r="NOG76" s="25"/>
      <c r="NOH76" s="25"/>
      <c r="NOI76" s="25"/>
      <c r="NOJ76" s="25"/>
      <c r="NOK76" s="25"/>
      <c r="NOL76" s="25"/>
      <c r="NOM76" s="25"/>
      <c r="NON76" s="25"/>
      <c r="NOO76" s="25"/>
      <c r="NOP76" s="25"/>
      <c r="NOQ76" s="25"/>
      <c r="NOR76" s="25"/>
      <c r="NOS76" s="25"/>
      <c r="NOT76" s="25"/>
      <c r="NOU76" s="25"/>
      <c r="NOV76" s="25"/>
      <c r="NOW76" s="25"/>
      <c r="NOX76" s="25"/>
      <c r="NOY76" s="25"/>
      <c r="NOZ76" s="25"/>
      <c r="NPA76" s="25"/>
      <c r="NPB76" s="25"/>
      <c r="NPC76" s="25"/>
      <c r="NPD76" s="25"/>
      <c r="NPE76" s="25"/>
      <c r="NPF76" s="25"/>
      <c r="NPG76" s="25"/>
      <c r="NPH76" s="25"/>
      <c r="NPI76" s="25"/>
      <c r="NPJ76" s="25"/>
      <c r="NPK76" s="25"/>
      <c r="NPL76" s="25"/>
      <c r="NPM76" s="25"/>
      <c r="NPN76" s="25"/>
      <c r="NPO76" s="25"/>
      <c r="NPP76" s="25"/>
      <c r="NPQ76" s="25"/>
      <c r="NPR76" s="25"/>
      <c r="NPS76" s="25"/>
      <c r="NPT76" s="25"/>
      <c r="NPU76" s="25"/>
      <c r="NPV76" s="25"/>
      <c r="NPW76" s="25"/>
      <c r="NPX76" s="25"/>
      <c r="NPY76" s="25"/>
      <c r="NPZ76" s="25"/>
      <c r="NQA76" s="25"/>
      <c r="NQB76" s="25"/>
      <c r="NQC76" s="25"/>
      <c r="NQD76" s="25"/>
      <c r="NQE76" s="25"/>
      <c r="NQF76" s="25"/>
      <c r="NQG76" s="25"/>
      <c r="NQH76" s="25"/>
      <c r="NQI76" s="25"/>
      <c r="NQJ76" s="25"/>
      <c r="NQK76" s="25"/>
      <c r="NQL76" s="25"/>
      <c r="NQM76" s="25"/>
      <c r="NQN76" s="25"/>
      <c r="NQO76" s="25"/>
      <c r="NQP76" s="25"/>
      <c r="NQQ76" s="25"/>
      <c r="NQR76" s="25"/>
      <c r="NQS76" s="25"/>
      <c r="NQT76" s="25"/>
      <c r="NQU76" s="25"/>
      <c r="NQV76" s="25"/>
      <c r="NQW76" s="25"/>
      <c r="NQX76" s="25"/>
      <c r="NQY76" s="25"/>
      <c r="NQZ76" s="25"/>
      <c r="NRA76" s="25"/>
      <c r="NRB76" s="25"/>
      <c r="NRC76" s="25"/>
      <c r="NRD76" s="25"/>
      <c r="NRE76" s="25"/>
      <c r="NRF76" s="25"/>
      <c r="NRG76" s="25"/>
      <c r="NRH76" s="25"/>
      <c r="NRI76" s="25"/>
      <c r="NRJ76" s="25"/>
      <c r="NRK76" s="25"/>
      <c r="NRL76" s="25"/>
      <c r="NRM76" s="25"/>
      <c r="NRN76" s="25"/>
      <c r="NRO76" s="25"/>
      <c r="NRP76" s="25"/>
      <c r="NRQ76" s="25"/>
      <c r="NRR76" s="25"/>
      <c r="NRS76" s="25"/>
      <c r="NRT76" s="25"/>
      <c r="NRU76" s="25"/>
      <c r="NRV76" s="25"/>
      <c r="NRW76" s="25"/>
      <c r="NRX76" s="25"/>
      <c r="NRY76" s="25"/>
      <c r="NRZ76" s="25"/>
      <c r="NSA76" s="25"/>
      <c r="NSB76" s="25"/>
      <c r="NSC76" s="25"/>
      <c r="NSD76" s="25"/>
      <c r="NSE76" s="25"/>
      <c r="NSF76" s="25"/>
      <c r="NSG76" s="25"/>
      <c r="NSH76" s="25"/>
      <c r="NSI76" s="25"/>
      <c r="NSJ76" s="25"/>
      <c r="NSK76" s="25"/>
      <c r="NSL76" s="25"/>
      <c r="NSM76" s="25"/>
      <c r="NSN76" s="25"/>
      <c r="NSO76" s="25"/>
      <c r="NSP76" s="25"/>
      <c r="NSQ76" s="25"/>
      <c r="NSR76" s="25"/>
      <c r="NSS76" s="25"/>
      <c r="NST76" s="25"/>
      <c r="NSU76" s="25"/>
      <c r="NSV76" s="25"/>
      <c r="NSW76" s="25"/>
      <c r="NSX76" s="25"/>
      <c r="NSY76" s="25"/>
      <c r="NSZ76" s="25"/>
      <c r="NTA76" s="25"/>
      <c r="NTB76" s="25"/>
      <c r="NTC76" s="25"/>
      <c r="NTD76" s="25"/>
      <c r="NTE76" s="25"/>
      <c r="NTF76" s="25"/>
      <c r="NTG76" s="25"/>
      <c r="NTH76" s="25"/>
      <c r="NTI76" s="25"/>
      <c r="NTJ76" s="25"/>
      <c r="NTK76" s="25"/>
      <c r="NTL76" s="25"/>
      <c r="NTM76" s="25"/>
      <c r="NTN76" s="25"/>
      <c r="NTO76" s="25"/>
      <c r="NTP76" s="25"/>
      <c r="NTQ76" s="25"/>
      <c r="NTR76" s="25"/>
      <c r="NTS76" s="25"/>
      <c r="NTT76" s="25"/>
      <c r="NTU76" s="25"/>
      <c r="NTV76" s="25"/>
      <c r="NTW76" s="25"/>
      <c r="NTX76" s="25"/>
      <c r="NTY76" s="25"/>
      <c r="NTZ76" s="25"/>
      <c r="NUA76" s="25"/>
      <c r="NUB76" s="25"/>
      <c r="NUC76" s="25"/>
      <c r="NUD76" s="25"/>
      <c r="NUE76" s="25"/>
      <c r="NUF76" s="25"/>
      <c r="NUG76" s="25"/>
      <c r="NUH76" s="25"/>
      <c r="NUI76" s="25"/>
      <c r="NUJ76" s="25"/>
      <c r="NUK76" s="25"/>
      <c r="NUL76" s="25"/>
      <c r="NUM76" s="25"/>
      <c r="NUN76" s="25"/>
      <c r="NUO76" s="25"/>
      <c r="NUP76" s="25"/>
      <c r="NUQ76" s="25"/>
      <c r="NUR76" s="25"/>
      <c r="NUS76" s="25"/>
      <c r="NUT76" s="25"/>
      <c r="NUU76" s="25"/>
      <c r="NUV76" s="25"/>
      <c r="NUW76" s="25"/>
      <c r="NUX76" s="25"/>
      <c r="NUY76" s="25"/>
      <c r="NUZ76" s="25"/>
      <c r="NVA76" s="25"/>
      <c r="NVB76" s="25"/>
      <c r="NVC76" s="25"/>
      <c r="NVD76" s="25"/>
      <c r="NVE76" s="25"/>
      <c r="NVF76" s="25"/>
      <c r="NVG76" s="25"/>
      <c r="NVH76" s="25"/>
      <c r="NVI76" s="25"/>
      <c r="NVJ76" s="25"/>
      <c r="NVK76" s="25"/>
      <c r="NVL76" s="25"/>
      <c r="NVM76" s="25"/>
      <c r="NVN76" s="25"/>
      <c r="NVO76" s="25"/>
      <c r="NVP76" s="25"/>
      <c r="NVQ76" s="25"/>
      <c r="NVR76" s="25"/>
      <c r="NVS76" s="25"/>
      <c r="NVT76" s="25"/>
      <c r="NVU76" s="25"/>
      <c r="NVV76" s="25"/>
      <c r="NVW76" s="25"/>
      <c r="NVX76" s="25"/>
      <c r="NVY76" s="25"/>
      <c r="NVZ76" s="25"/>
      <c r="NWA76" s="25"/>
      <c r="NWB76" s="25"/>
      <c r="NWC76" s="25"/>
      <c r="NWD76" s="25"/>
      <c r="NWE76" s="25"/>
      <c r="NWF76" s="25"/>
      <c r="NWG76" s="25"/>
      <c r="NWH76" s="25"/>
      <c r="NWI76" s="25"/>
      <c r="NWJ76" s="25"/>
      <c r="NWK76" s="25"/>
      <c r="NWL76" s="25"/>
      <c r="NWM76" s="25"/>
      <c r="NWN76" s="25"/>
      <c r="NWO76" s="25"/>
      <c r="NWP76" s="25"/>
      <c r="NWQ76" s="25"/>
      <c r="NWR76" s="25"/>
      <c r="NWS76" s="25"/>
      <c r="NWT76" s="25"/>
      <c r="NWU76" s="25"/>
      <c r="NWV76" s="25"/>
      <c r="NWW76" s="25"/>
      <c r="NWX76" s="25"/>
      <c r="NWY76" s="25"/>
      <c r="NWZ76" s="25"/>
      <c r="NXA76" s="25"/>
      <c r="NXB76" s="25"/>
      <c r="NXC76" s="25"/>
      <c r="NXD76" s="25"/>
      <c r="NXE76" s="25"/>
      <c r="NXF76" s="25"/>
      <c r="NXG76" s="25"/>
      <c r="NXH76" s="25"/>
      <c r="NXI76" s="25"/>
      <c r="NXJ76" s="25"/>
      <c r="NXK76" s="25"/>
      <c r="NXL76" s="25"/>
      <c r="NXM76" s="25"/>
      <c r="NXN76" s="25"/>
      <c r="NXO76" s="25"/>
      <c r="NXP76" s="25"/>
      <c r="NXQ76" s="25"/>
      <c r="NXR76" s="25"/>
      <c r="NXS76" s="25"/>
      <c r="NXT76" s="25"/>
      <c r="NXU76" s="25"/>
      <c r="NXV76" s="25"/>
      <c r="NXW76" s="25"/>
      <c r="NXX76" s="25"/>
      <c r="NXY76" s="25"/>
      <c r="NXZ76" s="25"/>
      <c r="NYA76" s="25"/>
      <c r="NYB76" s="25"/>
      <c r="NYC76" s="25"/>
      <c r="NYD76" s="25"/>
      <c r="NYE76" s="25"/>
      <c r="NYF76" s="25"/>
      <c r="NYG76" s="25"/>
      <c r="NYH76" s="25"/>
      <c r="NYI76" s="25"/>
      <c r="NYJ76" s="25"/>
      <c r="NYK76" s="25"/>
      <c r="NYL76" s="25"/>
      <c r="NYM76" s="25"/>
      <c r="NYN76" s="25"/>
      <c r="NYO76" s="25"/>
      <c r="NYP76" s="25"/>
      <c r="NYQ76" s="25"/>
      <c r="NYR76" s="25"/>
      <c r="NYS76" s="25"/>
      <c r="NYT76" s="25"/>
      <c r="NYU76" s="25"/>
      <c r="NYV76" s="25"/>
      <c r="NYW76" s="25"/>
      <c r="NYX76" s="25"/>
      <c r="NYY76" s="25"/>
      <c r="NYZ76" s="25"/>
      <c r="NZA76" s="25"/>
      <c r="NZB76" s="25"/>
      <c r="NZC76" s="25"/>
      <c r="NZD76" s="25"/>
      <c r="NZE76" s="25"/>
      <c r="NZF76" s="25"/>
      <c r="NZG76" s="25"/>
      <c r="NZH76" s="25"/>
      <c r="NZI76" s="25"/>
      <c r="NZJ76" s="25"/>
      <c r="NZK76" s="25"/>
      <c r="NZL76" s="25"/>
      <c r="NZM76" s="25"/>
      <c r="NZN76" s="25"/>
      <c r="NZO76" s="25"/>
      <c r="NZP76" s="25"/>
      <c r="NZQ76" s="25"/>
      <c r="NZR76" s="25"/>
      <c r="NZS76" s="25"/>
      <c r="NZT76" s="25"/>
      <c r="NZU76" s="25"/>
      <c r="NZV76" s="25"/>
      <c r="NZW76" s="25"/>
      <c r="NZX76" s="25"/>
      <c r="NZY76" s="25"/>
      <c r="NZZ76" s="25"/>
      <c r="OAA76" s="25"/>
      <c r="OAB76" s="25"/>
      <c r="OAC76" s="25"/>
      <c r="OAD76" s="25"/>
      <c r="OAE76" s="25"/>
      <c r="OAF76" s="25"/>
      <c r="OAG76" s="25"/>
      <c r="OAH76" s="25"/>
      <c r="OAI76" s="25"/>
      <c r="OAJ76" s="25"/>
      <c r="OAK76" s="25"/>
      <c r="OAL76" s="25"/>
      <c r="OAM76" s="25"/>
      <c r="OAN76" s="25"/>
      <c r="OAO76" s="25"/>
      <c r="OAP76" s="25"/>
      <c r="OAQ76" s="25"/>
      <c r="OAR76" s="25"/>
      <c r="OAS76" s="25"/>
      <c r="OAT76" s="25"/>
      <c r="OAU76" s="25"/>
      <c r="OAV76" s="25"/>
      <c r="OAW76" s="25"/>
      <c r="OAX76" s="25"/>
      <c r="OAY76" s="25"/>
      <c r="OAZ76" s="25"/>
      <c r="OBA76" s="25"/>
      <c r="OBB76" s="25"/>
      <c r="OBC76" s="25"/>
      <c r="OBD76" s="25"/>
      <c r="OBE76" s="25"/>
      <c r="OBF76" s="25"/>
      <c r="OBG76" s="25"/>
      <c r="OBH76" s="25"/>
      <c r="OBI76" s="25"/>
      <c r="OBJ76" s="25"/>
      <c r="OBK76" s="25"/>
      <c r="OBL76" s="25"/>
      <c r="OBM76" s="25"/>
      <c r="OBN76" s="25"/>
      <c r="OBO76" s="25"/>
      <c r="OBP76" s="25"/>
      <c r="OBQ76" s="25"/>
      <c r="OBR76" s="25"/>
      <c r="OBS76" s="25"/>
      <c r="OBT76" s="25"/>
      <c r="OBU76" s="25"/>
      <c r="OBV76" s="25"/>
      <c r="OBW76" s="25"/>
      <c r="OBX76" s="25"/>
      <c r="OBY76" s="25"/>
      <c r="OBZ76" s="25"/>
      <c r="OCA76" s="25"/>
      <c r="OCB76" s="25"/>
      <c r="OCC76" s="25"/>
      <c r="OCD76" s="25"/>
      <c r="OCE76" s="25"/>
      <c r="OCF76" s="25"/>
      <c r="OCG76" s="25"/>
      <c r="OCH76" s="25"/>
      <c r="OCI76" s="25"/>
      <c r="OCJ76" s="25"/>
      <c r="OCK76" s="25"/>
      <c r="OCL76" s="25"/>
      <c r="OCM76" s="25"/>
      <c r="OCN76" s="25"/>
      <c r="OCO76" s="25"/>
      <c r="OCP76" s="25"/>
      <c r="OCQ76" s="25"/>
      <c r="OCR76" s="25"/>
      <c r="OCS76" s="25"/>
      <c r="OCT76" s="25"/>
      <c r="OCU76" s="25"/>
      <c r="OCV76" s="25"/>
      <c r="OCW76" s="25"/>
      <c r="OCX76" s="25"/>
      <c r="OCY76" s="25"/>
      <c r="OCZ76" s="25"/>
      <c r="ODA76" s="25"/>
      <c r="ODB76" s="25"/>
      <c r="ODC76" s="25"/>
      <c r="ODD76" s="25"/>
      <c r="ODE76" s="25"/>
      <c r="ODF76" s="25"/>
      <c r="ODG76" s="25"/>
      <c r="ODH76" s="25"/>
      <c r="ODI76" s="25"/>
      <c r="ODJ76" s="25"/>
      <c r="ODK76" s="25"/>
      <c r="ODL76" s="25"/>
      <c r="ODM76" s="25"/>
      <c r="ODN76" s="25"/>
      <c r="ODO76" s="25"/>
      <c r="ODP76" s="25"/>
      <c r="ODQ76" s="25"/>
      <c r="ODR76" s="25"/>
      <c r="ODS76" s="25"/>
      <c r="ODT76" s="25"/>
      <c r="ODU76" s="25"/>
      <c r="ODV76" s="25"/>
      <c r="ODW76" s="25"/>
      <c r="ODX76" s="25"/>
      <c r="ODY76" s="25"/>
      <c r="ODZ76" s="25"/>
      <c r="OEA76" s="25"/>
      <c r="OEB76" s="25"/>
      <c r="OEC76" s="25"/>
      <c r="OED76" s="25"/>
      <c r="OEE76" s="25"/>
      <c r="OEF76" s="25"/>
      <c r="OEG76" s="25"/>
      <c r="OEH76" s="25"/>
      <c r="OEI76" s="25"/>
      <c r="OEJ76" s="25"/>
      <c r="OEK76" s="25"/>
      <c r="OEL76" s="25"/>
      <c r="OEM76" s="25"/>
      <c r="OEN76" s="25"/>
      <c r="OEO76" s="25"/>
      <c r="OEP76" s="25"/>
      <c r="OEQ76" s="25"/>
      <c r="OER76" s="25"/>
      <c r="OES76" s="25"/>
      <c r="OET76" s="25"/>
      <c r="OEU76" s="25"/>
      <c r="OEV76" s="25"/>
      <c r="OEW76" s="25"/>
      <c r="OEX76" s="25"/>
      <c r="OEY76" s="25"/>
      <c r="OEZ76" s="25"/>
      <c r="OFA76" s="25"/>
      <c r="OFB76" s="25"/>
      <c r="OFC76" s="25"/>
      <c r="OFD76" s="25"/>
      <c r="OFE76" s="25"/>
      <c r="OFF76" s="25"/>
      <c r="OFG76" s="25"/>
      <c r="OFH76" s="25"/>
      <c r="OFI76" s="25"/>
      <c r="OFJ76" s="25"/>
      <c r="OFK76" s="25"/>
      <c r="OFL76" s="25"/>
      <c r="OFM76" s="25"/>
      <c r="OFN76" s="25"/>
      <c r="OFO76" s="25"/>
      <c r="OFP76" s="25"/>
      <c r="OFQ76" s="25"/>
      <c r="OFR76" s="25"/>
      <c r="OFS76" s="25"/>
      <c r="OFT76" s="25"/>
      <c r="OFU76" s="25"/>
      <c r="OFV76" s="25"/>
      <c r="OFW76" s="25"/>
      <c r="OFX76" s="25"/>
      <c r="OFY76" s="25"/>
      <c r="OFZ76" s="25"/>
      <c r="OGA76" s="25"/>
      <c r="OGB76" s="25"/>
      <c r="OGC76" s="25"/>
      <c r="OGD76" s="25"/>
      <c r="OGE76" s="25"/>
      <c r="OGF76" s="25"/>
      <c r="OGG76" s="25"/>
      <c r="OGH76" s="25"/>
      <c r="OGI76" s="25"/>
      <c r="OGJ76" s="25"/>
      <c r="OGK76" s="25"/>
      <c r="OGL76" s="25"/>
      <c r="OGM76" s="25"/>
      <c r="OGN76" s="25"/>
      <c r="OGO76" s="25"/>
      <c r="OGP76" s="25"/>
      <c r="OGQ76" s="25"/>
      <c r="OGR76" s="25"/>
      <c r="OGS76" s="25"/>
      <c r="OGT76" s="25"/>
      <c r="OGU76" s="25"/>
      <c r="OGV76" s="25"/>
      <c r="OGW76" s="25"/>
      <c r="OGX76" s="25"/>
      <c r="OGY76" s="25"/>
      <c r="OGZ76" s="25"/>
      <c r="OHA76" s="25"/>
      <c r="OHB76" s="25"/>
      <c r="OHC76" s="25"/>
      <c r="OHD76" s="25"/>
      <c r="OHE76" s="25"/>
      <c r="OHF76" s="25"/>
      <c r="OHG76" s="25"/>
      <c r="OHH76" s="25"/>
      <c r="OHI76" s="25"/>
      <c r="OHJ76" s="25"/>
      <c r="OHK76" s="25"/>
      <c r="OHL76" s="25"/>
      <c r="OHM76" s="25"/>
      <c r="OHN76" s="25"/>
      <c r="OHO76" s="25"/>
      <c r="OHP76" s="25"/>
      <c r="OHQ76" s="25"/>
      <c r="OHR76" s="25"/>
      <c r="OHS76" s="25"/>
      <c r="OHT76" s="25"/>
      <c r="OHU76" s="25"/>
      <c r="OHV76" s="25"/>
      <c r="OHW76" s="25"/>
      <c r="OHX76" s="25"/>
      <c r="OHY76" s="25"/>
      <c r="OHZ76" s="25"/>
      <c r="OIA76" s="25"/>
      <c r="OIB76" s="25"/>
      <c r="OIC76" s="25"/>
      <c r="OID76" s="25"/>
      <c r="OIE76" s="25"/>
      <c r="OIF76" s="25"/>
      <c r="OIG76" s="25"/>
      <c r="OIH76" s="25"/>
      <c r="OII76" s="25"/>
      <c r="OIJ76" s="25"/>
      <c r="OIK76" s="25"/>
      <c r="OIL76" s="25"/>
      <c r="OIM76" s="25"/>
      <c r="OIN76" s="25"/>
      <c r="OIO76" s="25"/>
      <c r="OIP76" s="25"/>
      <c r="OIQ76" s="25"/>
      <c r="OIR76" s="25"/>
      <c r="OIS76" s="25"/>
      <c r="OIT76" s="25"/>
      <c r="OIU76" s="25"/>
      <c r="OIV76" s="25"/>
      <c r="OIW76" s="25"/>
      <c r="OIX76" s="25"/>
      <c r="OIY76" s="25"/>
      <c r="OIZ76" s="25"/>
      <c r="OJA76" s="25"/>
      <c r="OJB76" s="25"/>
      <c r="OJC76" s="25"/>
      <c r="OJD76" s="25"/>
      <c r="OJE76" s="25"/>
      <c r="OJF76" s="25"/>
      <c r="OJG76" s="25"/>
      <c r="OJH76" s="25"/>
      <c r="OJI76" s="25"/>
      <c r="OJJ76" s="25"/>
      <c r="OJK76" s="25"/>
      <c r="OJL76" s="25"/>
      <c r="OJM76" s="25"/>
      <c r="OJN76" s="25"/>
      <c r="OJO76" s="25"/>
      <c r="OJP76" s="25"/>
      <c r="OJQ76" s="25"/>
      <c r="OJR76" s="25"/>
      <c r="OJS76" s="25"/>
      <c r="OJT76" s="25"/>
      <c r="OJU76" s="25"/>
      <c r="OJV76" s="25"/>
      <c r="OJW76" s="25"/>
      <c r="OJX76" s="25"/>
      <c r="OJY76" s="25"/>
      <c r="OJZ76" s="25"/>
      <c r="OKA76" s="25"/>
      <c r="OKB76" s="25"/>
      <c r="OKC76" s="25"/>
      <c r="OKD76" s="25"/>
      <c r="OKE76" s="25"/>
      <c r="OKF76" s="25"/>
      <c r="OKG76" s="25"/>
      <c r="OKH76" s="25"/>
      <c r="OKI76" s="25"/>
      <c r="OKJ76" s="25"/>
      <c r="OKK76" s="25"/>
      <c r="OKL76" s="25"/>
      <c r="OKM76" s="25"/>
      <c r="OKN76" s="25"/>
      <c r="OKO76" s="25"/>
      <c r="OKP76" s="25"/>
      <c r="OKQ76" s="25"/>
      <c r="OKR76" s="25"/>
      <c r="OKS76" s="25"/>
      <c r="OKT76" s="25"/>
      <c r="OKU76" s="25"/>
      <c r="OKV76" s="25"/>
      <c r="OKW76" s="25"/>
      <c r="OKX76" s="25"/>
      <c r="OKY76" s="25"/>
      <c r="OKZ76" s="25"/>
      <c r="OLA76" s="25"/>
      <c r="OLB76" s="25"/>
      <c r="OLC76" s="25"/>
      <c r="OLD76" s="25"/>
      <c r="OLE76" s="25"/>
      <c r="OLF76" s="25"/>
      <c r="OLG76" s="25"/>
      <c r="OLH76" s="25"/>
      <c r="OLI76" s="25"/>
      <c r="OLJ76" s="25"/>
      <c r="OLK76" s="25"/>
      <c r="OLL76" s="25"/>
      <c r="OLM76" s="25"/>
      <c r="OLN76" s="25"/>
      <c r="OLO76" s="25"/>
      <c r="OLP76" s="25"/>
      <c r="OLQ76" s="25"/>
      <c r="OLR76" s="25"/>
      <c r="OLS76" s="25"/>
      <c r="OLT76" s="25"/>
      <c r="OLU76" s="25"/>
      <c r="OLV76" s="25"/>
      <c r="OLW76" s="25"/>
      <c r="OLX76" s="25"/>
      <c r="OLY76" s="25"/>
      <c r="OLZ76" s="25"/>
      <c r="OMA76" s="25"/>
      <c r="OMB76" s="25"/>
      <c r="OMC76" s="25"/>
      <c r="OMD76" s="25"/>
      <c r="OME76" s="25"/>
      <c r="OMF76" s="25"/>
      <c r="OMG76" s="25"/>
      <c r="OMH76" s="25"/>
      <c r="OMI76" s="25"/>
      <c r="OMJ76" s="25"/>
      <c r="OMK76" s="25"/>
      <c r="OML76" s="25"/>
      <c r="OMM76" s="25"/>
      <c r="OMN76" s="25"/>
      <c r="OMO76" s="25"/>
      <c r="OMP76" s="25"/>
      <c r="OMQ76" s="25"/>
      <c r="OMR76" s="25"/>
      <c r="OMS76" s="25"/>
      <c r="OMT76" s="25"/>
      <c r="OMU76" s="25"/>
      <c r="OMV76" s="25"/>
      <c r="OMW76" s="25"/>
      <c r="OMX76" s="25"/>
      <c r="OMY76" s="25"/>
      <c r="OMZ76" s="25"/>
      <c r="ONA76" s="25"/>
      <c r="ONB76" s="25"/>
      <c r="ONC76" s="25"/>
      <c r="OND76" s="25"/>
      <c r="ONE76" s="25"/>
      <c r="ONF76" s="25"/>
      <c r="ONG76" s="25"/>
      <c r="ONH76" s="25"/>
      <c r="ONI76" s="25"/>
      <c r="ONJ76" s="25"/>
      <c r="ONK76" s="25"/>
      <c r="ONL76" s="25"/>
      <c r="ONM76" s="25"/>
      <c r="ONN76" s="25"/>
      <c r="ONO76" s="25"/>
      <c r="ONP76" s="25"/>
      <c r="ONQ76" s="25"/>
      <c r="ONR76" s="25"/>
      <c r="ONS76" s="25"/>
      <c r="ONT76" s="25"/>
      <c r="ONU76" s="25"/>
      <c r="ONV76" s="25"/>
      <c r="ONW76" s="25"/>
      <c r="ONX76" s="25"/>
      <c r="ONY76" s="25"/>
      <c r="ONZ76" s="25"/>
      <c r="OOA76" s="25"/>
      <c r="OOB76" s="25"/>
      <c r="OOC76" s="25"/>
      <c r="OOD76" s="25"/>
      <c r="OOE76" s="25"/>
      <c r="OOF76" s="25"/>
      <c r="OOG76" s="25"/>
      <c r="OOH76" s="25"/>
      <c r="OOI76" s="25"/>
      <c r="OOJ76" s="25"/>
      <c r="OOK76" s="25"/>
      <c r="OOL76" s="25"/>
      <c r="OOM76" s="25"/>
      <c r="OON76" s="25"/>
      <c r="OOO76" s="25"/>
      <c r="OOP76" s="25"/>
      <c r="OOQ76" s="25"/>
      <c r="OOR76" s="25"/>
      <c r="OOS76" s="25"/>
      <c r="OOT76" s="25"/>
      <c r="OOU76" s="25"/>
      <c r="OOV76" s="25"/>
      <c r="OOW76" s="25"/>
      <c r="OOX76" s="25"/>
      <c r="OOY76" s="25"/>
      <c r="OOZ76" s="25"/>
      <c r="OPA76" s="25"/>
      <c r="OPB76" s="25"/>
      <c r="OPC76" s="25"/>
      <c r="OPD76" s="25"/>
      <c r="OPE76" s="25"/>
      <c r="OPF76" s="25"/>
      <c r="OPG76" s="25"/>
      <c r="OPH76" s="25"/>
      <c r="OPI76" s="25"/>
      <c r="OPJ76" s="25"/>
      <c r="OPK76" s="25"/>
      <c r="OPL76" s="25"/>
      <c r="OPM76" s="25"/>
      <c r="OPN76" s="25"/>
      <c r="OPO76" s="25"/>
      <c r="OPP76" s="25"/>
      <c r="OPQ76" s="25"/>
      <c r="OPR76" s="25"/>
      <c r="OPS76" s="25"/>
      <c r="OPT76" s="25"/>
      <c r="OPU76" s="25"/>
      <c r="OPV76" s="25"/>
      <c r="OPW76" s="25"/>
      <c r="OPX76" s="25"/>
      <c r="OPY76" s="25"/>
      <c r="OPZ76" s="25"/>
      <c r="OQA76" s="25"/>
      <c r="OQB76" s="25"/>
      <c r="OQC76" s="25"/>
      <c r="OQD76" s="25"/>
      <c r="OQE76" s="25"/>
      <c r="OQF76" s="25"/>
      <c r="OQG76" s="25"/>
      <c r="OQH76" s="25"/>
      <c r="OQI76" s="25"/>
      <c r="OQJ76" s="25"/>
      <c r="OQK76" s="25"/>
      <c r="OQL76" s="25"/>
      <c r="OQM76" s="25"/>
      <c r="OQN76" s="25"/>
      <c r="OQO76" s="25"/>
      <c r="OQP76" s="25"/>
      <c r="OQQ76" s="25"/>
      <c r="OQR76" s="25"/>
      <c r="OQS76" s="25"/>
      <c r="OQT76" s="25"/>
      <c r="OQU76" s="25"/>
      <c r="OQV76" s="25"/>
      <c r="OQW76" s="25"/>
      <c r="OQX76" s="25"/>
      <c r="OQY76" s="25"/>
      <c r="OQZ76" s="25"/>
      <c r="ORA76" s="25"/>
      <c r="ORB76" s="25"/>
      <c r="ORC76" s="25"/>
      <c r="ORD76" s="25"/>
      <c r="ORE76" s="25"/>
      <c r="ORF76" s="25"/>
      <c r="ORG76" s="25"/>
      <c r="ORH76" s="25"/>
      <c r="ORI76" s="25"/>
      <c r="ORJ76" s="25"/>
      <c r="ORK76" s="25"/>
      <c r="ORL76" s="25"/>
      <c r="ORM76" s="25"/>
      <c r="ORN76" s="25"/>
      <c r="ORO76" s="25"/>
      <c r="ORP76" s="25"/>
      <c r="ORQ76" s="25"/>
      <c r="ORR76" s="25"/>
      <c r="ORS76" s="25"/>
      <c r="ORT76" s="25"/>
      <c r="ORU76" s="25"/>
      <c r="ORV76" s="25"/>
      <c r="ORW76" s="25"/>
      <c r="ORX76" s="25"/>
      <c r="ORY76" s="25"/>
      <c r="ORZ76" s="25"/>
      <c r="OSA76" s="25"/>
      <c r="OSB76" s="25"/>
      <c r="OSC76" s="25"/>
      <c r="OSD76" s="25"/>
      <c r="OSE76" s="25"/>
      <c r="OSF76" s="25"/>
      <c r="OSG76" s="25"/>
      <c r="OSH76" s="25"/>
      <c r="OSI76" s="25"/>
      <c r="OSJ76" s="25"/>
      <c r="OSK76" s="25"/>
      <c r="OSL76" s="25"/>
      <c r="OSM76" s="25"/>
      <c r="OSN76" s="25"/>
      <c r="OSO76" s="25"/>
      <c r="OSP76" s="25"/>
      <c r="OSQ76" s="25"/>
      <c r="OSR76" s="25"/>
      <c r="OSS76" s="25"/>
      <c r="OST76" s="25"/>
      <c r="OSU76" s="25"/>
      <c r="OSV76" s="25"/>
      <c r="OSW76" s="25"/>
      <c r="OSX76" s="25"/>
      <c r="OSY76" s="25"/>
      <c r="OSZ76" s="25"/>
      <c r="OTA76" s="25"/>
      <c r="OTB76" s="25"/>
      <c r="OTC76" s="25"/>
      <c r="OTD76" s="25"/>
      <c r="OTE76" s="25"/>
      <c r="OTF76" s="25"/>
      <c r="OTG76" s="25"/>
      <c r="OTH76" s="25"/>
      <c r="OTI76" s="25"/>
      <c r="OTJ76" s="25"/>
      <c r="OTK76" s="25"/>
      <c r="OTL76" s="25"/>
      <c r="OTM76" s="25"/>
      <c r="OTN76" s="25"/>
      <c r="OTO76" s="25"/>
      <c r="OTP76" s="25"/>
      <c r="OTQ76" s="25"/>
      <c r="OTR76" s="25"/>
      <c r="OTS76" s="25"/>
      <c r="OTT76" s="25"/>
      <c r="OTU76" s="25"/>
      <c r="OTV76" s="25"/>
      <c r="OTW76" s="25"/>
      <c r="OTX76" s="25"/>
      <c r="OTY76" s="25"/>
      <c r="OTZ76" s="25"/>
      <c r="OUA76" s="25"/>
      <c r="OUB76" s="25"/>
      <c r="OUC76" s="25"/>
      <c r="OUD76" s="25"/>
      <c r="OUE76" s="25"/>
      <c r="OUF76" s="25"/>
      <c r="OUG76" s="25"/>
      <c r="OUH76" s="25"/>
      <c r="OUI76" s="25"/>
      <c r="OUJ76" s="25"/>
      <c r="OUK76" s="25"/>
      <c r="OUL76" s="25"/>
      <c r="OUM76" s="25"/>
      <c r="OUN76" s="25"/>
      <c r="OUO76" s="25"/>
      <c r="OUP76" s="25"/>
      <c r="OUQ76" s="25"/>
      <c r="OUR76" s="25"/>
      <c r="OUS76" s="25"/>
      <c r="OUT76" s="25"/>
      <c r="OUU76" s="25"/>
      <c r="OUV76" s="25"/>
      <c r="OUW76" s="25"/>
      <c r="OUX76" s="25"/>
      <c r="OUY76" s="25"/>
      <c r="OUZ76" s="25"/>
      <c r="OVA76" s="25"/>
      <c r="OVB76" s="25"/>
      <c r="OVC76" s="25"/>
      <c r="OVD76" s="25"/>
      <c r="OVE76" s="25"/>
      <c r="OVF76" s="25"/>
      <c r="OVG76" s="25"/>
      <c r="OVH76" s="25"/>
      <c r="OVI76" s="25"/>
      <c r="OVJ76" s="25"/>
      <c r="OVK76" s="25"/>
      <c r="OVL76" s="25"/>
      <c r="OVM76" s="25"/>
      <c r="OVN76" s="25"/>
      <c r="OVO76" s="25"/>
      <c r="OVP76" s="25"/>
      <c r="OVQ76" s="25"/>
      <c r="OVR76" s="25"/>
      <c r="OVS76" s="25"/>
      <c r="OVT76" s="25"/>
      <c r="OVU76" s="25"/>
      <c r="OVV76" s="25"/>
      <c r="OVW76" s="25"/>
      <c r="OVX76" s="25"/>
      <c r="OVY76" s="25"/>
      <c r="OVZ76" s="25"/>
      <c r="OWA76" s="25"/>
      <c r="OWB76" s="25"/>
      <c r="OWC76" s="25"/>
      <c r="OWD76" s="25"/>
      <c r="OWE76" s="25"/>
      <c r="OWF76" s="25"/>
      <c r="OWG76" s="25"/>
      <c r="OWH76" s="25"/>
      <c r="OWI76" s="25"/>
      <c r="OWJ76" s="25"/>
      <c r="OWK76" s="25"/>
      <c r="OWL76" s="25"/>
      <c r="OWM76" s="25"/>
      <c r="OWN76" s="25"/>
      <c r="OWO76" s="25"/>
      <c r="OWP76" s="25"/>
      <c r="OWQ76" s="25"/>
      <c r="OWR76" s="25"/>
      <c r="OWS76" s="25"/>
      <c r="OWT76" s="25"/>
      <c r="OWU76" s="25"/>
      <c r="OWV76" s="25"/>
      <c r="OWW76" s="25"/>
      <c r="OWX76" s="25"/>
      <c r="OWY76" s="25"/>
      <c r="OWZ76" s="25"/>
      <c r="OXA76" s="25"/>
      <c r="OXB76" s="25"/>
      <c r="OXC76" s="25"/>
      <c r="OXD76" s="25"/>
      <c r="OXE76" s="25"/>
      <c r="OXF76" s="25"/>
      <c r="OXG76" s="25"/>
      <c r="OXH76" s="25"/>
      <c r="OXI76" s="25"/>
      <c r="OXJ76" s="25"/>
      <c r="OXK76" s="25"/>
      <c r="OXL76" s="25"/>
      <c r="OXM76" s="25"/>
      <c r="OXN76" s="25"/>
      <c r="OXO76" s="25"/>
      <c r="OXP76" s="25"/>
      <c r="OXQ76" s="25"/>
      <c r="OXR76" s="25"/>
      <c r="OXS76" s="25"/>
      <c r="OXT76" s="25"/>
      <c r="OXU76" s="25"/>
      <c r="OXV76" s="25"/>
      <c r="OXW76" s="25"/>
      <c r="OXX76" s="25"/>
      <c r="OXY76" s="25"/>
      <c r="OXZ76" s="25"/>
      <c r="OYA76" s="25"/>
      <c r="OYB76" s="25"/>
      <c r="OYC76" s="25"/>
      <c r="OYD76" s="25"/>
      <c r="OYE76" s="25"/>
      <c r="OYF76" s="25"/>
      <c r="OYG76" s="25"/>
      <c r="OYH76" s="25"/>
      <c r="OYI76" s="25"/>
      <c r="OYJ76" s="25"/>
      <c r="OYK76" s="25"/>
      <c r="OYL76" s="25"/>
      <c r="OYM76" s="25"/>
      <c r="OYN76" s="25"/>
      <c r="OYO76" s="25"/>
      <c r="OYP76" s="25"/>
      <c r="OYQ76" s="25"/>
      <c r="OYR76" s="25"/>
      <c r="OYS76" s="25"/>
      <c r="OYT76" s="25"/>
      <c r="OYU76" s="25"/>
      <c r="OYV76" s="25"/>
      <c r="OYW76" s="25"/>
      <c r="OYX76" s="25"/>
      <c r="OYY76" s="25"/>
      <c r="OYZ76" s="25"/>
      <c r="OZA76" s="25"/>
      <c r="OZB76" s="25"/>
      <c r="OZC76" s="25"/>
      <c r="OZD76" s="25"/>
      <c r="OZE76" s="25"/>
      <c r="OZF76" s="25"/>
      <c r="OZG76" s="25"/>
      <c r="OZH76" s="25"/>
      <c r="OZI76" s="25"/>
      <c r="OZJ76" s="25"/>
      <c r="OZK76" s="25"/>
      <c r="OZL76" s="25"/>
      <c r="OZM76" s="25"/>
      <c r="OZN76" s="25"/>
      <c r="OZO76" s="25"/>
      <c r="OZP76" s="25"/>
      <c r="OZQ76" s="25"/>
      <c r="OZR76" s="25"/>
      <c r="OZS76" s="25"/>
      <c r="OZT76" s="25"/>
      <c r="OZU76" s="25"/>
      <c r="OZV76" s="25"/>
      <c r="OZW76" s="25"/>
      <c r="OZX76" s="25"/>
      <c r="OZY76" s="25"/>
      <c r="OZZ76" s="25"/>
      <c r="PAA76" s="25"/>
      <c r="PAB76" s="25"/>
      <c r="PAC76" s="25"/>
      <c r="PAD76" s="25"/>
      <c r="PAE76" s="25"/>
      <c r="PAF76" s="25"/>
      <c r="PAG76" s="25"/>
      <c r="PAH76" s="25"/>
      <c r="PAI76" s="25"/>
      <c r="PAJ76" s="25"/>
      <c r="PAK76" s="25"/>
      <c r="PAL76" s="25"/>
      <c r="PAM76" s="25"/>
      <c r="PAN76" s="25"/>
      <c r="PAO76" s="25"/>
      <c r="PAP76" s="25"/>
      <c r="PAQ76" s="25"/>
      <c r="PAR76" s="25"/>
      <c r="PAS76" s="25"/>
      <c r="PAT76" s="25"/>
      <c r="PAU76" s="25"/>
      <c r="PAV76" s="25"/>
      <c r="PAW76" s="25"/>
      <c r="PAX76" s="25"/>
      <c r="PAY76" s="25"/>
      <c r="PAZ76" s="25"/>
      <c r="PBA76" s="25"/>
      <c r="PBB76" s="25"/>
      <c r="PBC76" s="25"/>
      <c r="PBD76" s="25"/>
      <c r="PBE76" s="25"/>
      <c r="PBF76" s="25"/>
      <c r="PBG76" s="25"/>
      <c r="PBH76" s="25"/>
      <c r="PBI76" s="25"/>
      <c r="PBJ76" s="25"/>
      <c r="PBK76" s="25"/>
      <c r="PBL76" s="25"/>
      <c r="PBM76" s="25"/>
      <c r="PBN76" s="25"/>
      <c r="PBO76" s="25"/>
      <c r="PBP76" s="25"/>
      <c r="PBQ76" s="25"/>
      <c r="PBR76" s="25"/>
      <c r="PBS76" s="25"/>
      <c r="PBT76" s="25"/>
      <c r="PBU76" s="25"/>
      <c r="PBV76" s="25"/>
      <c r="PBW76" s="25"/>
      <c r="PBX76" s="25"/>
      <c r="PBY76" s="25"/>
      <c r="PBZ76" s="25"/>
      <c r="PCA76" s="25"/>
      <c r="PCB76" s="25"/>
      <c r="PCC76" s="25"/>
      <c r="PCD76" s="25"/>
      <c r="PCE76" s="25"/>
      <c r="PCF76" s="25"/>
      <c r="PCG76" s="25"/>
      <c r="PCH76" s="25"/>
      <c r="PCI76" s="25"/>
      <c r="PCJ76" s="25"/>
      <c r="PCK76" s="25"/>
      <c r="PCL76" s="25"/>
      <c r="PCM76" s="25"/>
      <c r="PCN76" s="25"/>
      <c r="PCO76" s="25"/>
      <c r="PCP76" s="25"/>
      <c r="PCQ76" s="25"/>
      <c r="PCR76" s="25"/>
      <c r="PCS76" s="25"/>
      <c r="PCT76" s="25"/>
      <c r="PCU76" s="25"/>
      <c r="PCV76" s="25"/>
      <c r="PCW76" s="25"/>
      <c r="PCX76" s="25"/>
      <c r="PCY76" s="25"/>
      <c r="PCZ76" s="25"/>
      <c r="PDA76" s="25"/>
      <c r="PDB76" s="25"/>
      <c r="PDC76" s="25"/>
      <c r="PDD76" s="25"/>
      <c r="PDE76" s="25"/>
      <c r="PDF76" s="25"/>
      <c r="PDG76" s="25"/>
      <c r="PDH76" s="25"/>
      <c r="PDI76" s="25"/>
      <c r="PDJ76" s="25"/>
      <c r="PDK76" s="25"/>
      <c r="PDL76" s="25"/>
      <c r="PDM76" s="25"/>
      <c r="PDN76" s="25"/>
      <c r="PDO76" s="25"/>
      <c r="PDP76" s="25"/>
      <c r="PDQ76" s="25"/>
      <c r="PDR76" s="25"/>
      <c r="PDS76" s="25"/>
      <c r="PDT76" s="25"/>
      <c r="PDU76" s="25"/>
      <c r="PDV76" s="25"/>
      <c r="PDW76" s="25"/>
      <c r="PDX76" s="25"/>
      <c r="PDY76" s="25"/>
      <c r="PDZ76" s="25"/>
      <c r="PEA76" s="25"/>
      <c r="PEB76" s="25"/>
      <c r="PEC76" s="25"/>
      <c r="PED76" s="25"/>
      <c r="PEE76" s="25"/>
      <c r="PEF76" s="25"/>
      <c r="PEG76" s="25"/>
      <c r="PEH76" s="25"/>
      <c r="PEI76" s="25"/>
      <c r="PEJ76" s="25"/>
      <c r="PEK76" s="25"/>
      <c r="PEL76" s="25"/>
      <c r="PEM76" s="25"/>
      <c r="PEN76" s="25"/>
      <c r="PEO76" s="25"/>
      <c r="PEP76" s="25"/>
      <c r="PEQ76" s="25"/>
      <c r="PER76" s="25"/>
      <c r="PES76" s="25"/>
      <c r="PET76" s="25"/>
      <c r="PEU76" s="25"/>
      <c r="PEV76" s="25"/>
      <c r="PEW76" s="25"/>
      <c r="PEX76" s="25"/>
      <c r="PEY76" s="25"/>
      <c r="PEZ76" s="25"/>
      <c r="PFA76" s="25"/>
      <c r="PFB76" s="25"/>
      <c r="PFC76" s="25"/>
      <c r="PFD76" s="25"/>
      <c r="PFE76" s="25"/>
      <c r="PFF76" s="25"/>
      <c r="PFG76" s="25"/>
      <c r="PFH76" s="25"/>
      <c r="PFI76" s="25"/>
      <c r="PFJ76" s="25"/>
      <c r="PFK76" s="25"/>
      <c r="PFL76" s="25"/>
      <c r="PFM76" s="25"/>
      <c r="PFN76" s="25"/>
      <c r="PFO76" s="25"/>
      <c r="PFP76" s="25"/>
      <c r="PFQ76" s="25"/>
      <c r="PFR76" s="25"/>
      <c r="PFS76" s="25"/>
      <c r="PFT76" s="25"/>
      <c r="PFU76" s="25"/>
      <c r="PFV76" s="25"/>
      <c r="PFW76" s="25"/>
      <c r="PFX76" s="25"/>
      <c r="PFY76" s="25"/>
      <c r="PFZ76" s="25"/>
      <c r="PGA76" s="25"/>
      <c r="PGB76" s="25"/>
      <c r="PGC76" s="25"/>
      <c r="PGD76" s="25"/>
      <c r="PGE76" s="25"/>
      <c r="PGF76" s="25"/>
      <c r="PGG76" s="25"/>
      <c r="PGH76" s="25"/>
      <c r="PGI76" s="25"/>
      <c r="PGJ76" s="25"/>
      <c r="PGK76" s="25"/>
      <c r="PGL76" s="25"/>
      <c r="PGM76" s="25"/>
      <c r="PGN76" s="25"/>
      <c r="PGO76" s="25"/>
      <c r="PGP76" s="25"/>
      <c r="PGQ76" s="25"/>
      <c r="PGR76" s="25"/>
      <c r="PGS76" s="25"/>
      <c r="PGT76" s="25"/>
      <c r="PGU76" s="25"/>
      <c r="PGV76" s="25"/>
      <c r="PGW76" s="25"/>
      <c r="PGX76" s="25"/>
      <c r="PGY76" s="25"/>
      <c r="PGZ76" s="25"/>
      <c r="PHA76" s="25"/>
      <c r="PHB76" s="25"/>
      <c r="PHC76" s="25"/>
      <c r="PHD76" s="25"/>
      <c r="PHE76" s="25"/>
      <c r="PHF76" s="25"/>
      <c r="PHG76" s="25"/>
      <c r="PHH76" s="25"/>
      <c r="PHI76" s="25"/>
      <c r="PHJ76" s="25"/>
      <c r="PHK76" s="25"/>
      <c r="PHL76" s="25"/>
      <c r="PHM76" s="25"/>
      <c r="PHN76" s="25"/>
      <c r="PHO76" s="25"/>
      <c r="PHP76" s="25"/>
      <c r="PHQ76" s="25"/>
      <c r="PHR76" s="25"/>
      <c r="PHS76" s="25"/>
      <c r="PHT76" s="25"/>
      <c r="PHU76" s="25"/>
      <c r="PHV76" s="25"/>
      <c r="PHW76" s="25"/>
      <c r="PHX76" s="25"/>
      <c r="PHY76" s="25"/>
      <c r="PHZ76" s="25"/>
      <c r="PIA76" s="25"/>
      <c r="PIB76" s="25"/>
      <c r="PIC76" s="25"/>
      <c r="PID76" s="25"/>
      <c r="PIE76" s="25"/>
      <c r="PIF76" s="25"/>
      <c r="PIG76" s="25"/>
      <c r="PIH76" s="25"/>
      <c r="PII76" s="25"/>
      <c r="PIJ76" s="25"/>
      <c r="PIK76" s="25"/>
      <c r="PIL76" s="25"/>
      <c r="PIM76" s="25"/>
      <c r="PIN76" s="25"/>
      <c r="PIO76" s="25"/>
      <c r="PIP76" s="25"/>
      <c r="PIQ76" s="25"/>
      <c r="PIR76" s="25"/>
      <c r="PIS76" s="25"/>
      <c r="PIT76" s="25"/>
      <c r="PIU76" s="25"/>
      <c r="PIV76" s="25"/>
      <c r="PIW76" s="25"/>
      <c r="PIX76" s="25"/>
      <c r="PIY76" s="25"/>
      <c r="PIZ76" s="25"/>
      <c r="PJA76" s="25"/>
      <c r="PJB76" s="25"/>
      <c r="PJC76" s="25"/>
      <c r="PJD76" s="25"/>
      <c r="PJE76" s="25"/>
      <c r="PJF76" s="25"/>
      <c r="PJG76" s="25"/>
      <c r="PJH76" s="25"/>
      <c r="PJI76" s="25"/>
      <c r="PJJ76" s="25"/>
      <c r="PJK76" s="25"/>
      <c r="PJL76" s="25"/>
      <c r="PJM76" s="25"/>
      <c r="PJN76" s="25"/>
      <c r="PJO76" s="25"/>
      <c r="PJP76" s="25"/>
      <c r="PJQ76" s="25"/>
      <c r="PJR76" s="25"/>
      <c r="PJS76" s="25"/>
      <c r="PJT76" s="25"/>
      <c r="PJU76" s="25"/>
      <c r="PJV76" s="25"/>
      <c r="PJW76" s="25"/>
      <c r="PJX76" s="25"/>
      <c r="PJY76" s="25"/>
      <c r="PJZ76" s="25"/>
      <c r="PKA76" s="25"/>
      <c r="PKB76" s="25"/>
      <c r="PKC76" s="25"/>
      <c r="PKD76" s="25"/>
      <c r="PKE76" s="25"/>
      <c r="PKF76" s="25"/>
      <c r="PKG76" s="25"/>
      <c r="PKH76" s="25"/>
      <c r="PKI76" s="25"/>
      <c r="PKJ76" s="25"/>
      <c r="PKK76" s="25"/>
      <c r="PKL76" s="25"/>
      <c r="PKM76" s="25"/>
      <c r="PKN76" s="25"/>
      <c r="PKO76" s="25"/>
      <c r="PKP76" s="25"/>
      <c r="PKQ76" s="25"/>
      <c r="PKR76" s="25"/>
      <c r="PKS76" s="25"/>
      <c r="PKT76" s="25"/>
      <c r="PKU76" s="25"/>
      <c r="PKV76" s="25"/>
      <c r="PKW76" s="25"/>
      <c r="PKX76" s="25"/>
      <c r="PKY76" s="25"/>
      <c r="PKZ76" s="25"/>
      <c r="PLA76" s="25"/>
      <c r="PLB76" s="25"/>
      <c r="PLC76" s="25"/>
      <c r="PLD76" s="25"/>
      <c r="PLE76" s="25"/>
      <c r="PLF76" s="25"/>
      <c r="PLG76" s="25"/>
      <c r="PLH76" s="25"/>
      <c r="PLI76" s="25"/>
      <c r="PLJ76" s="25"/>
      <c r="PLK76" s="25"/>
      <c r="PLL76" s="25"/>
      <c r="PLM76" s="25"/>
      <c r="PLN76" s="25"/>
      <c r="PLO76" s="25"/>
      <c r="PLP76" s="25"/>
      <c r="PLQ76" s="25"/>
      <c r="PLR76" s="25"/>
      <c r="PLS76" s="25"/>
      <c r="PLT76" s="25"/>
      <c r="PLU76" s="25"/>
      <c r="PLV76" s="25"/>
      <c r="PLW76" s="25"/>
      <c r="PLX76" s="25"/>
      <c r="PLY76" s="25"/>
      <c r="PLZ76" s="25"/>
      <c r="PMA76" s="25"/>
      <c r="PMB76" s="25"/>
      <c r="PMC76" s="25"/>
      <c r="PMD76" s="25"/>
      <c r="PME76" s="25"/>
      <c r="PMF76" s="25"/>
      <c r="PMG76" s="25"/>
      <c r="PMH76" s="25"/>
      <c r="PMI76" s="25"/>
      <c r="PMJ76" s="25"/>
      <c r="PMK76" s="25"/>
      <c r="PML76" s="25"/>
      <c r="PMM76" s="25"/>
      <c r="PMN76" s="25"/>
      <c r="PMO76" s="25"/>
      <c r="PMP76" s="25"/>
      <c r="PMQ76" s="25"/>
      <c r="PMR76" s="25"/>
      <c r="PMS76" s="25"/>
      <c r="PMT76" s="25"/>
      <c r="PMU76" s="25"/>
      <c r="PMV76" s="25"/>
      <c r="PMW76" s="25"/>
      <c r="PMX76" s="25"/>
      <c r="PMY76" s="25"/>
      <c r="PMZ76" s="25"/>
      <c r="PNA76" s="25"/>
      <c r="PNB76" s="25"/>
      <c r="PNC76" s="25"/>
      <c r="PND76" s="25"/>
      <c r="PNE76" s="25"/>
      <c r="PNF76" s="25"/>
      <c r="PNG76" s="25"/>
      <c r="PNH76" s="25"/>
      <c r="PNI76" s="25"/>
      <c r="PNJ76" s="25"/>
      <c r="PNK76" s="25"/>
      <c r="PNL76" s="25"/>
      <c r="PNM76" s="25"/>
      <c r="PNN76" s="25"/>
      <c r="PNO76" s="25"/>
      <c r="PNP76" s="25"/>
      <c r="PNQ76" s="25"/>
      <c r="PNR76" s="25"/>
      <c r="PNS76" s="25"/>
      <c r="PNT76" s="25"/>
      <c r="PNU76" s="25"/>
      <c r="PNV76" s="25"/>
      <c r="PNW76" s="25"/>
      <c r="PNX76" s="25"/>
      <c r="PNY76" s="25"/>
      <c r="PNZ76" s="25"/>
      <c r="POA76" s="25"/>
      <c r="POB76" s="25"/>
      <c r="POC76" s="25"/>
      <c r="POD76" s="25"/>
      <c r="POE76" s="25"/>
      <c r="POF76" s="25"/>
      <c r="POG76" s="25"/>
      <c r="POH76" s="25"/>
      <c r="POI76" s="25"/>
      <c r="POJ76" s="25"/>
      <c r="POK76" s="25"/>
      <c r="POL76" s="25"/>
      <c r="POM76" s="25"/>
      <c r="PON76" s="25"/>
      <c r="POO76" s="25"/>
      <c r="POP76" s="25"/>
      <c r="POQ76" s="25"/>
      <c r="POR76" s="25"/>
      <c r="POS76" s="25"/>
      <c r="POT76" s="25"/>
      <c r="POU76" s="25"/>
      <c r="POV76" s="25"/>
      <c r="POW76" s="25"/>
      <c r="POX76" s="25"/>
      <c r="POY76" s="25"/>
      <c r="POZ76" s="25"/>
      <c r="PPA76" s="25"/>
      <c r="PPB76" s="25"/>
      <c r="PPC76" s="25"/>
      <c r="PPD76" s="25"/>
      <c r="PPE76" s="25"/>
      <c r="PPF76" s="25"/>
      <c r="PPG76" s="25"/>
      <c r="PPH76" s="25"/>
      <c r="PPI76" s="25"/>
      <c r="PPJ76" s="25"/>
      <c r="PPK76" s="25"/>
      <c r="PPL76" s="25"/>
      <c r="PPM76" s="25"/>
      <c r="PPN76" s="25"/>
      <c r="PPO76" s="25"/>
      <c r="PPP76" s="25"/>
      <c r="PPQ76" s="25"/>
      <c r="PPR76" s="25"/>
      <c r="PPS76" s="25"/>
      <c r="PPT76" s="25"/>
      <c r="PPU76" s="25"/>
      <c r="PPV76" s="25"/>
      <c r="PPW76" s="25"/>
      <c r="PPX76" s="25"/>
      <c r="PPY76" s="25"/>
      <c r="PPZ76" s="25"/>
      <c r="PQA76" s="25"/>
      <c r="PQB76" s="25"/>
      <c r="PQC76" s="25"/>
      <c r="PQD76" s="25"/>
      <c r="PQE76" s="25"/>
      <c r="PQF76" s="25"/>
      <c r="PQG76" s="25"/>
      <c r="PQH76" s="25"/>
      <c r="PQI76" s="25"/>
      <c r="PQJ76" s="25"/>
      <c r="PQK76" s="25"/>
      <c r="PQL76" s="25"/>
      <c r="PQM76" s="25"/>
      <c r="PQN76" s="25"/>
      <c r="PQO76" s="25"/>
      <c r="PQP76" s="25"/>
      <c r="PQQ76" s="25"/>
      <c r="PQR76" s="25"/>
      <c r="PQS76" s="25"/>
      <c r="PQT76" s="25"/>
      <c r="PQU76" s="25"/>
      <c r="PQV76" s="25"/>
      <c r="PQW76" s="25"/>
      <c r="PQX76" s="25"/>
      <c r="PQY76" s="25"/>
      <c r="PQZ76" s="25"/>
      <c r="PRA76" s="25"/>
      <c r="PRB76" s="25"/>
      <c r="PRC76" s="25"/>
      <c r="PRD76" s="25"/>
      <c r="PRE76" s="25"/>
      <c r="PRF76" s="25"/>
      <c r="PRG76" s="25"/>
      <c r="PRH76" s="25"/>
      <c r="PRI76" s="25"/>
      <c r="PRJ76" s="25"/>
      <c r="PRK76" s="25"/>
      <c r="PRL76" s="25"/>
      <c r="PRM76" s="25"/>
      <c r="PRN76" s="25"/>
      <c r="PRO76" s="25"/>
      <c r="PRP76" s="25"/>
      <c r="PRQ76" s="25"/>
      <c r="PRR76" s="25"/>
      <c r="PRS76" s="25"/>
      <c r="PRT76" s="25"/>
      <c r="PRU76" s="25"/>
      <c r="PRV76" s="25"/>
      <c r="PRW76" s="25"/>
      <c r="PRX76" s="25"/>
      <c r="PRY76" s="25"/>
      <c r="PRZ76" s="25"/>
      <c r="PSA76" s="25"/>
      <c r="PSB76" s="25"/>
      <c r="PSC76" s="25"/>
      <c r="PSD76" s="25"/>
      <c r="PSE76" s="25"/>
      <c r="PSF76" s="25"/>
      <c r="PSG76" s="25"/>
      <c r="PSH76" s="25"/>
      <c r="PSI76" s="25"/>
      <c r="PSJ76" s="25"/>
      <c r="PSK76" s="25"/>
      <c r="PSL76" s="25"/>
      <c r="PSM76" s="25"/>
      <c r="PSN76" s="25"/>
      <c r="PSO76" s="25"/>
      <c r="PSP76" s="25"/>
      <c r="PSQ76" s="25"/>
      <c r="PSR76" s="25"/>
      <c r="PSS76" s="25"/>
      <c r="PST76" s="25"/>
      <c r="PSU76" s="25"/>
      <c r="PSV76" s="25"/>
      <c r="PSW76" s="25"/>
      <c r="PSX76" s="25"/>
      <c r="PSY76" s="25"/>
      <c r="PSZ76" s="25"/>
      <c r="PTA76" s="25"/>
      <c r="PTB76" s="25"/>
      <c r="PTC76" s="25"/>
      <c r="PTD76" s="25"/>
      <c r="PTE76" s="25"/>
      <c r="PTF76" s="25"/>
      <c r="PTG76" s="25"/>
      <c r="PTH76" s="25"/>
      <c r="PTI76" s="25"/>
      <c r="PTJ76" s="25"/>
      <c r="PTK76" s="25"/>
      <c r="PTL76" s="25"/>
      <c r="PTM76" s="25"/>
      <c r="PTN76" s="25"/>
      <c r="PTO76" s="25"/>
      <c r="PTP76" s="25"/>
      <c r="PTQ76" s="25"/>
      <c r="PTR76" s="25"/>
      <c r="PTS76" s="25"/>
      <c r="PTT76" s="25"/>
      <c r="PTU76" s="25"/>
      <c r="PTV76" s="25"/>
      <c r="PTW76" s="25"/>
      <c r="PTX76" s="25"/>
      <c r="PTY76" s="25"/>
      <c r="PTZ76" s="25"/>
      <c r="PUA76" s="25"/>
      <c r="PUB76" s="25"/>
      <c r="PUC76" s="25"/>
      <c r="PUD76" s="25"/>
      <c r="PUE76" s="25"/>
      <c r="PUF76" s="25"/>
      <c r="PUG76" s="25"/>
      <c r="PUH76" s="25"/>
      <c r="PUI76" s="25"/>
      <c r="PUJ76" s="25"/>
      <c r="PUK76" s="25"/>
      <c r="PUL76" s="25"/>
      <c r="PUM76" s="25"/>
      <c r="PUN76" s="25"/>
      <c r="PUO76" s="25"/>
      <c r="PUP76" s="25"/>
      <c r="PUQ76" s="25"/>
      <c r="PUR76" s="25"/>
      <c r="PUS76" s="25"/>
      <c r="PUT76" s="25"/>
      <c r="PUU76" s="25"/>
      <c r="PUV76" s="25"/>
      <c r="PUW76" s="25"/>
      <c r="PUX76" s="25"/>
      <c r="PUY76" s="25"/>
      <c r="PUZ76" s="25"/>
      <c r="PVA76" s="25"/>
      <c r="PVB76" s="25"/>
      <c r="PVC76" s="25"/>
      <c r="PVD76" s="25"/>
      <c r="PVE76" s="25"/>
      <c r="PVF76" s="25"/>
      <c r="PVG76" s="25"/>
      <c r="PVH76" s="25"/>
      <c r="PVI76" s="25"/>
      <c r="PVJ76" s="25"/>
      <c r="PVK76" s="25"/>
      <c r="PVL76" s="25"/>
      <c r="PVM76" s="25"/>
      <c r="PVN76" s="25"/>
      <c r="PVO76" s="25"/>
      <c r="PVP76" s="25"/>
      <c r="PVQ76" s="25"/>
      <c r="PVR76" s="25"/>
      <c r="PVS76" s="25"/>
      <c r="PVT76" s="25"/>
      <c r="PVU76" s="25"/>
      <c r="PVV76" s="25"/>
      <c r="PVW76" s="25"/>
      <c r="PVX76" s="25"/>
      <c r="PVY76" s="25"/>
      <c r="PVZ76" s="25"/>
      <c r="PWA76" s="25"/>
      <c r="PWB76" s="25"/>
      <c r="PWC76" s="25"/>
      <c r="PWD76" s="25"/>
      <c r="PWE76" s="25"/>
      <c r="PWF76" s="25"/>
      <c r="PWG76" s="25"/>
      <c r="PWH76" s="25"/>
      <c r="PWI76" s="25"/>
      <c r="PWJ76" s="25"/>
      <c r="PWK76" s="25"/>
      <c r="PWL76" s="25"/>
      <c r="PWM76" s="25"/>
      <c r="PWN76" s="25"/>
      <c r="PWO76" s="25"/>
      <c r="PWP76" s="25"/>
      <c r="PWQ76" s="25"/>
      <c r="PWR76" s="25"/>
      <c r="PWS76" s="25"/>
      <c r="PWT76" s="25"/>
      <c r="PWU76" s="25"/>
      <c r="PWV76" s="25"/>
      <c r="PWW76" s="25"/>
      <c r="PWX76" s="25"/>
      <c r="PWY76" s="25"/>
      <c r="PWZ76" s="25"/>
      <c r="PXA76" s="25"/>
      <c r="PXB76" s="25"/>
      <c r="PXC76" s="25"/>
      <c r="PXD76" s="25"/>
      <c r="PXE76" s="25"/>
      <c r="PXF76" s="25"/>
      <c r="PXG76" s="25"/>
      <c r="PXH76" s="25"/>
      <c r="PXI76" s="25"/>
      <c r="PXJ76" s="25"/>
      <c r="PXK76" s="25"/>
      <c r="PXL76" s="25"/>
      <c r="PXM76" s="25"/>
      <c r="PXN76" s="25"/>
      <c r="PXO76" s="25"/>
      <c r="PXP76" s="25"/>
      <c r="PXQ76" s="25"/>
      <c r="PXR76" s="25"/>
      <c r="PXS76" s="25"/>
      <c r="PXT76" s="25"/>
      <c r="PXU76" s="25"/>
      <c r="PXV76" s="25"/>
      <c r="PXW76" s="25"/>
      <c r="PXX76" s="25"/>
      <c r="PXY76" s="25"/>
      <c r="PXZ76" s="25"/>
      <c r="PYA76" s="25"/>
      <c r="PYB76" s="25"/>
      <c r="PYC76" s="25"/>
      <c r="PYD76" s="25"/>
      <c r="PYE76" s="25"/>
      <c r="PYF76" s="25"/>
      <c r="PYG76" s="25"/>
      <c r="PYH76" s="25"/>
      <c r="PYI76" s="25"/>
      <c r="PYJ76" s="25"/>
      <c r="PYK76" s="25"/>
      <c r="PYL76" s="25"/>
      <c r="PYM76" s="25"/>
      <c r="PYN76" s="25"/>
      <c r="PYO76" s="25"/>
      <c r="PYP76" s="25"/>
      <c r="PYQ76" s="25"/>
      <c r="PYR76" s="25"/>
      <c r="PYS76" s="25"/>
      <c r="PYT76" s="25"/>
      <c r="PYU76" s="25"/>
      <c r="PYV76" s="25"/>
      <c r="PYW76" s="25"/>
      <c r="PYX76" s="25"/>
      <c r="PYY76" s="25"/>
      <c r="PYZ76" s="25"/>
      <c r="PZA76" s="25"/>
      <c r="PZB76" s="25"/>
      <c r="PZC76" s="25"/>
      <c r="PZD76" s="25"/>
      <c r="PZE76" s="25"/>
      <c r="PZF76" s="25"/>
      <c r="PZG76" s="25"/>
      <c r="PZH76" s="25"/>
      <c r="PZI76" s="25"/>
      <c r="PZJ76" s="25"/>
      <c r="PZK76" s="25"/>
      <c r="PZL76" s="25"/>
      <c r="PZM76" s="25"/>
      <c r="PZN76" s="25"/>
      <c r="PZO76" s="25"/>
      <c r="PZP76" s="25"/>
      <c r="PZQ76" s="25"/>
      <c r="PZR76" s="25"/>
      <c r="PZS76" s="25"/>
      <c r="PZT76" s="25"/>
      <c r="PZU76" s="25"/>
      <c r="PZV76" s="25"/>
      <c r="PZW76" s="25"/>
      <c r="PZX76" s="25"/>
      <c r="PZY76" s="25"/>
      <c r="PZZ76" s="25"/>
      <c r="QAA76" s="25"/>
      <c r="QAB76" s="25"/>
      <c r="QAC76" s="25"/>
      <c r="QAD76" s="25"/>
      <c r="QAE76" s="25"/>
      <c r="QAF76" s="25"/>
      <c r="QAG76" s="25"/>
      <c r="QAH76" s="25"/>
      <c r="QAI76" s="25"/>
      <c r="QAJ76" s="25"/>
      <c r="QAK76" s="25"/>
      <c r="QAL76" s="25"/>
      <c r="QAM76" s="25"/>
      <c r="QAN76" s="25"/>
      <c r="QAO76" s="25"/>
      <c r="QAP76" s="25"/>
      <c r="QAQ76" s="25"/>
      <c r="QAR76" s="25"/>
      <c r="QAS76" s="25"/>
      <c r="QAT76" s="25"/>
      <c r="QAU76" s="25"/>
      <c r="QAV76" s="25"/>
      <c r="QAW76" s="25"/>
      <c r="QAX76" s="25"/>
      <c r="QAY76" s="25"/>
      <c r="QAZ76" s="25"/>
      <c r="QBA76" s="25"/>
      <c r="QBB76" s="25"/>
      <c r="QBC76" s="25"/>
      <c r="QBD76" s="25"/>
      <c r="QBE76" s="25"/>
      <c r="QBF76" s="25"/>
      <c r="QBG76" s="25"/>
      <c r="QBH76" s="25"/>
      <c r="QBI76" s="25"/>
      <c r="QBJ76" s="25"/>
      <c r="QBK76" s="25"/>
      <c r="QBL76" s="25"/>
      <c r="QBM76" s="25"/>
      <c r="QBN76" s="25"/>
      <c r="QBO76" s="25"/>
      <c r="QBP76" s="25"/>
      <c r="QBQ76" s="25"/>
      <c r="QBR76" s="25"/>
      <c r="QBS76" s="25"/>
      <c r="QBT76" s="25"/>
      <c r="QBU76" s="25"/>
      <c r="QBV76" s="25"/>
      <c r="QBW76" s="25"/>
      <c r="QBX76" s="25"/>
      <c r="QBY76" s="25"/>
      <c r="QBZ76" s="25"/>
      <c r="QCA76" s="25"/>
      <c r="QCB76" s="25"/>
      <c r="QCC76" s="25"/>
      <c r="QCD76" s="25"/>
      <c r="QCE76" s="25"/>
      <c r="QCF76" s="25"/>
      <c r="QCG76" s="25"/>
      <c r="QCH76" s="25"/>
      <c r="QCI76" s="25"/>
      <c r="QCJ76" s="25"/>
      <c r="QCK76" s="25"/>
      <c r="QCL76" s="25"/>
      <c r="QCM76" s="25"/>
      <c r="QCN76" s="25"/>
      <c r="QCO76" s="25"/>
      <c r="QCP76" s="25"/>
      <c r="QCQ76" s="25"/>
      <c r="QCR76" s="25"/>
      <c r="QCS76" s="25"/>
      <c r="QCT76" s="25"/>
      <c r="QCU76" s="25"/>
      <c r="QCV76" s="25"/>
      <c r="QCW76" s="25"/>
      <c r="QCX76" s="25"/>
      <c r="QCY76" s="25"/>
      <c r="QCZ76" s="25"/>
      <c r="QDA76" s="25"/>
      <c r="QDB76" s="25"/>
      <c r="QDC76" s="25"/>
      <c r="QDD76" s="25"/>
      <c r="QDE76" s="25"/>
      <c r="QDF76" s="25"/>
      <c r="QDG76" s="25"/>
      <c r="QDH76" s="25"/>
      <c r="QDI76" s="25"/>
      <c r="QDJ76" s="25"/>
      <c r="QDK76" s="25"/>
      <c r="QDL76" s="25"/>
      <c r="QDM76" s="25"/>
      <c r="QDN76" s="25"/>
      <c r="QDO76" s="25"/>
      <c r="QDP76" s="25"/>
      <c r="QDQ76" s="25"/>
      <c r="QDR76" s="25"/>
      <c r="QDS76" s="25"/>
      <c r="QDT76" s="25"/>
      <c r="QDU76" s="25"/>
      <c r="QDV76" s="25"/>
      <c r="QDW76" s="25"/>
      <c r="QDX76" s="25"/>
      <c r="QDY76" s="25"/>
      <c r="QDZ76" s="25"/>
      <c r="QEA76" s="25"/>
      <c r="QEB76" s="25"/>
      <c r="QEC76" s="25"/>
      <c r="QED76" s="25"/>
      <c r="QEE76" s="25"/>
      <c r="QEF76" s="25"/>
      <c r="QEG76" s="25"/>
      <c r="QEH76" s="25"/>
      <c r="QEI76" s="25"/>
      <c r="QEJ76" s="25"/>
      <c r="QEK76" s="25"/>
      <c r="QEL76" s="25"/>
      <c r="QEM76" s="25"/>
      <c r="QEN76" s="25"/>
      <c r="QEO76" s="25"/>
      <c r="QEP76" s="25"/>
      <c r="QEQ76" s="25"/>
      <c r="QER76" s="25"/>
      <c r="QES76" s="25"/>
      <c r="QET76" s="25"/>
      <c r="QEU76" s="25"/>
      <c r="QEV76" s="25"/>
      <c r="QEW76" s="25"/>
      <c r="QEX76" s="25"/>
      <c r="QEY76" s="25"/>
      <c r="QEZ76" s="25"/>
      <c r="QFA76" s="25"/>
      <c r="QFB76" s="25"/>
      <c r="QFC76" s="25"/>
      <c r="QFD76" s="25"/>
      <c r="QFE76" s="25"/>
      <c r="QFF76" s="25"/>
      <c r="QFG76" s="25"/>
      <c r="QFH76" s="25"/>
      <c r="QFI76" s="25"/>
      <c r="QFJ76" s="25"/>
      <c r="QFK76" s="25"/>
      <c r="QFL76" s="25"/>
      <c r="QFM76" s="25"/>
      <c r="QFN76" s="25"/>
      <c r="QFO76" s="25"/>
      <c r="QFP76" s="25"/>
      <c r="QFQ76" s="25"/>
      <c r="QFR76" s="25"/>
      <c r="QFS76" s="25"/>
      <c r="QFT76" s="25"/>
      <c r="QFU76" s="25"/>
      <c r="QFV76" s="25"/>
      <c r="QFW76" s="25"/>
      <c r="QFX76" s="25"/>
      <c r="QFY76" s="25"/>
      <c r="QFZ76" s="25"/>
      <c r="QGA76" s="25"/>
      <c r="QGB76" s="25"/>
      <c r="QGC76" s="25"/>
      <c r="QGD76" s="25"/>
      <c r="QGE76" s="25"/>
      <c r="QGF76" s="25"/>
      <c r="QGG76" s="25"/>
      <c r="QGH76" s="25"/>
      <c r="QGI76" s="25"/>
      <c r="QGJ76" s="25"/>
      <c r="QGK76" s="25"/>
      <c r="QGL76" s="25"/>
      <c r="QGM76" s="25"/>
      <c r="QGN76" s="25"/>
      <c r="QGO76" s="25"/>
      <c r="QGP76" s="25"/>
      <c r="QGQ76" s="25"/>
      <c r="QGR76" s="25"/>
      <c r="QGS76" s="25"/>
      <c r="QGT76" s="25"/>
      <c r="QGU76" s="25"/>
      <c r="QGV76" s="25"/>
      <c r="QGW76" s="25"/>
      <c r="QGX76" s="25"/>
      <c r="QGY76" s="25"/>
      <c r="QGZ76" s="25"/>
      <c r="QHA76" s="25"/>
      <c r="QHB76" s="25"/>
      <c r="QHC76" s="25"/>
      <c r="QHD76" s="25"/>
      <c r="QHE76" s="25"/>
      <c r="QHF76" s="25"/>
      <c r="QHG76" s="25"/>
      <c r="QHH76" s="25"/>
      <c r="QHI76" s="25"/>
      <c r="QHJ76" s="25"/>
      <c r="QHK76" s="25"/>
      <c r="QHL76" s="25"/>
      <c r="QHM76" s="25"/>
      <c r="QHN76" s="25"/>
      <c r="QHO76" s="25"/>
      <c r="QHP76" s="25"/>
      <c r="QHQ76" s="25"/>
      <c r="QHR76" s="25"/>
      <c r="QHS76" s="25"/>
      <c r="QHT76" s="25"/>
      <c r="QHU76" s="25"/>
      <c r="QHV76" s="25"/>
      <c r="QHW76" s="25"/>
      <c r="QHX76" s="25"/>
      <c r="QHY76" s="25"/>
      <c r="QHZ76" s="25"/>
      <c r="QIA76" s="25"/>
      <c r="QIB76" s="25"/>
      <c r="QIC76" s="25"/>
      <c r="QID76" s="25"/>
      <c r="QIE76" s="25"/>
      <c r="QIF76" s="25"/>
      <c r="QIG76" s="25"/>
      <c r="QIH76" s="25"/>
      <c r="QII76" s="25"/>
      <c r="QIJ76" s="25"/>
      <c r="QIK76" s="25"/>
      <c r="QIL76" s="25"/>
      <c r="QIM76" s="25"/>
      <c r="QIN76" s="25"/>
      <c r="QIO76" s="25"/>
      <c r="QIP76" s="25"/>
      <c r="QIQ76" s="25"/>
      <c r="QIR76" s="25"/>
      <c r="QIS76" s="25"/>
      <c r="QIT76" s="25"/>
      <c r="QIU76" s="25"/>
      <c r="QIV76" s="25"/>
      <c r="QIW76" s="25"/>
      <c r="QIX76" s="25"/>
      <c r="QIY76" s="25"/>
      <c r="QIZ76" s="25"/>
      <c r="QJA76" s="25"/>
      <c r="QJB76" s="25"/>
      <c r="QJC76" s="25"/>
      <c r="QJD76" s="25"/>
      <c r="QJE76" s="25"/>
      <c r="QJF76" s="25"/>
      <c r="QJG76" s="25"/>
      <c r="QJH76" s="25"/>
      <c r="QJI76" s="25"/>
      <c r="QJJ76" s="25"/>
      <c r="QJK76" s="25"/>
      <c r="QJL76" s="25"/>
      <c r="QJM76" s="25"/>
      <c r="QJN76" s="25"/>
      <c r="QJO76" s="25"/>
      <c r="QJP76" s="25"/>
      <c r="QJQ76" s="25"/>
      <c r="QJR76" s="25"/>
      <c r="QJS76" s="25"/>
      <c r="QJT76" s="25"/>
      <c r="QJU76" s="25"/>
      <c r="QJV76" s="25"/>
      <c r="QJW76" s="25"/>
      <c r="QJX76" s="25"/>
      <c r="QJY76" s="25"/>
      <c r="QJZ76" s="25"/>
      <c r="QKA76" s="25"/>
      <c r="QKB76" s="25"/>
      <c r="QKC76" s="25"/>
      <c r="QKD76" s="25"/>
      <c r="QKE76" s="25"/>
      <c r="QKF76" s="25"/>
      <c r="QKG76" s="25"/>
      <c r="QKH76" s="25"/>
      <c r="QKI76" s="25"/>
      <c r="QKJ76" s="25"/>
      <c r="QKK76" s="25"/>
      <c r="QKL76" s="25"/>
      <c r="QKM76" s="25"/>
      <c r="QKN76" s="25"/>
      <c r="QKO76" s="25"/>
      <c r="QKP76" s="25"/>
      <c r="QKQ76" s="25"/>
      <c r="QKR76" s="25"/>
      <c r="QKS76" s="25"/>
      <c r="QKT76" s="25"/>
      <c r="QKU76" s="25"/>
      <c r="QKV76" s="25"/>
      <c r="QKW76" s="25"/>
      <c r="QKX76" s="25"/>
      <c r="QKY76" s="25"/>
      <c r="QKZ76" s="25"/>
      <c r="QLA76" s="25"/>
      <c r="QLB76" s="25"/>
      <c r="QLC76" s="25"/>
      <c r="QLD76" s="25"/>
      <c r="QLE76" s="25"/>
      <c r="QLF76" s="25"/>
      <c r="QLG76" s="25"/>
      <c r="QLH76" s="25"/>
      <c r="QLI76" s="25"/>
      <c r="QLJ76" s="25"/>
      <c r="QLK76" s="25"/>
      <c r="QLL76" s="25"/>
      <c r="QLM76" s="25"/>
      <c r="QLN76" s="25"/>
      <c r="QLO76" s="25"/>
      <c r="QLP76" s="25"/>
      <c r="QLQ76" s="25"/>
      <c r="QLR76" s="25"/>
      <c r="QLS76" s="25"/>
      <c r="QLT76" s="25"/>
      <c r="QLU76" s="25"/>
      <c r="QLV76" s="25"/>
      <c r="QLW76" s="25"/>
      <c r="QLX76" s="25"/>
      <c r="QLY76" s="25"/>
      <c r="QLZ76" s="25"/>
      <c r="QMA76" s="25"/>
      <c r="QMB76" s="25"/>
      <c r="QMC76" s="25"/>
      <c r="QMD76" s="25"/>
      <c r="QME76" s="25"/>
      <c r="QMF76" s="25"/>
      <c r="QMG76" s="25"/>
      <c r="QMH76" s="25"/>
      <c r="QMI76" s="25"/>
      <c r="QMJ76" s="25"/>
      <c r="QMK76" s="25"/>
      <c r="QML76" s="25"/>
      <c r="QMM76" s="25"/>
      <c r="QMN76" s="25"/>
      <c r="QMO76" s="25"/>
      <c r="QMP76" s="25"/>
      <c r="QMQ76" s="25"/>
      <c r="QMR76" s="25"/>
      <c r="QMS76" s="25"/>
      <c r="QMT76" s="25"/>
      <c r="QMU76" s="25"/>
      <c r="QMV76" s="25"/>
      <c r="QMW76" s="25"/>
      <c r="QMX76" s="25"/>
      <c r="QMY76" s="25"/>
      <c r="QMZ76" s="25"/>
      <c r="QNA76" s="25"/>
      <c r="QNB76" s="25"/>
      <c r="QNC76" s="25"/>
      <c r="QND76" s="25"/>
      <c r="QNE76" s="25"/>
      <c r="QNF76" s="25"/>
      <c r="QNG76" s="25"/>
      <c r="QNH76" s="25"/>
      <c r="QNI76" s="25"/>
      <c r="QNJ76" s="25"/>
      <c r="QNK76" s="25"/>
      <c r="QNL76" s="25"/>
      <c r="QNM76" s="25"/>
      <c r="QNN76" s="25"/>
      <c r="QNO76" s="25"/>
      <c r="QNP76" s="25"/>
      <c r="QNQ76" s="25"/>
      <c r="QNR76" s="25"/>
      <c r="QNS76" s="25"/>
      <c r="QNT76" s="25"/>
      <c r="QNU76" s="25"/>
      <c r="QNV76" s="25"/>
      <c r="QNW76" s="25"/>
      <c r="QNX76" s="25"/>
      <c r="QNY76" s="25"/>
      <c r="QNZ76" s="25"/>
      <c r="QOA76" s="25"/>
      <c r="QOB76" s="25"/>
      <c r="QOC76" s="25"/>
      <c r="QOD76" s="25"/>
      <c r="QOE76" s="25"/>
      <c r="QOF76" s="25"/>
      <c r="QOG76" s="25"/>
      <c r="QOH76" s="25"/>
      <c r="QOI76" s="25"/>
      <c r="QOJ76" s="25"/>
      <c r="QOK76" s="25"/>
      <c r="QOL76" s="25"/>
      <c r="QOM76" s="25"/>
      <c r="QON76" s="25"/>
      <c r="QOO76" s="25"/>
      <c r="QOP76" s="25"/>
      <c r="QOQ76" s="25"/>
      <c r="QOR76" s="25"/>
      <c r="QOS76" s="25"/>
      <c r="QOT76" s="25"/>
      <c r="QOU76" s="25"/>
      <c r="QOV76" s="25"/>
      <c r="QOW76" s="25"/>
      <c r="QOX76" s="25"/>
      <c r="QOY76" s="25"/>
      <c r="QOZ76" s="25"/>
      <c r="QPA76" s="25"/>
      <c r="QPB76" s="25"/>
      <c r="QPC76" s="25"/>
      <c r="QPD76" s="25"/>
      <c r="QPE76" s="25"/>
      <c r="QPF76" s="25"/>
      <c r="QPG76" s="25"/>
      <c r="QPH76" s="25"/>
      <c r="QPI76" s="25"/>
      <c r="QPJ76" s="25"/>
      <c r="QPK76" s="25"/>
      <c r="QPL76" s="25"/>
      <c r="QPM76" s="25"/>
      <c r="QPN76" s="25"/>
      <c r="QPO76" s="25"/>
      <c r="QPP76" s="25"/>
      <c r="QPQ76" s="25"/>
      <c r="QPR76" s="25"/>
      <c r="QPS76" s="25"/>
      <c r="QPT76" s="25"/>
      <c r="QPU76" s="25"/>
      <c r="QPV76" s="25"/>
      <c r="QPW76" s="25"/>
      <c r="QPX76" s="25"/>
      <c r="QPY76" s="25"/>
      <c r="QPZ76" s="25"/>
      <c r="QQA76" s="25"/>
      <c r="QQB76" s="25"/>
      <c r="QQC76" s="25"/>
      <c r="QQD76" s="25"/>
      <c r="QQE76" s="25"/>
      <c r="QQF76" s="25"/>
      <c r="QQG76" s="25"/>
      <c r="QQH76" s="25"/>
      <c r="QQI76" s="25"/>
      <c r="QQJ76" s="25"/>
      <c r="QQK76" s="25"/>
      <c r="QQL76" s="25"/>
      <c r="QQM76" s="25"/>
      <c r="QQN76" s="25"/>
      <c r="QQO76" s="25"/>
      <c r="QQP76" s="25"/>
      <c r="QQQ76" s="25"/>
      <c r="QQR76" s="25"/>
      <c r="QQS76" s="25"/>
      <c r="QQT76" s="25"/>
      <c r="QQU76" s="25"/>
      <c r="QQV76" s="25"/>
      <c r="QQW76" s="25"/>
      <c r="QQX76" s="25"/>
      <c r="QQY76" s="25"/>
      <c r="QQZ76" s="25"/>
      <c r="QRA76" s="25"/>
      <c r="QRB76" s="25"/>
      <c r="QRC76" s="25"/>
      <c r="QRD76" s="25"/>
      <c r="QRE76" s="25"/>
      <c r="QRF76" s="25"/>
      <c r="QRG76" s="25"/>
      <c r="QRH76" s="25"/>
      <c r="QRI76" s="25"/>
      <c r="QRJ76" s="25"/>
      <c r="QRK76" s="25"/>
      <c r="QRL76" s="25"/>
      <c r="QRM76" s="25"/>
      <c r="QRN76" s="25"/>
      <c r="QRO76" s="25"/>
      <c r="QRP76" s="25"/>
      <c r="QRQ76" s="25"/>
      <c r="QRR76" s="25"/>
      <c r="QRS76" s="25"/>
      <c r="QRT76" s="25"/>
      <c r="QRU76" s="25"/>
      <c r="QRV76" s="25"/>
      <c r="QRW76" s="25"/>
      <c r="QRX76" s="25"/>
      <c r="QRY76" s="25"/>
      <c r="QRZ76" s="25"/>
      <c r="QSA76" s="25"/>
      <c r="QSB76" s="25"/>
      <c r="QSC76" s="25"/>
      <c r="QSD76" s="25"/>
      <c r="QSE76" s="25"/>
      <c r="QSF76" s="25"/>
      <c r="QSG76" s="25"/>
      <c r="QSH76" s="25"/>
      <c r="QSI76" s="25"/>
      <c r="QSJ76" s="25"/>
      <c r="QSK76" s="25"/>
      <c r="QSL76" s="25"/>
      <c r="QSM76" s="25"/>
      <c r="QSN76" s="25"/>
      <c r="QSO76" s="25"/>
      <c r="QSP76" s="25"/>
      <c r="QSQ76" s="25"/>
      <c r="QSR76" s="25"/>
      <c r="QSS76" s="25"/>
      <c r="QST76" s="25"/>
      <c r="QSU76" s="25"/>
      <c r="QSV76" s="25"/>
      <c r="QSW76" s="25"/>
      <c r="QSX76" s="25"/>
      <c r="QSY76" s="25"/>
      <c r="QSZ76" s="25"/>
      <c r="QTA76" s="25"/>
      <c r="QTB76" s="25"/>
      <c r="QTC76" s="25"/>
      <c r="QTD76" s="25"/>
      <c r="QTE76" s="25"/>
      <c r="QTF76" s="25"/>
      <c r="QTG76" s="25"/>
      <c r="QTH76" s="25"/>
      <c r="QTI76" s="25"/>
      <c r="QTJ76" s="25"/>
      <c r="QTK76" s="25"/>
      <c r="QTL76" s="25"/>
      <c r="QTM76" s="25"/>
      <c r="QTN76" s="25"/>
      <c r="QTO76" s="25"/>
      <c r="QTP76" s="25"/>
      <c r="QTQ76" s="25"/>
      <c r="QTR76" s="25"/>
      <c r="QTS76" s="25"/>
      <c r="QTT76" s="25"/>
      <c r="QTU76" s="25"/>
      <c r="QTV76" s="25"/>
      <c r="QTW76" s="25"/>
      <c r="QTX76" s="25"/>
      <c r="QTY76" s="25"/>
      <c r="QTZ76" s="25"/>
      <c r="QUA76" s="25"/>
      <c r="QUB76" s="25"/>
      <c r="QUC76" s="25"/>
      <c r="QUD76" s="25"/>
      <c r="QUE76" s="25"/>
      <c r="QUF76" s="25"/>
      <c r="QUG76" s="25"/>
      <c r="QUH76" s="25"/>
      <c r="QUI76" s="25"/>
      <c r="QUJ76" s="25"/>
      <c r="QUK76" s="25"/>
      <c r="QUL76" s="25"/>
      <c r="QUM76" s="25"/>
      <c r="QUN76" s="25"/>
      <c r="QUO76" s="25"/>
      <c r="QUP76" s="25"/>
      <c r="QUQ76" s="25"/>
      <c r="QUR76" s="25"/>
      <c r="QUS76" s="25"/>
      <c r="QUT76" s="25"/>
      <c r="QUU76" s="25"/>
      <c r="QUV76" s="25"/>
      <c r="QUW76" s="25"/>
      <c r="QUX76" s="25"/>
      <c r="QUY76" s="25"/>
      <c r="QUZ76" s="25"/>
      <c r="QVA76" s="25"/>
      <c r="QVB76" s="25"/>
      <c r="QVC76" s="25"/>
      <c r="QVD76" s="25"/>
      <c r="QVE76" s="25"/>
      <c r="QVF76" s="25"/>
      <c r="QVG76" s="25"/>
      <c r="QVH76" s="25"/>
      <c r="QVI76" s="25"/>
      <c r="QVJ76" s="25"/>
      <c r="QVK76" s="25"/>
      <c r="QVL76" s="25"/>
      <c r="QVM76" s="25"/>
      <c r="QVN76" s="25"/>
      <c r="QVO76" s="25"/>
      <c r="QVP76" s="25"/>
      <c r="QVQ76" s="25"/>
      <c r="QVR76" s="25"/>
      <c r="QVS76" s="25"/>
      <c r="QVT76" s="25"/>
      <c r="QVU76" s="25"/>
      <c r="QVV76" s="25"/>
      <c r="QVW76" s="25"/>
      <c r="QVX76" s="25"/>
      <c r="QVY76" s="25"/>
      <c r="QVZ76" s="25"/>
      <c r="QWA76" s="25"/>
      <c r="QWB76" s="25"/>
      <c r="QWC76" s="25"/>
      <c r="QWD76" s="25"/>
      <c r="QWE76" s="25"/>
      <c r="QWF76" s="25"/>
      <c r="QWG76" s="25"/>
      <c r="QWH76" s="25"/>
      <c r="QWI76" s="25"/>
      <c r="QWJ76" s="25"/>
      <c r="QWK76" s="25"/>
      <c r="QWL76" s="25"/>
      <c r="QWM76" s="25"/>
      <c r="QWN76" s="25"/>
      <c r="QWO76" s="25"/>
      <c r="QWP76" s="25"/>
      <c r="QWQ76" s="25"/>
      <c r="QWR76" s="25"/>
      <c r="QWS76" s="25"/>
      <c r="QWT76" s="25"/>
      <c r="QWU76" s="25"/>
      <c r="QWV76" s="25"/>
      <c r="QWW76" s="25"/>
      <c r="QWX76" s="25"/>
      <c r="QWY76" s="25"/>
      <c r="QWZ76" s="25"/>
      <c r="QXA76" s="25"/>
      <c r="QXB76" s="25"/>
      <c r="QXC76" s="25"/>
      <c r="QXD76" s="25"/>
      <c r="QXE76" s="25"/>
      <c r="QXF76" s="25"/>
      <c r="QXG76" s="25"/>
      <c r="QXH76" s="25"/>
      <c r="QXI76" s="25"/>
      <c r="QXJ76" s="25"/>
      <c r="QXK76" s="25"/>
      <c r="QXL76" s="25"/>
      <c r="QXM76" s="25"/>
      <c r="QXN76" s="25"/>
      <c r="QXO76" s="25"/>
      <c r="QXP76" s="25"/>
      <c r="QXQ76" s="25"/>
      <c r="QXR76" s="25"/>
      <c r="QXS76" s="25"/>
      <c r="QXT76" s="25"/>
      <c r="QXU76" s="25"/>
      <c r="QXV76" s="25"/>
      <c r="QXW76" s="25"/>
      <c r="QXX76" s="25"/>
      <c r="QXY76" s="25"/>
      <c r="QXZ76" s="25"/>
      <c r="QYA76" s="25"/>
      <c r="QYB76" s="25"/>
      <c r="QYC76" s="25"/>
      <c r="QYD76" s="25"/>
      <c r="QYE76" s="25"/>
      <c r="QYF76" s="25"/>
      <c r="QYG76" s="25"/>
      <c r="QYH76" s="25"/>
      <c r="QYI76" s="25"/>
      <c r="QYJ76" s="25"/>
      <c r="QYK76" s="25"/>
      <c r="QYL76" s="25"/>
      <c r="QYM76" s="25"/>
      <c r="QYN76" s="25"/>
      <c r="QYO76" s="25"/>
      <c r="QYP76" s="25"/>
      <c r="QYQ76" s="25"/>
      <c r="QYR76" s="25"/>
      <c r="QYS76" s="25"/>
      <c r="QYT76" s="25"/>
      <c r="QYU76" s="25"/>
      <c r="QYV76" s="25"/>
      <c r="QYW76" s="25"/>
      <c r="QYX76" s="25"/>
      <c r="QYY76" s="25"/>
      <c r="QYZ76" s="25"/>
      <c r="QZA76" s="25"/>
      <c r="QZB76" s="25"/>
      <c r="QZC76" s="25"/>
      <c r="QZD76" s="25"/>
      <c r="QZE76" s="25"/>
      <c r="QZF76" s="25"/>
      <c r="QZG76" s="25"/>
      <c r="QZH76" s="25"/>
      <c r="QZI76" s="25"/>
      <c r="QZJ76" s="25"/>
      <c r="QZK76" s="25"/>
      <c r="QZL76" s="25"/>
      <c r="QZM76" s="25"/>
      <c r="QZN76" s="25"/>
      <c r="QZO76" s="25"/>
      <c r="QZP76" s="25"/>
      <c r="QZQ76" s="25"/>
      <c r="QZR76" s="25"/>
      <c r="QZS76" s="25"/>
      <c r="QZT76" s="25"/>
      <c r="QZU76" s="25"/>
      <c r="QZV76" s="25"/>
      <c r="QZW76" s="25"/>
      <c r="QZX76" s="25"/>
      <c r="QZY76" s="25"/>
      <c r="QZZ76" s="25"/>
      <c r="RAA76" s="25"/>
      <c r="RAB76" s="25"/>
      <c r="RAC76" s="25"/>
      <c r="RAD76" s="25"/>
      <c r="RAE76" s="25"/>
      <c r="RAF76" s="25"/>
      <c r="RAG76" s="25"/>
      <c r="RAH76" s="25"/>
      <c r="RAI76" s="25"/>
      <c r="RAJ76" s="25"/>
      <c r="RAK76" s="25"/>
      <c r="RAL76" s="25"/>
      <c r="RAM76" s="25"/>
      <c r="RAN76" s="25"/>
      <c r="RAO76" s="25"/>
      <c r="RAP76" s="25"/>
      <c r="RAQ76" s="25"/>
      <c r="RAR76" s="25"/>
      <c r="RAS76" s="25"/>
      <c r="RAT76" s="25"/>
      <c r="RAU76" s="25"/>
      <c r="RAV76" s="25"/>
      <c r="RAW76" s="25"/>
      <c r="RAX76" s="25"/>
      <c r="RAY76" s="25"/>
      <c r="RAZ76" s="25"/>
      <c r="RBA76" s="25"/>
      <c r="RBB76" s="25"/>
      <c r="RBC76" s="25"/>
      <c r="RBD76" s="25"/>
      <c r="RBE76" s="25"/>
      <c r="RBF76" s="25"/>
      <c r="RBG76" s="25"/>
      <c r="RBH76" s="25"/>
      <c r="RBI76" s="25"/>
      <c r="RBJ76" s="25"/>
      <c r="RBK76" s="25"/>
      <c r="RBL76" s="25"/>
      <c r="RBM76" s="25"/>
      <c r="RBN76" s="25"/>
      <c r="RBO76" s="25"/>
      <c r="RBP76" s="25"/>
      <c r="RBQ76" s="25"/>
      <c r="RBR76" s="25"/>
      <c r="RBS76" s="25"/>
      <c r="RBT76" s="25"/>
      <c r="RBU76" s="25"/>
      <c r="RBV76" s="25"/>
      <c r="RBW76" s="25"/>
      <c r="RBX76" s="25"/>
      <c r="RBY76" s="25"/>
      <c r="RBZ76" s="25"/>
      <c r="RCA76" s="25"/>
      <c r="RCB76" s="25"/>
      <c r="RCC76" s="25"/>
      <c r="RCD76" s="25"/>
      <c r="RCE76" s="25"/>
      <c r="RCF76" s="25"/>
      <c r="RCG76" s="25"/>
      <c r="RCH76" s="25"/>
      <c r="RCI76" s="25"/>
      <c r="RCJ76" s="25"/>
      <c r="RCK76" s="25"/>
      <c r="RCL76" s="25"/>
      <c r="RCM76" s="25"/>
      <c r="RCN76" s="25"/>
      <c r="RCO76" s="25"/>
      <c r="RCP76" s="25"/>
      <c r="RCQ76" s="25"/>
      <c r="RCR76" s="25"/>
      <c r="RCS76" s="25"/>
      <c r="RCT76" s="25"/>
      <c r="RCU76" s="25"/>
      <c r="RCV76" s="25"/>
      <c r="RCW76" s="25"/>
      <c r="RCX76" s="25"/>
      <c r="RCY76" s="25"/>
      <c r="RCZ76" s="25"/>
      <c r="RDA76" s="25"/>
      <c r="RDB76" s="25"/>
      <c r="RDC76" s="25"/>
      <c r="RDD76" s="25"/>
      <c r="RDE76" s="25"/>
      <c r="RDF76" s="25"/>
      <c r="RDG76" s="25"/>
      <c r="RDH76" s="25"/>
      <c r="RDI76" s="25"/>
      <c r="RDJ76" s="25"/>
      <c r="RDK76" s="25"/>
      <c r="RDL76" s="25"/>
      <c r="RDM76" s="25"/>
      <c r="RDN76" s="25"/>
      <c r="RDO76" s="25"/>
      <c r="RDP76" s="25"/>
      <c r="RDQ76" s="25"/>
      <c r="RDR76" s="25"/>
      <c r="RDS76" s="25"/>
      <c r="RDT76" s="25"/>
      <c r="RDU76" s="25"/>
      <c r="RDV76" s="25"/>
      <c r="RDW76" s="25"/>
      <c r="RDX76" s="25"/>
      <c r="RDY76" s="25"/>
      <c r="RDZ76" s="25"/>
      <c r="REA76" s="25"/>
      <c r="REB76" s="25"/>
      <c r="REC76" s="25"/>
      <c r="RED76" s="25"/>
      <c r="REE76" s="25"/>
      <c r="REF76" s="25"/>
      <c r="REG76" s="25"/>
      <c r="REH76" s="25"/>
      <c r="REI76" s="25"/>
      <c r="REJ76" s="25"/>
      <c r="REK76" s="25"/>
      <c r="REL76" s="25"/>
      <c r="REM76" s="25"/>
      <c r="REN76" s="25"/>
      <c r="REO76" s="25"/>
      <c r="REP76" s="25"/>
      <c r="REQ76" s="25"/>
      <c r="RER76" s="25"/>
      <c r="RES76" s="25"/>
      <c r="RET76" s="25"/>
      <c r="REU76" s="25"/>
      <c r="REV76" s="25"/>
      <c r="REW76" s="25"/>
      <c r="REX76" s="25"/>
      <c r="REY76" s="25"/>
      <c r="REZ76" s="25"/>
      <c r="RFA76" s="25"/>
      <c r="RFB76" s="25"/>
      <c r="RFC76" s="25"/>
      <c r="RFD76" s="25"/>
      <c r="RFE76" s="25"/>
      <c r="RFF76" s="25"/>
      <c r="RFG76" s="25"/>
      <c r="RFH76" s="25"/>
      <c r="RFI76" s="25"/>
      <c r="RFJ76" s="25"/>
      <c r="RFK76" s="25"/>
      <c r="RFL76" s="25"/>
      <c r="RFM76" s="25"/>
      <c r="RFN76" s="25"/>
      <c r="RFO76" s="25"/>
      <c r="RFP76" s="25"/>
      <c r="RFQ76" s="25"/>
      <c r="RFR76" s="25"/>
      <c r="RFS76" s="25"/>
      <c r="RFT76" s="25"/>
      <c r="RFU76" s="25"/>
      <c r="RFV76" s="25"/>
      <c r="RFW76" s="25"/>
      <c r="RFX76" s="25"/>
      <c r="RFY76" s="25"/>
      <c r="RFZ76" s="25"/>
      <c r="RGA76" s="25"/>
      <c r="RGB76" s="25"/>
      <c r="RGC76" s="25"/>
      <c r="RGD76" s="25"/>
      <c r="RGE76" s="25"/>
      <c r="RGF76" s="25"/>
      <c r="RGG76" s="25"/>
      <c r="RGH76" s="25"/>
      <c r="RGI76" s="25"/>
      <c r="RGJ76" s="25"/>
      <c r="RGK76" s="25"/>
      <c r="RGL76" s="25"/>
      <c r="RGM76" s="25"/>
      <c r="RGN76" s="25"/>
      <c r="RGO76" s="25"/>
      <c r="RGP76" s="25"/>
      <c r="RGQ76" s="25"/>
      <c r="RGR76" s="25"/>
      <c r="RGS76" s="25"/>
      <c r="RGT76" s="25"/>
      <c r="RGU76" s="25"/>
      <c r="RGV76" s="25"/>
      <c r="RGW76" s="25"/>
      <c r="RGX76" s="25"/>
      <c r="RGY76" s="25"/>
      <c r="RGZ76" s="25"/>
      <c r="RHA76" s="25"/>
      <c r="RHB76" s="25"/>
      <c r="RHC76" s="25"/>
      <c r="RHD76" s="25"/>
      <c r="RHE76" s="25"/>
      <c r="RHF76" s="25"/>
      <c r="RHG76" s="25"/>
      <c r="RHH76" s="25"/>
      <c r="RHI76" s="25"/>
      <c r="RHJ76" s="25"/>
      <c r="RHK76" s="25"/>
      <c r="RHL76" s="25"/>
      <c r="RHM76" s="25"/>
      <c r="RHN76" s="25"/>
      <c r="RHO76" s="25"/>
      <c r="RHP76" s="25"/>
      <c r="RHQ76" s="25"/>
      <c r="RHR76" s="25"/>
      <c r="RHS76" s="25"/>
      <c r="RHT76" s="25"/>
      <c r="RHU76" s="25"/>
      <c r="RHV76" s="25"/>
      <c r="RHW76" s="25"/>
      <c r="RHX76" s="25"/>
      <c r="RHY76" s="25"/>
      <c r="RHZ76" s="25"/>
      <c r="RIA76" s="25"/>
      <c r="RIB76" s="25"/>
      <c r="RIC76" s="25"/>
      <c r="RID76" s="25"/>
      <c r="RIE76" s="25"/>
      <c r="RIF76" s="25"/>
      <c r="RIG76" s="25"/>
      <c r="RIH76" s="25"/>
      <c r="RII76" s="25"/>
      <c r="RIJ76" s="25"/>
      <c r="RIK76" s="25"/>
      <c r="RIL76" s="25"/>
      <c r="RIM76" s="25"/>
      <c r="RIN76" s="25"/>
      <c r="RIO76" s="25"/>
      <c r="RIP76" s="25"/>
      <c r="RIQ76" s="25"/>
      <c r="RIR76" s="25"/>
      <c r="RIS76" s="25"/>
      <c r="RIT76" s="25"/>
      <c r="RIU76" s="25"/>
      <c r="RIV76" s="25"/>
      <c r="RIW76" s="25"/>
      <c r="RIX76" s="25"/>
      <c r="RIY76" s="25"/>
      <c r="RIZ76" s="25"/>
      <c r="RJA76" s="25"/>
      <c r="RJB76" s="25"/>
      <c r="RJC76" s="25"/>
      <c r="RJD76" s="25"/>
      <c r="RJE76" s="25"/>
      <c r="RJF76" s="25"/>
      <c r="RJG76" s="25"/>
      <c r="RJH76" s="25"/>
      <c r="RJI76" s="25"/>
      <c r="RJJ76" s="25"/>
      <c r="RJK76" s="25"/>
      <c r="RJL76" s="25"/>
      <c r="RJM76" s="25"/>
      <c r="RJN76" s="25"/>
      <c r="RJO76" s="25"/>
      <c r="RJP76" s="25"/>
      <c r="RJQ76" s="25"/>
      <c r="RJR76" s="25"/>
      <c r="RJS76" s="25"/>
      <c r="RJT76" s="25"/>
      <c r="RJU76" s="25"/>
      <c r="RJV76" s="25"/>
      <c r="RJW76" s="25"/>
      <c r="RJX76" s="25"/>
      <c r="RJY76" s="25"/>
      <c r="RJZ76" s="25"/>
      <c r="RKA76" s="25"/>
      <c r="RKB76" s="25"/>
      <c r="RKC76" s="25"/>
      <c r="RKD76" s="25"/>
      <c r="RKE76" s="25"/>
      <c r="RKF76" s="25"/>
      <c r="RKG76" s="25"/>
      <c r="RKH76" s="25"/>
      <c r="RKI76" s="25"/>
      <c r="RKJ76" s="25"/>
      <c r="RKK76" s="25"/>
      <c r="RKL76" s="25"/>
      <c r="RKM76" s="25"/>
      <c r="RKN76" s="25"/>
      <c r="RKO76" s="25"/>
      <c r="RKP76" s="25"/>
      <c r="RKQ76" s="25"/>
      <c r="RKR76" s="25"/>
      <c r="RKS76" s="25"/>
      <c r="RKT76" s="25"/>
      <c r="RKU76" s="25"/>
      <c r="RKV76" s="25"/>
      <c r="RKW76" s="25"/>
      <c r="RKX76" s="25"/>
      <c r="RKY76" s="25"/>
      <c r="RKZ76" s="25"/>
      <c r="RLA76" s="25"/>
      <c r="RLB76" s="25"/>
      <c r="RLC76" s="25"/>
      <c r="RLD76" s="25"/>
      <c r="RLE76" s="25"/>
      <c r="RLF76" s="25"/>
      <c r="RLG76" s="25"/>
      <c r="RLH76" s="25"/>
      <c r="RLI76" s="25"/>
      <c r="RLJ76" s="25"/>
      <c r="RLK76" s="25"/>
      <c r="RLL76" s="25"/>
      <c r="RLM76" s="25"/>
      <c r="RLN76" s="25"/>
      <c r="RLO76" s="25"/>
      <c r="RLP76" s="25"/>
      <c r="RLQ76" s="25"/>
      <c r="RLR76" s="25"/>
      <c r="RLS76" s="25"/>
      <c r="RLT76" s="25"/>
      <c r="RLU76" s="25"/>
      <c r="RLV76" s="25"/>
      <c r="RLW76" s="25"/>
      <c r="RLX76" s="25"/>
      <c r="RLY76" s="25"/>
      <c r="RLZ76" s="25"/>
      <c r="RMA76" s="25"/>
      <c r="RMB76" s="25"/>
      <c r="RMC76" s="25"/>
      <c r="RMD76" s="25"/>
      <c r="RME76" s="25"/>
      <c r="RMF76" s="25"/>
      <c r="RMG76" s="25"/>
      <c r="RMH76" s="25"/>
      <c r="RMI76" s="25"/>
      <c r="RMJ76" s="25"/>
      <c r="RMK76" s="25"/>
      <c r="RML76" s="25"/>
      <c r="RMM76" s="25"/>
      <c r="RMN76" s="25"/>
      <c r="RMO76" s="25"/>
      <c r="RMP76" s="25"/>
      <c r="RMQ76" s="25"/>
      <c r="RMR76" s="25"/>
      <c r="RMS76" s="25"/>
      <c r="RMT76" s="25"/>
      <c r="RMU76" s="25"/>
      <c r="RMV76" s="25"/>
      <c r="RMW76" s="25"/>
      <c r="RMX76" s="25"/>
      <c r="RMY76" s="25"/>
      <c r="RMZ76" s="25"/>
      <c r="RNA76" s="25"/>
      <c r="RNB76" s="25"/>
      <c r="RNC76" s="25"/>
      <c r="RND76" s="25"/>
      <c r="RNE76" s="25"/>
      <c r="RNF76" s="25"/>
      <c r="RNG76" s="25"/>
      <c r="RNH76" s="25"/>
      <c r="RNI76" s="25"/>
      <c r="RNJ76" s="25"/>
      <c r="RNK76" s="25"/>
      <c r="RNL76" s="25"/>
      <c r="RNM76" s="25"/>
      <c r="RNN76" s="25"/>
      <c r="RNO76" s="25"/>
      <c r="RNP76" s="25"/>
      <c r="RNQ76" s="25"/>
      <c r="RNR76" s="25"/>
      <c r="RNS76" s="25"/>
      <c r="RNT76" s="25"/>
      <c r="RNU76" s="25"/>
      <c r="RNV76" s="25"/>
      <c r="RNW76" s="25"/>
      <c r="RNX76" s="25"/>
      <c r="RNY76" s="25"/>
      <c r="RNZ76" s="25"/>
      <c r="ROA76" s="25"/>
      <c r="ROB76" s="25"/>
      <c r="ROC76" s="25"/>
      <c r="ROD76" s="25"/>
      <c r="ROE76" s="25"/>
      <c r="ROF76" s="25"/>
      <c r="ROG76" s="25"/>
      <c r="ROH76" s="25"/>
      <c r="ROI76" s="25"/>
      <c r="ROJ76" s="25"/>
      <c r="ROK76" s="25"/>
      <c r="ROL76" s="25"/>
      <c r="ROM76" s="25"/>
      <c r="RON76" s="25"/>
      <c r="ROO76" s="25"/>
      <c r="ROP76" s="25"/>
      <c r="ROQ76" s="25"/>
      <c r="ROR76" s="25"/>
      <c r="ROS76" s="25"/>
      <c r="ROT76" s="25"/>
      <c r="ROU76" s="25"/>
      <c r="ROV76" s="25"/>
      <c r="ROW76" s="25"/>
      <c r="ROX76" s="25"/>
      <c r="ROY76" s="25"/>
      <c r="ROZ76" s="25"/>
      <c r="RPA76" s="25"/>
      <c r="RPB76" s="25"/>
      <c r="RPC76" s="25"/>
      <c r="RPD76" s="25"/>
      <c r="RPE76" s="25"/>
      <c r="RPF76" s="25"/>
      <c r="RPG76" s="25"/>
      <c r="RPH76" s="25"/>
      <c r="RPI76" s="25"/>
      <c r="RPJ76" s="25"/>
      <c r="RPK76" s="25"/>
      <c r="RPL76" s="25"/>
      <c r="RPM76" s="25"/>
      <c r="RPN76" s="25"/>
      <c r="RPO76" s="25"/>
      <c r="RPP76" s="25"/>
      <c r="RPQ76" s="25"/>
      <c r="RPR76" s="25"/>
      <c r="RPS76" s="25"/>
      <c r="RPT76" s="25"/>
      <c r="RPU76" s="25"/>
      <c r="RPV76" s="25"/>
      <c r="RPW76" s="25"/>
      <c r="RPX76" s="25"/>
      <c r="RPY76" s="25"/>
      <c r="RPZ76" s="25"/>
      <c r="RQA76" s="25"/>
      <c r="RQB76" s="25"/>
      <c r="RQC76" s="25"/>
      <c r="RQD76" s="25"/>
      <c r="RQE76" s="25"/>
      <c r="RQF76" s="25"/>
      <c r="RQG76" s="25"/>
      <c r="RQH76" s="25"/>
      <c r="RQI76" s="25"/>
      <c r="RQJ76" s="25"/>
      <c r="RQK76" s="25"/>
      <c r="RQL76" s="25"/>
      <c r="RQM76" s="25"/>
      <c r="RQN76" s="25"/>
      <c r="RQO76" s="25"/>
      <c r="RQP76" s="25"/>
      <c r="RQQ76" s="25"/>
      <c r="RQR76" s="25"/>
      <c r="RQS76" s="25"/>
      <c r="RQT76" s="25"/>
      <c r="RQU76" s="25"/>
      <c r="RQV76" s="25"/>
      <c r="RQW76" s="25"/>
      <c r="RQX76" s="25"/>
      <c r="RQY76" s="25"/>
      <c r="RQZ76" s="25"/>
      <c r="RRA76" s="25"/>
      <c r="RRB76" s="25"/>
      <c r="RRC76" s="25"/>
      <c r="RRD76" s="25"/>
      <c r="RRE76" s="25"/>
      <c r="RRF76" s="25"/>
      <c r="RRG76" s="25"/>
      <c r="RRH76" s="25"/>
      <c r="RRI76" s="25"/>
      <c r="RRJ76" s="25"/>
      <c r="RRK76" s="25"/>
      <c r="RRL76" s="25"/>
      <c r="RRM76" s="25"/>
      <c r="RRN76" s="25"/>
      <c r="RRO76" s="25"/>
      <c r="RRP76" s="25"/>
      <c r="RRQ76" s="25"/>
      <c r="RRR76" s="25"/>
      <c r="RRS76" s="25"/>
      <c r="RRT76" s="25"/>
      <c r="RRU76" s="25"/>
      <c r="RRV76" s="25"/>
      <c r="RRW76" s="25"/>
      <c r="RRX76" s="25"/>
      <c r="RRY76" s="25"/>
      <c r="RRZ76" s="25"/>
      <c r="RSA76" s="25"/>
      <c r="RSB76" s="25"/>
      <c r="RSC76" s="25"/>
      <c r="RSD76" s="25"/>
      <c r="RSE76" s="25"/>
      <c r="RSF76" s="25"/>
      <c r="RSG76" s="25"/>
      <c r="RSH76" s="25"/>
      <c r="RSI76" s="25"/>
      <c r="RSJ76" s="25"/>
      <c r="RSK76" s="25"/>
      <c r="RSL76" s="25"/>
      <c r="RSM76" s="25"/>
      <c r="RSN76" s="25"/>
      <c r="RSO76" s="25"/>
      <c r="RSP76" s="25"/>
      <c r="RSQ76" s="25"/>
      <c r="RSR76" s="25"/>
      <c r="RSS76" s="25"/>
      <c r="RST76" s="25"/>
      <c r="RSU76" s="25"/>
      <c r="RSV76" s="25"/>
      <c r="RSW76" s="25"/>
      <c r="RSX76" s="25"/>
      <c r="RSY76" s="25"/>
      <c r="RSZ76" s="25"/>
      <c r="RTA76" s="25"/>
      <c r="RTB76" s="25"/>
      <c r="RTC76" s="25"/>
      <c r="RTD76" s="25"/>
      <c r="RTE76" s="25"/>
      <c r="RTF76" s="25"/>
      <c r="RTG76" s="25"/>
      <c r="RTH76" s="25"/>
      <c r="RTI76" s="25"/>
      <c r="RTJ76" s="25"/>
      <c r="RTK76" s="25"/>
      <c r="RTL76" s="25"/>
      <c r="RTM76" s="25"/>
      <c r="RTN76" s="25"/>
      <c r="RTO76" s="25"/>
      <c r="RTP76" s="25"/>
      <c r="RTQ76" s="25"/>
      <c r="RTR76" s="25"/>
      <c r="RTS76" s="25"/>
      <c r="RTT76" s="25"/>
      <c r="RTU76" s="25"/>
      <c r="RTV76" s="25"/>
      <c r="RTW76" s="25"/>
      <c r="RTX76" s="25"/>
      <c r="RTY76" s="25"/>
      <c r="RTZ76" s="25"/>
      <c r="RUA76" s="25"/>
      <c r="RUB76" s="25"/>
      <c r="RUC76" s="25"/>
      <c r="RUD76" s="25"/>
      <c r="RUE76" s="25"/>
      <c r="RUF76" s="25"/>
      <c r="RUG76" s="25"/>
      <c r="RUH76" s="25"/>
      <c r="RUI76" s="25"/>
      <c r="RUJ76" s="25"/>
      <c r="RUK76" s="25"/>
      <c r="RUL76" s="25"/>
      <c r="RUM76" s="25"/>
      <c r="RUN76" s="25"/>
      <c r="RUO76" s="25"/>
      <c r="RUP76" s="25"/>
      <c r="RUQ76" s="25"/>
      <c r="RUR76" s="25"/>
      <c r="RUS76" s="25"/>
      <c r="RUT76" s="25"/>
      <c r="RUU76" s="25"/>
      <c r="RUV76" s="25"/>
      <c r="RUW76" s="25"/>
      <c r="RUX76" s="25"/>
      <c r="RUY76" s="25"/>
      <c r="RUZ76" s="25"/>
      <c r="RVA76" s="25"/>
      <c r="RVB76" s="25"/>
      <c r="RVC76" s="25"/>
      <c r="RVD76" s="25"/>
      <c r="RVE76" s="25"/>
      <c r="RVF76" s="25"/>
      <c r="RVG76" s="25"/>
      <c r="RVH76" s="25"/>
      <c r="RVI76" s="25"/>
      <c r="RVJ76" s="25"/>
      <c r="RVK76" s="25"/>
      <c r="RVL76" s="25"/>
      <c r="RVM76" s="25"/>
      <c r="RVN76" s="25"/>
      <c r="RVO76" s="25"/>
      <c r="RVP76" s="25"/>
      <c r="RVQ76" s="25"/>
      <c r="RVR76" s="25"/>
      <c r="RVS76" s="25"/>
      <c r="RVT76" s="25"/>
      <c r="RVU76" s="25"/>
      <c r="RVV76" s="25"/>
      <c r="RVW76" s="25"/>
      <c r="RVX76" s="25"/>
      <c r="RVY76" s="25"/>
      <c r="RVZ76" s="25"/>
      <c r="RWA76" s="25"/>
      <c r="RWB76" s="25"/>
      <c r="RWC76" s="25"/>
      <c r="RWD76" s="25"/>
      <c r="RWE76" s="25"/>
      <c r="RWF76" s="25"/>
      <c r="RWG76" s="25"/>
      <c r="RWH76" s="25"/>
      <c r="RWI76" s="25"/>
      <c r="RWJ76" s="25"/>
      <c r="RWK76" s="25"/>
      <c r="RWL76" s="25"/>
      <c r="RWM76" s="25"/>
      <c r="RWN76" s="25"/>
      <c r="RWO76" s="25"/>
      <c r="RWP76" s="25"/>
      <c r="RWQ76" s="25"/>
      <c r="RWR76" s="25"/>
      <c r="RWS76" s="25"/>
      <c r="RWT76" s="25"/>
      <c r="RWU76" s="25"/>
      <c r="RWV76" s="25"/>
      <c r="RWW76" s="25"/>
      <c r="RWX76" s="25"/>
      <c r="RWY76" s="25"/>
      <c r="RWZ76" s="25"/>
      <c r="RXA76" s="25"/>
      <c r="RXB76" s="25"/>
      <c r="RXC76" s="25"/>
      <c r="RXD76" s="25"/>
      <c r="RXE76" s="25"/>
      <c r="RXF76" s="25"/>
      <c r="RXG76" s="25"/>
      <c r="RXH76" s="25"/>
      <c r="RXI76" s="25"/>
      <c r="RXJ76" s="25"/>
      <c r="RXK76" s="25"/>
      <c r="RXL76" s="25"/>
      <c r="RXM76" s="25"/>
      <c r="RXN76" s="25"/>
      <c r="RXO76" s="25"/>
      <c r="RXP76" s="25"/>
      <c r="RXQ76" s="25"/>
      <c r="RXR76" s="25"/>
      <c r="RXS76" s="25"/>
      <c r="RXT76" s="25"/>
      <c r="RXU76" s="25"/>
      <c r="RXV76" s="25"/>
      <c r="RXW76" s="25"/>
      <c r="RXX76" s="25"/>
      <c r="RXY76" s="25"/>
      <c r="RXZ76" s="25"/>
      <c r="RYA76" s="25"/>
      <c r="RYB76" s="25"/>
      <c r="RYC76" s="25"/>
      <c r="RYD76" s="25"/>
      <c r="RYE76" s="25"/>
      <c r="RYF76" s="25"/>
      <c r="RYG76" s="25"/>
      <c r="RYH76" s="25"/>
      <c r="RYI76" s="25"/>
      <c r="RYJ76" s="25"/>
      <c r="RYK76" s="25"/>
      <c r="RYL76" s="25"/>
      <c r="RYM76" s="25"/>
      <c r="RYN76" s="25"/>
      <c r="RYO76" s="25"/>
      <c r="RYP76" s="25"/>
      <c r="RYQ76" s="25"/>
      <c r="RYR76" s="25"/>
      <c r="RYS76" s="25"/>
      <c r="RYT76" s="25"/>
      <c r="RYU76" s="25"/>
      <c r="RYV76" s="25"/>
      <c r="RYW76" s="25"/>
      <c r="RYX76" s="25"/>
      <c r="RYY76" s="25"/>
      <c r="RYZ76" s="25"/>
      <c r="RZA76" s="25"/>
      <c r="RZB76" s="25"/>
      <c r="RZC76" s="25"/>
      <c r="RZD76" s="25"/>
      <c r="RZE76" s="25"/>
      <c r="RZF76" s="25"/>
      <c r="RZG76" s="25"/>
      <c r="RZH76" s="25"/>
      <c r="RZI76" s="25"/>
      <c r="RZJ76" s="25"/>
      <c r="RZK76" s="25"/>
      <c r="RZL76" s="25"/>
      <c r="RZM76" s="25"/>
      <c r="RZN76" s="25"/>
      <c r="RZO76" s="25"/>
      <c r="RZP76" s="25"/>
      <c r="RZQ76" s="25"/>
      <c r="RZR76" s="25"/>
      <c r="RZS76" s="25"/>
      <c r="RZT76" s="25"/>
      <c r="RZU76" s="25"/>
      <c r="RZV76" s="25"/>
      <c r="RZW76" s="25"/>
      <c r="RZX76" s="25"/>
      <c r="RZY76" s="25"/>
      <c r="RZZ76" s="25"/>
      <c r="SAA76" s="25"/>
      <c r="SAB76" s="25"/>
      <c r="SAC76" s="25"/>
      <c r="SAD76" s="25"/>
      <c r="SAE76" s="25"/>
      <c r="SAF76" s="25"/>
      <c r="SAG76" s="25"/>
      <c r="SAH76" s="25"/>
      <c r="SAI76" s="25"/>
      <c r="SAJ76" s="25"/>
      <c r="SAK76" s="25"/>
      <c r="SAL76" s="25"/>
      <c r="SAM76" s="25"/>
      <c r="SAN76" s="25"/>
      <c r="SAO76" s="25"/>
      <c r="SAP76" s="25"/>
      <c r="SAQ76" s="25"/>
      <c r="SAR76" s="25"/>
      <c r="SAS76" s="25"/>
      <c r="SAT76" s="25"/>
      <c r="SAU76" s="25"/>
      <c r="SAV76" s="25"/>
      <c r="SAW76" s="25"/>
      <c r="SAX76" s="25"/>
      <c r="SAY76" s="25"/>
      <c r="SAZ76" s="25"/>
      <c r="SBA76" s="25"/>
      <c r="SBB76" s="25"/>
      <c r="SBC76" s="25"/>
      <c r="SBD76" s="25"/>
      <c r="SBE76" s="25"/>
      <c r="SBF76" s="25"/>
      <c r="SBG76" s="25"/>
      <c r="SBH76" s="25"/>
      <c r="SBI76" s="25"/>
      <c r="SBJ76" s="25"/>
      <c r="SBK76" s="25"/>
      <c r="SBL76" s="25"/>
      <c r="SBM76" s="25"/>
      <c r="SBN76" s="25"/>
      <c r="SBO76" s="25"/>
      <c r="SBP76" s="25"/>
      <c r="SBQ76" s="25"/>
      <c r="SBR76" s="25"/>
      <c r="SBS76" s="25"/>
      <c r="SBT76" s="25"/>
      <c r="SBU76" s="25"/>
      <c r="SBV76" s="25"/>
      <c r="SBW76" s="25"/>
      <c r="SBX76" s="25"/>
      <c r="SBY76" s="25"/>
      <c r="SBZ76" s="25"/>
      <c r="SCA76" s="25"/>
      <c r="SCB76" s="25"/>
      <c r="SCC76" s="25"/>
      <c r="SCD76" s="25"/>
      <c r="SCE76" s="25"/>
      <c r="SCF76" s="25"/>
      <c r="SCG76" s="25"/>
      <c r="SCH76" s="25"/>
      <c r="SCI76" s="25"/>
      <c r="SCJ76" s="25"/>
      <c r="SCK76" s="25"/>
      <c r="SCL76" s="25"/>
      <c r="SCM76" s="25"/>
      <c r="SCN76" s="25"/>
      <c r="SCO76" s="25"/>
      <c r="SCP76" s="25"/>
      <c r="SCQ76" s="25"/>
      <c r="SCR76" s="25"/>
      <c r="SCS76" s="25"/>
      <c r="SCT76" s="25"/>
      <c r="SCU76" s="25"/>
      <c r="SCV76" s="25"/>
      <c r="SCW76" s="25"/>
      <c r="SCX76" s="25"/>
      <c r="SCY76" s="25"/>
      <c r="SCZ76" s="25"/>
      <c r="SDA76" s="25"/>
      <c r="SDB76" s="25"/>
      <c r="SDC76" s="25"/>
      <c r="SDD76" s="25"/>
      <c r="SDE76" s="25"/>
      <c r="SDF76" s="25"/>
      <c r="SDG76" s="25"/>
      <c r="SDH76" s="25"/>
      <c r="SDI76" s="25"/>
      <c r="SDJ76" s="25"/>
      <c r="SDK76" s="25"/>
      <c r="SDL76" s="25"/>
      <c r="SDM76" s="25"/>
      <c r="SDN76" s="25"/>
      <c r="SDO76" s="25"/>
      <c r="SDP76" s="25"/>
      <c r="SDQ76" s="25"/>
      <c r="SDR76" s="25"/>
      <c r="SDS76" s="25"/>
      <c r="SDT76" s="25"/>
      <c r="SDU76" s="25"/>
      <c r="SDV76" s="25"/>
      <c r="SDW76" s="25"/>
      <c r="SDX76" s="25"/>
      <c r="SDY76" s="25"/>
      <c r="SDZ76" s="25"/>
      <c r="SEA76" s="25"/>
      <c r="SEB76" s="25"/>
      <c r="SEC76" s="25"/>
      <c r="SED76" s="25"/>
      <c r="SEE76" s="25"/>
      <c r="SEF76" s="25"/>
      <c r="SEG76" s="25"/>
      <c r="SEH76" s="25"/>
      <c r="SEI76" s="25"/>
      <c r="SEJ76" s="25"/>
      <c r="SEK76" s="25"/>
      <c r="SEL76" s="25"/>
      <c r="SEM76" s="25"/>
      <c r="SEN76" s="25"/>
      <c r="SEO76" s="25"/>
      <c r="SEP76" s="25"/>
      <c r="SEQ76" s="25"/>
      <c r="SER76" s="25"/>
      <c r="SES76" s="25"/>
      <c r="SET76" s="25"/>
      <c r="SEU76" s="25"/>
      <c r="SEV76" s="25"/>
      <c r="SEW76" s="25"/>
      <c r="SEX76" s="25"/>
      <c r="SEY76" s="25"/>
      <c r="SEZ76" s="25"/>
      <c r="SFA76" s="25"/>
      <c r="SFB76" s="25"/>
      <c r="SFC76" s="25"/>
      <c r="SFD76" s="25"/>
      <c r="SFE76" s="25"/>
      <c r="SFF76" s="25"/>
      <c r="SFG76" s="25"/>
      <c r="SFH76" s="25"/>
      <c r="SFI76" s="25"/>
      <c r="SFJ76" s="25"/>
      <c r="SFK76" s="25"/>
      <c r="SFL76" s="25"/>
      <c r="SFM76" s="25"/>
      <c r="SFN76" s="25"/>
      <c r="SFO76" s="25"/>
      <c r="SFP76" s="25"/>
      <c r="SFQ76" s="25"/>
      <c r="SFR76" s="25"/>
      <c r="SFS76" s="25"/>
      <c r="SFT76" s="25"/>
      <c r="SFU76" s="25"/>
      <c r="SFV76" s="25"/>
      <c r="SFW76" s="25"/>
      <c r="SFX76" s="25"/>
      <c r="SFY76" s="25"/>
      <c r="SFZ76" s="25"/>
      <c r="SGA76" s="25"/>
      <c r="SGB76" s="25"/>
      <c r="SGC76" s="25"/>
      <c r="SGD76" s="25"/>
      <c r="SGE76" s="25"/>
      <c r="SGF76" s="25"/>
      <c r="SGG76" s="25"/>
      <c r="SGH76" s="25"/>
      <c r="SGI76" s="25"/>
      <c r="SGJ76" s="25"/>
      <c r="SGK76" s="25"/>
      <c r="SGL76" s="25"/>
      <c r="SGM76" s="25"/>
      <c r="SGN76" s="25"/>
      <c r="SGO76" s="25"/>
      <c r="SGP76" s="25"/>
      <c r="SGQ76" s="25"/>
      <c r="SGR76" s="25"/>
      <c r="SGS76" s="25"/>
      <c r="SGT76" s="25"/>
      <c r="SGU76" s="25"/>
      <c r="SGV76" s="25"/>
      <c r="SGW76" s="25"/>
      <c r="SGX76" s="25"/>
      <c r="SGY76" s="25"/>
      <c r="SGZ76" s="25"/>
      <c r="SHA76" s="25"/>
      <c r="SHB76" s="25"/>
      <c r="SHC76" s="25"/>
      <c r="SHD76" s="25"/>
      <c r="SHE76" s="25"/>
      <c r="SHF76" s="25"/>
      <c r="SHG76" s="25"/>
      <c r="SHH76" s="25"/>
      <c r="SHI76" s="25"/>
      <c r="SHJ76" s="25"/>
      <c r="SHK76" s="25"/>
      <c r="SHL76" s="25"/>
      <c r="SHM76" s="25"/>
      <c r="SHN76" s="25"/>
      <c r="SHO76" s="25"/>
      <c r="SHP76" s="25"/>
      <c r="SHQ76" s="25"/>
      <c r="SHR76" s="25"/>
      <c r="SHS76" s="25"/>
      <c r="SHT76" s="25"/>
      <c r="SHU76" s="25"/>
      <c r="SHV76" s="25"/>
      <c r="SHW76" s="25"/>
      <c r="SHX76" s="25"/>
      <c r="SHY76" s="25"/>
      <c r="SHZ76" s="25"/>
      <c r="SIA76" s="25"/>
      <c r="SIB76" s="25"/>
      <c r="SIC76" s="25"/>
      <c r="SID76" s="25"/>
      <c r="SIE76" s="25"/>
      <c r="SIF76" s="25"/>
      <c r="SIG76" s="25"/>
      <c r="SIH76" s="25"/>
      <c r="SII76" s="25"/>
      <c r="SIJ76" s="25"/>
      <c r="SIK76" s="25"/>
      <c r="SIL76" s="25"/>
      <c r="SIM76" s="25"/>
      <c r="SIN76" s="25"/>
      <c r="SIO76" s="25"/>
      <c r="SIP76" s="25"/>
      <c r="SIQ76" s="25"/>
      <c r="SIR76" s="25"/>
      <c r="SIS76" s="25"/>
      <c r="SIT76" s="25"/>
      <c r="SIU76" s="25"/>
      <c r="SIV76" s="25"/>
      <c r="SIW76" s="25"/>
      <c r="SIX76" s="25"/>
      <c r="SIY76" s="25"/>
      <c r="SIZ76" s="25"/>
      <c r="SJA76" s="25"/>
      <c r="SJB76" s="25"/>
      <c r="SJC76" s="25"/>
      <c r="SJD76" s="25"/>
      <c r="SJE76" s="25"/>
      <c r="SJF76" s="25"/>
      <c r="SJG76" s="25"/>
      <c r="SJH76" s="25"/>
      <c r="SJI76" s="25"/>
      <c r="SJJ76" s="25"/>
      <c r="SJK76" s="25"/>
      <c r="SJL76" s="25"/>
      <c r="SJM76" s="25"/>
      <c r="SJN76" s="25"/>
      <c r="SJO76" s="25"/>
      <c r="SJP76" s="25"/>
      <c r="SJQ76" s="25"/>
      <c r="SJR76" s="25"/>
      <c r="SJS76" s="25"/>
      <c r="SJT76" s="25"/>
      <c r="SJU76" s="25"/>
      <c r="SJV76" s="25"/>
      <c r="SJW76" s="25"/>
      <c r="SJX76" s="25"/>
      <c r="SJY76" s="25"/>
      <c r="SJZ76" s="25"/>
      <c r="SKA76" s="25"/>
      <c r="SKB76" s="25"/>
      <c r="SKC76" s="25"/>
      <c r="SKD76" s="25"/>
      <c r="SKE76" s="25"/>
      <c r="SKF76" s="25"/>
      <c r="SKG76" s="25"/>
      <c r="SKH76" s="25"/>
      <c r="SKI76" s="25"/>
      <c r="SKJ76" s="25"/>
      <c r="SKK76" s="25"/>
      <c r="SKL76" s="25"/>
      <c r="SKM76" s="25"/>
      <c r="SKN76" s="25"/>
      <c r="SKO76" s="25"/>
      <c r="SKP76" s="25"/>
      <c r="SKQ76" s="25"/>
      <c r="SKR76" s="25"/>
      <c r="SKS76" s="25"/>
      <c r="SKT76" s="25"/>
      <c r="SKU76" s="25"/>
      <c r="SKV76" s="25"/>
      <c r="SKW76" s="25"/>
      <c r="SKX76" s="25"/>
      <c r="SKY76" s="25"/>
      <c r="SKZ76" s="25"/>
      <c r="SLA76" s="25"/>
      <c r="SLB76" s="25"/>
      <c r="SLC76" s="25"/>
      <c r="SLD76" s="25"/>
      <c r="SLE76" s="25"/>
      <c r="SLF76" s="25"/>
      <c r="SLG76" s="25"/>
      <c r="SLH76" s="25"/>
      <c r="SLI76" s="25"/>
      <c r="SLJ76" s="25"/>
      <c r="SLK76" s="25"/>
      <c r="SLL76" s="25"/>
      <c r="SLM76" s="25"/>
      <c r="SLN76" s="25"/>
      <c r="SLO76" s="25"/>
      <c r="SLP76" s="25"/>
      <c r="SLQ76" s="25"/>
      <c r="SLR76" s="25"/>
      <c r="SLS76" s="25"/>
      <c r="SLT76" s="25"/>
      <c r="SLU76" s="25"/>
      <c r="SLV76" s="25"/>
      <c r="SLW76" s="25"/>
      <c r="SLX76" s="25"/>
      <c r="SLY76" s="25"/>
      <c r="SLZ76" s="25"/>
      <c r="SMA76" s="25"/>
      <c r="SMB76" s="25"/>
      <c r="SMC76" s="25"/>
      <c r="SMD76" s="25"/>
      <c r="SME76" s="25"/>
      <c r="SMF76" s="25"/>
      <c r="SMG76" s="25"/>
      <c r="SMH76" s="25"/>
      <c r="SMI76" s="25"/>
      <c r="SMJ76" s="25"/>
      <c r="SMK76" s="25"/>
      <c r="SML76" s="25"/>
      <c r="SMM76" s="25"/>
      <c r="SMN76" s="25"/>
      <c r="SMO76" s="25"/>
      <c r="SMP76" s="25"/>
      <c r="SMQ76" s="25"/>
      <c r="SMR76" s="25"/>
      <c r="SMS76" s="25"/>
      <c r="SMT76" s="25"/>
      <c r="SMU76" s="25"/>
      <c r="SMV76" s="25"/>
      <c r="SMW76" s="25"/>
      <c r="SMX76" s="25"/>
      <c r="SMY76" s="25"/>
      <c r="SMZ76" s="25"/>
      <c r="SNA76" s="25"/>
      <c r="SNB76" s="25"/>
      <c r="SNC76" s="25"/>
      <c r="SND76" s="25"/>
      <c r="SNE76" s="25"/>
      <c r="SNF76" s="25"/>
      <c r="SNG76" s="25"/>
      <c r="SNH76" s="25"/>
      <c r="SNI76" s="25"/>
      <c r="SNJ76" s="25"/>
      <c r="SNK76" s="25"/>
      <c r="SNL76" s="25"/>
      <c r="SNM76" s="25"/>
      <c r="SNN76" s="25"/>
      <c r="SNO76" s="25"/>
      <c r="SNP76" s="25"/>
      <c r="SNQ76" s="25"/>
      <c r="SNR76" s="25"/>
      <c r="SNS76" s="25"/>
      <c r="SNT76" s="25"/>
      <c r="SNU76" s="25"/>
      <c r="SNV76" s="25"/>
      <c r="SNW76" s="25"/>
      <c r="SNX76" s="25"/>
      <c r="SNY76" s="25"/>
      <c r="SNZ76" s="25"/>
      <c r="SOA76" s="25"/>
      <c r="SOB76" s="25"/>
      <c r="SOC76" s="25"/>
      <c r="SOD76" s="25"/>
      <c r="SOE76" s="25"/>
      <c r="SOF76" s="25"/>
      <c r="SOG76" s="25"/>
      <c r="SOH76" s="25"/>
      <c r="SOI76" s="25"/>
      <c r="SOJ76" s="25"/>
      <c r="SOK76" s="25"/>
      <c r="SOL76" s="25"/>
      <c r="SOM76" s="25"/>
      <c r="SON76" s="25"/>
      <c r="SOO76" s="25"/>
      <c r="SOP76" s="25"/>
      <c r="SOQ76" s="25"/>
      <c r="SOR76" s="25"/>
      <c r="SOS76" s="25"/>
      <c r="SOT76" s="25"/>
      <c r="SOU76" s="25"/>
      <c r="SOV76" s="25"/>
      <c r="SOW76" s="25"/>
      <c r="SOX76" s="25"/>
      <c r="SOY76" s="25"/>
      <c r="SOZ76" s="25"/>
      <c r="SPA76" s="25"/>
      <c r="SPB76" s="25"/>
      <c r="SPC76" s="25"/>
      <c r="SPD76" s="25"/>
      <c r="SPE76" s="25"/>
      <c r="SPF76" s="25"/>
      <c r="SPG76" s="25"/>
      <c r="SPH76" s="25"/>
      <c r="SPI76" s="25"/>
      <c r="SPJ76" s="25"/>
      <c r="SPK76" s="25"/>
      <c r="SPL76" s="25"/>
      <c r="SPM76" s="25"/>
      <c r="SPN76" s="25"/>
      <c r="SPO76" s="25"/>
      <c r="SPP76" s="25"/>
      <c r="SPQ76" s="25"/>
      <c r="SPR76" s="25"/>
      <c r="SPS76" s="25"/>
      <c r="SPT76" s="25"/>
      <c r="SPU76" s="25"/>
      <c r="SPV76" s="25"/>
      <c r="SPW76" s="25"/>
      <c r="SPX76" s="25"/>
      <c r="SPY76" s="25"/>
      <c r="SPZ76" s="25"/>
      <c r="SQA76" s="25"/>
      <c r="SQB76" s="25"/>
      <c r="SQC76" s="25"/>
      <c r="SQD76" s="25"/>
      <c r="SQE76" s="25"/>
      <c r="SQF76" s="25"/>
      <c r="SQG76" s="25"/>
      <c r="SQH76" s="25"/>
      <c r="SQI76" s="25"/>
      <c r="SQJ76" s="25"/>
      <c r="SQK76" s="25"/>
      <c r="SQL76" s="25"/>
      <c r="SQM76" s="25"/>
      <c r="SQN76" s="25"/>
      <c r="SQO76" s="25"/>
      <c r="SQP76" s="25"/>
      <c r="SQQ76" s="25"/>
      <c r="SQR76" s="25"/>
      <c r="SQS76" s="25"/>
      <c r="SQT76" s="25"/>
      <c r="SQU76" s="25"/>
      <c r="SQV76" s="25"/>
      <c r="SQW76" s="25"/>
      <c r="SQX76" s="25"/>
      <c r="SQY76" s="25"/>
      <c r="SQZ76" s="25"/>
      <c r="SRA76" s="25"/>
      <c r="SRB76" s="25"/>
      <c r="SRC76" s="25"/>
      <c r="SRD76" s="25"/>
      <c r="SRE76" s="25"/>
      <c r="SRF76" s="25"/>
      <c r="SRG76" s="25"/>
      <c r="SRH76" s="25"/>
      <c r="SRI76" s="25"/>
      <c r="SRJ76" s="25"/>
      <c r="SRK76" s="25"/>
      <c r="SRL76" s="25"/>
      <c r="SRM76" s="25"/>
      <c r="SRN76" s="25"/>
      <c r="SRO76" s="25"/>
      <c r="SRP76" s="25"/>
      <c r="SRQ76" s="25"/>
      <c r="SRR76" s="25"/>
      <c r="SRS76" s="25"/>
      <c r="SRT76" s="25"/>
      <c r="SRU76" s="25"/>
      <c r="SRV76" s="25"/>
      <c r="SRW76" s="25"/>
      <c r="SRX76" s="25"/>
      <c r="SRY76" s="25"/>
      <c r="SRZ76" s="25"/>
      <c r="SSA76" s="25"/>
      <c r="SSB76" s="25"/>
      <c r="SSC76" s="25"/>
      <c r="SSD76" s="25"/>
      <c r="SSE76" s="25"/>
      <c r="SSF76" s="25"/>
      <c r="SSG76" s="25"/>
      <c r="SSH76" s="25"/>
      <c r="SSI76" s="25"/>
      <c r="SSJ76" s="25"/>
      <c r="SSK76" s="25"/>
      <c r="SSL76" s="25"/>
      <c r="SSM76" s="25"/>
      <c r="SSN76" s="25"/>
      <c r="SSO76" s="25"/>
      <c r="SSP76" s="25"/>
      <c r="SSQ76" s="25"/>
      <c r="SSR76" s="25"/>
      <c r="SSS76" s="25"/>
      <c r="SST76" s="25"/>
      <c r="SSU76" s="25"/>
      <c r="SSV76" s="25"/>
      <c r="SSW76" s="25"/>
      <c r="SSX76" s="25"/>
      <c r="SSY76" s="25"/>
      <c r="SSZ76" s="25"/>
      <c r="STA76" s="25"/>
      <c r="STB76" s="25"/>
      <c r="STC76" s="25"/>
      <c r="STD76" s="25"/>
      <c r="STE76" s="25"/>
      <c r="STF76" s="25"/>
      <c r="STG76" s="25"/>
      <c r="STH76" s="25"/>
      <c r="STI76" s="25"/>
      <c r="STJ76" s="25"/>
      <c r="STK76" s="25"/>
      <c r="STL76" s="25"/>
      <c r="STM76" s="25"/>
      <c r="STN76" s="25"/>
      <c r="STO76" s="25"/>
      <c r="STP76" s="25"/>
      <c r="STQ76" s="25"/>
      <c r="STR76" s="25"/>
      <c r="STS76" s="25"/>
      <c r="STT76" s="25"/>
      <c r="STU76" s="25"/>
      <c r="STV76" s="25"/>
      <c r="STW76" s="25"/>
      <c r="STX76" s="25"/>
      <c r="STY76" s="25"/>
      <c r="STZ76" s="25"/>
      <c r="SUA76" s="25"/>
      <c r="SUB76" s="25"/>
      <c r="SUC76" s="25"/>
      <c r="SUD76" s="25"/>
      <c r="SUE76" s="25"/>
      <c r="SUF76" s="25"/>
      <c r="SUG76" s="25"/>
      <c r="SUH76" s="25"/>
      <c r="SUI76" s="25"/>
      <c r="SUJ76" s="25"/>
      <c r="SUK76" s="25"/>
      <c r="SUL76" s="25"/>
      <c r="SUM76" s="25"/>
      <c r="SUN76" s="25"/>
      <c r="SUO76" s="25"/>
      <c r="SUP76" s="25"/>
      <c r="SUQ76" s="25"/>
      <c r="SUR76" s="25"/>
      <c r="SUS76" s="25"/>
      <c r="SUT76" s="25"/>
      <c r="SUU76" s="25"/>
      <c r="SUV76" s="25"/>
      <c r="SUW76" s="25"/>
      <c r="SUX76" s="25"/>
      <c r="SUY76" s="25"/>
      <c r="SUZ76" s="25"/>
      <c r="SVA76" s="25"/>
      <c r="SVB76" s="25"/>
      <c r="SVC76" s="25"/>
      <c r="SVD76" s="25"/>
      <c r="SVE76" s="25"/>
      <c r="SVF76" s="25"/>
      <c r="SVG76" s="25"/>
      <c r="SVH76" s="25"/>
      <c r="SVI76" s="25"/>
      <c r="SVJ76" s="25"/>
      <c r="SVK76" s="25"/>
      <c r="SVL76" s="25"/>
      <c r="SVM76" s="25"/>
      <c r="SVN76" s="25"/>
      <c r="SVO76" s="25"/>
      <c r="SVP76" s="25"/>
      <c r="SVQ76" s="25"/>
      <c r="SVR76" s="25"/>
      <c r="SVS76" s="25"/>
      <c r="SVT76" s="25"/>
      <c r="SVU76" s="25"/>
      <c r="SVV76" s="25"/>
      <c r="SVW76" s="25"/>
      <c r="SVX76" s="25"/>
      <c r="SVY76" s="25"/>
      <c r="SVZ76" s="25"/>
      <c r="SWA76" s="25"/>
      <c r="SWB76" s="25"/>
      <c r="SWC76" s="25"/>
      <c r="SWD76" s="25"/>
      <c r="SWE76" s="25"/>
      <c r="SWF76" s="25"/>
      <c r="SWG76" s="25"/>
      <c r="SWH76" s="25"/>
      <c r="SWI76" s="25"/>
      <c r="SWJ76" s="25"/>
      <c r="SWK76" s="25"/>
      <c r="SWL76" s="25"/>
      <c r="SWM76" s="25"/>
      <c r="SWN76" s="25"/>
      <c r="SWO76" s="25"/>
      <c r="SWP76" s="25"/>
      <c r="SWQ76" s="25"/>
      <c r="SWR76" s="25"/>
      <c r="SWS76" s="25"/>
      <c r="SWT76" s="25"/>
      <c r="SWU76" s="25"/>
      <c r="SWV76" s="25"/>
      <c r="SWW76" s="25"/>
      <c r="SWX76" s="25"/>
      <c r="SWY76" s="25"/>
      <c r="SWZ76" s="25"/>
      <c r="SXA76" s="25"/>
      <c r="SXB76" s="25"/>
      <c r="SXC76" s="25"/>
      <c r="SXD76" s="25"/>
      <c r="SXE76" s="25"/>
      <c r="SXF76" s="25"/>
      <c r="SXG76" s="25"/>
      <c r="SXH76" s="25"/>
      <c r="SXI76" s="25"/>
      <c r="SXJ76" s="25"/>
      <c r="SXK76" s="25"/>
      <c r="SXL76" s="25"/>
      <c r="SXM76" s="25"/>
      <c r="SXN76" s="25"/>
      <c r="SXO76" s="25"/>
      <c r="SXP76" s="25"/>
      <c r="SXQ76" s="25"/>
      <c r="SXR76" s="25"/>
      <c r="SXS76" s="25"/>
      <c r="SXT76" s="25"/>
      <c r="SXU76" s="25"/>
      <c r="SXV76" s="25"/>
      <c r="SXW76" s="25"/>
      <c r="SXX76" s="25"/>
      <c r="SXY76" s="25"/>
      <c r="SXZ76" s="25"/>
      <c r="SYA76" s="25"/>
      <c r="SYB76" s="25"/>
      <c r="SYC76" s="25"/>
      <c r="SYD76" s="25"/>
      <c r="SYE76" s="25"/>
      <c r="SYF76" s="25"/>
      <c r="SYG76" s="25"/>
      <c r="SYH76" s="25"/>
      <c r="SYI76" s="25"/>
      <c r="SYJ76" s="25"/>
      <c r="SYK76" s="25"/>
      <c r="SYL76" s="25"/>
      <c r="SYM76" s="25"/>
      <c r="SYN76" s="25"/>
      <c r="SYO76" s="25"/>
      <c r="SYP76" s="25"/>
      <c r="SYQ76" s="25"/>
      <c r="SYR76" s="25"/>
      <c r="SYS76" s="25"/>
      <c r="SYT76" s="25"/>
      <c r="SYU76" s="25"/>
      <c r="SYV76" s="25"/>
      <c r="SYW76" s="25"/>
      <c r="SYX76" s="25"/>
      <c r="SYY76" s="25"/>
      <c r="SYZ76" s="25"/>
      <c r="SZA76" s="25"/>
      <c r="SZB76" s="25"/>
      <c r="SZC76" s="25"/>
      <c r="SZD76" s="25"/>
      <c r="SZE76" s="25"/>
      <c r="SZF76" s="25"/>
      <c r="SZG76" s="25"/>
      <c r="SZH76" s="25"/>
      <c r="SZI76" s="25"/>
      <c r="SZJ76" s="25"/>
      <c r="SZK76" s="25"/>
      <c r="SZL76" s="25"/>
      <c r="SZM76" s="25"/>
      <c r="SZN76" s="25"/>
      <c r="SZO76" s="25"/>
      <c r="SZP76" s="25"/>
      <c r="SZQ76" s="25"/>
      <c r="SZR76" s="25"/>
      <c r="SZS76" s="25"/>
      <c r="SZT76" s="25"/>
      <c r="SZU76" s="25"/>
      <c r="SZV76" s="25"/>
      <c r="SZW76" s="25"/>
      <c r="SZX76" s="25"/>
      <c r="SZY76" s="25"/>
      <c r="SZZ76" s="25"/>
      <c r="TAA76" s="25"/>
      <c r="TAB76" s="25"/>
      <c r="TAC76" s="25"/>
      <c r="TAD76" s="25"/>
      <c r="TAE76" s="25"/>
      <c r="TAF76" s="25"/>
      <c r="TAG76" s="25"/>
      <c r="TAH76" s="25"/>
      <c r="TAI76" s="25"/>
      <c r="TAJ76" s="25"/>
      <c r="TAK76" s="25"/>
      <c r="TAL76" s="25"/>
      <c r="TAM76" s="25"/>
      <c r="TAN76" s="25"/>
      <c r="TAO76" s="25"/>
      <c r="TAP76" s="25"/>
      <c r="TAQ76" s="25"/>
      <c r="TAR76" s="25"/>
      <c r="TAS76" s="25"/>
      <c r="TAT76" s="25"/>
      <c r="TAU76" s="25"/>
      <c r="TAV76" s="25"/>
      <c r="TAW76" s="25"/>
      <c r="TAX76" s="25"/>
      <c r="TAY76" s="25"/>
      <c r="TAZ76" s="25"/>
      <c r="TBA76" s="25"/>
      <c r="TBB76" s="25"/>
      <c r="TBC76" s="25"/>
      <c r="TBD76" s="25"/>
      <c r="TBE76" s="25"/>
      <c r="TBF76" s="25"/>
      <c r="TBG76" s="25"/>
      <c r="TBH76" s="25"/>
      <c r="TBI76" s="25"/>
      <c r="TBJ76" s="25"/>
      <c r="TBK76" s="25"/>
      <c r="TBL76" s="25"/>
      <c r="TBM76" s="25"/>
      <c r="TBN76" s="25"/>
      <c r="TBO76" s="25"/>
      <c r="TBP76" s="25"/>
      <c r="TBQ76" s="25"/>
      <c r="TBR76" s="25"/>
      <c r="TBS76" s="25"/>
      <c r="TBT76" s="25"/>
      <c r="TBU76" s="25"/>
      <c r="TBV76" s="25"/>
      <c r="TBW76" s="25"/>
      <c r="TBX76" s="25"/>
      <c r="TBY76" s="25"/>
      <c r="TBZ76" s="25"/>
      <c r="TCA76" s="25"/>
      <c r="TCB76" s="25"/>
      <c r="TCC76" s="25"/>
      <c r="TCD76" s="25"/>
      <c r="TCE76" s="25"/>
      <c r="TCF76" s="25"/>
      <c r="TCG76" s="25"/>
      <c r="TCH76" s="25"/>
      <c r="TCI76" s="25"/>
      <c r="TCJ76" s="25"/>
      <c r="TCK76" s="25"/>
      <c r="TCL76" s="25"/>
      <c r="TCM76" s="25"/>
      <c r="TCN76" s="25"/>
      <c r="TCO76" s="25"/>
      <c r="TCP76" s="25"/>
      <c r="TCQ76" s="25"/>
      <c r="TCR76" s="25"/>
      <c r="TCS76" s="25"/>
      <c r="TCT76" s="25"/>
      <c r="TCU76" s="25"/>
      <c r="TCV76" s="25"/>
      <c r="TCW76" s="25"/>
      <c r="TCX76" s="25"/>
      <c r="TCY76" s="25"/>
      <c r="TCZ76" s="25"/>
      <c r="TDA76" s="25"/>
      <c r="TDB76" s="25"/>
      <c r="TDC76" s="25"/>
      <c r="TDD76" s="25"/>
      <c r="TDE76" s="25"/>
      <c r="TDF76" s="25"/>
      <c r="TDG76" s="25"/>
      <c r="TDH76" s="25"/>
      <c r="TDI76" s="25"/>
      <c r="TDJ76" s="25"/>
      <c r="TDK76" s="25"/>
      <c r="TDL76" s="25"/>
      <c r="TDM76" s="25"/>
      <c r="TDN76" s="25"/>
      <c r="TDO76" s="25"/>
      <c r="TDP76" s="25"/>
      <c r="TDQ76" s="25"/>
      <c r="TDR76" s="25"/>
      <c r="TDS76" s="25"/>
      <c r="TDT76" s="25"/>
      <c r="TDU76" s="25"/>
      <c r="TDV76" s="25"/>
      <c r="TDW76" s="25"/>
      <c r="TDX76" s="25"/>
      <c r="TDY76" s="25"/>
      <c r="TDZ76" s="25"/>
      <c r="TEA76" s="25"/>
      <c r="TEB76" s="25"/>
      <c r="TEC76" s="25"/>
      <c r="TED76" s="25"/>
      <c r="TEE76" s="25"/>
      <c r="TEF76" s="25"/>
      <c r="TEG76" s="25"/>
      <c r="TEH76" s="25"/>
      <c r="TEI76" s="25"/>
      <c r="TEJ76" s="25"/>
      <c r="TEK76" s="25"/>
      <c r="TEL76" s="25"/>
      <c r="TEM76" s="25"/>
      <c r="TEN76" s="25"/>
      <c r="TEO76" s="25"/>
      <c r="TEP76" s="25"/>
      <c r="TEQ76" s="25"/>
      <c r="TER76" s="25"/>
      <c r="TES76" s="25"/>
      <c r="TET76" s="25"/>
      <c r="TEU76" s="25"/>
      <c r="TEV76" s="25"/>
      <c r="TEW76" s="25"/>
      <c r="TEX76" s="25"/>
      <c r="TEY76" s="25"/>
      <c r="TEZ76" s="25"/>
      <c r="TFA76" s="25"/>
      <c r="TFB76" s="25"/>
      <c r="TFC76" s="25"/>
      <c r="TFD76" s="25"/>
      <c r="TFE76" s="25"/>
      <c r="TFF76" s="25"/>
      <c r="TFG76" s="25"/>
      <c r="TFH76" s="25"/>
      <c r="TFI76" s="25"/>
      <c r="TFJ76" s="25"/>
      <c r="TFK76" s="25"/>
      <c r="TFL76" s="25"/>
      <c r="TFM76" s="25"/>
      <c r="TFN76" s="25"/>
      <c r="TFO76" s="25"/>
      <c r="TFP76" s="25"/>
      <c r="TFQ76" s="25"/>
      <c r="TFR76" s="25"/>
      <c r="TFS76" s="25"/>
      <c r="TFT76" s="25"/>
      <c r="TFU76" s="25"/>
      <c r="TFV76" s="25"/>
      <c r="TFW76" s="25"/>
      <c r="TFX76" s="25"/>
      <c r="TFY76" s="25"/>
      <c r="TFZ76" s="25"/>
      <c r="TGA76" s="25"/>
      <c r="TGB76" s="25"/>
      <c r="TGC76" s="25"/>
      <c r="TGD76" s="25"/>
      <c r="TGE76" s="25"/>
      <c r="TGF76" s="25"/>
      <c r="TGG76" s="25"/>
      <c r="TGH76" s="25"/>
      <c r="TGI76" s="25"/>
      <c r="TGJ76" s="25"/>
      <c r="TGK76" s="25"/>
      <c r="TGL76" s="25"/>
      <c r="TGM76" s="25"/>
      <c r="TGN76" s="25"/>
      <c r="TGO76" s="25"/>
      <c r="TGP76" s="25"/>
      <c r="TGQ76" s="25"/>
      <c r="TGR76" s="25"/>
      <c r="TGS76" s="25"/>
      <c r="TGT76" s="25"/>
      <c r="TGU76" s="25"/>
      <c r="TGV76" s="25"/>
      <c r="TGW76" s="25"/>
      <c r="TGX76" s="25"/>
      <c r="TGY76" s="25"/>
      <c r="TGZ76" s="25"/>
      <c r="THA76" s="25"/>
      <c r="THB76" s="25"/>
      <c r="THC76" s="25"/>
      <c r="THD76" s="25"/>
      <c r="THE76" s="25"/>
      <c r="THF76" s="25"/>
      <c r="THG76" s="25"/>
      <c r="THH76" s="25"/>
      <c r="THI76" s="25"/>
      <c r="THJ76" s="25"/>
      <c r="THK76" s="25"/>
      <c r="THL76" s="25"/>
      <c r="THM76" s="25"/>
      <c r="THN76" s="25"/>
      <c r="THO76" s="25"/>
      <c r="THP76" s="25"/>
      <c r="THQ76" s="25"/>
      <c r="THR76" s="25"/>
      <c r="THS76" s="25"/>
      <c r="THT76" s="25"/>
      <c r="THU76" s="25"/>
      <c r="THV76" s="25"/>
      <c r="THW76" s="25"/>
      <c r="THX76" s="25"/>
      <c r="THY76" s="25"/>
      <c r="THZ76" s="25"/>
      <c r="TIA76" s="25"/>
      <c r="TIB76" s="25"/>
      <c r="TIC76" s="25"/>
      <c r="TID76" s="25"/>
      <c r="TIE76" s="25"/>
      <c r="TIF76" s="25"/>
      <c r="TIG76" s="25"/>
      <c r="TIH76" s="25"/>
      <c r="TII76" s="25"/>
      <c r="TIJ76" s="25"/>
      <c r="TIK76" s="25"/>
      <c r="TIL76" s="25"/>
      <c r="TIM76" s="25"/>
      <c r="TIN76" s="25"/>
      <c r="TIO76" s="25"/>
      <c r="TIP76" s="25"/>
      <c r="TIQ76" s="25"/>
      <c r="TIR76" s="25"/>
      <c r="TIS76" s="25"/>
      <c r="TIT76" s="25"/>
      <c r="TIU76" s="25"/>
      <c r="TIV76" s="25"/>
      <c r="TIW76" s="25"/>
      <c r="TIX76" s="25"/>
      <c r="TIY76" s="25"/>
      <c r="TIZ76" s="25"/>
      <c r="TJA76" s="25"/>
      <c r="TJB76" s="25"/>
      <c r="TJC76" s="25"/>
      <c r="TJD76" s="25"/>
      <c r="TJE76" s="25"/>
      <c r="TJF76" s="25"/>
      <c r="TJG76" s="25"/>
      <c r="TJH76" s="25"/>
      <c r="TJI76" s="25"/>
      <c r="TJJ76" s="25"/>
      <c r="TJK76" s="25"/>
      <c r="TJL76" s="25"/>
      <c r="TJM76" s="25"/>
      <c r="TJN76" s="25"/>
      <c r="TJO76" s="25"/>
      <c r="TJP76" s="25"/>
      <c r="TJQ76" s="25"/>
      <c r="TJR76" s="25"/>
      <c r="TJS76" s="25"/>
      <c r="TJT76" s="25"/>
      <c r="TJU76" s="25"/>
      <c r="TJV76" s="25"/>
      <c r="TJW76" s="25"/>
      <c r="TJX76" s="25"/>
      <c r="TJY76" s="25"/>
      <c r="TJZ76" s="25"/>
      <c r="TKA76" s="25"/>
      <c r="TKB76" s="25"/>
      <c r="TKC76" s="25"/>
      <c r="TKD76" s="25"/>
      <c r="TKE76" s="25"/>
      <c r="TKF76" s="25"/>
      <c r="TKG76" s="25"/>
      <c r="TKH76" s="25"/>
      <c r="TKI76" s="25"/>
      <c r="TKJ76" s="25"/>
      <c r="TKK76" s="25"/>
      <c r="TKL76" s="25"/>
      <c r="TKM76" s="25"/>
      <c r="TKN76" s="25"/>
      <c r="TKO76" s="25"/>
      <c r="TKP76" s="25"/>
      <c r="TKQ76" s="25"/>
      <c r="TKR76" s="25"/>
      <c r="TKS76" s="25"/>
      <c r="TKT76" s="25"/>
      <c r="TKU76" s="25"/>
      <c r="TKV76" s="25"/>
      <c r="TKW76" s="25"/>
      <c r="TKX76" s="25"/>
      <c r="TKY76" s="25"/>
      <c r="TKZ76" s="25"/>
      <c r="TLA76" s="25"/>
      <c r="TLB76" s="25"/>
      <c r="TLC76" s="25"/>
      <c r="TLD76" s="25"/>
      <c r="TLE76" s="25"/>
      <c r="TLF76" s="25"/>
      <c r="TLG76" s="25"/>
      <c r="TLH76" s="25"/>
      <c r="TLI76" s="25"/>
      <c r="TLJ76" s="25"/>
      <c r="TLK76" s="25"/>
      <c r="TLL76" s="25"/>
      <c r="TLM76" s="25"/>
      <c r="TLN76" s="25"/>
      <c r="TLO76" s="25"/>
      <c r="TLP76" s="25"/>
      <c r="TLQ76" s="25"/>
      <c r="TLR76" s="25"/>
      <c r="TLS76" s="25"/>
      <c r="TLT76" s="25"/>
      <c r="TLU76" s="25"/>
      <c r="TLV76" s="25"/>
      <c r="TLW76" s="25"/>
      <c r="TLX76" s="25"/>
      <c r="TLY76" s="25"/>
      <c r="TLZ76" s="25"/>
      <c r="TMA76" s="25"/>
      <c r="TMB76" s="25"/>
      <c r="TMC76" s="25"/>
      <c r="TMD76" s="25"/>
      <c r="TME76" s="25"/>
      <c r="TMF76" s="25"/>
      <c r="TMG76" s="25"/>
      <c r="TMH76" s="25"/>
      <c r="TMI76" s="25"/>
      <c r="TMJ76" s="25"/>
      <c r="TMK76" s="25"/>
      <c r="TML76" s="25"/>
      <c r="TMM76" s="25"/>
      <c r="TMN76" s="25"/>
      <c r="TMO76" s="25"/>
      <c r="TMP76" s="25"/>
      <c r="TMQ76" s="25"/>
      <c r="TMR76" s="25"/>
      <c r="TMS76" s="25"/>
      <c r="TMT76" s="25"/>
      <c r="TMU76" s="25"/>
      <c r="TMV76" s="25"/>
      <c r="TMW76" s="25"/>
      <c r="TMX76" s="25"/>
      <c r="TMY76" s="25"/>
      <c r="TMZ76" s="25"/>
      <c r="TNA76" s="25"/>
      <c r="TNB76" s="25"/>
      <c r="TNC76" s="25"/>
      <c r="TND76" s="25"/>
      <c r="TNE76" s="25"/>
      <c r="TNF76" s="25"/>
      <c r="TNG76" s="25"/>
      <c r="TNH76" s="25"/>
      <c r="TNI76" s="25"/>
      <c r="TNJ76" s="25"/>
      <c r="TNK76" s="25"/>
      <c r="TNL76" s="25"/>
      <c r="TNM76" s="25"/>
      <c r="TNN76" s="25"/>
      <c r="TNO76" s="25"/>
      <c r="TNP76" s="25"/>
      <c r="TNQ76" s="25"/>
      <c r="TNR76" s="25"/>
      <c r="TNS76" s="25"/>
      <c r="TNT76" s="25"/>
      <c r="TNU76" s="25"/>
      <c r="TNV76" s="25"/>
      <c r="TNW76" s="25"/>
      <c r="TNX76" s="25"/>
      <c r="TNY76" s="25"/>
      <c r="TNZ76" s="25"/>
      <c r="TOA76" s="25"/>
      <c r="TOB76" s="25"/>
      <c r="TOC76" s="25"/>
      <c r="TOD76" s="25"/>
      <c r="TOE76" s="25"/>
      <c r="TOF76" s="25"/>
      <c r="TOG76" s="25"/>
      <c r="TOH76" s="25"/>
      <c r="TOI76" s="25"/>
      <c r="TOJ76" s="25"/>
      <c r="TOK76" s="25"/>
      <c r="TOL76" s="25"/>
      <c r="TOM76" s="25"/>
      <c r="TON76" s="25"/>
      <c r="TOO76" s="25"/>
      <c r="TOP76" s="25"/>
      <c r="TOQ76" s="25"/>
      <c r="TOR76" s="25"/>
      <c r="TOS76" s="25"/>
      <c r="TOT76" s="25"/>
      <c r="TOU76" s="25"/>
      <c r="TOV76" s="25"/>
      <c r="TOW76" s="25"/>
      <c r="TOX76" s="25"/>
      <c r="TOY76" s="25"/>
      <c r="TOZ76" s="25"/>
      <c r="TPA76" s="25"/>
      <c r="TPB76" s="25"/>
      <c r="TPC76" s="25"/>
      <c r="TPD76" s="25"/>
      <c r="TPE76" s="25"/>
      <c r="TPF76" s="25"/>
      <c r="TPG76" s="25"/>
      <c r="TPH76" s="25"/>
      <c r="TPI76" s="25"/>
      <c r="TPJ76" s="25"/>
      <c r="TPK76" s="25"/>
      <c r="TPL76" s="25"/>
      <c r="TPM76" s="25"/>
      <c r="TPN76" s="25"/>
      <c r="TPO76" s="25"/>
      <c r="TPP76" s="25"/>
      <c r="TPQ76" s="25"/>
      <c r="TPR76" s="25"/>
      <c r="TPS76" s="25"/>
      <c r="TPT76" s="25"/>
      <c r="TPU76" s="25"/>
      <c r="TPV76" s="25"/>
      <c r="TPW76" s="25"/>
      <c r="TPX76" s="25"/>
      <c r="TPY76" s="25"/>
      <c r="TPZ76" s="25"/>
      <c r="TQA76" s="25"/>
      <c r="TQB76" s="25"/>
      <c r="TQC76" s="25"/>
      <c r="TQD76" s="25"/>
      <c r="TQE76" s="25"/>
      <c r="TQF76" s="25"/>
      <c r="TQG76" s="25"/>
      <c r="TQH76" s="25"/>
      <c r="TQI76" s="25"/>
      <c r="TQJ76" s="25"/>
      <c r="TQK76" s="25"/>
      <c r="TQL76" s="25"/>
      <c r="TQM76" s="25"/>
      <c r="TQN76" s="25"/>
      <c r="TQO76" s="25"/>
      <c r="TQP76" s="25"/>
      <c r="TQQ76" s="25"/>
      <c r="TQR76" s="25"/>
      <c r="TQS76" s="25"/>
      <c r="TQT76" s="25"/>
      <c r="TQU76" s="25"/>
      <c r="TQV76" s="25"/>
      <c r="TQW76" s="25"/>
      <c r="TQX76" s="25"/>
      <c r="TQY76" s="25"/>
      <c r="TQZ76" s="25"/>
      <c r="TRA76" s="25"/>
      <c r="TRB76" s="25"/>
      <c r="TRC76" s="25"/>
      <c r="TRD76" s="25"/>
      <c r="TRE76" s="25"/>
      <c r="TRF76" s="25"/>
      <c r="TRG76" s="25"/>
      <c r="TRH76" s="25"/>
      <c r="TRI76" s="25"/>
      <c r="TRJ76" s="25"/>
      <c r="TRK76" s="25"/>
      <c r="TRL76" s="25"/>
      <c r="TRM76" s="25"/>
      <c r="TRN76" s="25"/>
      <c r="TRO76" s="25"/>
      <c r="TRP76" s="25"/>
      <c r="TRQ76" s="25"/>
      <c r="TRR76" s="25"/>
      <c r="TRS76" s="25"/>
      <c r="TRT76" s="25"/>
      <c r="TRU76" s="25"/>
      <c r="TRV76" s="25"/>
      <c r="TRW76" s="25"/>
      <c r="TRX76" s="25"/>
      <c r="TRY76" s="25"/>
      <c r="TRZ76" s="25"/>
      <c r="TSA76" s="25"/>
      <c r="TSB76" s="25"/>
      <c r="TSC76" s="25"/>
      <c r="TSD76" s="25"/>
      <c r="TSE76" s="25"/>
      <c r="TSF76" s="25"/>
      <c r="TSG76" s="25"/>
      <c r="TSH76" s="25"/>
      <c r="TSI76" s="25"/>
      <c r="TSJ76" s="25"/>
      <c r="TSK76" s="25"/>
      <c r="TSL76" s="25"/>
      <c r="TSM76" s="25"/>
      <c r="TSN76" s="25"/>
      <c r="TSO76" s="25"/>
      <c r="TSP76" s="25"/>
      <c r="TSQ76" s="25"/>
      <c r="TSR76" s="25"/>
      <c r="TSS76" s="25"/>
      <c r="TST76" s="25"/>
      <c r="TSU76" s="25"/>
      <c r="TSV76" s="25"/>
      <c r="TSW76" s="25"/>
      <c r="TSX76" s="25"/>
      <c r="TSY76" s="25"/>
      <c r="TSZ76" s="25"/>
      <c r="TTA76" s="25"/>
      <c r="TTB76" s="25"/>
      <c r="TTC76" s="25"/>
      <c r="TTD76" s="25"/>
      <c r="TTE76" s="25"/>
      <c r="TTF76" s="25"/>
      <c r="TTG76" s="25"/>
      <c r="TTH76" s="25"/>
      <c r="TTI76" s="25"/>
      <c r="TTJ76" s="25"/>
      <c r="TTK76" s="25"/>
      <c r="TTL76" s="25"/>
      <c r="TTM76" s="25"/>
      <c r="TTN76" s="25"/>
      <c r="TTO76" s="25"/>
      <c r="TTP76" s="25"/>
      <c r="TTQ76" s="25"/>
      <c r="TTR76" s="25"/>
      <c r="TTS76" s="25"/>
      <c r="TTT76" s="25"/>
      <c r="TTU76" s="25"/>
      <c r="TTV76" s="25"/>
      <c r="TTW76" s="25"/>
      <c r="TTX76" s="25"/>
      <c r="TTY76" s="25"/>
      <c r="TTZ76" s="25"/>
      <c r="TUA76" s="25"/>
      <c r="TUB76" s="25"/>
      <c r="TUC76" s="25"/>
      <c r="TUD76" s="25"/>
      <c r="TUE76" s="25"/>
      <c r="TUF76" s="25"/>
      <c r="TUG76" s="25"/>
      <c r="TUH76" s="25"/>
      <c r="TUI76" s="25"/>
      <c r="TUJ76" s="25"/>
      <c r="TUK76" s="25"/>
      <c r="TUL76" s="25"/>
      <c r="TUM76" s="25"/>
      <c r="TUN76" s="25"/>
      <c r="TUO76" s="25"/>
      <c r="TUP76" s="25"/>
      <c r="TUQ76" s="25"/>
      <c r="TUR76" s="25"/>
      <c r="TUS76" s="25"/>
      <c r="TUT76" s="25"/>
      <c r="TUU76" s="25"/>
      <c r="TUV76" s="25"/>
      <c r="TUW76" s="25"/>
      <c r="TUX76" s="25"/>
      <c r="TUY76" s="25"/>
      <c r="TUZ76" s="25"/>
      <c r="TVA76" s="25"/>
      <c r="TVB76" s="25"/>
      <c r="TVC76" s="25"/>
      <c r="TVD76" s="25"/>
      <c r="TVE76" s="25"/>
      <c r="TVF76" s="25"/>
      <c r="TVG76" s="25"/>
      <c r="TVH76" s="25"/>
      <c r="TVI76" s="25"/>
      <c r="TVJ76" s="25"/>
      <c r="TVK76" s="25"/>
      <c r="TVL76" s="25"/>
      <c r="TVM76" s="25"/>
      <c r="TVN76" s="25"/>
      <c r="TVO76" s="25"/>
      <c r="TVP76" s="25"/>
      <c r="TVQ76" s="25"/>
      <c r="TVR76" s="25"/>
      <c r="TVS76" s="25"/>
      <c r="TVT76" s="25"/>
      <c r="TVU76" s="25"/>
      <c r="TVV76" s="25"/>
      <c r="TVW76" s="25"/>
      <c r="TVX76" s="25"/>
      <c r="TVY76" s="25"/>
      <c r="TVZ76" s="25"/>
      <c r="TWA76" s="25"/>
      <c r="TWB76" s="25"/>
      <c r="TWC76" s="25"/>
      <c r="TWD76" s="25"/>
      <c r="TWE76" s="25"/>
      <c r="TWF76" s="25"/>
      <c r="TWG76" s="25"/>
      <c r="TWH76" s="25"/>
      <c r="TWI76" s="25"/>
      <c r="TWJ76" s="25"/>
      <c r="TWK76" s="25"/>
      <c r="TWL76" s="25"/>
      <c r="TWM76" s="25"/>
      <c r="TWN76" s="25"/>
      <c r="TWO76" s="25"/>
      <c r="TWP76" s="25"/>
      <c r="TWQ76" s="25"/>
      <c r="TWR76" s="25"/>
      <c r="TWS76" s="25"/>
      <c r="TWT76" s="25"/>
      <c r="TWU76" s="25"/>
      <c r="TWV76" s="25"/>
      <c r="TWW76" s="25"/>
      <c r="TWX76" s="25"/>
      <c r="TWY76" s="25"/>
      <c r="TWZ76" s="25"/>
      <c r="TXA76" s="25"/>
      <c r="TXB76" s="25"/>
      <c r="TXC76" s="25"/>
      <c r="TXD76" s="25"/>
      <c r="TXE76" s="25"/>
      <c r="TXF76" s="25"/>
      <c r="TXG76" s="25"/>
      <c r="TXH76" s="25"/>
      <c r="TXI76" s="25"/>
      <c r="TXJ76" s="25"/>
      <c r="TXK76" s="25"/>
      <c r="TXL76" s="25"/>
      <c r="TXM76" s="25"/>
      <c r="TXN76" s="25"/>
      <c r="TXO76" s="25"/>
      <c r="TXP76" s="25"/>
      <c r="TXQ76" s="25"/>
      <c r="TXR76" s="25"/>
      <c r="TXS76" s="25"/>
      <c r="TXT76" s="25"/>
      <c r="TXU76" s="25"/>
      <c r="TXV76" s="25"/>
      <c r="TXW76" s="25"/>
      <c r="TXX76" s="25"/>
      <c r="TXY76" s="25"/>
      <c r="TXZ76" s="25"/>
      <c r="TYA76" s="25"/>
      <c r="TYB76" s="25"/>
      <c r="TYC76" s="25"/>
      <c r="TYD76" s="25"/>
      <c r="TYE76" s="25"/>
      <c r="TYF76" s="25"/>
      <c r="TYG76" s="25"/>
      <c r="TYH76" s="25"/>
      <c r="TYI76" s="25"/>
      <c r="TYJ76" s="25"/>
      <c r="TYK76" s="25"/>
      <c r="TYL76" s="25"/>
      <c r="TYM76" s="25"/>
      <c r="TYN76" s="25"/>
      <c r="TYO76" s="25"/>
      <c r="TYP76" s="25"/>
      <c r="TYQ76" s="25"/>
      <c r="TYR76" s="25"/>
      <c r="TYS76" s="25"/>
      <c r="TYT76" s="25"/>
      <c r="TYU76" s="25"/>
      <c r="TYV76" s="25"/>
      <c r="TYW76" s="25"/>
      <c r="TYX76" s="25"/>
      <c r="TYY76" s="25"/>
      <c r="TYZ76" s="25"/>
      <c r="TZA76" s="25"/>
      <c r="TZB76" s="25"/>
      <c r="TZC76" s="25"/>
      <c r="TZD76" s="25"/>
      <c r="TZE76" s="25"/>
      <c r="TZF76" s="25"/>
      <c r="TZG76" s="25"/>
      <c r="TZH76" s="25"/>
      <c r="TZI76" s="25"/>
      <c r="TZJ76" s="25"/>
      <c r="TZK76" s="25"/>
      <c r="TZL76" s="25"/>
      <c r="TZM76" s="25"/>
      <c r="TZN76" s="25"/>
      <c r="TZO76" s="25"/>
      <c r="TZP76" s="25"/>
      <c r="TZQ76" s="25"/>
      <c r="TZR76" s="25"/>
      <c r="TZS76" s="25"/>
      <c r="TZT76" s="25"/>
      <c r="TZU76" s="25"/>
      <c r="TZV76" s="25"/>
      <c r="TZW76" s="25"/>
      <c r="TZX76" s="25"/>
      <c r="TZY76" s="25"/>
      <c r="TZZ76" s="25"/>
      <c r="UAA76" s="25"/>
      <c r="UAB76" s="25"/>
      <c r="UAC76" s="25"/>
      <c r="UAD76" s="25"/>
      <c r="UAE76" s="25"/>
      <c r="UAF76" s="25"/>
      <c r="UAG76" s="25"/>
      <c r="UAH76" s="25"/>
      <c r="UAI76" s="25"/>
      <c r="UAJ76" s="25"/>
      <c r="UAK76" s="25"/>
      <c r="UAL76" s="25"/>
      <c r="UAM76" s="25"/>
      <c r="UAN76" s="25"/>
      <c r="UAO76" s="25"/>
      <c r="UAP76" s="25"/>
      <c r="UAQ76" s="25"/>
      <c r="UAR76" s="25"/>
      <c r="UAS76" s="25"/>
      <c r="UAT76" s="25"/>
      <c r="UAU76" s="25"/>
      <c r="UAV76" s="25"/>
      <c r="UAW76" s="25"/>
      <c r="UAX76" s="25"/>
      <c r="UAY76" s="25"/>
      <c r="UAZ76" s="25"/>
      <c r="UBA76" s="25"/>
      <c r="UBB76" s="25"/>
      <c r="UBC76" s="25"/>
      <c r="UBD76" s="25"/>
      <c r="UBE76" s="25"/>
      <c r="UBF76" s="25"/>
      <c r="UBG76" s="25"/>
      <c r="UBH76" s="25"/>
      <c r="UBI76" s="25"/>
      <c r="UBJ76" s="25"/>
      <c r="UBK76" s="25"/>
      <c r="UBL76" s="25"/>
      <c r="UBM76" s="25"/>
      <c r="UBN76" s="25"/>
      <c r="UBO76" s="25"/>
      <c r="UBP76" s="25"/>
      <c r="UBQ76" s="25"/>
      <c r="UBR76" s="25"/>
      <c r="UBS76" s="25"/>
      <c r="UBT76" s="25"/>
      <c r="UBU76" s="25"/>
      <c r="UBV76" s="25"/>
      <c r="UBW76" s="25"/>
      <c r="UBX76" s="25"/>
      <c r="UBY76" s="25"/>
      <c r="UBZ76" s="25"/>
      <c r="UCA76" s="25"/>
      <c r="UCB76" s="25"/>
      <c r="UCC76" s="25"/>
      <c r="UCD76" s="25"/>
      <c r="UCE76" s="25"/>
      <c r="UCF76" s="25"/>
      <c r="UCG76" s="25"/>
      <c r="UCH76" s="25"/>
      <c r="UCI76" s="25"/>
      <c r="UCJ76" s="25"/>
      <c r="UCK76" s="25"/>
      <c r="UCL76" s="25"/>
      <c r="UCM76" s="25"/>
      <c r="UCN76" s="25"/>
      <c r="UCO76" s="25"/>
      <c r="UCP76" s="25"/>
      <c r="UCQ76" s="25"/>
      <c r="UCR76" s="25"/>
      <c r="UCS76" s="25"/>
      <c r="UCT76" s="25"/>
      <c r="UCU76" s="25"/>
      <c r="UCV76" s="25"/>
      <c r="UCW76" s="25"/>
      <c r="UCX76" s="25"/>
      <c r="UCY76" s="25"/>
      <c r="UCZ76" s="25"/>
      <c r="UDA76" s="25"/>
      <c r="UDB76" s="25"/>
      <c r="UDC76" s="25"/>
      <c r="UDD76" s="25"/>
      <c r="UDE76" s="25"/>
      <c r="UDF76" s="25"/>
      <c r="UDG76" s="25"/>
      <c r="UDH76" s="25"/>
      <c r="UDI76" s="25"/>
      <c r="UDJ76" s="25"/>
      <c r="UDK76" s="25"/>
      <c r="UDL76" s="25"/>
      <c r="UDM76" s="25"/>
      <c r="UDN76" s="25"/>
      <c r="UDO76" s="25"/>
      <c r="UDP76" s="25"/>
      <c r="UDQ76" s="25"/>
      <c r="UDR76" s="25"/>
      <c r="UDS76" s="25"/>
      <c r="UDT76" s="25"/>
      <c r="UDU76" s="25"/>
      <c r="UDV76" s="25"/>
      <c r="UDW76" s="25"/>
      <c r="UDX76" s="25"/>
      <c r="UDY76" s="25"/>
      <c r="UDZ76" s="25"/>
      <c r="UEA76" s="25"/>
      <c r="UEB76" s="25"/>
      <c r="UEC76" s="25"/>
      <c r="UED76" s="25"/>
      <c r="UEE76" s="25"/>
      <c r="UEF76" s="25"/>
      <c r="UEG76" s="25"/>
      <c r="UEH76" s="25"/>
      <c r="UEI76" s="25"/>
      <c r="UEJ76" s="25"/>
      <c r="UEK76" s="25"/>
      <c r="UEL76" s="25"/>
      <c r="UEM76" s="25"/>
      <c r="UEN76" s="25"/>
      <c r="UEO76" s="25"/>
      <c r="UEP76" s="25"/>
      <c r="UEQ76" s="25"/>
      <c r="UER76" s="25"/>
      <c r="UES76" s="25"/>
      <c r="UET76" s="25"/>
      <c r="UEU76" s="25"/>
      <c r="UEV76" s="25"/>
      <c r="UEW76" s="25"/>
      <c r="UEX76" s="25"/>
      <c r="UEY76" s="25"/>
      <c r="UEZ76" s="25"/>
      <c r="UFA76" s="25"/>
      <c r="UFB76" s="25"/>
      <c r="UFC76" s="25"/>
      <c r="UFD76" s="25"/>
      <c r="UFE76" s="25"/>
      <c r="UFF76" s="25"/>
      <c r="UFG76" s="25"/>
      <c r="UFH76" s="25"/>
      <c r="UFI76" s="25"/>
      <c r="UFJ76" s="25"/>
      <c r="UFK76" s="25"/>
      <c r="UFL76" s="25"/>
      <c r="UFM76" s="25"/>
      <c r="UFN76" s="25"/>
      <c r="UFO76" s="25"/>
      <c r="UFP76" s="25"/>
      <c r="UFQ76" s="25"/>
      <c r="UFR76" s="25"/>
      <c r="UFS76" s="25"/>
      <c r="UFT76" s="25"/>
      <c r="UFU76" s="25"/>
      <c r="UFV76" s="25"/>
      <c r="UFW76" s="25"/>
      <c r="UFX76" s="25"/>
      <c r="UFY76" s="25"/>
      <c r="UFZ76" s="25"/>
      <c r="UGA76" s="25"/>
      <c r="UGB76" s="25"/>
      <c r="UGC76" s="25"/>
      <c r="UGD76" s="25"/>
      <c r="UGE76" s="25"/>
      <c r="UGF76" s="25"/>
      <c r="UGG76" s="25"/>
      <c r="UGH76" s="25"/>
      <c r="UGI76" s="25"/>
      <c r="UGJ76" s="25"/>
      <c r="UGK76" s="25"/>
      <c r="UGL76" s="25"/>
      <c r="UGM76" s="25"/>
      <c r="UGN76" s="25"/>
      <c r="UGO76" s="25"/>
      <c r="UGP76" s="25"/>
      <c r="UGQ76" s="25"/>
      <c r="UGR76" s="25"/>
      <c r="UGS76" s="25"/>
      <c r="UGT76" s="25"/>
      <c r="UGU76" s="25"/>
      <c r="UGV76" s="25"/>
      <c r="UGW76" s="25"/>
      <c r="UGX76" s="25"/>
      <c r="UGY76" s="25"/>
      <c r="UGZ76" s="25"/>
      <c r="UHA76" s="25"/>
      <c r="UHB76" s="25"/>
      <c r="UHC76" s="25"/>
      <c r="UHD76" s="25"/>
      <c r="UHE76" s="25"/>
      <c r="UHF76" s="25"/>
      <c r="UHG76" s="25"/>
      <c r="UHH76" s="25"/>
      <c r="UHI76" s="25"/>
      <c r="UHJ76" s="25"/>
      <c r="UHK76" s="25"/>
      <c r="UHL76" s="25"/>
      <c r="UHM76" s="25"/>
      <c r="UHN76" s="25"/>
      <c r="UHO76" s="25"/>
      <c r="UHP76" s="25"/>
      <c r="UHQ76" s="25"/>
      <c r="UHR76" s="25"/>
      <c r="UHS76" s="25"/>
      <c r="UHT76" s="25"/>
      <c r="UHU76" s="25"/>
      <c r="UHV76" s="25"/>
      <c r="UHW76" s="25"/>
      <c r="UHX76" s="25"/>
      <c r="UHY76" s="25"/>
      <c r="UHZ76" s="25"/>
      <c r="UIA76" s="25"/>
      <c r="UIB76" s="25"/>
      <c r="UIC76" s="25"/>
      <c r="UID76" s="25"/>
      <c r="UIE76" s="25"/>
      <c r="UIF76" s="25"/>
      <c r="UIG76" s="25"/>
      <c r="UIH76" s="25"/>
      <c r="UII76" s="25"/>
      <c r="UIJ76" s="25"/>
      <c r="UIK76" s="25"/>
      <c r="UIL76" s="25"/>
      <c r="UIM76" s="25"/>
      <c r="UIN76" s="25"/>
      <c r="UIO76" s="25"/>
      <c r="UIP76" s="25"/>
      <c r="UIQ76" s="25"/>
      <c r="UIR76" s="25"/>
      <c r="UIS76" s="25"/>
      <c r="UIT76" s="25"/>
      <c r="UIU76" s="25"/>
      <c r="UIV76" s="25"/>
      <c r="UIW76" s="25"/>
      <c r="UIX76" s="25"/>
      <c r="UIY76" s="25"/>
      <c r="UIZ76" s="25"/>
      <c r="UJA76" s="25"/>
      <c r="UJB76" s="25"/>
      <c r="UJC76" s="25"/>
      <c r="UJD76" s="25"/>
      <c r="UJE76" s="25"/>
      <c r="UJF76" s="25"/>
      <c r="UJG76" s="25"/>
      <c r="UJH76" s="25"/>
      <c r="UJI76" s="25"/>
      <c r="UJJ76" s="25"/>
      <c r="UJK76" s="25"/>
      <c r="UJL76" s="25"/>
      <c r="UJM76" s="25"/>
      <c r="UJN76" s="25"/>
      <c r="UJO76" s="25"/>
      <c r="UJP76" s="25"/>
      <c r="UJQ76" s="25"/>
      <c r="UJR76" s="25"/>
      <c r="UJS76" s="25"/>
      <c r="UJT76" s="25"/>
      <c r="UJU76" s="25"/>
      <c r="UJV76" s="25"/>
      <c r="UJW76" s="25"/>
      <c r="UJX76" s="25"/>
      <c r="UJY76" s="25"/>
      <c r="UJZ76" s="25"/>
      <c r="UKA76" s="25"/>
      <c r="UKB76" s="25"/>
      <c r="UKC76" s="25"/>
      <c r="UKD76" s="25"/>
      <c r="UKE76" s="25"/>
      <c r="UKF76" s="25"/>
      <c r="UKG76" s="25"/>
      <c r="UKH76" s="25"/>
      <c r="UKI76" s="25"/>
      <c r="UKJ76" s="25"/>
      <c r="UKK76" s="25"/>
      <c r="UKL76" s="25"/>
      <c r="UKM76" s="25"/>
      <c r="UKN76" s="25"/>
      <c r="UKO76" s="25"/>
      <c r="UKP76" s="25"/>
      <c r="UKQ76" s="25"/>
      <c r="UKR76" s="25"/>
      <c r="UKS76" s="25"/>
      <c r="UKT76" s="25"/>
      <c r="UKU76" s="25"/>
      <c r="UKV76" s="25"/>
      <c r="UKW76" s="25"/>
      <c r="UKX76" s="25"/>
      <c r="UKY76" s="25"/>
      <c r="UKZ76" s="25"/>
      <c r="ULA76" s="25"/>
      <c r="ULB76" s="25"/>
      <c r="ULC76" s="25"/>
      <c r="ULD76" s="25"/>
      <c r="ULE76" s="25"/>
      <c r="ULF76" s="25"/>
      <c r="ULG76" s="25"/>
      <c r="ULH76" s="25"/>
      <c r="ULI76" s="25"/>
      <c r="ULJ76" s="25"/>
      <c r="ULK76" s="25"/>
      <c r="ULL76" s="25"/>
      <c r="ULM76" s="25"/>
      <c r="ULN76" s="25"/>
      <c r="ULO76" s="25"/>
      <c r="ULP76" s="25"/>
      <c r="ULQ76" s="25"/>
      <c r="ULR76" s="25"/>
      <c r="ULS76" s="25"/>
      <c r="ULT76" s="25"/>
      <c r="ULU76" s="25"/>
      <c r="ULV76" s="25"/>
      <c r="ULW76" s="25"/>
      <c r="ULX76" s="25"/>
      <c r="ULY76" s="25"/>
      <c r="ULZ76" s="25"/>
      <c r="UMA76" s="25"/>
      <c r="UMB76" s="25"/>
      <c r="UMC76" s="25"/>
      <c r="UMD76" s="25"/>
      <c r="UME76" s="25"/>
      <c r="UMF76" s="25"/>
      <c r="UMG76" s="25"/>
      <c r="UMH76" s="25"/>
      <c r="UMI76" s="25"/>
      <c r="UMJ76" s="25"/>
      <c r="UMK76" s="25"/>
      <c r="UML76" s="25"/>
      <c r="UMM76" s="25"/>
      <c r="UMN76" s="25"/>
      <c r="UMO76" s="25"/>
      <c r="UMP76" s="25"/>
      <c r="UMQ76" s="25"/>
      <c r="UMR76" s="25"/>
      <c r="UMS76" s="25"/>
      <c r="UMT76" s="25"/>
      <c r="UMU76" s="25"/>
      <c r="UMV76" s="25"/>
      <c r="UMW76" s="25"/>
      <c r="UMX76" s="25"/>
      <c r="UMY76" s="25"/>
      <c r="UMZ76" s="25"/>
      <c r="UNA76" s="25"/>
      <c r="UNB76" s="25"/>
      <c r="UNC76" s="25"/>
      <c r="UND76" s="25"/>
      <c r="UNE76" s="25"/>
      <c r="UNF76" s="25"/>
      <c r="UNG76" s="25"/>
      <c r="UNH76" s="25"/>
      <c r="UNI76" s="25"/>
      <c r="UNJ76" s="25"/>
      <c r="UNK76" s="25"/>
      <c r="UNL76" s="25"/>
      <c r="UNM76" s="25"/>
      <c r="UNN76" s="25"/>
      <c r="UNO76" s="25"/>
      <c r="UNP76" s="25"/>
      <c r="UNQ76" s="25"/>
      <c r="UNR76" s="25"/>
      <c r="UNS76" s="25"/>
      <c r="UNT76" s="25"/>
      <c r="UNU76" s="25"/>
      <c r="UNV76" s="25"/>
      <c r="UNW76" s="25"/>
      <c r="UNX76" s="25"/>
      <c r="UNY76" s="25"/>
      <c r="UNZ76" s="25"/>
      <c r="UOA76" s="25"/>
      <c r="UOB76" s="25"/>
      <c r="UOC76" s="25"/>
      <c r="UOD76" s="25"/>
      <c r="UOE76" s="25"/>
      <c r="UOF76" s="25"/>
      <c r="UOG76" s="25"/>
      <c r="UOH76" s="25"/>
      <c r="UOI76" s="25"/>
      <c r="UOJ76" s="25"/>
      <c r="UOK76" s="25"/>
      <c r="UOL76" s="25"/>
      <c r="UOM76" s="25"/>
      <c r="UON76" s="25"/>
      <c r="UOO76" s="25"/>
      <c r="UOP76" s="25"/>
      <c r="UOQ76" s="25"/>
      <c r="UOR76" s="25"/>
      <c r="UOS76" s="25"/>
      <c r="UOT76" s="25"/>
      <c r="UOU76" s="25"/>
      <c r="UOV76" s="25"/>
      <c r="UOW76" s="25"/>
      <c r="UOX76" s="25"/>
      <c r="UOY76" s="25"/>
      <c r="UOZ76" s="25"/>
      <c r="UPA76" s="25"/>
      <c r="UPB76" s="25"/>
      <c r="UPC76" s="25"/>
      <c r="UPD76" s="25"/>
      <c r="UPE76" s="25"/>
      <c r="UPF76" s="25"/>
      <c r="UPG76" s="25"/>
      <c r="UPH76" s="25"/>
      <c r="UPI76" s="25"/>
      <c r="UPJ76" s="25"/>
      <c r="UPK76" s="25"/>
      <c r="UPL76" s="25"/>
      <c r="UPM76" s="25"/>
      <c r="UPN76" s="25"/>
      <c r="UPO76" s="25"/>
      <c r="UPP76" s="25"/>
      <c r="UPQ76" s="25"/>
      <c r="UPR76" s="25"/>
      <c r="UPS76" s="25"/>
      <c r="UPT76" s="25"/>
      <c r="UPU76" s="25"/>
      <c r="UPV76" s="25"/>
      <c r="UPW76" s="25"/>
      <c r="UPX76" s="25"/>
      <c r="UPY76" s="25"/>
      <c r="UPZ76" s="25"/>
      <c r="UQA76" s="25"/>
      <c r="UQB76" s="25"/>
      <c r="UQC76" s="25"/>
      <c r="UQD76" s="25"/>
      <c r="UQE76" s="25"/>
      <c r="UQF76" s="25"/>
      <c r="UQG76" s="25"/>
      <c r="UQH76" s="25"/>
      <c r="UQI76" s="25"/>
      <c r="UQJ76" s="25"/>
      <c r="UQK76" s="25"/>
      <c r="UQL76" s="25"/>
      <c r="UQM76" s="25"/>
      <c r="UQN76" s="25"/>
      <c r="UQO76" s="25"/>
      <c r="UQP76" s="25"/>
      <c r="UQQ76" s="25"/>
      <c r="UQR76" s="25"/>
      <c r="UQS76" s="25"/>
      <c r="UQT76" s="25"/>
      <c r="UQU76" s="25"/>
      <c r="UQV76" s="25"/>
      <c r="UQW76" s="25"/>
      <c r="UQX76" s="25"/>
      <c r="UQY76" s="25"/>
      <c r="UQZ76" s="25"/>
      <c r="URA76" s="25"/>
      <c r="URB76" s="25"/>
      <c r="URC76" s="25"/>
      <c r="URD76" s="25"/>
      <c r="URE76" s="25"/>
      <c r="URF76" s="25"/>
      <c r="URG76" s="25"/>
      <c r="URH76" s="25"/>
      <c r="URI76" s="25"/>
      <c r="URJ76" s="25"/>
      <c r="URK76" s="25"/>
      <c r="URL76" s="25"/>
      <c r="URM76" s="25"/>
      <c r="URN76" s="25"/>
      <c r="URO76" s="25"/>
      <c r="URP76" s="25"/>
      <c r="URQ76" s="25"/>
      <c r="URR76" s="25"/>
      <c r="URS76" s="25"/>
      <c r="URT76" s="25"/>
      <c r="URU76" s="25"/>
      <c r="URV76" s="25"/>
      <c r="URW76" s="25"/>
      <c r="URX76" s="25"/>
      <c r="URY76" s="25"/>
      <c r="URZ76" s="25"/>
      <c r="USA76" s="25"/>
      <c r="USB76" s="25"/>
      <c r="USC76" s="25"/>
      <c r="USD76" s="25"/>
      <c r="USE76" s="25"/>
      <c r="USF76" s="25"/>
      <c r="USG76" s="25"/>
      <c r="USH76" s="25"/>
      <c r="USI76" s="25"/>
      <c r="USJ76" s="25"/>
      <c r="USK76" s="25"/>
      <c r="USL76" s="25"/>
      <c r="USM76" s="25"/>
      <c r="USN76" s="25"/>
      <c r="USO76" s="25"/>
      <c r="USP76" s="25"/>
      <c r="USQ76" s="25"/>
      <c r="USR76" s="25"/>
      <c r="USS76" s="25"/>
      <c r="UST76" s="25"/>
      <c r="USU76" s="25"/>
      <c r="USV76" s="25"/>
      <c r="USW76" s="25"/>
      <c r="USX76" s="25"/>
      <c r="USY76" s="25"/>
      <c r="USZ76" s="25"/>
      <c r="UTA76" s="25"/>
      <c r="UTB76" s="25"/>
      <c r="UTC76" s="25"/>
      <c r="UTD76" s="25"/>
      <c r="UTE76" s="25"/>
      <c r="UTF76" s="25"/>
      <c r="UTG76" s="25"/>
      <c r="UTH76" s="25"/>
      <c r="UTI76" s="25"/>
      <c r="UTJ76" s="25"/>
      <c r="UTK76" s="25"/>
      <c r="UTL76" s="25"/>
      <c r="UTM76" s="25"/>
      <c r="UTN76" s="25"/>
      <c r="UTO76" s="25"/>
      <c r="UTP76" s="25"/>
      <c r="UTQ76" s="25"/>
      <c r="UTR76" s="25"/>
      <c r="UTS76" s="25"/>
      <c r="UTT76" s="25"/>
      <c r="UTU76" s="25"/>
      <c r="UTV76" s="25"/>
      <c r="UTW76" s="25"/>
      <c r="UTX76" s="25"/>
      <c r="UTY76" s="25"/>
      <c r="UTZ76" s="25"/>
      <c r="UUA76" s="25"/>
      <c r="UUB76" s="25"/>
      <c r="UUC76" s="25"/>
      <c r="UUD76" s="25"/>
      <c r="UUE76" s="25"/>
      <c r="UUF76" s="25"/>
      <c r="UUG76" s="25"/>
      <c r="UUH76" s="25"/>
      <c r="UUI76" s="25"/>
      <c r="UUJ76" s="25"/>
      <c r="UUK76" s="25"/>
      <c r="UUL76" s="25"/>
      <c r="UUM76" s="25"/>
      <c r="UUN76" s="25"/>
      <c r="UUO76" s="25"/>
      <c r="UUP76" s="25"/>
      <c r="UUQ76" s="25"/>
      <c r="UUR76" s="25"/>
      <c r="UUS76" s="25"/>
      <c r="UUT76" s="25"/>
      <c r="UUU76" s="25"/>
      <c r="UUV76" s="25"/>
      <c r="UUW76" s="25"/>
      <c r="UUX76" s="25"/>
      <c r="UUY76" s="25"/>
      <c r="UUZ76" s="25"/>
      <c r="UVA76" s="25"/>
      <c r="UVB76" s="25"/>
      <c r="UVC76" s="25"/>
      <c r="UVD76" s="25"/>
      <c r="UVE76" s="25"/>
      <c r="UVF76" s="25"/>
      <c r="UVG76" s="25"/>
      <c r="UVH76" s="25"/>
      <c r="UVI76" s="25"/>
      <c r="UVJ76" s="25"/>
      <c r="UVK76" s="25"/>
      <c r="UVL76" s="25"/>
      <c r="UVM76" s="25"/>
      <c r="UVN76" s="25"/>
      <c r="UVO76" s="25"/>
      <c r="UVP76" s="25"/>
      <c r="UVQ76" s="25"/>
      <c r="UVR76" s="25"/>
      <c r="UVS76" s="25"/>
      <c r="UVT76" s="25"/>
      <c r="UVU76" s="25"/>
      <c r="UVV76" s="25"/>
      <c r="UVW76" s="25"/>
      <c r="UVX76" s="25"/>
      <c r="UVY76" s="25"/>
      <c r="UVZ76" s="25"/>
      <c r="UWA76" s="25"/>
      <c r="UWB76" s="25"/>
      <c r="UWC76" s="25"/>
      <c r="UWD76" s="25"/>
      <c r="UWE76" s="25"/>
      <c r="UWF76" s="25"/>
      <c r="UWG76" s="25"/>
      <c r="UWH76" s="25"/>
      <c r="UWI76" s="25"/>
      <c r="UWJ76" s="25"/>
      <c r="UWK76" s="25"/>
      <c r="UWL76" s="25"/>
      <c r="UWM76" s="25"/>
      <c r="UWN76" s="25"/>
      <c r="UWO76" s="25"/>
      <c r="UWP76" s="25"/>
      <c r="UWQ76" s="25"/>
      <c r="UWR76" s="25"/>
      <c r="UWS76" s="25"/>
      <c r="UWT76" s="25"/>
      <c r="UWU76" s="25"/>
      <c r="UWV76" s="25"/>
      <c r="UWW76" s="25"/>
      <c r="UWX76" s="25"/>
      <c r="UWY76" s="25"/>
      <c r="UWZ76" s="25"/>
      <c r="UXA76" s="25"/>
      <c r="UXB76" s="25"/>
      <c r="UXC76" s="25"/>
      <c r="UXD76" s="25"/>
      <c r="UXE76" s="25"/>
      <c r="UXF76" s="25"/>
      <c r="UXG76" s="25"/>
      <c r="UXH76" s="25"/>
      <c r="UXI76" s="25"/>
      <c r="UXJ76" s="25"/>
      <c r="UXK76" s="25"/>
      <c r="UXL76" s="25"/>
      <c r="UXM76" s="25"/>
      <c r="UXN76" s="25"/>
      <c r="UXO76" s="25"/>
      <c r="UXP76" s="25"/>
      <c r="UXQ76" s="25"/>
      <c r="UXR76" s="25"/>
      <c r="UXS76" s="25"/>
      <c r="UXT76" s="25"/>
      <c r="UXU76" s="25"/>
      <c r="UXV76" s="25"/>
      <c r="UXW76" s="25"/>
      <c r="UXX76" s="25"/>
      <c r="UXY76" s="25"/>
      <c r="UXZ76" s="25"/>
      <c r="UYA76" s="25"/>
      <c r="UYB76" s="25"/>
      <c r="UYC76" s="25"/>
      <c r="UYD76" s="25"/>
      <c r="UYE76" s="25"/>
      <c r="UYF76" s="25"/>
      <c r="UYG76" s="25"/>
      <c r="UYH76" s="25"/>
      <c r="UYI76" s="25"/>
      <c r="UYJ76" s="25"/>
      <c r="UYK76" s="25"/>
      <c r="UYL76" s="25"/>
      <c r="UYM76" s="25"/>
      <c r="UYN76" s="25"/>
      <c r="UYO76" s="25"/>
      <c r="UYP76" s="25"/>
      <c r="UYQ76" s="25"/>
      <c r="UYR76" s="25"/>
      <c r="UYS76" s="25"/>
      <c r="UYT76" s="25"/>
      <c r="UYU76" s="25"/>
      <c r="UYV76" s="25"/>
      <c r="UYW76" s="25"/>
      <c r="UYX76" s="25"/>
      <c r="UYY76" s="25"/>
      <c r="UYZ76" s="25"/>
      <c r="UZA76" s="25"/>
      <c r="UZB76" s="25"/>
      <c r="UZC76" s="25"/>
      <c r="UZD76" s="25"/>
      <c r="UZE76" s="25"/>
      <c r="UZF76" s="25"/>
      <c r="UZG76" s="25"/>
      <c r="UZH76" s="25"/>
      <c r="UZI76" s="25"/>
      <c r="UZJ76" s="25"/>
      <c r="UZK76" s="25"/>
      <c r="UZL76" s="25"/>
      <c r="UZM76" s="25"/>
      <c r="UZN76" s="25"/>
      <c r="UZO76" s="25"/>
      <c r="UZP76" s="25"/>
      <c r="UZQ76" s="25"/>
      <c r="UZR76" s="25"/>
      <c r="UZS76" s="25"/>
      <c r="UZT76" s="25"/>
      <c r="UZU76" s="25"/>
      <c r="UZV76" s="25"/>
      <c r="UZW76" s="25"/>
      <c r="UZX76" s="25"/>
      <c r="UZY76" s="25"/>
      <c r="UZZ76" s="25"/>
      <c r="VAA76" s="25"/>
      <c r="VAB76" s="25"/>
      <c r="VAC76" s="25"/>
      <c r="VAD76" s="25"/>
      <c r="VAE76" s="25"/>
      <c r="VAF76" s="25"/>
      <c r="VAG76" s="25"/>
      <c r="VAH76" s="25"/>
      <c r="VAI76" s="25"/>
      <c r="VAJ76" s="25"/>
      <c r="VAK76" s="25"/>
      <c r="VAL76" s="25"/>
      <c r="VAM76" s="25"/>
      <c r="VAN76" s="25"/>
      <c r="VAO76" s="25"/>
      <c r="VAP76" s="25"/>
      <c r="VAQ76" s="25"/>
      <c r="VAR76" s="25"/>
      <c r="VAS76" s="25"/>
      <c r="VAT76" s="25"/>
      <c r="VAU76" s="25"/>
      <c r="VAV76" s="25"/>
      <c r="VAW76" s="25"/>
      <c r="VAX76" s="25"/>
      <c r="VAY76" s="25"/>
      <c r="VAZ76" s="25"/>
      <c r="VBA76" s="25"/>
      <c r="VBB76" s="25"/>
      <c r="VBC76" s="25"/>
      <c r="VBD76" s="25"/>
      <c r="VBE76" s="25"/>
      <c r="VBF76" s="25"/>
      <c r="VBG76" s="25"/>
      <c r="VBH76" s="25"/>
      <c r="VBI76" s="25"/>
      <c r="VBJ76" s="25"/>
      <c r="VBK76" s="25"/>
      <c r="VBL76" s="25"/>
      <c r="VBM76" s="25"/>
      <c r="VBN76" s="25"/>
      <c r="VBO76" s="25"/>
      <c r="VBP76" s="25"/>
      <c r="VBQ76" s="25"/>
      <c r="VBR76" s="25"/>
      <c r="VBS76" s="25"/>
      <c r="VBT76" s="25"/>
      <c r="VBU76" s="25"/>
      <c r="VBV76" s="25"/>
      <c r="VBW76" s="25"/>
      <c r="VBX76" s="25"/>
      <c r="VBY76" s="25"/>
      <c r="VBZ76" s="25"/>
      <c r="VCA76" s="25"/>
      <c r="VCB76" s="25"/>
      <c r="VCC76" s="25"/>
      <c r="VCD76" s="25"/>
      <c r="VCE76" s="25"/>
      <c r="VCF76" s="25"/>
      <c r="VCG76" s="25"/>
      <c r="VCH76" s="25"/>
      <c r="VCI76" s="25"/>
      <c r="VCJ76" s="25"/>
      <c r="VCK76" s="25"/>
      <c r="VCL76" s="25"/>
      <c r="VCM76" s="25"/>
      <c r="VCN76" s="25"/>
      <c r="VCO76" s="25"/>
      <c r="VCP76" s="25"/>
      <c r="VCQ76" s="25"/>
      <c r="VCR76" s="25"/>
      <c r="VCS76" s="25"/>
      <c r="VCT76" s="25"/>
      <c r="VCU76" s="25"/>
      <c r="VCV76" s="25"/>
      <c r="VCW76" s="25"/>
      <c r="VCX76" s="25"/>
      <c r="VCY76" s="25"/>
      <c r="VCZ76" s="25"/>
      <c r="VDA76" s="25"/>
      <c r="VDB76" s="25"/>
      <c r="VDC76" s="25"/>
      <c r="VDD76" s="25"/>
      <c r="VDE76" s="25"/>
      <c r="VDF76" s="25"/>
      <c r="VDG76" s="25"/>
      <c r="VDH76" s="25"/>
      <c r="VDI76" s="25"/>
      <c r="VDJ76" s="25"/>
      <c r="VDK76" s="25"/>
      <c r="VDL76" s="25"/>
      <c r="VDM76" s="25"/>
      <c r="VDN76" s="25"/>
      <c r="VDO76" s="25"/>
      <c r="VDP76" s="25"/>
      <c r="VDQ76" s="25"/>
      <c r="VDR76" s="25"/>
      <c r="VDS76" s="25"/>
      <c r="VDT76" s="25"/>
      <c r="VDU76" s="25"/>
      <c r="VDV76" s="25"/>
      <c r="VDW76" s="25"/>
      <c r="VDX76" s="25"/>
      <c r="VDY76" s="25"/>
      <c r="VDZ76" s="25"/>
      <c r="VEA76" s="25"/>
      <c r="VEB76" s="25"/>
      <c r="VEC76" s="25"/>
      <c r="VED76" s="25"/>
      <c r="VEE76" s="25"/>
      <c r="VEF76" s="25"/>
      <c r="VEG76" s="25"/>
      <c r="VEH76" s="25"/>
      <c r="VEI76" s="25"/>
      <c r="VEJ76" s="25"/>
      <c r="VEK76" s="25"/>
      <c r="VEL76" s="25"/>
      <c r="VEM76" s="25"/>
      <c r="VEN76" s="25"/>
      <c r="VEO76" s="25"/>
      <c r="VEP76" s="25"/>
      <c r="VEQ76" s="25"/>
      <c r="VER76" s="25"/>
      <c r="VES76" s="25"/>
      <c r="VET76" s="25"/>
      <c r="VEU76" s="25"/>
      <c r="VEV76" s="25"/>
      <c r="VEW76" s="25"/>
      <c r="VEX76" s="25"/>
      <c r="VEY76" s="25"/>
      <c r="VEZ76" s="25"/>
      <c r="VFA76" s="25"/>
      <c r="VFB76" s="25"/>
      <c r="VFC76" s="25"/>
      <c r="VFD76" s="25"/>
      <c r="VFE76" s="25"/>
      <c r="VFF76" s="25"/>
      <c r="VFG76" s="25"/>
      <c r="VFH76" s="25"/>
      <c r="VFI76" s="25"/>
      <c r="VFJ76" s="25"/>
      <c r="VFK76" s="25"/>
      <c r="VFL76" s="25"/>
      <c r="VFM76" s="25"/>
      <c r="VFN76" s="25"/>
      <c r="VFO76" s="25"/>
      <c r="VFP76" s="25"/>
      <c r="VFQ76" s="25"/>
      <c r="VFR76" s="25"/>
      <c r="VFS76" s="25"/>
      <c r="VFT76" s="25"/>
      <c r="VFU76" s="25"/>
      <c r="VFV76" s="25"/>
      <c r="VFW76" s="25"/>
      <c r="VFX76" s="25"/>
      <c r="VFY76" s="25"/>
      <c r="VFZ76" s="25"/>
      <c r="VGA76" s="25"/>
      <c r="VGB76" s="25"/>
      <c r="VGC76" s="25"/>
      <c r="VGD76" s="25"/>
      <c r="VGE76" s="25"/>
      <c r="VGF76" s="25"/>
      <c r="VGG76" s="25"/>
      <c r="VGH76" s="25"/>
      <c r="VGI76" s="25"/>
      <c r="VGJ76" s="25"/>
      <c r="VGK76" s="25"/>
      <c r="VGL76" s="25"/>
      <c r="VGM76" s="25"/>
      <c r="VGN76" s="25"/>
      <c r="VGO76" s="25"/>
      <c r="VGP76" s="25"/>
      <c r="VGQ76" s="25"/>
      <c r="VGR76" s="25"/>
      <c r="VGS76" s="25"/>
      <c r="VGT76" s="25"/>
      <c r="VGU76" s="25"/>
      <c r="VGV76" s="25"/>
      <c r="VGW76" s="25"/>
      <c r="VGX76" s="25"/>
      <c r="VGY76" s="25"/>
      <c r="VGZ76" s="25"/>
      <c r="VHA76" s="25"/>
      <c r="VHB76" s="25"/>
      <c r="VHC76" s="25"/>
      <c r="VHD76" s="25"/>
      <c r="VHE76" s="25"/>
      <c r="VHF76" s="25"/>
      <c r="VHG76" s="25"/>
      <c r="VHH76" s="25"/>
      <c r="VHI76" s="25"/>
      <c r="VHJ76" s="25"/>
      <c r="VHK76" s="25"/>
      <c r="VHL76" s="25"/>
      <c r="VHM76" s="25"/>
      <c r="VHN76" s="25"/>
      <c r="VHO76" s="25"/>
      <c r="VHP76" s="25"/>
      <c r="VHQ76" s="25"/>
      <c r="VHR76" s="25"/>
      <c r="VHS76" s="25"/>
      <c r="VHT76" s="25"/>
      <c r="VHU76" s="25"/>
      <c r="VHV76" s="25"/>
      <c r="VHW76" s="25"/>
      <c r="VHX76" s="25"/>
      <c r="VHY76" s="25"/>
      <c r="VHZ76" s="25"/>
      <c r="VIA76" s="25"/>
      <c r="VIB76" s="25"/>
      <c r="VIC76" s="25"/>
      <c r="VID76" s="25"/>
      <c r="VIE76" s="25"/>
      <c r="VIF76" s="25"/>
      <c r="VIG76" s="25"/>
      <c r="VIH76" s="25"/>
      <c r="VII76" s="25"/>
      <c r="VIJ76" s="25"/>
      <c r="VIK76" s="25"/>
      <c r="VIL76" s="25"/>
      <c r="VIM76" s="25"/>
      <c r="VIN76" s="25"/>
      <c r="VIO76" s="25"/>
      <c r="VIP76" s="25"/>
      <c r="VIQ76" s="25"/>
      <c r="VIR76" s="25"/>
      <c r="VIS76" s="25"/>
      <c r="VIT76" s="25"/>
      <c r="VIU76" s="25"/>
      <c r="VIV76" s="25"/>
      <c r="VIW76" s="25"/>
      <c r="VIX76" s="25"/>
      <c r="VIY76" s="25"/>
      <c r="VIZ76" s="25"/>
      <c r="VJA76" s="25"/>
      <c r="VJB76" s="25"/>
      <c r="VJC76" s="25"/>
      <c r="VJD76" s="25"/>
      <c r="VJE76" s="25"/>
      <c r="VJF76" s="25"/>
      <c r="VJG76" s="25"/>
      <c r="VJH76" s="25"/>
      <c r="VJI76" s="25"/>
      <c r="VJJ76" s="25"/>
      <c r="VJK76" s="25"/>
      <c r="VJL76" s="25"/>
      <c r="VJM76" s="25"/>
      <c r="VJN76" s="25"/>
      <c r="VJO76" s="25"/>
      <c r="VJP76" s="25"/>
      <c r="VJQ76" s="25"/>
      <c r="VJR76" s="25"/>
      <c r="VJS76" s="25"/>
      <c r="VJT76" s="25"/>
      <c r="VJU76" s="25"/>
      <c r="VJV76" s="25"/>
      <c r="VJW76" s="25"/>
      <c r="VJX76" s="25"/>
      <c r="VJY76" s="25"/>
      <c r="VJZ76" s="25"/>
      <c r="VKA76" s="25"/>
      <c r="VKB76" s="25"/>
      <c r="VKC76" s="25"/>
      <c r="VKD76" s="25"/>
      <c r="VKE76" s="25"/>
      <c r="VKF76" s="25"/>
      <c r="VKG76" s="25"/>
      <c r="VKH76" s="25"/>
      <c r="VKI76" s="25"/>
      <c r="VKJ76" s="25"/>
      <c r="VKK76" s="25"/>
      <c r="VKL76" s="25"/>
      <c r="VKM76" s="25"/>
      <c r="VKN76" s="25"/>
      <c r="VKO76" s="25"/>
      <c r="VKP76" s="25"/>
      <c r="VKQ76" s="25"/>
      <c r="VKR76" s="25"/>
      <c r="VKS76" s="25"/>
      <c r="VKT76" s="25"/>
      <c r="VKU76" s="25"/>
      <c r="VKV76" s="25"/>
      <c r="VKW76" s="25"/>
      <c r="VKX76" s="25"/>
      <c r="VKY76" s="25"/>
      <c r="VKZ76" s="25"/>
      <c r="VLA76" s="25"/>
      <c r="VLB76" s="25"/>
      <c r="VLC76" s="25"/>
      <c r="VLD76" s="25"/>
      <c r="VLE76" s="25"/>
      <c r="VLF76" s="25"/>
      <c r="VLG76" s="25"/>
      <c r="VLH76" s="25"/>
      <c r="VLI76" s="25"/>
      <c r="VLJ76" s="25"/>
      <c r="VLK76" s="25"/>
      <c r="VLL76" s="25"/>
      <c r="VLM76" s="25"/>
      <c r="VLN76" s="25"/>
      <c r="VLO76" s="25"/>
      <c r="VLP76" s="25"/>
      <c r="VLQ76" s="25"/>
      <c r="VLR76" s="25"/>
      <c r="VLS76" s="25"/>
      <c r="VLT76" s="25"/>
      <c r="VLU76" s="25"/>
      <c r="VLV76" s="25"/>
      <c r="VLW76" s="25"/>
      <c r="VLX76" s="25"/>
      <c r="VLY76" s="25"/>
      <c r="VLZ76" s="25"/>
      <c r="VMA76" s="25"/>
      <c r="VMB76" s="25"/>
      <c r="VMC76" s="25"/>
      <c r="VMD76" s="25"/>
      <c r="VME76" s="25"/>
      <c r="VMF76" s="25"/>
      <c r="VMG76" s="25"/>
      <c r="VMH76" s="25"/>
      <c r="VMI76" s="25"/>
      <c r="VMJ76" s="25"/>
      <c r="VMK76" s="25"/>
      <c r="VML76" s="25"/>
      <c r="VMM76" s="25"/>
      <c r="VMN76" s="25"/>
      <c r="VMO76" s="25"/>
      <c r="VMP76" s="25"/>
      <c r="VMQ76" s="25"/>
      <c r="VMR76" s="25"/>
      <c r="VMS76" s="25"/>
      <c r="VMT76" s="25"/>
      <c r="VMU76" s="25"/>
      <c r="VMV76" s="25"/>
      <c r="VMW76" s="25"/>
      <c r="VMX76" s="25"/>
      <c r="VMY76" s="25"/>
      <c r="VMZ76" s="25"/>
      <c r="VNA76" s="25"/>
      <c r="VNB76" s="25"/>
      <c r="VNC76" s="25"/>
      <c r="VND76" s="25"/>
      <c r="VNE76" s="25"/>
      <c r="VNF76" s="25"/>
      <c r="VNG76" s="25"/>
      <c r="VNH76" s="25"/>
      <c r="VNI76" s="25"/>
      <c r="VNJ76" s="25"/>
      <c r="VNK76" s="25"/>
      <c r="VNL76" s="25"/>
      <c r="VNM76" s="25"/>
      <c r="VNN76" s="25"/>
      <c r="VNO76" s="25"/>
      <c r="VNP76" s="25"/>
      <c r="VNQ76" s="25"/>
      <c r="VNR76" s="25"/>
      <c r="VNS76" s="25"/>
      <c r="VNT76" s="25"/>
      <c r="VNU76" s="25"/>
      <c r="VNV76" s="25"/>
      <c r="VNW76" s="25"/>
      <c r="VNX76" s="25"/>
      <c r="VNY76" s="25"/>
      <c r="VNZ76" s="25"/>
      <c r="VOA76" s="25"/>
      <c r="VOB76" s="25"/>
      <c r="VOC76" s="25"/>
      <c r="VOD76" s="25"/>
      <c r="VOE76" s="25"/>
      <c r="VOF76" s="25"/>
      <c r="VOG76" s="25"/>
      <c r="VOH76" s="25"/>
      <c r="VOI76" s="25"/>
      <c r="VOJ76" s="25"/>
      <c r="VOK76" s="25"/>
      <c r="VOL76" s="25"/>
      <c r="VOM76" s="25"/>
      <c r="VON76" s="25"/>
      <c r="VOO76" s="25"/>
      <c r="VOP76" s="25"/>
      <c r="VOQ76" s="25"/>
      <c r="VOR76" s="25"/>
      <c r="VOS76" s="25"/>
      <c r="VOT76" s="25"/>
      <c r="VOU76" s="25"/>
      <c r="VOV76" s="25"/>
      <c r="VOW76" s="25"/>
      <c r="VOX76" s="25"/>
      <c r="VOY76" s="25"/>
      <c r="VOZ76" s="25"/>
      <c r="VPA76" s="25"/>
      <c r="VPB76" s="25"/>
      <c r="VPC76" s="25"/>
      <c r="VPD76" s="25"/>
      <c r="VPE76" s="25"/>
      <c r="VPF76" s="25"/>
      <c r="VPG76" s="25"/>
      <c r="VPH76" s="25"/>
      <c r="VPI76" s="25"/>
      <c r="VPJ76" s="25"/>
      <c r="VPK76" s="25"/>
      <c r="VPL76" s="25"/>
      <c r="VPM76" s="25"/>
      <c r="VPN76" s="25"/>
      <c r="VPO76" s="25"/>
      <c r="VPP76" s="25"/>
      <c r="VPQ76" s="25"/>
      <c r="VPR76" s="25"/>
      <c r="VPS76" s="25"/>
      <c r="VPT76" s="25"/>
      <c r="VPU76" s="25"/>
      <c r="VPV76" s="25"/>
      <c r="VPW76" s="25"/>
      <c r="VPX76" s="25"/>
      <c r="VPY76" s="25"/>
      <c r="VPZ76" s="25"/>
      <c r="VQA76" s="25"/>
      <c r="VQB76" s="25"/>
      <c r="VQC76" s="25"/>
      <c r="VQD76" s="25"/>
      <c r="VQE76" s="25"/>
      <c r="VQF76" s="25"/>
      <c r="VQG76" s="25"/>
      <c r="VQH76" s="25"/>
      <c r="VQI76" s="25"/>
      <c r="VQJ76" s="25"/>
      <c r="VQK76" s="25"/>
      <c r="VQL76" s="25"/>
      <c r="VQM76" s="25"/>
      <c r="VQN76" s="25"/>
      <c r="VQO76" s="25"/>
      <c r="VQP76" s="25"/>
      <c r="VQQ76" s="25"/>
      <c r="VQR76" s="25"/>
      <c r="VQS76" s="25"/>
      <c r="VQT76" s="25"/>
      <c r="VQU76" s="25"/>
      <c r="VQV76" s="25"/>
      <c r="VQW76" s="25"/>
      <c r="VQX76" s="25"/>
      <c r="VQY76" s="25"/>
      <c r="VQZ76" s="25"/>
      <c r="VRA76" s="25"/>
      <c r="VRB76" s="25"/>
      <c r="VRC76" s="25"/>
      <c r="VRD76" s="25"/>
      <c r="VRE76" s="25"/>
      <c r="VRF76" s="25"/>
      <c r="VRG76" s="25"/>
      <c r="VRH76" s="25"/>
      <c r="VRI76" s="25"/>
      <c r="VRJ76" s="25"/>
      <c r="VRK76" s="25"/>
      <c r="VRL76" s="25"/>
      <c r="VRM76" s="25"/>
      <c r="VRN76" s="25"/>
      <c r="VRO76" s="25"/>
      <c r="VRP76" s="25"/>
      <c r="VRQ76" s="25"/>
      <c r="VRR76" s="25"/>
      <c r="VRS76" s="25"/>
      <c r="VRT76" s="25"/>
      <c r="VRU76" s="25"/>
      <c r="VRV76" s="25"/>
      <c r="VRW76" s="25"/>
      <c r="VRX76" s="25"/>
      <c r="VRY76" s="25"/>
      <c r="VRZ76" s="25"/>
      <c r="VSA76" s="25"/>
      <c r="VSB76" s="25"/>
      <c r="VSC76" s="25"/>
      <c r="VSD76" s="25"/>
      <c r="VSE76" s="25"/>
      <c r="VSF76" s="25"/>
      <c r="VSG76" s="25"/>
      <c r="VSH76" s="25"/>
      <c r="VSI76" s="25"/>
      <c r="VSJ76" s="25"/>
      <c r="VSK76" s="25"/>
      <c r="VSL76" s="25"/>
      <c r="VSM76" s="25"/>
      <c r="VSN76" s="25"/>
      <c r="VSO76" s="25"/>
      <c r="VSP76" s="25"/>
      <c r="VSQ76" s="25"/>
      <c r="VSR76" s="25"/>
      <c r="VSS76" s="25"/>
      <c r="VST76" s="25"/>
      <c r="VSU76" s="25"/>
      <c r="VSV76" s="25"/>
      <c r="VSW76" s="25"/>
      <c r="VSX76" s="25"/>
      <c r="VSY76" s="25"/>
      <c r="VSZ76" s="25"/>
      <c r="VTA76" s="25"/>
      <c r="VTB76" s="25"/>
      <c r="VTC76" s="25"/>
      <c r="VTD76" s="25"/>
      <c r="VTE76" s="25"/>
      <c r="VTF76" s="25"/>
      <c r="VTG76" s="25"/>
      <c r="VTH76" s="25"/>
      <c r="VTI76" s="25"/>
      <c r="VTJ76" s="25"/>
      <c r="VTK76" s="25"/>
      <c r="VTL76" s="25"/>
      <c r="VTM76" s="25"/>
      <c r="VTN76" s="25"/>
      <c r="VTO76" s="25"/>
      <c r="VTP76" s="25"/>
      <c r="VTQ76" s="25"/>
      <c r="VTR76" s="25"/>
      <c r="VTS76" s="25"/>
      <c r="VTT76" s="25"/>
      <c r="VTU76" s="25"/>
      <c r="VTV76" s="25"/>
      <c r="VTW76" s="25"/>
      <c r="VTX76" s="25"/>
      <c r="VTY76" s="25"/>
      <c r="VTZ76" s="25"/>
      <c r="VUA76" s="25"/>
      <c r="VUB76" s="25"/>
      <c r="VUC76" s="25"/>
      <c r="VUD76" s="25"/>
      <c r="VUE76" s="25"/>
      <c r="VUF76" s="25"/>
      <c r="VUG76" s="25"/>
      <c r="VUH76" s="25"/>
      <c r="VUI76" s="25"/>
      <c r="VUJ76" s="25"/>
      <c r="VUK76" s="25"/>
      <c r="VUL76" s="25"/>
      <c r="VUM76" s="25"/>
      <c r="VUN76" s="25"/>
      <c r="VUO76" s="25"/>
      <c r="VUP76" s="25"/>
      <c r="VUQ76" s="25"/>
      <c r="VUR76" s="25"/>
      <c r="VUS76" s="25"/>
      <c r="VUT76" s="25"/>
      <c r="VUU76" s="25"/>
      <c r="VUV76" s="25"/>
      <c r="VUW76" s="25"/>
      <c r="VUX76" s="25"/>
      <c r="VUY76" s="25"/>
      <c r="VUZ76" s="25"/>
      <c r="VVA76" s="25"/>
      <c r="VVB76" s="25"/>
      <c r="VVC76" s="25"/>
      <c r="VVD76" s="25"/>
      <c r="VVE76" s="25"/>
      <c r="VVF76" s="25"/>
      <c r="VVG76" s="25"/>
      <c r="VVH76" s="25"/>
      <c r="VVI76" s="25"/>
      <c r="VVJ76" s="25"/>
      <c r="VVK76" s="25"/>
      <c r="VVL76" s="25"/>
      <c r="VVM76" s="25"/>
      <c r="VVN76" s="25"/>
      <c r="VVO76" s="25"/>
      <c r="VVP76" s="25"/>
      <c r="VVQ76" s="25"/>
      <c r="VVR76" s="25"/>
      <c r="VVS76" s="25"/>
      <c r="VVT76" s="25"/>
      <c r="VVU76" s="25"/>
      <c r="VVV76" s="25"/>
      <c r="VVW76" s="25"/>
      <c r="VVX76" s="25"/>
      <c r="VVY76" s="25"/>
      <c r="VVZ76" s="25"/>
      <c r="VWA76" s="25"/>
      <c r="VWB76" s="25"/>
      <c r="VWC76" s="25"/>
      <c r="VWD76" s="25"/>
      <c r="VWE76" s="25"/>
      <c r="VWF76" s="25"/>
      <c r="VWG76" s="25"/>
      <c r="VWH76" s="25"/>
      <c r="VWI76" s="25"/>
      <c r="VWJ76" s="25"/>
      <c r="VWK76" s="25"/>
      <c r="VWL76" s="25"/>
      <c r="VWM76" s="25"/>
      <c r="VWN76" s="25"/>
      <c r="VWO76" s="25"/>
      <c r="VWP76" s="25"/>
      <c r="VWQ76" s="25"/>
      <c r="VWR76" s="25"/>
      <c r="VWS76" s="25"/>
      <c r="VWT76" s="25"/>
      <c r="VWU76" s="25"/>
      <c r="VWV76" s="25"/>
      <c r="VWW76" s="25"/>
      <c r="VWX76" s="25"/>
      <c r="VWY76" s="25"/>
      <c r="VWZ76" s="25"/>
      <c r="VXA76" s="25"/>
      <c r="VXB76" s="25"/>
      <c r="VXC76" s="25"/>
      <c r="VXD76" s="25"/>
      <c r="VXE76" s="25"/>
      <c r="VXF76" s="25"/>
      <c r="VXG76" s="25"/>
      <c r="VXH76" s="25"/>
      <c r="VXI76" s="25"/>
      <c r="VXJ76" s="25"/>
      <c r="VXK76" s="25"/>
      <c r="VXL76" s="25"/>
      <c r="VXM76" s="25"/>
      <c r="VXN76" s="25"/>
      <c r="VXO76" s="25"/>
      <c r="VXP76" s="25"/>
      <c r="VXQ76" s="25"/>
      <c r="VXR76" s="25"/>
      <c r="VXS76" s="25"/>
      <c r="VXT76" s="25"/>
      <c r="VXU76" s="25"/>
      <c r="VXV76" s="25"/>
      <c r="VXW76" s="25"/>
      <c r="VXX76" s="25"/>
      <c r="VXY76" s="25"/>
      <c r="VXZ76" s="25"/>
      <c r="VYA76" s="25"/>
      <c r="VYB76" s="25"/>
      <c r="VYC76" s="25"/>
      <c r="VYD76" s="25"/>
      <c r="VYE76" s="25"/>
      <c r="VYF76" s="25"/>
      <c r="VYG76" s="25"/>
      <c r="VYH76" s="25"/>
      <c r="VYI76" s="25"/>
      <c r="VYJ76" s="25"/>
      <c r="VYK76" s="25"/>
      <c r="VYL76" s="25"/>
      <c r="VYM76" s="25"/>
      <c r="VYN76" s="25"/>
      <c r="VYO76" s="25"/>
      <c r="VYP76" s="25"/>
      <c r="VYQ76" s="25"/>
      <c r="VYR76" s="25"/>
      <c r="VYS76" s="25"/>
      <c r="VYT76" s="25"/>
      <c r="VYU76" s="25"/>
      <c r="VYV76" s="25"/>
      <c r="VYW76" s="25"/>
      <c r="VYX76" s="25"/>
      <c r="VYY76" s="25"/>
      <c r="VYZ76" s="25"/>
      <c r="VZA76" s="25"/>
      <c r="VZB76" s="25"/>
      <c r="VZC76" s="25"/>
      <c r="VZD76" s="25"/>
      <c r="VZE76" s="25"/>
      <c r="VZF76" s="25"/>
      <c r="VZG76" s="25"/>
      <c r="VZH76" s="25"/>
      <c r="VZI76" s="25"/>
      <c r="VZJ76" s="25"/>
      <c r="VZK76" s="25"/>
      <c r="VZL76" s="25"/>
      <c r="VZM76" s="25"/>
      <c r="VZN76" s="25"/>
      <c r="VZO76" s="25"/>
      <c r="VZP76" s="25"/>
      <c r="VZQ76" s="25"/>
      <c r="VZR76" s="25"/>
      <c r="VZS76" s="25"/>
      <c r="VZT76" s="25"/>
      <c r="VZU76" s="25"/>
      <c r="VZV76" s="25"/>
      <c r="VZW76" s="25"/>
      <c r="VZX76" s="25"/>
      <c r="VZY76" s="25"/>
      <c r="VZZ76" s="25"/>
      <c r="WAA76" s="25"/>
      <c r="WAB76" s="25"/>
      <c r="WAC76" s="25"/>
      <c r="WAD76" s="25"/>
      <c r="WAE76" s="25"/>
      <c r="WAF76" s="25"/>
      <c r="WAG76" s="25"/>
      <c r="WAH76" s="25"/>
      <c r="WAI76" s="25"/>
      <c r="WAJ76" s="25"/>
      <c r="WAK76" s="25"/>
      <c r="WAL76" s="25"/>
      <c r="WAM76" s="25"/>
      <c r="WAN76" s="25"/>
      <c r="WAO76" s="25"/>
      <c r="WAP76" s="25"/>
      <c r="WAQ76" s="25"/>
      <c r="WAR76" s="25"/>
      <c r="WAS76" s="25"/>
      <c r="WAT76" s="25"/>
      <c r="WAU76" s="25"/>
      <c r="WAV76" s="25"/>
      <c r="WAW76" s="25"/>
      <c r="WAX76" s="25"/>
      <c r="WAY76" s="25"/>
      <c r="WAZ76" s="25"/>
      <c r="WBA76" s="25"/>
      <c r="WBB76" s="25"/>
      <c r="WBC76" s="25"/>
      <c r="WBD76" s="25"/>
      <c r="WBE76" s="25"/>
      <c r="WBF76" s="25"/>
      <c r="WBG76" s="25"/>
      <c r="WBH76" s="25"/>
      <c r="WBI76" s="25"/>
      <c r="WBJ76" s="25"/>
      <c r="WBK76" s="25"/>
      <c r="WBL76" s="25"/>
      <c r="WBM76" s="25"/>
      <c r="WBN76" s="25"/>
      <c r="WBO76" s="25"/>
      <c r="WBP76" s="25"/>
      <c r="WBQ76" s="25"/>
      <c r="WBR76" s="25"/>
      <c r="WBS76" s="25"/>
      <c r="WBT76" s="25"/>
      <c r="WBU76" s="25"/>
      <c r="WBV76" s="25"/>
      <c r="WBW76" s="25"/>
      <c r="WBX76" s="25"/>
      <c r="WBY76" s="25"/>
      <c r="WBZ76" s="25"/>
      <c r="WCA76" s="25"/>
      <c r="WCB76" s="25"/>
      <c r="WCC76" s="25"/>
      <c r="WCD76" s="25"/>
      <c r="WCE76" s="25"/>
      <c r="WCF76" s="25"/>
      <c r="WCG76" s="25"/>
      <c r="WCH76" s="25"/>
      <c r="WCI76" s="25"/>
      <c r="WCJ76" s="25"/>
      <c r="WCK76" s="25"/>
      <c r="WCL76" s="25"/>
      <c r="WCM76" s="25"/>
      <c r="WCN76" s="25"/>
      <c r="WCO76" s="25"/>
      <c r="WCP76" s="25"/>
      <c r="WCQ76" s="25"/>
      <c r="WCR76" s="25"/>
      <c r="WCS76" s="25"/>
      <c r="WCT76" s="25"/>
      <c r="WCU76" s="25"/>
      <c r="WCV76" s="25"/>
      <c r="WCW76" s="25"/>
      <c r="WCX76" s="25"/>
      <c r="WCY76" s="25"/>
      <c r="WCZ76" s="25"/>
      <c r="WDA76" s="25"/>
      <c r="WDB76" s="25"/>
      <c r="WDC76" s="25"/>
      <c r="WDD76" s="25"/>
      <c r="WDE76" s="25"/>
      <c r="WDF76" s="25"/>
      <c r="WDG76" s="25"/>
      <c r="WDH76" s="25"/>
      <c r="WDI76" s="25"/>
      <c r="WDJ76" s="25"/>
      <c r="WDK76" s="25"/>
      <c r="WDL76" s="25"/>
      <c r="WDM76" s="25"/>
      <c r="WDN76" s="25"/>
      <c r="WDO76" s="25"/>
      <c r="WDP76" s="25"/>
      <c r="WDQ76" s="25"/>
      <c r="WDR76" s="25"/>
      <c r="WDS76" s="25"/>
      <c r="WDT76" s="25"/>
      <c r="WDU76" s="25"/>
      <c r="WDV76" s="25"/>
      <c r="WDW76" s="25"/>
      <c r="WDX76" s="25"/>
      <c r="WDY76" s="25"/>
      <c r="WDZ76" s="25"/>
      <c r="WEA76" s="25"/>
      <c r="WEB76" s="25"/>
      <c r="WEC76" s="25"/>
      <c r="WED76" s="25"/>
      <c r="WEE76" s="25"/>
      <c r="WEF76" s="25"/>
      <c r="WEG76" s="25"/>
      <c r="WEH76" s="25"/>
      <c r="WEI76" s="25"/>
      <c r="WEJ76" s="25"/>
      <c r="WEK76" s="25"/>
      <c r="WEL76" s="25"/>
      <c r="WEM76" s="25"/>
      <c r="WEN76" s="25"/>
      <c r="WEO76" s="25"/>
      <c r="WEP76" s="25"/>
      <c r="WEQ76" s="25"/>
      <c r="WER76" s="25"/>
      <c r="WES76" s="25"/>
      <c r="WET76" s="25"/>
      <c r="WEU76" s="25"/>
      <c r="WEV76" s="25"/>
      <c r="WEW76" s="25"/>
      <c r="WEX76" s="25"/>
      <c r="WEY76" s="25"/>
      <c r="WEZ76" s="25"/>
      <c r="WFA76" s="25"/>
      <c r="WFB76" s="25"/>
      <c r="WFC76" s="25"/>
      <c r="WFD76" s="25"/>
      <c r="WFE76" s="25"/>
      <c r="WFF76" s="25"/>
      <c r="WFG76" s="25"/>
      <c r="WFH76" s="25"/>
      <c r="WFI76" s="25"/>
      <c r="WFJ76" s="25"/>
      <c r="WFK76" s="25"/>
      <c r="WFL76" s="25"/>
      <c r="WFM76" s="25"/>
      <c r="WFN76" s="25"/>
      <c r="WFO76" s="25"/>
      <c r="WFP76" s="25"/>
      <c r="WFQ76" s="25"/>
      <c r="WFR76" s="25"/>
      <c r="WFS76" s="25"/>
      <c r="WFT76" s="25"/>
      <c r="WFU76" s="25"/>
      <c r="WFV76" s="25"/>
      <c r="WFW76" s="25"/>
      <c r="WFX76" s="25"/>
      <c r="WFY76" s="25"/>
      <c r="WFZ76" s="25"/>
      <c r="WGA76" s="25"/>
      <c r="WGB76" s="25"/>
      <c r="WGC76" s="25"/>
      <c r="WGD76" s="25"/>
      <c r="WGE76" s="25"/>
      <c r="WGF76" s="25"/>
      <c r="WGG76" s="25"/>
      <c r="WGH76" s="25"/>
      <c r="WGI76" s="25"/>
      <c r="WGJ76" s="25"/>
      <c r="WGK76" s="25"/>
      <c r="WGL76" s="25"/>
      <c r="WGM76" s="25"/>
      <c r="WGN76" s="25"/>
      <c r="WGO76" s="25"/>
      <c r="WGP76" s="25"/>
      <c r="WGQ76" s="25"/>
      <c r="WGR76" s="25"/>
      <c r="WGS76" s="25"/>
      <c r="WGT76" s="25"/>
      <c r="WGU76" s="25"/>
      <c r="WGV76" s="25"/>
      <c r="WGW76" s="25"/>
      <c r="WGX76" s="25"/>
      <c r="WGY76" s="25"/>
      <c r="WGZ76" s="25"/>
      <c r="WHA76" s="25"/>
      <c r="WHB76" s="25"/>
      <c r="WHC76" s="25"/>
      <c r="WHD76" s="25"/>
      <c r="WHE76" s="25"/>
      <c r="WHF76" s="25"/>
      <c r="WHG76" s="25"/>
      <c r="WHH76" s="25"/>
      <c r="WHI76" s="25"/>
      <c r="WHJ76" s="25"/>
      <c r="WHK76" s="25"/>
      <c r="WHL76" s="25"/>
      <c r="WHM76" s="25"/>
      <c r="WHN76" s="25"/>
      <c r="WHO76" s="25"/>
      <c r="WHP76" s="25"/>
      <c r="WHQ76" s="25"/>
      <c r="WHR76" s="25"/>
      <c r="WHS76" s="25"/>
      <c r="WHT76" s="25"/>
      <c r="WHU76" s="25"/>
      <c r="WHV76" s="25"/>
      <c r="WHW76" s="25"/>
      <c r="WHX76" s="25"/>
      <c r="WHY76" s="25"/>
      <c r="WHZ76" s="25"/>
      <c r="WIA76" s="25"/>
      <c r="WIB76" s="25"/>
      <c r="WIC76" s="25"/>
      <c r="WID76" s="25"/>
      <c r="WIE76" s="25"/>
      <c r="WIF76" s="25"/>
      <c r="WIG76" s="25"/>
      <c r="WIH76" s="25"/>
      <c r="WII76" s="25"/>
      <c r="WIJ76" s="25"/>
      <c r="WIK76" s="25"/>
      <c r="WIL76" s="25"/>
      <c r="WIM76" s="25"/>
      <c r="WIN76" s="25"/>
      <c r="WIO76" s="25"/>
      <c r="WIP76" s="25"/>
      <c r="WIQ76" s="25"/>
      <c r="WIR76" s="25"/>
      <c r="WIS76" s="25"/>
      <c r="WIT76" s="25"/>
      <c r="WIU76" s="25"/>
      <c r="WIV76" s="25"/>
      <c r="WIW76" s="25"/>
      <c r="WIX76" s="25"/>
      <c r="WIY76" s="25"/>
      <c r="WIZ76" s="25"/>
      <c r="WJA76" s="25"/>
      <c r="WJB76" s="25"/>
      <c r="WJC76" s="25"/>
      <c r="WJD76" s="25"/>
      <c r="WJE76" s="25"/>
      <c r="WJF76" s="25"/>
      <c r="WJG76" s="25"/>
      <c r="WJH76" s="25"/>
      <c r="WJI76" s="25"/>
      <c r="WJJ76" s="25"/>
      <c r="WJK76" s="25"/>
      <c r="WJL76" s="25"/>
      <c r="WJM76" s="25"/>
      <c r="WJN76" s="25"/>
      <c r="WJO76" s="25"/>
      <c r="WJP76" s="25"/>
      <c r="WJQ76" s="25"/>
      <c r="WJR76" s="25"/>
      <c r="WJS76" s="25"/>
      <c r="WJT76" s="25"/>
      <c r="WJU76" s="25"/>
      <c r="WJV76" s="25"/>
      <c r="WJW76" s="25"/>
      <c r="WJX76" s="25"/>
      <c r="WJY76" s="25"/>
      <c r="WJZ76" s="25"/>
      <c r="WKA76" s="25"/>
      <c r="WKB76" s="25"/>
      <c r="WKC76" s="25"/>
      <c r="WKD76" s="25"/>
      <c r="WKE76" s="25"/>
      <c r="WKF76" s="25"/>
      <c r="WKG76" s="25"/>
      <c r="WKH76" s="25"/>
      <c r="WKI76" s="25"/>
      <c r="WKJ76" s="25"/>
      <c r="WKK76" s="25"/>
      <c r="WKL76" s="25"/>
      <c r="WKM76" s="25"/>
      <c r="WKN76" s="25"/>
      <c r="WKO76" s="25"/>
      <c r="WKP76" s="25"/>
      <c r="WKQ76" s="25"/>
      <c r="WKR76" s="25"/>
      <c r="WKS76" s="25"/>
      <c r="WKT76" s="25"/>
      <c r="WKU76" s="25"/>
      <c r="WKV76" s="25"/>
      <c r="WKW76" s="25"/>
      <c r="WKX76" s="25"/>
      <c r="WKY76" s="25"/>
      <c r="WKZ76" s="25"/>
      <c r="WLA76" s="25"/>
      <c r="WLB76" s="25"/>
      <c r="WLC76" s="25"/>
      <c r="WLD76" s="25"/>
      <c r="WLE76" s="25"/>
      <c r="WLF76" s="25"/>
      <c r="WLG76" s="25"/>
      <c r="WLH76" s="25"/>
      <c r="WLI76" s="25"/>
      <c r="WLJ76" s="25"/>
      <c r="WLK76" s="25"/>
      <c r="WLL76" s="25"/>
      <c r="WLM76" s="25"/>
      <c r="WLN76" s="25"/>
      <c r="WLO76" s="25"/>
      <c r="WLP76" s="25"/>
      <c r="WLQ76" s="25"/>
      <c r="WLR76" s="25"/>
      <c r="WLS76" s="25"/>
      <c r="WLT76" s="25"/>
      <c r="WLU76" s="25"/>
      <c r="WLV76" s="25"/>
      <c r="WLW76" s="25"/>
      <c r="WLX76" s="25"/>
      <c r="WLY76" s="25"/>
      <c r="WLZ76" s="25"/>
      <c r="WMA76" s="25"/>
      <c r="WMB76" s="25"/>
      <c r="WMC76" s="25"/>
      <c r="WMD76" s="25"/>
      <c r="WME76" s="25"/>
      <c r="WMF76" s="25"/>
      <c r="WMG76" s="25"/>
      <c r="WMH76" s="25"/>
      <c r="WMI76" s="25"/>
      <c r="WMJ76" s="25"/>
      <c r="WMK76" s="25"/>
      <c r="WML76" s="25"/>
      <c r="WMM76" s="25"/>
      <c r="WMN76" s="25"/>
      <c r="WMO76" s="25"/>
      <c r="WMP76" s="25"/>
      <c r="WMQ76" s="25"/>
      <c r="WMR76" s="25"/>
      <c r="WMS76" s="25"/>
      <c r="WMT76" s="25"/>
      <c r="WMU76" s="25"/>
      <c r="WMV76" s="25"/>
      <c r="WMW76" s="25"/>
      <c r="WMX76" s="25"/>
      <c r="WMY76" s="25"/>
      <c r="WMZ76" s="25"/>
      <c r="WNA76" s="25"/>
      <c r="WNB76" s="25"/>
      <c r="WNC76" s="25"/>
      <c r="WND76" s="25"/>
      <c r="WNE76" s="25"/>
      <c r="WNF76" s="25"/>
      <c r="WNG76" s="25"/>
      <c r="WNH76" s="25"/>
      <c r="WNI76" s="25"/>
      <c r="WNJ76" s="25"/>
      <c r="WNK76" s="25"/>
      <c r="WNL76" s="25"/>
      <c r="WNM76" s="25"/>
      <c r="WNN76" s="25"/>
      <c r="WNO76" s="25"/>
      <c r="WNP76" s="25"/>
      <c r="WNQ76" s="25"/>
      <c r="WNR76" s="25"/>
      <c r="WNS76" s="25"/>
      <c r="WNT76" s="25"/>
      <c r="WNU76" s="25"/>
      <c r="WNV76" s="25"/>
      <c r="WNW76" s="25"/>
      <c r="WNX76" s="25"/>
      <c r="WNY76" s="25"/>
      <c r="WNZ76" s="25"/>
      <c r="WOA76" s="25"/>
      <c r="WOB76" s="25"/>
      <c r="WOC76" s="25"/>
      <c r="WOD76" s="25"/>
      <c r="WOE76" s="25"/>
      <c r="WOF76" s="25"/>
      <c r="WOG76" s="25"/>
      <c r="WOH76" s="25"/>
      <c r="WOI76" s="25"/>
      <c r="WOJ76" s="25"/>
      <c r="WOK76" s="25"/>
      <c r="WOL76" s="25"/>
      <c r="WOM76" s="25"/>
      <c r="WON76" s="25"/>
      <c r="WOO76" s="25"/>
      <c r="WOP76" s="25"/>
      <c r="WOQ76" s="25"/>
      <c r="WOR76" s="25"/>
      <c r="WOS76" s="25"/>
      <c r="WOT76" s="25"/>
      <c r="WOU76" s="25"/>
      <c r="WOV76" s="25"/>
      <c r="WOW76" s="25"/>
      <c r="WOX76" s="25"/>
      <c r="WOY76" s="25"/>
      <c r="WOZ76" s="25"/>
      <c r="WPA76" s="25"/>
      <c r="WPB76" s="25"/>
      <c r="WPC76" s="25"/>
      <c r="WPD76" s="25"/>
      <c r="WPE76" s="25"/>
      <c r="WPF76" s="25"/>
      <c r="WPG76" s="25"/>
      <c r="WPH76" s="25"/>
      <c r="WPI76" s="25"/>
      <c r="WPJ76" s="25"/>
      <c r="WPK76" s="25"/>
      <c r="WPL76" s="25"/>
      <c r="WPM76" s="25"/>
      <c r="WPN76" s="25"/>
      <c r="WPO76" s="25"/>
      <c r="WPP76" s="25"/>
      <c r="WPQ76" s="25"/>
      <c r="WPR76" s="25"/>
      <c r="WPS76" s="25"/>
      <c r="WPT76" s="25"/>
      <c r="WPU76" s="25"/>
      <c r="WPV76" s="25"/>
      <c r="WPW76" s="25"/>
      <c r="WPX76" s="25"/>
      <c r="WPY76" s="25"/>
      <c r="WPZ76" s="25"/>
      <c r="WQA76" s="25"/>
      <c r="WQB76" s="25"/>
      <c r="WQC76" s="25"/>
      <c r="WQD76" s="25"/>
      <c r="WQE76" s="25"/>
      <c r="WQF76" s="25"/>
      <c r="WQG76" s="25"/>
      <c r="WQH76" s="25"/>
      <c r="WQI76" s="25"/>
      <c r="WQJ76" s="25"/>
      <c r="WQK76" s="25"/>
      <c r="WQL76" s="25"/>
      <c r="WQM76" s="25"/>
      <c r="WQN76" s="25"/>
      <c r="WQO76" s="25"/>
      <c r="WQP76" s="25"/>
      <c r="WQQ76" s="25"/>
      <c r="WQR76" s="25"/>
      <c r="WQS76" s="25"/>
      <c r="WQT76" s="25"/>
      <c r="WQU76" s="25"/>
      <c r="WQV76" s="25"/>
      <c r="WQW76" s="25"/>
      <c r="WQX76" s="25"/>
      <c r="WQY76" s="25"/>
      <c r="WQZ76" s="25"/>
      <c r="WRA76" s="25"/>
      <c r="WRB76" s="25"/>
      <c r="WRC76" s="25"/>
      <c r="WRD76" s="25"/>
      <c r="WRE76" s="25"/>
      <c r="WRF76" s="25"/>
      <c r="WRG76" s="25"/>
      <c r="WRH76" s="25"/>
      <c r="WRI76" s="25"/>
      <c r="WRJ76" s="25"/>
      <c r="WRK76" s="25"/>
      <c r="WRL76" s="25"/>
      <c r="WRM76" s="25"/>
      <c r="WRN76" s="25"/>
      <c r="WRO76" s="25"/>
      <c r="WRP76" s="25"/>
      <c r="WRQ76" s="25"/>
      <c r="WRR76" s="25"/>
      <c r="WRS76" s="25"/>
      <c r="WRT76" s="25"/>
      <c r="WRU76" s="25"/>
      <c r="WRV76" s="25"/>
      <c r="WRW76" s="25"/>
      <c r="WRX76" s="25"/>
      <c r="WRY76" s="25"/>
      <c r="WRZ76" s="25"/>
      <c r="WSA76" s="25"/>
      <c r="WSB76" s="25"/>
      <c r="WSC76" s="25"/>
      <c r="WSD76" s="25"/>
      <c r="WSE76" s="25"/>
      <c r="WSF76" s="25"/>
      <c r="WSG76" s="25"/>
      <c r="WSH76" s="25"/>
      <c r="WSI76" s="25"/>
      <c r="WSJ76" s="25"/>
      <c r="WSK76" s="25"/>
      <c r="WSL76" s="25"/>
      <c r="WSM76" s="25"/>
      <c r="WSN76" s="25"/>
      <c r="WSO76" s="25"/>
      <c r="WSP76" s="25"/>
      <c r="WSQ76" s="25"/>
      <c r="WSR76" s="25"/>
      <c r="WSS76" s="25"/>
      <c r="WST76" s="25"/>
      <c r="WSU76" s="25"/>
      <c r="WSV76" s="25"/>
      <c r="WSW76" s="25"/>
      <c r="WSX76" s="25"/>
      <c r="WSY76" s="25"/>
      <c r="WSZ76" s="25"/>
      <c r="WTA76" s="25"/>
      <c r="WTB76" s="25"/>
      <c r="WTC76" s="25"/>
      <c r="WTD76" s="25"/>
      <c r="WTE76" s="25"/>
      <c r="WTF76" s="25"/>
      <c r="WTG76" s="25"/>
      <c r="WTH76" s="25"/>
      <c r="WTI76" s="25"/>
      <c r="WTJ76" s="25"/>
      <c r="WTK76" s="25"/>
      <c r="WTL76" s="25"/>
      <c r="WTM76" s="25"/>
      <c r="WTN76" s="25"/>
      <c r="WTO76" s="25"/>
      <c r="WTP76" s="25"/>
      <c r="WTQ76" s="25"/>
      <c r="WTR76" s="25"/>
      <c r="WTS76" s="25"/>
      <c r="WTT76" s="25"/>
      <c r="WTU76" s="25"/>
      <c r="WTV76" s="25"/>
      <c r="WTW76" s="25"/>
      <c r="WTX76" s="25"/>
      <c r="WTY76" s="25"/>
      <c r="WTZ76" s="25"/>
      <c r="WUA76" s="25"/>
      <c r="WUB76" s="25"/>
      <c r="WUC76" s="25"/>
      <c r="WUD76" s="25"/>
      <c r="WUE76" s="25"/>
      <c r="WUF76" s="25"/>
      <c r="WUG76" s="25"/>
      <c r="WUH76" s="25"/>
      <c r="WUI76" s="25"/>
      <c r="WUJ76" s="25"/>
      <c r="WUK76" s="25"/>
      <c r="WUL76" s="25"/>
      <c r="WUM76" s="25"/>
      <c r="WUN76" s="25"/>
      <c r="WUO76" s="25"/>
      <c r="WUP76" s="25"/>
      <c r="WUQ76" s="25"/>
      <c r="WUR76" s="25"/>
      <c r="WUS76" s="25"/>
      <c r="WUT76" s="25"/>
      <c r="WUU76" s="25"/>
      <c r="WUV76" s="25"/>
      <c r="WUW76" s="25"/>
      <c r="WUX76" s="25"/>
      <c r="WUY76" s="25"/>
      <c r="WUZ76" s="25"/>
      <c r="WVA76" s="25"/>
      <c r="WVB76" s="25"/>
      <c r="WVC76" s="25"/>
      <c r="WVD76" s="25"/>
      <c r="WVE76" s="25"/>
      <c r="WVF76" s="25"/>
      <c r="WVG76" s="25"/>
      <c r="WVH76" s="25"/>
      <c r="WVI76" s="25"/>
      <c r="WVJ76" s="25"/>
      <c r="WVK76" s="25"/>
      <c r="WVL76" s="25"/>
      <c r="WVM76" s="25"/>
      <c r="WVN76" s="25"/>
      <c r="WVO76" s="25"/>
      <c r="WVP76" s="25"/>
      <c r="WVQ76" s="25"/>
      <c r="WVR76" s="25"/>
      <c r="WVS76" s="25"/>
      <c r="WVT76" s="25"/>
      <c r="WVU76" s="25"/>
      <c r="WVV76" s="25"/>
      <c r="WVW76" s="25"/>
      <c r="WVX76" s="25"/>
      <c r="WVY76" s="25"/>
      <c r="WVZ76" s="25"/>
      <c r="WWA76" s="25"/>
      <c r="WWB76" s="25"/>
      <c r="WWC76" s="25"/>
      <c r="WWD76" s="25"/>
      <c r="WWE76" s="25"/>
      <c r="WWF76" s="25"/>
      <c r="WWG76" s="25"/>
      <c r="WWH76" s="25"/>
      <c r="WWI76" s="25"/>
      <c r="WWJ76" s="25"/>
      <c r="WWK76" s="25"/>
      <c r="WWL76" s="25"/>
      <c r="WWM76" s="25"/>
      <c r="WWN76" s="25"/>
      <c r="WWO76" s="25"/>
      <c r="WWP76" s="25"/>
      <c r="WWQ76" s="25"/>
      <c r="WWR76" s="25"/>
      <c r="WWS76" s="25"/>
      <c r="WWT76" s="25"/>
      <c r="WWU76" s="25"/>
      <c r="WWV76" s="25"/>
      <c r="WWW76" s="25"/>
      <c r="WWX76" s="25"/>
      <c r="WWY76" s="25"/>
      <c r="WWZ76" s="25"/>
      <c r="WXA76" s="25"/>
      <c r="WXB76" s="25"/>
      <c r="WXC76" s="25"/>
      <c r="WXD76" s="25"/>
      <c r="WXE76" s="25"/>
      <c r="WXF76" s="25"/>
      <c r="WXG76" s="25"/>
      <c r="WXH76" s="25"/>
      <c r="WXI76" s="25"/>
      <c r="WXJ76" s="25"/>
      <c r="WXK76" s="25"/>
      <c r="WXL76" s="25"/>
      <c r="WXM76" s="25"/>
      <c r="WXN76" s="25"/>
      <c r="WXO76" s="25"/>
      <c r="WXP76" s="25"/>
      <c r="WXQ76" s="25"/>
      <c r="WXR76" s="25"/>
      <c r="WXS76" s="25"/>
      <c r="WXT76" s="25"/>
      <c r="WXU76" s="25"/>
      <c r="WXV76" s="25"/>
      <c r="WXW76" s="25"/>
      <c r="WXX76" s="25"/>
      <c r="WXY76" s="25"/>
      <c r="WXZ76" s="25"/>
      <c r="WYA76" s="25"/>
      <c r="WYB76" s="25"/>
      <c r="WYC76" s="25"/>
      <c r="WYD76" s="25"/>
      <c r="WYE76" s="25"/>
      <c r="WYF76" s="25"/>
      <c r="WYG76" s="25"/>
      <c r="WYH76" s="25"/>
      <c r="WYI76" s="25"/>
      <c r="WYJ76" s="25"/>
      <c r="WYK76" s="25"/>
      <c r="WYL76" s="25"/>
      <c r="WYM76" s="25"/>
      <c r="WYN76" s="25"/>
      <c r="WYO76" s="25"/>
      <c r="WYP76" s="25"/>
      <c r="WYQ76" s="25"/>
      <c r="WYR76" s="25"/>
      <c r="WYS76" s="25"/>
      <c r="WYT76" s="25"/>
      <c r="WYU76" s="25"/>
      <c r="WYV76" s="25"/>
      <c r="WYW76" s="25"/>
      <c r="WYX76" s="25"/>
      <c r="WYY76" s="25"/>
      <c r="WYZ76" s="25"/>
      <c r="WZA76" s="25"/>
      <c r="WZB76" s="25"/>
      <c r="WZC76" s="25"/>
      <c r="WZD76" s="25"/>
      <c r="WZE76" s="25"/>
      <c r="WZF76" s="25"/>
      <c r="WZG76" s="25"/>
      <c r="WZH76" s="25"/>
      <c r="WZI76" s="25"/>
      <c r="WZJ76" s="25"/>
      <c r="WZK76" s="25"/>
      <c r="WZL76" s="25"/>
      <c r="WZM76" s="25"/>
      <c r="WZN76" s="25"/>
      <c r="WZO76" s="25"/>
      <c r="WZP76" s="25"/>
      <c r="WZQ76" s="25"/>
      <c r="WZR76" s="25"/>
      <c r="WZS76" s="25"/>
      <c r="WZT76" s="25"/>
      <c r="WZU76" s="25"/>
      <c r="WZV76" s="25"/>
      <c r="WZW76" s="25"/>
      <c r="WZX76" s="25"/>
      <c r="WZY76" s="25"/>
      <c r="WZZ76" s="25"/>
      <c r="XAA76" s="25"/>
      <c r="XAB76" s="25"/>
      <c r="XAC76" s="25"/>
      <c r="XAD76" s="25"/>
      <c r="XAE76" s="25"/>
      <c r="XAF76" s="25"/>
      <c r="XAG76" s="25"/>
      <c r="XAH76" s="25"/>
      <c r="XAI76" s="25"/>
      <c r="XAJ76" s="25"/>
      <c r="XAK76" s="25"/>
      <c r="XAL76" s="25"/>
      <c r="XAM76" s="25"/>
      <c r="XAN76" s="25"/>
      <c r="XAO76" s="25"/>
      <c r="XAP76" s="25"/>
      <c r="XAQ76" s="25"/>
      <c r="XAR76" s="25"/>
      <c r="XAS76" s="25"/>
      <c r="XAT76" s="25"/>
      <c r="XAU76" s="25"/>
      <c r="XAV76" s="25"/>
      <c r="XAW76" s="25"/>
      <c r="XAX76" s="25"/>
      <c r="XAY76" s="25"/>
      <c r="XAZ76" s="25"/>
      <c r="XBA76" s="25"/>
      <c r="XBB76" s="25"/>
      <c r="XBC76" s="25"/>
      <c r="XBD76" s="25"/>
      <c r="XBE76" s="25"/>
      <c r="XBF76" s="25"/>
      <c r="XBG76" s="25"/>
      <c r="XBH76" s="25"/>
      <c r="XBI76" s="25"/>
      <c r="XBJ76" s="25"/>
      <c r="XBK76" s="25"/>
      <c r="XBL76" s="25"/>
      <c r="XBM76" s="25"/>
      <c r="XBN76" s="25"/>
      <c r="XBO76" s="25"/>
      <c r="XBP76" s="25"/>
      <c r="XBQ76" s="25"/>
      <c r="XBR76" s="25"/>
      <c r="XBS76" s="25"/>
      <c r="XBT76" s="25"/>
      <c r="XBU76" s="25"/>
      <c r="XBV76" s="25"/>
      <c r="XBW76" s="25"/>
      <c r="XBX76" s="25"/>
      <c r="XBY76" s="25"/>
      <c r="XBZ76" s="25"/>
      <c r="XCA76" s="25"/>
      <c r="XCB76" s="25"/>
      <c r="XCC76" s="25"/>
      <c r="XCD76" s="25"/>
      <c r="XCE76" s="25"/>
      <c r="XCF76" s="25"/>
      <c r="XCG76" s="25"/>
      <c r="XCH76" s="25"/>
      <c r="XCI76" s="25"/>
      <c r="XCJ76" s="25"/>
      <c r="XCK76" s="25"/>
      <c r="XCL76" s="25"/>
      <c r="XCM76" s="25"/>
      <c r="XCN76" s="25"/>
      <c r="XCO76" s="25"/>
      <c r="XCP76" s="25"/>
      <c r="XCQ76" s="25"/>
      <c r="XCR76" s="25"/>
      <c r="XCS76" s="25"/>
      <c r="XCT76" s="25"/>
      <c r="XCU76" s="25"/>
      <c r="XCV76" s="25"/>
      <c r="XCW76" s="25"/>
      <c r="XCX76" s="25"/>
      <c r="XCY76" s="25"/>
      <c r="XCZ76" s="25"/>
      <c r="XDA76" s="25"/>
      <c r="XDB76" s="25"/>
      <c r="XDC76" s="25"/>
      <c r="XDD76" s="25"/>
      <c r="XDE76" s="25"/>
      <c r="XDF76" s="25"/>
      <c r="XDG76" s="25"/>
      <c r="XDH76" s="25"/>
      <c r="XDI76" s="25"/>
      <c r="XDJ76" s="25"/>
      <c r="XDK76" s="25"/>
      <c r="XDL76" s="25"/>
      <c r="XDM76" s="25"/>
      <c r="XDN76" s="25"/>
      <c r="XDO76" s="25"/>
      <c r="XDP76" s="25"/>
      <c r="XDQ76" s="25"/>
      <c r="XDR76" s="25"/>
      <c r="XDS76" s="25"/>
      <c r="XDT76" s="25"/>
      <c r="XDU76" s="25"/>
      <c r="XDV76" s="25"/>
      <c r="XDW76" s="25"/>
      <c r="XDX76" s="25"/>
      <c r="XDY76" s="25"/>
      <c r="XDZ76" s="25"/>
      <c r="XEA76" s="25"/>
      <c r="XEB76" s="25"/>
      <c r="XEC76" s="25"/>
      <c r="XED76" s="25"/>
      <c r="XEE76" s="25"/>
      <c r="XEF76" s="25"/>
      <c r="XEG76" s="25"/>
      <c r="XEH76" s="25"/>
      <c r="XEI76" s="25"/>
      <c r="XEJ76" s="25"/>
      <c r="XEK76" s="25"/>
      <c r="XEL76" s="25"/>
      <c r="XEM76" s="25"/>
      <c r="XEN76" s="25"/>
      <c r="XEO76" s="25"/>
      <c r="XEP76" s="25"/>
      <c r="XEQ76" s="25"/>
      <c r="XER76" s="25"/>
      <c r="XES76" s="25"/>
      <c r="XET76" s="25"/>
      <c r="XEU76" s="25"/>
      <c r="XEV76" s="25"/>
      <c r="XEW76" s="25"/>
      <c r="XEX76" s="25"/>
      <c r="XEY76" s="25"/>
      <c r="XEZ76" s="25"/>
      <c r="XFA76" s="25"/>
    </row>
    <row r="77" spans="1:16381" x14ac:dyDescent="0.2">
      <c r="A77" s="25" t="s">
        <v>342</v>
      </c>
      <c r="B77" s="25" t="s">
        <v>342</v>
      </c>
      <c r="C77" s="127"/>
      <c r="D77" s="132"/>
      <c r="E77" s="126"/>
      <c r="F77" s="25"/>
      <c r="G77" s="101">
        <f t="shared" si="31"/>
        <v>0</v>
      </c>
      <c r="H77" s="101">
        <f t="shared" si="31"/>
        <v>0</v>
      </c>
      <c r="I77" s="101">
        <f t="shared" si="31"/>
        <v>0</v>
      </c>
      <c r="J77" s="101">
        <f t="shared" si="31"/>
        <v>0</v>
      </c>
      <c r="K77" s="101">
        <f t="shared" si="31"/>
        <v>0</v>
      </c>
      <c r="L77" s="101">
        <f t="shared" si="31"/>
        <v>0</v>
      </c>
      <c r="M77" s="101">
        <f t="shared" si="31"/>
        <v>0</v>
      </c>
      <c r="N77" s="101">
        <f t="shared" si="31"/>
        <v>0</v>
      </c>
      <c r="O77" s="101">
        <f t="shared" si="31"/>
        <v>0</v>
      </c>
      <c r="P77" s="101">
        <f t="shared" si="31"/>
        <v>0</v>
      </c>
      <c r="Q77" s="101">
        <f t="shared" si="32"/>
        <v>0</v>
      </c>
      <c r="R77" s="101">
        <f t="shared" si="32"/>
        <v>0</v>
      </c>
      <c r="S77" s="101">
        <f t="shared" si="32"/>
        <v>0</v>
      </c>
      <c r="T77" s="101">
        <f t="shared" si="32"/>
        <v>0</v>
      </c>
      <c r="U77" s="101">
        <f t="shared" si="32"/>
        <v>0</v>
      </c>
      <c r="V77" s="101">
        <f t="shared" si="32"/>
        <v>0</v>
      </c>
      <c r="W77" s="101">
        <f t="shared" si="32"/>
        <v>0</v>
      </c>
      <c r="X77" s="101">
        <f t="shared" si="32"/>
        <v>0</v>
      </c>
      <c r="Y77" s="101">
        <f t="shared" si="32"/>
        <v>0</v>
      </c>
      <c r="Z77" s="101">
        <f t="shared" si="32"/>
        <v>0</v>
      </c>
      <c r="AA77" s="101">
        <f t="shared" si="33"/>
        <v>0</v>
      </c>
      <c r="AB77" s="101">
        <f t="shared" si="33"/>
        <v>0</v>
      </c>
      <c r="AC77" s="101">
        <f t="shared" si="33"/>
        <v>0</v>
      </c>
      <c r="AD77" s="101">
        <f t="shared" si="33"/>
        <v>0</v>
      </c>
      <c r="AE77" s="101">
        <f t="shared" si="33"/>
        <v>0</v>
      </c>
      <c r="AF77" s="101">
        <f t="shared" si="33"/>
        <v>0</v>
      </c>
      <c r="AG77" s="101">
        <f t="shared" si="33"/>
        <v>0</v>
      </c>
      <c r="AH77" s="101">
        <f t="shared" si="33"/>
        <v>0</v>
      </c>
      <c r="AI77" s="101">
        <f t="shared" si="33"/>
        <v>0</v>
      </c>
      <c r="AJ77" s="101">
        <f t="shared" si="33"/>
        <v>0</v>
      </c>
      <c r="AK77" s="101">
        <f t="shared" si="34"/>
        <v>0</v>
      </c>
      <c r="AL77" s="101">
        <f t="shared" si="34"/>
        <v>0</v>
      </c>
      <c r="AM77" s="101">
        <f t="shared" si="34"/>
        <v>0</v>
      </c>
      <c r="AN77" s="101">
        <f t="shared" si="34"/>
        <v>0</v>
      </c>
      <c r="AO77" s="101">
        <f t="shared" si="34"/>
        <v>0</v>
      </c>
      <c r="AP77" s="101">
        <f t="shared" si="34"/>
        <v>0</v>
      </c>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c r="DI77" s="25"/>
      <c r="DJ77" s="25"/>
      <c r="DK77" s="25"/>
      <c r="DL77" s="25"/>
      <c r="DM77" s="25"/>
      <c r="DN77" s="25"/>
      <c r="DO77" s="25"/>
      <c r="DP77" s="25"/>
      <c r="DQ77" s="25"/>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5"/>
      <c r="EP77" s="25"/>
      <c r="EQ77" s="25"/>
      <c r="ER77" s="25"/>
      <c r="ES77" s="25"/>
      <c r="ET77" s="25"/>
      <c r="EU77" s="25"/>
      <c r="EV77" s="25"/>
      <c r="EW77" s="25"/>
      <c r="EX77" s="25"/>
      <c r="EY77" s="25"/>
      <c r="EZ77" s="25"/>
      <c r="FA77" s="25"/>
      <c r="FB77" s="25"/>
      <c r="FC77" s="25"/>
      <c r="FD77" s="25"/>
      <c r="FE77" s="25"/>
      <c r="FF77" s="25"/>
      <c r="FG77" s="25"/>
      <c r="FH77" s="25"/>
      <c r="FI77" s="25"/>
      <c r="FJ77" s="25"/>
      <c r="FK77" s="25"/>
      <c r="FL77" s="25"/>
      <c r="FM77" s="25"/>
      <c r="FN77" s="25"/>
      <c r="FO77" s="25"/>
      <c r="FP77" s="25"/>
      <c r="FQ77" s="25"/>
      <c r="FR77" s="25"/>
      <c r="FS77" s="25"/>
      <c r="FT77" s="25"/>
      <c r="FU77" s="25"/>
      <c r="FV77" s="25"/>
      <c r="FW77" s="25"/>
      <c r="FX77" s="25"/>
      <c r="FY77" s="25"/>
      <c r="FZ77" s="25"/>
      <c r="GA77" s="25"/>
      <c r="GB77" s="25"/>
      <c r="GC77" s="25"/>
      <c r="GD77" s="25"/>
      <c r="GE77" s="25"/>
      <c r="GF77" s="25"/>
      <c r="GG77" s="25"/>
      <c r="GH77" s="25"/>
      <c r="GI77" s="25"/>
      <c r="GJ77" s="25"/>
      <c r="GK77" s="25"/>
      <c r="GL77" s="25"/>
      <c r="GM77" s="25"/>
      <c r="GN77" s="25"/>
      <c r="GO77" s="25"/>
      <c r="GP77" s="25"/>
      <c r="GQ77" s="25"/>
      <c r="GR77" s="25"/>
      <c r="GS77" s="25"/>
      <c r="GT77" s="25"/>
      <c r="GU77" s="25"/>
      <c r="GV77" s="25"/>
      <c r="GW77" s="25"/>
      <c r="GX77" s="25"/>
      <c r="GY77" s="25"/>
      <c r="GZ77" s="25"/>
      <c r="HA77" s="25"/>
      <c r="HB77" s="25"/>
      <c r="HC77" s="25"/>
      <c r="HD77" s="25"/>
      <c r="HE77" s="25"/>
      <c r="HF77" s="25"/>
      <c r="HG77" s="25"/>
      <c r="HH77" s="25"/>
      <c r="HI77" s="25"/>
      <c r="HJ77" s="25"/>
      <c r="HK77" s="25"/>
      <c r="HL77" s="25"/>
      <c r="HM77" s="25"/>
      <c r="HN77" s="25"/>
      <c r="HO77" s="25"/>
      <c r="HP77" s="25"/>
      <c r="HQ77" s="25"/>
      <c r="HR77" s="25"/>
      <c r="HS77" s="25"/>
      <c r="HT77" s="25"/>
      <c r="HU77" s="25"/>
      <c r="HV77" s="25"/>
      <c r="HW77" s="25"/>
      <c r="HX77" s="25"/>
      <c r="HY77" s="25"/>
      <c r="HZ77" s="25"/>
      <c r="IA77" s="25"/>
      <c r="IB77" s="25"/>
      <c r="IC77" s="25"/>
      <c r="ID77" s="25"/>
      <c r="IE77" s="25"/>
      <c r="IF77" s="25"/>
      <c r="IG77" s="25"/>
      <c r="IH77" s="25"/>
      <c r="II77" s="25"/>
      <c r="IJ77" s="25"/>
      <c r="IK77" s="25"/>
      <c r="IL77" s="25"/>
      <c r="IM77" s="25"/>
      <c r="IN77" s="25"/>
      <c r="IO77" s="25"/>
      <c r="IP77" s="25"/>
      <c r="IQ77" s="25"/>
      <c r="IR77" s="25"/>
      <c r="IS77" s="25"/>
      <c r="IT77" s="25"/>
      <c r="IU77" s="25"/>
      <c r="IV77" s="25"/>
      <c r="IW77" s="25"/>
      <c r="IX77" s="25"/>
      <c r="IY77" s="25"/>
      <c r="IZ77" s="25"/>
      <c r="JA77" s="25"/>
      <c r="JB77" s="25"/>
      <c r="JC77" s="25"/>
      <c r="JD77" s="25"/>
      <c r="JE77" s="25"/>
      <c r="JF77" s="25"/>
      <c r="JG77" s="25"/>
      <c r="JH77" s="25"/>
      <c r="JI77" s="25"/>
      <c r="JJ77" s="25"/>
      <c r="JK77" s="25"/>
      <c r="JL77" s="25"/>
      <c r="JM77" s="25"/>
      <c r="JN77" s="25"/>
      <c r="JO77" s="25"/>
      <c r="JP77" s="25"/>
      <c r="JQ77" s="25"/>
      <c r="JR77" s="25"/>
      <c r="JS77" s="25"/>
      <c r="JT77" s="25"/>
      <c r="JU77" s="25"/>
      <c r="JV77" s="25"/>
      <c r="JW77" s="25"/>
      <c r="JX77" s="25"/>
      <c r="JY77" s="25"/>
      <c r="JZ77" s="25"/>
      <c r="KA77" s="25"/>
      <c r="KB77" s="25"/>
      <c r="KC77" s="25"/>
      <c r="KD77" s="25"/>
      <c r="KE77" s="25"/>
      <c r="KF77" s="25"/>
      <c r="KG77" s="25"/>
      <c r="KH77" s="25"/>
      <c r="KI77" s="25"/>
      <c r="KJ77" s="25"/>
      <c r="KK77" s="25"/>
      <c r="KL77" s="25"/>
      <c r="KM77" s="25"/>
      <c r="KN77" s="25"/>
      <c r="KO77" s="25"/>
      <c r="KP77" s="25"/>
      <c r="KQ77" s="25"/>
      <c r="KR77" s="25"/>
      <c r="KS77" s="25"/>
      <c r="KT77" s="25"/>
      <c r="KU77" s="25"/>
      <c r="KV77" s="25"/>
      <c r="KW77" s="25"/>
      <c r="KX77" s="25"/>
      <c r="KY77" s="25"/>
      <c r="KZ77" s="25"/>
      <c r="LA77" s="25"/>
      <c r="LB77" s="25"/>
      <c r="LC77" s="25"/>
      <c r="LD77" s="25"/>
      <c r="LE77" s="25"/>
      <c r="LF77" s="25"/>
      <c r="LG77" s="25"/>
      <c r="LH77" s="25"/>
      <c r="LI77" s="25"/>
      <c r="LJ77" s="25"/>
      <c r="LK77" s="25"/>
      <c r="LL77" s="25"/>
      <c r="LM77" s="25"/>
      <c r="LN77" s="25"/>
      <c r="LO77" s="25"/>
      <c r="LP77" s="25"/>
      <c r="LQ77" s="25"/>
      <c r="LR77" s="25"/>
      <c r="LS77" s="25"/>
      <c r="LT77" s="25"/>
      <c r="LU77" s="25"/>
      <c r="LV77" s="25"/>
      <c r="LW77" s="25"/>
      <c r="LX77" s="25"/>
      <c r="LY77" s="25"/>
      <c r="LZ77" s="25"/>
      <c r="MA77" s="25"/>
      <c r="MB77" s="25"/>
      <c r="MC77" s="25"/>
      <c r="MD77" s="25"/>
      <c r="ME77" s="25"/>
      <c r="MF77" s="25"/>
      <c r="MG77" s="25"/>
      <c r="MH77" s="25"/>
      <c r="MI77" s="25"/>
      <c r="MJ77" s="25"/>
      <c r="MK77" s="25"/>
      <c r="ML77" s="25"/>
      <c r="MM77" s="25"/>
      <c r="MN77" s="25"/>
      <c r="MO77" s="25"/>
      <c r="MP77" s="25"/>
      <c r="MQ77" s="25"/>
      <c r="MR77" s="25"/>
      <c r="MS77" s="25"/>
      <c r="MT77" s="25"/>
      <c r="MU77" s="25"/>
      <c r="MV77" s="25"/>
      <c r="MW77" s="25"/>
      <c r="MX77" s="25"/>
      <c r="MY77" s="25"/>
      <c r="MZ77" s="25"/>
      <c r="NA77" s="25"/>
      <c r="NB77" s="25"/>
      <c r="NC77" s="25"/>
      <c r="ND77" s="25"/>
      <c r="NE77" s="25"/>
      <c r="NF77" s="25"/>
      <c r="NG77" s="25"/>
      <c r="NH77" s="25"/>
      <c r="NI77" s="25"/>
      <c r="NJ77" s="25"/>
      <c r="NK77" s="25"/>
      <c r="NL77" s="25"/>
      <c r="NM77" s="25"/>
      <c r="NN77" s="25"/>
      <c r="NO77" s="25"/>
      <c r="NP77" s="25"/>
      <c r="NQ77" s="25"/>
      <c r="NR77" s="25"/>
      <c r="NS77" s="25"/>
      <c r="NT77" s="25"/>
      <c r="NU77" s="25"/>
      <c r="NV77" s="25"/>
      <c r="NW77" s="25"/>
      <c r="NX77" s="25"/>
      <c r="NY77" s="25"/>
      <c r="NZ77" s="25"/>
      <c r="OA77" s="25"/>
      <c r="OB77" s="25"/>
      <c r="OC77" s="25"/>
      <c r="OD77" s="25"/>
      <c r="OE77" s="25"/>
      <c r="OF77" s="25"/>
      <c r="OG77" s="25"/>
      <c r="OH77" s="25"/>
      <c r="OI77" s="25"/>
      <c r="OJ77" s="25"/>
      <c r="OK77" s="25"/>
      <c r="OL77" s="25"/>
      <c r="OM77" s="25"/>
      <c r="ON77" s="25"/>
      <c r="OO77" s="25"/>
      <c r="OP77" s="25"/>
      <c r="OQ77" s="25"/>
      <c r="OR77" s="25"/>
      <c r="OS77" s="25"/>
      <c r="OT77" s="25"/>
      <c r="OU77" s="25"/>
      <c r="OV77" s="25"/>
      <c r="OW77" s="25"/>
      <c r="OX77" s="25"/>
      <c r="OY77" s="25"/>
      <c r="OZ77" s="25"/>
      <c r="PA77" s="25"/>
      <c r="PB77" s="25"/>
      <c r="PC77" s="25"/>
      <c r="PD77" s="25"/>
      <c r="PE77" s="25"/>
      <c r="PF77" s="25"/>
      <c r="PG77" s="25"/>
      <c r="PH77" s="25"/>
      <c r="PI77" s="25"/>
      <c r="PJ77" s="25"/>
      <c r="PK77" s="25"/>
      <c r="PL77" s="25"/>
      <c r="PM77" s="25"/>
      <c r="PN77" s="25"/>
      <c r="PO77" s="25"/>
      <c r="PP77" s="25"/>
      <c r="PQ77" s="25"/>
      <c r="PR77" s="25"/>
      <c r="PS77" s="25"/>
      <c r="PT77" s="25"/>
      <c r="PU77" s="25"/>
      <c r="PV77" s="25"/>
      <c r="PW77" s="25"/>
      <c r="PX77" s="25"/>
      <c r="PY77" s="25"/>
      <c r="PZ77" s="25"/>
      <c r="QA77" s="25"/>
      <c r="QB77" s="25"/>
      <c r="QC77" s="25"/>
      <c r="QD77" s="25"/>
      <c r="QE77" s="25"/>
      <c r="QF77" s="25"/>
      <c r="QG77" s="25"/>
      <c r="QH77" s="25"/>
      <c r="QI77" s="25"/>
      <c r="QJ77" s="25"/>
      <c r="QK77" s="25"/>
      <c r="QL77" s="25"/>
      <c r="QM77" s="25"/>
      <c r="QN77" s="25"/>
      <c r="QO77" s="25"/>
      <c r="QP77" s="25"/>
      <c r="QQ77" s="25"/>
      <c r="QR77" s="25"/>
      <c r="QS77" s="25"/>
      <c r="QT77" s="25"/>
      <c r="QU77" s="25"/>
      <c r="QV77" s="25"/>
      <c r="QW77" s="25"/>
      <c r="QX77" s="25"/>
      <c r="QY77" s="25"/>
      <c r="QZ77" s="25"/>
      <c r="RA77" s="25"/>
      <c r="RB77" s="25"/>
      <c r="RC77" s="25"/>
      <c r="RD77" s="25"/>
      <c r="RE77" s="25"/>
      <c r="RF77" s="25"/>
      <c r="RG77" s="25"/>
      <c r="RH77" s="25"/>
      <c r="RI77" s="25"/>
      <c r="RJ77" s="25"/>
      <c r="RK77" s="25"/>
      <c r="RL77" s="25"/>
      <c r="RM77" s="25"/>
      <c r="RN77" s="25"/>
      <c r="RO77" s="25"/>
      <c r="RP77" s="25"/>
      <c r="RQ77" s="25"/>
      <c r="RR77" s="25"/>
      <c r="RS77" s="25"/>
      <c r="RT77" s="25"/>
      <c r="RU77" s="25"/>
      <c r="RV77" s="25"/>
      <c r="RW77" s="25"/>
      <c r="RX77" s="25"/>
      <c r="RY77" s="25"/>
      <c r="RZ77" s="25"/>
      <c r="SA77" s="25"/>
      <c r="SB77" s="25"/>
      <c r="SC77" s="25"/>
      <c r="SD77" s="25"/>
      <c r="SE77" s="25"/>
      <c r="SF77" s="25"/>
      <c r="SG77" s="25"/>
      <c r="SH77" s="25"/>
      <c r="SI77" s="25"/>
      <c r="SJ77" s="25"/>
      <c r="SK77" s="25"/>
      <c r="SL77" s="25"/>
      <c r="SM77" s="25"/>
      <c r="SN77" s="25"/>
      <c r="SO77" s="25"/>
      <c r="SP77" s="25"/>
      <c r="SQ77" s="25"/>
      <c r="SR77" s="25"/>
      <c r="SS77" s="25"/>
      <c r="ST77" s="25"/>
      <c r="SU77" s="25"/>
      <c r="SV77" s="25"/>
      <c r="SW77" s="25"/>
      <c r="SX77" s="25"/>
      <c r="SY77" s="25"/>
      <c r="SZ77" s="25"/>
      <c r="TA77" s="25"/>
      <c r="TB77" s="25"/>
      <c r="TC77" s="25"/>
      <c r="TD77" s="25"/>
      <c r="TE77" s="25"/>
      <c r="TF77" s="25"/>
      <c r="TG77" s="25"/>
      <c r="TH77" s="25"/>
      <c r="TI77" s="25"/>
      <c r="TJ77" s="25"/>
      <c r="TK77" s="25"/>
      <c r="TL77" s="25"/>
      <c r="TM77" s="25"/>
      <c r="TN77" s="25"/>
      <c r="TO77" s="25"/>
      <c r="TP77" s="25"/>
      <c r="TQ77" s="25"/>
      <c r="TR77" s="25"/>
      <c r="TS77" s="25"/>
      <c r="TT77" s="25"/>
      <c r="TU77" s="25"/>
      <c r="TV77" s="25"/>
      <c r="TW77" s="25"/>
      <c r="TX77" s="25"/>
      <c r="TY77" s="25"/>
      <c r="TZ77" s="25"/>
      <c r="UA77" s="25"/>
      <c r="UB77" s="25"/>
      <c r="UC77" s="25"/>
      <c r="UD77" s="25"/>
      <c r="UE77" s="25"/>
      <c r="UF77" s="25"/>
      <c r="UG77" s="25"/>
      <c r="UH77" s="25"/>
      <c r="UI77" s="25"/>
      <c r="UJ77" s="25"/>
      <c r="UK77" s="25"/>
      <c r="UL77" s="25"/>
      <c r="UM77" s="25"/>
      <c r="UN77" s="25"/>
      <c r="UO77" s="25"/>
      <c r="UP77" s="25"/>
      <c r="UQ77" s="25"/>
      <c r="UR77" s="25"/>
      <c r="US77" s="25"/>
      <c r="UT77" s="25"/>
      <c r="UU77" s="25"/>
      <c r="UV77" s="25"/>
      <c r="UW77" s="25"/>
      <c r="UX77" s="25"/>
      <c r="UY77" s="25"/>
      <c r="UZ77" s="25"/>
      <c r="VA77" s="25"/>
      <c r="VB77" s="25"/>
      <c r="VC77" s="25"/>
      <c r="VD77" s="25"/>
      <c r="VE77" s="25"/>
      <c r="VF77" s="25"/>
      <c r="VG77" s="25"/>
      <c r="VH77" s="25"/>
      <c r="VI77" s="25"/>
      <c r="VJ77" s="25"/>
      <c r="VK77" s="25"/>
      <c r="VL77" s="25"/>
      <c r="VM77" s="25"/>
      <c r="VN77" s="25"/>
      <c r="VO77" s="25"/>
      <c r="VP77" s="25"/>
      <c r="VQ77" s="25"/>
      <c r="VR77" s="25"/>
      <c r="VS77" s="25"/>
      <c r="VT77" s="25"/>
      <c r="VU77" s="25"/>
      <c r="VV77" s="25"/>
      <c r="VW77" s="25"/>
      <c r="VX77" s="25"/>
      <c r="VY77" s="25"/>
      <c r="VZ77" s="25"/>
      <c r="WA77" s="25"/>
      <c r="WB77" s="25"/>
      <c r="WC77" s="25"/>
      <c r="WD77" s="25"/>
      <c r="WE77" s="25"/>
      <c r="WF77" s="25"/>
      <c r="WG77" s="25"/>
      <c r="WH77" s="25"/>
      <c r="WI77" s="25"/>
      <c r="WJ77" s="25"/>
      <c r="WK77" s="25"/>
      <c r="WL77" s="25"/>
      <c r="WM77" s="25"/>
      <c r="WN77" s="25"/>
      <c r="WO77" s="25"/>
      <c r="WP77" s="25"/>
      <c r="WQ77" s="25"/>
      <c r="WR77" s="25"/>
      <c r="WS77" s="25"/>
      <c r="WT77" s="25"/>
      <c r="WU77" s="25"/>
      <c r="WV77" s="25"/>
      <c r="WW77" s="25"/>
      <c r="WX77" s="25"/>
      <c r="WY77" s="25"/>
      <c r="WZ77" s="25"/>
      <c r="XA77" s="25"/>
      <c r="XB77" s="25"/>
      <c r="XC77" s="25"/>
      <c r="XD77" s="25"/>
      <c r="XE77" s="25"/>
      <c r="XF77" s="25"/>
      <c r="XG77" s="25"/>
      <c r="XH77" s="25"/>
      <c r="XI77" s="25"/>
      <c r="XJ77" s="25"/>
      <c r="XK77" s="25"/>
      <c r="XL77" s="25"/>
      <c r="XM77" s="25"/>
      <c r="XN77" s="25"/>
      <c r="XO77" s="25"/>
      <c r="XP77" s="25"/>
      <c r="XQ77" s="25"/>
      <c r="XR77" s="25"/>
      <c r="XS77" s="25"/>
      <c r="XT77" s="25"/>
      <c r="XU77" s="25"/>
      <c r="XV77" s="25"/>
      <c r="XW77" s="25"/>
      <c r="XX77" s="25"/>
      <c r="XY77" s="25"/>
      <c r="XZ77" s="25"/>
      <c r="YA77" s="25"/>
      <c r="YB77" s="25"/>
      <c r="YC77" s="25"/>
      <c r="YD77" s="25"/>
      <c r="YE77" s="25"/>
      <c r="YF77" s="25"/>
      <c r="YG77" s="25"/>
      <c r="YH77" s="25"/>
      <c r="YI77" s="25"/>
      <c r="YJ77" s="25"/>
      <c r="YK77" s="25"/>
      <c r="YL77" s="25"/>
      <c r="YM77" s="25"/>
      <c r="YN77" s="25"/>
      <c r="YO77" s="25"/>
      <c r="YP77" s="25"/>
      <c r="YQ77" s="25"/>
      <c r="YR77" s="25"/>
      <c r="YS77" s="25"/>
      <c r="YT77" s="25"/>
      <c r="YU77" s="25"/>
      <c r="YV77" s="25"/>
      <c r="YW77" s="25"/>
      <c r="YX77" s="25"/>
      <c r="YY77" s="25"/>
      <c r="YZ77" s="25"/>
      <c r="ZA77" s="25"/>
      <c r="ZB77" s="25"/>
      <c r="ZC77" s="25"/>
      <c r="ZD77" s="25"/>
      <c r="ZE77" s="25"/>
      <c r="ZF77" s="25"/>
      <c r="ZG77" s="25"/>
      <c r="ZH77" s="25"/>
      <c r="ZI77" s="25"/>
      <c r="ZJ77" s="25"/>
      <c r="ZK77" s="25"/>
      <c r="ZL77" s="25"/>
      <c r="ZM77" s="25"/>
      <c r="ZN77" s="25"/>
      <c r="ZO77" s="25"/>
      <c r="ZP77" s="25"/>
      <c r="ZQ77" s="25"/>
      <c r="ZR77" s="25"/>
      <c r="ZS77" s="25"/>
      <c r="ZT77" s="25"/>
      <c r="ZU77" s="25"/>
      <c r="ZV77" s="25"/>
      <c r="ZW77" s="25"/>
      <c r="ZX77" s="25"/>
      <c r="ZY77" s="25"/>
      <c r="ZZ77" s="25"/>
      <c r="AAA77" s="25"/>
      <c r="AAB77" s="25"/>
      <c r="AAC77" s="25"/>
      <c r="AAD77" s="25"/>
      <c r="AAE77" s="25"/>
      <c r="AAF77" s="25"/>
      <c r="AAG77" s="25"/>
      <c r="AAH77" s="25"/>
      <c r="AAI77" s="25"/>
      <c r="AAJ77" s="25"/>
      <c r="AAK77" s="25"/>
      <c r="AAL77" s="25"/>
      <c r="AAM77" s="25"/>
      <c r="AAN77" s="25"/>
      <c r="AAO77" s="25"/>
      <c r="AAP77" s="25"/>
      <c r="AAQ77" s="25"/>
      <c r="AAR77" s="25"/>
      <c r="AAS77" s="25"/>
      <c r="AAT77" s="25"/>
      <c r="AAU77" s="25"/>
      <c r="AAV77" s="25"/>
      <c r="AAW77" s="25"/>
      <c r="AAX77" s="25"/>
      <c r="AAY77" s="25"/>
      <c r="AAZ77" s="25"/>
      <c r="ABA77" s="25"/>
      <c r="ABB77" s="25"/>
      <c r="ABC77" s="25"/>
      <c r="ABD77" s="25"/>
      <c r="ABE77" s="25"/>
      <c r="ABF77" s="25"/>
      <c r="ABG77" s="25"/>
      <c r="ABH77" s="25"/>
      <c r="ABI77" s="25"/>
      <c r="ABJ77" s="25"/>
      <c r="ABK77" s="25"/>
      <c r="ABL77" s="25"/>
      <c r="ABM77" s="25"/>
      <c r="ABN77" s="25"/>
      <c r="ABO77" s="25"/>
      <c r="ABP77" s="25"/>
      <c r="ABQ77" s="25"/>
      <c r="ABR77" s="25"/>
      <c r="ABS77" s="25"/>
      <c r="ABT77" s="25"/>
      <c r="ABU77" s="25"/>
      <c r="ABV77" s="25"/>
      <c r="ABW77" s="25"/>
      <c r="ABX77" s="25"/>
      <c r="ABY77" s="25"/>
      <c r="ABZ77" s="25"/>
      <c r="ACA77" s="25"/>
      <c r="ACB77" s="25"/>
      <c r="ACC77" s="25"/>
      <c r="ACD77" s="25"/>
      <c r="ACE77" s="25"/>
      <c r="ACF77" s="25"/>
      <c r="ACG77" s="25"/>
      <c r="ACH77" s="25"/>
      <c r="ACI77" s="25"/>
      <c r="ACJ77" s="25"/>
      <c r="ACK77" s="25"/>
      <c r="ACL77" s="25"/>
      <c r="ACM77" s="25"/>
      <c r="ACN77" s="25"/>
      <c r="ACO77" s="25"/>
      <c r="ACP77" s="25"/>
      <c r="ACQ77" s="25"/>
      <c r="ACR77" s="25"/>
      <c r="ACS77" s="25"/>
      <c r="ACT77" s="25"/>
      <c r="ACU77" s="25"/>
      <c r="ACV77" s="25"/>
      <c r="ACW77" s="25"/>
      <c r="ACX77" s="25"/>
      <c r="ACY77" s="25"/>
      <c r="ACZ77" s="25"/>
      <c r="ADA77" s="25"/>
      <c r="ADB77" s="25"/>
      <c r="ADC77" s="25"/>
      <c r="ADD77" s="25"/>
      <c r="ADE77" s="25"/>
      <c r="ADF77" s="25"/>
      <c r="ADG77" s="25"/>
      <c r="ADH77" s="25"/>
      <c r="ADI77" s="25"/>
      <c r="ADJ77" s="25"/>
      <c r="ADK77" s="25"/>
      <c r="ADL77" s="25"/>
      <c r="ADM77" s="25"/>
      <c r="ADN77" s="25"/>
      <c r="ADO77" s="25"/>
      <c r="ADP77" s="25"/>
      <c r="ADQ77" s="25"/>
      <c r="ADR77" s="25"/>
      <c r="ADS77" s="25"/>
      <c r="ADT77" s="25"/>
      <c r="ADU77" s="25"/>
      <c r="ADV77" s="25"/>
      <c r="ADW77" s="25"/>
      <c r="ADX77" s="25"/>
      <c r="ADY77" s="25"/>
      <c r="ADZ77" s="25"/>
      <c r="AEA77" s="25"/>
      <c r="AEB77" s="25"/>
      <c r="AEC77" s="25"/>
      <c r="AED77" s="25"/>
      <c r="AEE77" s="25"/>
      <c r="AEF77" s="25"/>
      <c r="AEG77" s="25"/>
      <c r="AEH77" s="25"/>
      <c r="AEI77" s="25"/>
      <c r="AEJ77" s="25"/>
      <c r="AEK77" s="25"/>
      <c r="AEL77" s="25"/>
      <c r="AEM77" s="25"/>
      <c r="AEN77" s="25"/>
      <c r="AEO77" s="25"/>
      <c r="AEP77" s="25"/>
      <c r="AEQ77" s="25"/>
      <c r="AER77" s="25"/>
      <c r="AES77" s="25"/>
      <c r="AET77" s="25"/>
      <c r="AEU77" s="25"/>
      <c r="AEV77" s="25"/>
      <c r="AEW77" s="25"/>
      <c r="AEX77" s="25"/>
      <c r="AEY77" s="25"/>
      <c r="AEZ77" s="25"/>
      <c r="AFA77" s="25"/>
      <c r="AFB77" s="25"/>
      <c r="AFC77" s="25"/>
      <c r="AFD77" s="25"/>
      <c r="AFE77" s="25"/>
      <c r="AFF77" s="25"/>
      <c r="AFG77" s="25"/>
      <c r="AFH77" s="25"/>
      <c r="AFI77" s="25"/>
      <c r="AFJ77" s="25"/>
      <c r="AFK77" s="25"/>
      <c r="AFL77" s="25"/>
      <c r="AFM77" s="25"/>
      <c r="AFN77" s="25"/>
      <c r="AFO77" s="25"/>
      <c r="AFP77" s="25"/>
      <c r="AFQ77" s="25"/>
      <c r="AFR77" s="25"/>
      <c r="AFS77" s="25"/>
      <c r="AFT77" s="25"/>
      <c r="AFU77" s="25"/>
      <c r="AFV77" s="25"/>
      <c r="AFW77" s="25"/>
      <c r="AFX77" s="25"/>
      <c r="AFY77" s="25"/>
      <c r="AFZ77" s="25"/>
      <c r="AGA77" s="25"/>
      <c r="AGB77" s="25"/>
      <c r="AGC77" s="25"/>
      <c r="AGD77" s="25"/>
      <c r="AGE77" s="25"/>
      <c r="AGF77" s="25"/>
      <c r="AGG77" s="25"/>
      <c r="AGH77" s="25"/>
      <c r="AGI77" s="25"/>
      <c r="AGJ77" s="25"/>
      <c r="AGK77" s="25"/>
      <c r="AGL77" s="25"/>
      <c r="AGM77" s="25"/>
      <c r="AGN77" s="25"/>
      <c r="AGO77" s="25"/>
      <c r="AGP77" s="25"/>
      <c r="AGQ77" s="25"/>
      <c r="AGR77" s="25"/>
      <c r="AGS77" s="25"/>
      <c r="AGT77" s="25"/>
      <c r="AGU77" s="25"/>
      <c r="AGV77" s="25"/>
      <c r="AGW77" s="25"/>
      <c r="AGX77" s="25"/>
      <c r="AGY77" s="25"/>
      <c r="AGZ77" s="25"/>
      <c r="AHA77" s="25"/>
      <c r="AHB77" s="25"/>
      <c r="AHC77" s="25"/>
      <c r="AHD77" s="25"/>
      <c r="AHE77" s="25"/>
      <c r="AHF77" s="25"/>
      <c r="AHG77" s="25"/>
      <c r="AHH77" s="25"/>
      <c r="AHI77" s="25"/>
      <c r="AHJ77" s="25"/>
      <c r="AHK77" s="25"/>
      <c r="AHL77" s="25"/>
      <c r="AHM77" s="25"/>
      <c r="AHN77" s="25"/>
      <c r="AHO77" s="25"/>
      <c r="AHP77" s="25"/>
      <c r="AHQ77" s="25"/>
      <c r="AHR77" s="25"/>
      <c r="AHS77" s="25"/>
      <c r="AHT77" s="25"/>
      <c r="AHU77" s="25"/>
      <c r="AHV77" s="25"/>
      <c r="AHW77" s="25"/>
      <c r="AHX77" s="25"/>
      <c r="AHY77" s="25"/>
      <c r="AHZ77" s="25"/>
      <c r="AIA77" s="25"/>
      <c r="AIB77" s="25"/>
      <c r="AIC77" s="25"/>
      <c r="AID77" s="25"/>
      <c r="AIE77" s="25"/>
      <c r="AIF77" s="25"/>
      <c r="AIG77" s="25"/>
      <c r="AIH77" s="25"/>
      <c r="AII77" s="25"/>
      <c r="AIJ77" s="25"/>
      <c r="AIK77" s="25"/>
      <c r="AIL77" s="25"/>
      <c r="AIM77" s="25"/>
      <c r="AIN77" s="25"/>
      <c r="AIO77" s="25"/>
      <c r="AIP77" s="25"/>
      <c r="AIQ77" s="25"/>
      <c r="AIR77" s="25"/>
      <c r="AIS77" s="25"/>
      <c r="AIT77" s="25"/>
      <c r="AIU77" s="25"/>
      <c r="AIV77" s="25"/>
      <c r="AIW77" s="25"/>
      <c r="AIX77" s="25"/>
      <c r="AIY77" s="25"/>
      <c r="AIZ77" s="25"/>
      <c r="AJA77" s="25"/>
      <c r="AJB77" s="25"/>
      <c r="AJC77" s="25"/>
      <c r="AJD77" s="25"/>
      <c r="AJE77" s="25"/>
      <c r="AJF77" s="25"/>
      <c r="AJG77" s="25"/>
      <c r="AJH77" s="25"/>
      <c r="AJI77" s="25"/>
      <c r="AJJ77" s="25"/>
      <c r="AJK77" s="25"/>
      <c r="AJL77" s="25"/>
      <c r="AJM77" s="25"/>
      <c r="AJN77" s="25"/>
      <c r="AJO77" s="25"/>
      <c r="AJP77" s="25"/>
      <c r="AJQ77" s="25"/>
      <c r="AJR77" s="25"/>
      <c r="AJS77" s="25"/>
      <c r="AJT77" s="25"/>
      <c r="AJU77" s="25"/>
      <c r="AJV77" s="25"/>
      <c r="AJW77" s="25"/>
      <c r="AJX77" s="25"/>
      <c r="AJY77" s="25"/>
      <c r="AJZ77" s="25"/>
      <c r="AKA77" s="25"/>
      <c r="AKB77" s="25"/>
      <c r="AKC77" s="25"/>
      <c r="AKD77" s="25"/>
      <c r="AKE77" s="25"/>
      <c r="AKF77" s="25"/>
      <c r="AKG77" s="25"/>
      <c r="AKH77" s="25"/>
      <c r="AKI77" s="25"/>
      <c r="AKJ77" s="25"/>
      <c r="AKK77" s="25"/>
      <c r="AKL77" s="25"/>
      <c r="AKM77" s="25"/>
      <c r="AKN77" s="25"/>
      <c r="AKO77" s="25"/>
      <c r="AKP77" s="25"/>
      <c r="AKQ77" s="25"/>
      <c r="AKR77" s="25"/>
      <c r="AKS77" s="25"/>
      <c r="AKT77" s="25"/>
      <c r="AKU77" s="25"/>
      <c r="AKV77" s="25"/>
      <c r="AKW77" s="25"/>
      <c r="AKX77" s="25"/>
      <c r="AKY77" s="25"/>
      <c r="AKZ77" s="25"/>
      <c r="ALA77" s="25"/>
      <c r="ALB77" s="25"/>
      <c r="ALC77" s="25"/>
      <c r="ALD77" s="25"/>
      <c r="ALE77" s="25"/>
      <c r="ALF77" s="25"/>
      <c r="ALG77" s="25"/>
      <c r="ALH77" s="25"/>
      <c r="ALI77" s="25"/>
      <c r="ALJ77" s="25"/>
      <c r="ALK77" s="25"/>
      <c r="ALL77" s="25"/>
      <c r="ALM77" s="25"/>
      <c r="ALN77" s="25"/>
      <c r="ALO77" s="25"/>
      <c r="ALP77" s="25"/>
      <c r="ALQ77" s="25"/>
      <c r="ALR77" s="25"/>
      <c r="ALS77" s="25"/>
      <c r="ALT77" s="25"/>
      <c r="ALU77" s="25"/>
      <c r="ALV77" s="25"/>
      <c r="ALW77" s="25"/>
      <c r="ALX77" s="25"/>
      <c r="ALY77" s="25"/>
      <c r="ALZ77" s="25"/>
      <c r="AMA77" s="25"/>
      <c r="AMB77" s="25"/>
      <c r="AMC77" s="25"/>
      <c r="AMD77" s="25"/>
      <c r="AME77" s="25"/>
      <c r="AMF77" s="25"/>
      <c r="AMG77" s="25"/>
      <c r="AMH77" s="25"/>
      <c r="AMI77" s="25"/>
      <c r="AMJ77" s="25"/>
      <c r="AMK77" s="25"/>
      <c r="AML77" s="25"/>
      <c r="AMM77" s="25"/>
      <c r="AMN77" s="25"/>
      <c r="AMO77" s="25"/>
      <c r="AMP77" s="25"/>
      <c r="AMQ77" s="25"/>
      <c r="AMR77" s="25"/>
      <c r="AMS77" s="25"/>
      <c r="AMT77" s="25"/>
      <c r="AMU77" s="25"/>
      <c r="AMV77" s="25"/>
      <c r="AMW77" s="25"/>
      <c r="AMX77" s="25"/>
      <c r="AMY77" s="25"/>
      <c r="AMZ77" s="25"/>
      <c r="ANA77" s="25"/>
      <c r="ANB77" s="25"/>
      <c r="ANC77" s="25"/>
      <c r="AND77" s="25"/>
      <c r="ANE77" s="25"/>
      <c r="ANF77" s="25"/>
      <c r="ANG77" s="25"/>
      <c r="ANH77" s="25"/>
      <c r="ANI77" s="25"/>
      <c r="ANJ77" s="25"/>
      <c r="ANK77" s="25"/>
      <c r="ANL77" s="25"/>
      <c r="ANM77" s="25"/>
      <c r="ANN77" s="25"/>
      <c r="ANO77" s="25"/>
      <c r="ANP77" s="25"/>
      <c r="ANQ77" s="25"/>
      <c r="ANR77" s="25"/>
      <c r="ANS77" s="25"/>
      <c r="ANT77" s="25"/>
      <c r="ANU77" s="25"/>
      <c r="ANV77" s="25"/>
      <c r="ANW77" s="25"/>
      <c r="ANX77" s="25"/>
      <c r="ANY77" s="25"/>
      <c r="ANZ77" s="25"/>
      <c r="AOA77" s="25"/>
      <c r="AOB77" s="25"/>
      <c r="AOC77" s="25"/>
      <c r="AOD77" s="25"/>
      <c r="AOE77" s="25"/>
      <c r="AOF77" s="25"/>
      <c r="AOG77" s="25"/>
      <c r="AOH77" s="25"/>
      <c r="AOI77" s="25"/>
      <c r="AOJ77" s="25"/>
      <c r="AOK77" s="25"/>
      <c r="AOL77" s="25"/>
      <c r="AOM77" s="25"/>
      <c r="AON77" s="25"/>
      <c r="AOO77" s="25"/>
      <c r="AOP77" s="25"/>
      <c r="AOQ77" s="25"/>
      <c r="AOR77" s="25"/>
      <c r="AOS77" s="25"/>
      <c r="AOT77" s="25"/>
      <c r="AOU77" s="25"/>
      <c r="AOV77" s="25"/>
      <c r="AOW77" s="25"/>
      <c r="AOX77" s="25"/>
      <c r="AOY77" s="25"/>
      <c r="AOZ77" s="25"/>
      <c r="APA77" s="25"/>
      <c r="APB77" s="25"/>
      <c r="APC77" s="25"/>
      <c r="APD77" s="25"/>
      <c r="APE77" s="25"/>
      <c r="APF77" s="25"/>
      <c r="APG77" s="25"/>
      <c r="APH77" s="25"/>
      <c r="API77" s="25"/>
      <c r="APJ77" s="25"/>
      <c r="APK77" s="25"/>
      <c r="APL77" s="25"/>
      <c r="APM77" s="25"/>
      <c r="APN77" s="25"/>
      <c r="APO77" s="25"/>
      <c r="APP77" s="25"/>
      <c r="APQ77" s="25"/>
      <c r="APR77" s="25"/>
      <c r="APS77" s="25"/>
      <c r="APT77" s="25"/>
      <c r="APU77" s="25"/>
      <c r="APV77" s="25"/>
      <c r="APW77" s="25"/>
      <c r="APX77" s="25"/>
      <c r="APY77" s="25"/>
      <c r="APZ77" s="25"/>
      <c r="AQA77" s="25"/>
      <c r="AQB77" s="25"/>
      <c r="AQC77" s="25"/>
      <c r="AQD77" s="25"/>
      <c r="AQE77" s="25"/>
      <c r="AQF77" s="25"/>
      <c r="AQG77" s="25"/>
      <c r="AQH77" s="25"/>
      <c r="AQI77" s="25"/>
      <c r="AQJ77" s="25"/>
      <c r="AQK77" s="25"/>
      <c r="AQL77" s="25"/>
      <c r="AQM77" s="25"/>
      <c r="AQN77" s="25"/>
      <c r="AQO77" s="25"/>
      <c r="AQP77" s="25"/>
      <c r="AQQ77" s="25"/>
      <c r="AQR77" s="25"/>
      <c r="AQS77" s="25"/>
      <c r="AQT77" s="25"/>
      <c r="AQU77" s="25"/>
      <c r="AQV77" s="25"/>
      <c r="AQW77" s="25"/>
      <c r="AQX77" s="25"/>
      <c r="AQY77" s="25"/>
      <c r="AQZ77" s="25"/>
      <c r="ARA77" s="25"/>
      <c r="ARB77" s="25"/>
      <c r="ARC77" s="25"/>
      <c r="ARD77" s="25"/>
      <c r="ARE77" s="25"/>
      <c r="ARF77" s="25"/>
      <c r="ARG77" s="25"/>
      <c r="ARH77" s="25"/>
      <c r="ARI77" s="25"/>
      <c r="ARJ77" s="25"/>
      <c r="ARK77" s="25"/>
      <c r="ARL77" s="25"/>
      <c r="ARM77" s="25"/>
      <c r="ARN77" s="25"/>
      <c r="ARO77" s="25"/>
      <c r="ARP77" s="25"/>
      <c r="ARQ77" s="25"/>
      <c r="ARR77" s="25"/>
      <c r="ARS77" s="25"/>
      <c r="ART77" s="25"/>
      <c r="ARU77" s="25"/>
      <c r="ARV77" s="25"/>
      <c r="ARW77" s="25"/>
      <c r="ARX77" s="25"/>
      <c r="ARY77" s="25"/>
      <c r="ARZ77" s="25"/>
      <c r="ASA77" s="25"/>
      <c r="ASB77" s="25"/>
      <c r="ASC77" s="25"/>
      <c r="ASD77" s="25"/>
      <c r="ASE77" s="25"/>
      <c r="ASF77" s="25"/>
      <c r="ASG77" s="25"/>
      <c r="ASH77" s="25"/>
      <c r="ASI77" s="25"/>
      <c r="ASJ77" s="25"/>
      <c r="ASK77" s="25"/>
      <c r="ASL77" s="25"/>
      <c r="ASM77" s="25"/>
      <c r="ASN77" s="25"/>
      <c r="ASO77" s="25"/>
      <c r="ASP77" s="25"/>
      <c r="ASQ77" s="25"/>
      <c r="ASR77" s="25"/>
      <c r="ASS77" s="25"/>
      <c r="AST77" s="25"/>
      <c r="ASU77" s="25"/>
      <c r="ASV77" s="25"/>
      <c r="ASW77" s="25"/>
      <c r="ASX77" s="25"/>
      <c r="ASY77" s="25"/>
      <c r="ASZ77" s="25"/>
      <c r="ATA77" s="25"/>
      <c r="ATB77" s="25"/>
      <c r="ATC77" s="25"/>
      <c r="ATD77" s="25"/>
      <c r="ATE77" s="25"/>
      <c r="ATF77" s="25"/>
      <c r="ATG77" s="25"/>
      <c r="ATH77" s="25"/>
      <c r="ATI77" s="25"/>
      <c r="ATJ77" s="25"/>
      <c r="ATK77" s="25"/>
      <c r="ATL77" s="25"/>
      <c r="ATM77" s="25"/>
      <c r="ATN77" s="25"/>
      <c r="ATO77" s="25"/>
      <c r="ATP77" s="25"/>
      <c r="ATQ77" s="25"/>
      <c r="ATR77" s="25"/>
      <c r="ATS77" s="25"/>
      <c r="ATT77" s="25"/>
      <c r="ATU77" s="25"/>
      <c r="ATV77" s="25"/>
      <c r="ATW77" s="25"/>
      <c r="ATX77" s="25"/>
      <c r="ATY77" s="25"/>
      <c r="ATZ77" s="25"/>
      <c r="AUA77" s="25"/>
      <c r="AUB77" s="25"/>
      <c r="AUC77" s="25"/>
      <c r="AUD77" s="25"/>
      <c r="AUE77" s="25"/>
      <c r="AUF77" s="25"/>
      <c r="AUG77" s="25"/>
      <c r="AUH77" s="25"/>
      <c r="AUI77" s="25"/>
      <c r="AUJ77" s="25"/>
      <c r="AUK77" s="25"/>
      <c r="AUL77" s="25"/>
      <c r="AUM77" s="25"/>
      <c r="AUN77" s="25"/>
      <c r="AUO77" s="25"/>
      <c r="AUP77" s="25"/>
      <c r="AUQ77" s="25"/>
      <c r="AUR77" s="25"/>
      <c r="AUS77" s="25"/>
      <c r="AUT77" s="25"/>
      <c r="AUU77" s="25"/>
      <c r="AUV77" s="25"/>
      <c r="AUW77" s="25"/>
      <c r="AUX77" s="25"/>
      <c r="AUY77" s="25"/>
      <c r="AUZ77" s="25"/>
      <c r="AVA77" s="25"/>
      <c r="AVB77" s="25"/>
      <c r="AVC77" s="25"/>
      <c r="AVD77" s="25"/>
      <c r="AVE77" s="25"/>
      <c r="AVF77" s="25"/>
      <c r="AVG77" s="25"/>
      <c r="AVH77" s="25"/>
      <c r="AVI77" s="25"/>
      <c r="AVJ77" s="25"/>
      <c r="AVK77" s="25"/>
      <c r="AVL77" s="25"/>
      <c r="AVM77" s="25"/>
      <c r="AVN77" s="25"/>
      <c r="AVO77" s="25"/>
      <c r="AVP77" s="25"/>
      <c r="AVQ77" s="25"/>
      <c r="AVR77" s="25"/>
      <c r="AVS77" s="25"/>
      <c r="AVT77" s="25"/>
      <c r="AVU77" s="25"/>
      <c r="AVV77" s="25"/>
      <c r="AVW77" s="25"/>
      <c r="AVX77" s="25"/>
      <c r="AVY77" s="25"/>
      <c r="AVZ77" s="25"/>
      <c r="AWA77" s="25"/>
      <c r="AWB77" s="25"/>
      <c r="AWC77" s="25"/>
      <c r="AWD77" s="25"/>
      <c r="AWE77" s="25"/>
      <c r="AWF77" s="25"/>
      <c r="AWG77" s="25"/>
      <c r="AWH77" s="25"/>
      <c r="AWI77" s="25"/>
      <c r="AWJ77" s="25"/>
      <c r="AWK77" s="25"/>
      <c r="AWL77" s="25"/>
      <c r="AWM77" s="25"/>
      <c r="AWN77" s="25"/>
      <c r="AWO77" s="25"/>
      <c r="AWP77" s="25"/>
      <c r="AWQ77" s="25"/>
      <c r="AWR77" s="25"/>
      <c r="AWS77" s="25"/>
      <c r="AWT77" s="25"/>
      <c r="AWU77" s="25"/>
      <c r="AWV77" s="25"/>
      <c r="AWW77" s="25"/>
      <c r="AWX77" s="25"/>
      <c r="AWY77" s="25"/>
      <c r="AWZ77" s="25"/>
      <c r="AXA77" s="25"/>
      <c r="AXB77" s="25"/>
      <c r="AXC77" s="25"/>
      <c r="AXD77" s="25"/>
      <c r="AXE77" s="25"/>
      <c r="AXF77" s="25"/>
      <c r="AXG77" s="25"/>
      <c r="AXH77" s="25"/>
      <c r="AXI77" s="25"/>
      <c r="AXJ77" s="25"/>
      <c r="AXK77" s="25"/>
      <c r="AXL77" s="25"/>
      <c r="AXM77" s="25"/>
      <c r="AXN77" s="25"/>
      <c r="AXO77" s="25"/>
      <c r="AXP77" s="25"/>
      <c r="AXQ77" s="25"/>
      <c r="AXR77" s="25"/>
      <c r="AXS77" s="25"/>
      <c r="AXT77" s="25"/>
      <c r="AXU77" s="25"/>
      <c r="AXV77" s="25"/>
      <c r="AXW77" s="25"/>
      <c r="AXX77" s="25"/>
      <c r="AXY77" s="25"/>
      <c r="AXZ77" s="25"/>
      <c r="AYA77" s="25"/>
      <c r="AYB77" s="25"/>
      <c r="AYC77" s="25"/>
      <c r="AYD77" s="25"/>
      <c r="AYE77" s="25"/>
      <c r="AYF77" s="25"/>
      <c r="AYG77" s="25"/>
      <c r="AYH77" s="25"/>
      <c r="AYI77" s="25"/>
      <c r="AYJ77" s="25"/>
      <c r="AYK77" s="25"/>
      <c r="AYL77" s="25"/>
      <c r="AYM77" s="25"/>
      <c r="AYN77" s="25"/>
      <c r="AYO77" s="25"/>
      <c r="AYP77" s="25"/>
      <c r="AYQ77" s="25"/>
      <c r="AYR77" s="25"/>
      <c r="AYS77" s="25"/>
      <c r="AYT77" s="25"/>
      <c r="AYU77" s="25"/>
      <c r="AYV77" s="25"/>
      <c r="AYW77" s="25"/>
      <c r="AYX77" s="25"/>
      <c r="AYY77" s="25"/>
      <c r="AYZ77" s="25"/>
      <c r="AZA77" s="25"/>
      <c r="AZB77" s="25"/>
      <c r="AZC77" s="25"/>
      <c r="AZD77" s="25"/>
      <c r="AZE77" s="25"/>
      <c r="AZF77" s="25"/>
      <c r="AZG77" s="25"/>
      <c r="AZH77" s="25"/>
      <c r="AZI77" s="25"/>
      <c r="AZJ77" s="25"/>
      <c r="AZK77" s="25"/>
      <c r="AZL77" s="25"/>
      <c r="AZM77" s="25"/>
      <c r="AZN77" s="25"/>
      <c r="AZO77" s="25"/>
      <c r="AZP77" s="25"/>
      <c r="AZQ77" s="25"/>
      <c r="AZR77" s="25"/>
      <c r="AZS77" s="25"/>
      <c r="AZT77" s="25"/>
      <c r="AZU77" s="25"/>
      <c r="AZV77" s="25"/>
      <c r="AZW77" s="25"/>
      <c r="AZX77" s="25"/>
      <c r="AZY77" s="25"/>
      <c r="AZZ77" s="25"/>
      <c r="BAA77" s="25"/>
      <c r="BAB77" s="25"/>
      <c r="BAC77" s="25"/>
      <c r="BAD77" s="25"/>
      <c r="BAE77" s="25"/>
      <c r="BAF77" s="25"/>
      <c r="BAG77" s="25"/>
      <c r="BAH77" s="25"/>
      <c r="BAI77" s="25"/>
      <c r="BAJ77" s="25"/>
      <c r="BAK77" s="25"/>
      <c r="BAL77" s="25"/>
      <c r="BAM77" s="25"/>
      <c r="BAN77" s="25"/>
      <c r="BAO77" s="25"/>
      <c r="BAP77" s="25"/>
      <c r="BAQ77" s="25"/>
      <c r="BAR77" s="25"/>
      <c r="BAS77" s="25"/>
      <c r="BAT77" s="25"/>
      <c r="BAU77" s="25"/>
      <c r="BAV77" s="25"/>
      <c r="BAW77" s="25"/>
      <c r="BAX77" s="25"/>
      <c r="BAY77" s="25"/>
      <c r="BAZ77" s="25"/>
      <c r="BBA77" s="25"/>
      <c r="BBB77" s="25"/>
      <c r="BBC77" s="25"/>
      <c r="BBD77" s="25"/>
      <c r="BBE77" s="25"/>
      <c r="BBF77" s="25"/>
      <c r="BBG77" s="25"/>
      <c r="BBH77" s="25"/>
      <c r="BBI77" s="25"/>
      <c r="BBJ77" s="25"/>
      <c r="BBK77" s="25"/>
      <c r="BBL77" s="25"/>
      <c r="BBM77" s="25"/>
      <c r="BBN77" s="25"/>
      <c r="BBO77" s="25"/>
      <c r="BBP77" s="25"/>
      <c r="BBQ77" s="25"/>
      <c r="BBR77" s="25"/>
      <c r="BBS77" s="25"/>
      <c r="BBT77" s="25"/>
      <c r="BBU77" s="25"/>
      <c r="BBV77" s="25"/>
      <c r="BBW77" s="25"/>
      <c r="BBX77" s="25"/>
      <c r="BBY77" s="25"/>
      <c r="BBZ77" s="25"/>
      <c r="BCA77" s="25"/>
      <c r="BCB77" s="25"/>
      <c r="BCC77" s="25"/>
      <c r="BCD77" s="25"/>
      <c r="BCE77" s="25"/>
      <c r="BCF77" s="25"/>
      <c r="BCG77" s="25"/>
      <c r="BCH77" s="25"/>
      <c r="BCI77" s="25"/>
      <c r="BCJ77" s="25"/>
      <c r="BCK77" s="25"/>
      <c r="BCL77" s="25"/>
      <c r="BCM77" s="25"/>
      <c r="BCN77" s="25"/>
      <c r="BCO77" s="25"/>
      <c r="BCP77" s="25"/>
      <c r="BCQ77" s="25"/>
      <c r="BCR77" s="25"/>
      <c r="BCS77" s="25"/>
      <c r="BCT77" s="25"/>
      <c r="BCU77" s="25"/>
      <c r="BCV77" s="25"/>
      <c r="BCW77" s="25"/>
      <c r="BCX77" s="25"/>
      <c r="BCY77" s="25"/>
      <c r="BCZ77" s="25"/>
      <c r="BDA77" s="25"/>
      <c r="BDB77" s="25"/>
      <c r="BDC77" s="25"/>
      <c r="BDD77" s="25"/>
      <c r="BDE77" s="25"/>
      <c r="BDF77" s="25"/>
      <c r="BDG77" s="25"/>
      <c r="BDH77" s="25"/>
      <c r="BDI77" s="25"/>
      <c r="BDJ77" s="25"/>
      <c r="BDK77" s="25"/>
      <c r="BDL77" s="25"/>
      <c r="BDM77" s="25"/>
      <c r="BDN77" s="25"/>
      <c r="BDO77" s="25"/>
      <c r="BDP77" s="25"/>
      <c r="BDQ77" s="25"/>
      <c r="BDR77" s="25"/>
      <c r="BDS77" s="25"/>
      <c r="BDT77" s="25"/>
      <c r="BDU77" s="25"/>
      <c r="BDV77" s="25"/>
      <c r="BDW77" s="25"/>
      <c r="BDX77" s="25"/>
      <c r="BDY77" s="25"/>
      <c r="BDZ77" s="25"/>
      <c r="BEA77" s="25"/>
      <c r="BEB77" s="25"/>
      <c r="BEC77" s="25"/>
      <c r="BED77" s="25"/>
      <c r="BEE77" s="25"/>
      <c r="BEF77" s="25"/>
      <c r="BEG77" s="25"/>
      <c r="BEH77" s="25"/>
      <c r="BEI77" s="25"/>
      <c r="BEJ77" s="25"/>
      <c r="BEK77" s="25"/>
      <c r="BEL77" s="25"/>
      <c r="BEM77" s="25"/>
      <c r="BEN77" s="25"/>
      <c r="BEO77" s="25"/>
      <c r="BEP77" s="25"/>
      <c r="BEQ77" s="25"/>
      <c r="BER77" s="25"/>
      <c r="BES77" s="25"/>
      <c r="BET77" s="25"/>
      <c r="BEU77" s="25"/>
      <c r="BEV77" s="25"/>
      <c r="BEW77" s="25"/>
      <c r="BEX77" s="25"/>
      <c r="BEY77" s="25"/>
      <c r="BEZ77" s="25"/>
      <c r="BFA77" s="25"/>
      <c r="BFB77" s="25"/>
      <c r="BFC77" s="25"/>
      <c r="BFD77" s="25"/>
      <c r="BFE77" s="25"/>
      <c r="BFF77" s="25"/>
      <c r="BFG77" s="25"/>
      <c r="BFH77" s="25"/>
      <c r="BFI77" s="25"/>
      <c r="BFJ77" s="25"/>
      <c r="BFK77" s="25"/>
      <c r="BFL77" s="25"/>
      <c r="BFM77" s="25"/>
      <c r="BFN77" s="25"/>
      <c r="BFO77" s="25"/>
      <c r="BFP77" s="25"/>
      <c r="BFQ77" s="25"/>
      <c r="BFR77" s="25"/>
      <c r="BFS77" s="25"/>
      <c r="BFT77" s="25"/>
      <c r="BFU77" s="25"/>
      <c r="BFV77" s="25"/>
      <c r="BFW77" s="25"/>
      <c r="BFX77" s="25"/>
      <c r="BFY77" s="25"/>
      <c r="BFZ77" s="25"/>
      <c r="BGA77" s="25"/>
      <c r="BGB77" s="25"/>
      <c r="BGC77" s="25"/>
      <c r="BGD77" s="25"/>
      <c r="BGE77" s="25"/>
      <c r="BGF77" s="25"/>
      <c r="BGG77" s="25"/>
      <c r="BGH77" s="25"/>
      <c r="BGI77" s="25"/>
      <c r="BGJ77" s="25"/>
      <c r="BGK77" s="25"/>
      <c r="BGL77" s="25"/>
      <c r="BGM77" s="25"/>
      <c r="BGN77" s="25"/>
      <c r="BGO77" s="25"/>
      <c r="BGP77" s="25"/>
      <c r="BGQ77" s="25"/>
      <c r="BGR77" s="25"/>
      <c r="BGS77" s="25"/>
      <c r="BGT77" s="25"/>
      <c r="BGU77" s="25"/>
      <c r="BGV77" s="25"/>
      <c r="BGW77" s="25"/>
      <c r="BGX77" s="25"/>
      <c r="BGY77" s="25"/>
      <c r="BGZ77" s="25"/>
      <c r="BHA77" s="25"/>
      <c r="BHB77" s="25"/>
      <c r="BHC77" s="25"/>
      <c r="BHD77" s="25"/>
      <c r="BHE77" s="25"/>
      <c r="BHF77" s="25"/>
      <c r="BHG77" s="25"/>
      <c r="BHH77" s="25"/>
      <c r="BHI77" s="25"/>
      <c r="BHJ77" s="25"/>
      <c r="BHK77" s="25"/>
      <c r="BHL77" s="25"/>
      <c r="BHM77" s="25"/>
      <c r="BHN77" s="25"/>
      <c r="BHO77" s="25"/>
      <c r="BHP77" s="25"/>
      <c r="BHQ77" s="25"/>
      <c r="BHR77" s="25"/>
      <c r="BHS77" s="25"/>
      <c r="BHT77" s="25"/>
      <c r="BHU77" s="25"/>
      <c r="BHV77" s="25"/>
      <c r="BHW77" s="25"/>
      <c r="BHX77" s="25"/>
      <c r="BHY77" s="25"/>
      <c r="BHZ77" s="25"/>
      <c r="BIA77" s="25"/>
      <c r="BIB77" s="25"/>
      <c r="BIC77" s="25"/>
      <c r="BID77" s="25"/>
      <c r="BIE77" s="25"/>
      <c r="BIF77" s="25"/>
      <c r="BIG77" s="25"/>
      <c r="BIH77" s="25"/>
      <c r="BII77" s="25"/>
      <c r="BIJ77" s="25"/>
      <c r="BIK77" s="25"/>
      <c r="BIL77" s="25"/>
      <c r="BIM77" s="25"/>
      <c r="BIN77" s="25"/>
      <c r="BIO77" s="25"/>
      <c r="BIP77" s="25"/>
      <c r="BIQ77" s="25"/>
      <c r="BIR77" s="25"/>
      <c r="BIS77" s="25"/>
      <c r="BIT77" s="25"/>
      <c r="BIU77" s="25"/>
      <c r="BIV77" s="25"/>
      <c r="BIW77" s="25"/>
      <c r="BIX77" s="25"/>
      <c r="BIY77" s="25"/>
      <c r="BIZ77" s="25"/>
      <c r="BJA77" s="25"/>
      <c r="BJB77" s="25"/>
      <c r="BJC77" s="25"/>
      <c r="BJD77" s="25"/>
      <c r="BJE77" s="25"/>
      <c r="BJF77" s="25"/>
      <c r="BJG77" s="25"/>
      <c r="BJH77" s="25"/>
      <c r="BJI77" s="25"/>
      <c r="BJJ77" s="25"/>
      <c r="BJK77" s="25"/>
      <c r="BJL77" s="25"/>
      <c r="BJM77" s="25"/>
      <c r="BJN77" s="25"/>
      <c r="BJO77" s="25"/>
      <c r="BJP77" s="25"/>
      <c r="BJQ77" s="25"/>
      <c r="BJR77" s="25"/>
      <c r="BJS77" s="25"/>
      <c r="BJT77" s="25"/>
      <c r="BJU77" s="25"/>
      <c r="BJV77" s="25"/>
      <c r="BJW77" s="25"/>
      <c r="BJX77" s="25"/>
      <c r="BJY77" s="25"/>
      <c r="BJZ77" s="25"/>
      <c r="BKA77" s="25"/>
      <c r="BKB77" s="25"/>
      <c r="BKC77" s="25"/>
      <c r="BKD77" s="25"/>
      <c r="BKE77" s="25"/>
      <c r="BKF77" s="25"/>
      <c r="BKG77" s="25"/>
      <c r="BKH77" s="25"/>
      <c r="BKI77" s="25"/>
      <c r="BKJ77" s="25"/>
      <c r="BKK77" s="25"/>
      <c r="BKL77" s="25"/>
      <c r="BKM77" s="25"/>
      <c r="BKN77" s="25"/>
      <c r="BKO77" s="25"/>
      <c r="BKP77" s="25"/>
      <c r="BKQ77" s="25"/>
      <c r="BKR77" s="25"/>
      <c r="BKS77" s="25"/>
      <c r="BKT77" s="25"/>
      <c r="BKU77" s="25"/>
      <c r="BKV77" s="25"/>
      <c r="BKW77" s="25"/>
      <c r="BKX77" s="25"/>
      <c r="BKY77" s="25"/>
      <c r="BKZ77" s="25"/>
      <c r="BLA77" s="25"/>
      <c r="BLB77" s="25"/>
      <c r="BLC77" s="25"/>
      <c r="BLD77" s="25"/>
      <c r="BLE77" s="25"/>
      <c r="BLF77" s="25"/>
      <c r="BLG77" s="25"/>
      <c r="BLH77" s="25"/>
      <c r="BLI77" s="25"/>
      <c r="BLJ77" s="25"/>
      <c r="BLK77" s="25"/>
      <c r="BLL77" s="25"/>
      <c r="BLM77" s="25"/>
      <c r="BLN77" s="25"/>
      <c r="BLO77" s="25"/>
      <c r="BLP77" s="25"/>
      <c r="BLQ77" s="25"/>
      <c r="BLR77" s="25"/>
      <c r="BLS77" s="25"/>
      <c r="BLT77" s="25"/>
      <c r="BLU77" s="25"/>
      <c r="BLV77" s="25"/>
      <c r="BLW77" s="25"/>
      <c r="BLX77" s="25"/>
      <c r="BLY77" s="25"/>
      <c r="BLZ77" s="25"/>
      <c r="BMA77" s="25"/>
      <c r="BMB77" s="25"/>
      <c r="BMC77" s="25"/>
      <c r="BMD77" s="25"/>
      <c r="BME77" s="25"/>
      <c r="BMF77" s="25"/>
      <c r="BMG77" s="25"/>
      <c r="BMH77" s="25"/>
      <c r="BMI77" s="25"/>
      <c r="BMJ77" s="25"/>
      <c r="BMK77" s="25"/>
      <c r="BML77" s="25"/>
      <c r="BMM77" s="25"/>
      <c r="BMN77" s="25"/>
      <c r="BMO77" s="25"/>
      <c r="BMP77" s="25"/>
      <c r="BMQ77" s="25"/>
      <c r="BMR77" s="25"/>
      <c r="BMS77" s="25"/>
      <c r="BMT77" s="25"/>
      <c r="BMU77" s="25"/>
      <c r="BMV77" s="25"/>
      <c r="BMW77" s="25"/>
      <c r="BMX77" s="25"/>
      <c r="BMY77" s="25"/>
      <c r="BMZ77" s="25"/>
      <c r="BNA77" s="25"/>
      <c r="BNB77" s="25"/>
      <c r="BNC77" s="25"/>
      <c r="BND77" s="25"/>
      <c r="BNE77" s="25"/>
      <c r="BNF77" s="25"/>
      <c r="BNG77" s="25"/>
      <c r="BNH77" s="25"/>
      <c r="BNI77" s="25"/>
      <c r="BNJ77" s="25"/>
      <c r="BNK77" s="25"/>
      <c r="BNL77" s="25"/>
      <c r="BNM77" s="25"/>
      <c r="BNN77" s="25"/>
      <c r="BNO77" s="25"/>
      <c r="BNP77" s="25"/>
      <c r="BNQ77" s="25"/>
      <c r="BNR77" s="25"/>
      <c r="BNS77" s="25"/>
      <c r="BNT77" s="25"/>
      <c r="BNU77" s="25"/>
      <c r="BNV77" s="25"/>
      <c r="BNW77" s="25"/>
      <c r="BNX77" s="25"/>
      <c r="BNY77" s="25"/>
      <c r="BNZ77" s="25"/>
      <c r="BOA77" s="25"/>
      <c r="BOB77" s="25"/>
      <c r="BOC77" s="25"/>
      <c r="BOD77" s="25"/>
      <c r="BOE77" s="25"/>
      <c r="BOF77" s="25"/>
      <c r="BOG77" s="25"/>
      <c r="BOH77" s="25"/>
      <c r="BOI77" s="25"/>
      <c r="BOJ77" s="25"/>
      <c r="BOK77" s="25"/>
      <c r="BOL77" s="25"/>
      <c r="BOM77" s="25"/>
      <c r="BON77" s="25"/>
      <c r="BOO77" s="25"/>
      <c r="BOP77" s="25"/>
      <c r="BOQ77" s="25"/>
      <c r="BOR77" s="25"/>
      <c r="BOS77" s="25"/>
      <c r="BOT77" s="25"/>
      <c r="BOU77" s="25"/>
      <c r="BOV77" s="25"/>
      <c r="BOW77" s="25"/>
      <c r="BOX77" s="25"/>
      <c r="BOY77" s="25"/>
      <c r="BOZ77" s="25"/>
      <c r="BPA77" s="25"/>
      <c r="BPB77" s="25"/>
      <c r="BPC77" s="25"/>
      <c r="BPD77" s="25"/>
      <c r="BPE77" s="25"/>
      <c r="BPF77" s="25"/>
      <c r="BPG77" s="25"/>
      <c r="BPH77" s="25"/>
      <c r="BPI77" s="25"/>
      <c r="BPJ77" s="25"/>
      <c r="BPK77" s="25"/>
      <c r="BPL77" s="25"/>
      <c r="BPM77" s="25"/>
      <c r="BPN77" s="25"/>
      <c r="BPO77" s="25"/>
      <c r="BPP77" s="25"/>
      <c r="BPQ77" s="25"/>
      <c r="BPR77" s="25"/>
      <c r="BPS77" s="25"/>
      <c r="BPT77" s="25"/>
      <c r="BPU77" s="25"/>
      <c r="BPV77" s="25"/>
      <c r="BPW77" s="25"/>
      <c r="BPX77" s="25"/>
      <c r="BPY77" s="25"/>
      <c r="BPZ77" s="25"/>
      <c r="BQA77" s="25"/>
      <c r="BQB77" s="25"/>
      <c r="BQC77" s="25"/>
      <c r="BQD77" s="25"/>
      <c r="BQE77" s="25"/>
      <c r="BQF77" s="25"/>
      <c r="BQG77" s="25"/>
      <c r="BQH77" s="25"/>
      <c r="BQI77" s="25"/>
      <c r="BQJ77" s="25"/>
      <c r="BQK77" s="25"/>
      <c r="BQL77" s="25"/>
      <c r="BQM77" s="25"/>
      <c r="BQN77" s="25"/>
      <c r="BQO77" s="25"/>
      <c r="BQP77" s="25"/>
      <c r="BQQ77" s="25"/>
      <c r="BQR77" s="25"/>
      <c r="BQS77" s="25"/>
      <c r="BQT77" s="25"/>
      <c r="BQU77" s="25"/>
      <c r="BQV77" s="25"/>
      <c r="BQW77" s="25"/>
      <c r="BQX77" s="25"/>
      <c r="BQY77" s="25"/>
      <c r="BQZ77" s="25"/>
      <c r="BRA77" s="25"/>
      <c r="BRB77" s="25"/>
      <c r="BRC77" s="25"/>
      <c r="BRD77" s="25"/>
      <c r="BRE77" s="25"/>
      <c r="BRF77" s="25"/>
      <c r="BRG77" s="25"/>
      <c r="BRH77" s="25"/>
      <c r="BRI77" s="25"/>
      <c r="BRJ77" s="25"/>
      <c r="BRK77" s="25"/>
      <c r="BRL77" s="25"/>
      <c r="BRM77" s="25"/>
      <c r="BRN77" s="25"/>
      <c r="BRO77" s="25"/>
      <c r="BRP77" s="25"/>
      <c r="BRQ77" s="25"/>
      <c r="BRR77" s="25"/>
      <c r="BRS77" s="25"/>
      <c r="BRT77" s="25"/>
      <c r="BRU77" s="25"/>
      <c r="BRV77" s="25"/>
      <c r="BRW77" s="25"/>
      <c r="BRX77" s="25"/>
      <c r="BRY77" s="25"/>
      <c r="BRZ77" s="25"/>
      <c r="BSA77" s="25"/>
      <c r="BSB77" s="25"/>
      <c r="BSC77" s="25"/>
      <c r="BSD77" s="25"/>
      <c r="BSE77" s="25"/>
      <c r="BSF77" s="25"/>
      <c r="BSG77" s="25"/>
      <c r="BSH77" s="25"/>
      <c r="BSI77" s="25"/>
      <c r="BSJ77" s="25"/>
      <c r="BSK77" s="25"/>
      <c r="BSL77" s="25"/>
      <c r="BSM77" s="25"/>
      <c r="BSN77" s="25"/>
      <c r="BSO77" s="25"/>
      <c r="BSP77" s="25"/>
      <c r="BSQ77" s="25"/>
      <c r="BSR77" s="25"/>
      <c r="BSS77" s="25"/>
      <c r="BST77" s="25"/>
      <c r="BSU77" s="25"/>
      <c r="BSV77" s="25"/>
      <c r="BSW77" s="25"/>
      <c r="BSX77" s="25"/>
      <c r="BSY77" s="25"/>
      <c r="BSZ77" s="25"/>
      <c r="BTA77" s="25"/>
      <c r="BTB77" s="25"/>
      <c r="BTC77" s="25"/>
      <c r="BTD77" s="25"/>
      <c r="BTE77" s="25"/>
      <c r="BTF77" s="25"/>
      <c r="BTG77" s="25"/>
      <c r="BTH77" s="25"/>
      <c r="BTI77" s="25"/>
      <c r="BTJ77" s="25"/>
      <c r="BTK77" s="25"/>
      <c r="BTL77" s="25"/>
      <c r="BTM77" s="25"/>
      <c r="BTN77" s="25"/>
      <c r="BTO77" s="25"/>
      <c r="BTP77" s="25"/>
      <c r="BTQ77" s="25"/>
      <c r="BTR77" s="25"/>
      <c r="BTS77" s="25"/>
      <c r="BTT77" s="25"/>
      <c r="BTU77" s="25"/>
      <c r="BTV77" s="25"/>
      <c r="BTW77" s="25"/>
      <c r="BTX77" s="25"/>
      <c r="BTY77" s="25"/>
      <c r="BTZ77" s="25"/>
      <c r="BUA77" s="25"/>
      <c r="BUB77" s="25"/>
      <c r="BUC77" s="25"/>
      <c r="BUD77" s="25"/>
      <c r="BUE77" s="25"/>
      <c r="BUF77" s="25"/>
      <c r="BUG77" s="25"/>
      <c r="BUH77" s="25"/>
      <c r="BUI77" s="25"/>
      <c r="BUJ77" s="25"/>
      <c r="BUK77" s="25"/>
      <c r="BUL77" s="25"/>
      <c r="BUM77" s="25"/>
      <c r="BUN77" s="25"/>
      <c r="BUO77" s="25"/>
      <c r="BUP77" s="25"/>
      <c r="BUQ77" s="25"/>
      <c r="BUR77" s="25"/>
      <c r="BUS77" s="25"/>
      <c r="BUT77" s="25"/>
      <c r="BUU77" s="25"/>
      <c r="BUV77" s="25"/>
      <c r="BUW77" s="25"/>
      <c r="BUX77" s="25"/>
      <c r="BUY77" s="25"/>
      <c r="BUZ77" s="25"/>
      <c r="BVA77" s="25"/>
      <c r="BVB77" s="25"/>
      <c r="BVC77" s="25"/>
      <c r="BVD77" s="25"/>
      <c r="BVE77" s="25"/>
      <c r="BVF77" s="25"/>
      <c r="BVG77" s="25"/>
      <c r="BVH77" s="25"/>
      <c r="BVI77" s="25"/>
      <c r="BVJ77" s="25"/>
      <c r="BVK77" s="25"/>
      <c r="BVL77" s="25"/>
      <c r="BVM77" s="25"/>
      <c r="BVN77" s="25"/>
      <c r="BVO77" s="25"/>
      <c r="BVP77" s="25"/>
      <c r="BVQ77" s="25"/>
      <c r="BVR77" s="25"/>
      <c r="BVS77" s="25"/>
      <c r="BVT77" s="25"/>
      <c r="BVU77" s="25"/>
      <c r="BVV77" s="25"/>
      <c r="BVW77" s="25"/>
      <c r="BVX77" s="25"/>
      <c r="BVY77" s="25"/>
      <c r="BVZ77" s="25"/>
      <c r="BWA77" s="25"/>
      <c r="BWB77" s="25"/>
      <c r="BWC77" s="25"/>
      <c r="BWD77" s="25"/>
      <c r="BWE77" s="25"/>
      <c r="BWF77" s="25"/>
      <c r="BWG77" s="25"/>
      <c r="BWH77" s="25"/>
      <c r="BWI77" s="25"/>
      <c r="BWJ77" s="25"/>
      <c r="BWK77" s="25"/>
      <c r="BWL77" s="25"/>
      <c r="BWM77" s="25"/>
      <c r="BWN77" s="25"/>
      <c r="BWO77" s="25"/>
      <c r="BWP77" s="25"/>
      <c r="BWQ77" s="25"/>
      <c r="BWR77" s="25"/>
      <c r="BWS77" s="25"/>
      <c r="BWT77" s="25"/>
      <c r="BWU77" s="25"/>
      <c r="BWV77" s="25"/>
      <c r="BWW77" s="25"/>
      <c r="BWX77" s="25"/>
      <c r="BWY77" s="25"/>
      <c r="BWZ77" s="25"/>
      <c r="BXA77" s="25"/>
      <c r="BXB77" s="25"/>
      <c r="BXC77" s="25"/>
      <c r="BXD77" s="25"/>
      <c r="BXE77" s="25"/>
      <c r="BXF77" s="25"/>
      <c r="BXG77" s="25"/>
      <c r="BXH77" s="25"/>
      <c r="BXI77" s="25"/>
      <c r="BXJ77" s="25"/>
      <c r="BXK77" s="25"/>
      <c r="BXL77" s="25"/>
      <c r="BXM77" s="25"/>
      <c r="BXN77" s="25"/>
      <c r="BXO77" s="25"/>
      <c r="BXP77" s="25"/>
      <c r="BXQ77" s="25"/>
      <c r="BXR77" s="25"/>
      <c r="BXS77" s="25"/>
      <c r="BXT77" s="25"/>
      <c r="BXU77" s="25"/>
      <c r="BXV77" s="25"/>
      <c r="BXW77" s="25"/>
      <c r="BXX77" s="25"/>
      <c r="BXY77" s="25"/>
      <c r="BXZ77" s="25"/>
      <c r="BYA77" s="25"/>
      <c r="BYB77" s="25"/>
      <c r="BYC77" s="25"/>
      <c r="BYD77" s="25"/>
      <c r="BYE77" s="25"/>
      <c r="BYF77" s="25"/>
      <c r="BYG77" s="25"/>
      <c r="BYH77" s="25"/>
      <c r="BYI77" s="25"/>
      <c r="BYJ77" s="25"/>
      <c r="BYK77" s="25"/>
      <c r="BYL77" s="25"/>
      <c r="BYM77" s="25"/>
      <c r="BYN77" s="25"/>
      <c r="BYO77" s="25"/>
      <c r="BYP77" s="25"/>
      <c r="BYQ77" s="25"/>
      <c r="BYR77" s="25"/>
      <c r="BYS77" s="25"/>
      <c r="BYT77" s="25"/>
      <c r="BYU77" s="25"/>
      <c r="BYV77" s="25"/>
      <c r="BYW77" s="25"/>
      <c r="BYX77" s="25"/>
      <c r="BYY77" s="25"/>
      <c r="BYZ77" s="25"/>
      <c r="BZA77" s="25"/>
      <c r="BZB77" s="25"/>
      <c r="BZC77" s="25"/>
      <c r="BZD77" s="25"/>
      <c r="BZE77" s="25"/>
      <c r="BZF77" s="25"/>
      <c r="BZG77" s="25"/>
      <c r="BZH77" s="25"/>
      <c r="BZI77" s="25"/>
      <c r="BZJ77" s="25"/>
      <c r="BZK77" s="25"/>
      <c r="BZL77" s="25"/>
      <c r="BZM77" s="25"/>
      <c r="BZN77" s="25"/>
      <c r="BZO77" s="25"/>
      <c r="BZP77" s="25"/>
      <c r="BZQ77" s="25"/>
      <c r="BZR77" s="25"/>
      <c r="BZS77" s="25"/>
      <c r="BZT77" s="25"/>
      <c r="BZU77" s="25"/>
      <c r="BZV77" s="25"/>
      <c r="BZW77" s="25"/>
      <c r="BZX77" s="25"/>
      <c r="BZY77" s="25"/>
      <c r="BZZ77" s="25"/>
      <c r="CAA77" s="25"/>
      <c r="CAB77" s="25"/>
      <c r="CAC77" s="25"/>
      <c r="CAD77" s="25"/>
      <c r="CAE77" s="25"/>
      <c r="CAF77" s="25"/>
      <c r="CAG77" s="25"/>
      <c r="CAH77" s="25"/>
      <c r="CAI77" s="25"/>
      <c r="CAJ77" s="25"/>
      <c r="CAK77" s="25"/>
      <c r="CAL77" s="25"/>
      <c r="CAM77" s="25"/>
      <c r="CAN77" s="25"/>
      <c r="CAO77" s="25"/>
      <c r="CAP77" s="25"/>
      <c r="CAQ77" s="25"/>
      <c r="CAR77" s="25"/>
      <c r="CAS77" s="25"/>
      <c r="CAT77" s="25"/>
      <c r="CAU77" s="25"/>
      <c r="CAV77" s="25"/>
      <c r="CAW77" s="25"/>
      <c r="CAX77" s="25"/>
      <c r="CAY77" s="25"/>
      <c r="CAZ77" s="25"/>
      <c r="CBA77" s="25"/>
      <c r="CBB77" s="25"/>
      <c r="CBC77" s="25"/>
      <c r="CBD77" s="25"/>
      <c r="CBE77" s="25"/>
      <c r="CBF77" s="25"/>
      <c r="CBG77" s="25"/>
      <c r="CBH77" s="25"/>
      <c r="CBI77" s="25"/>
      <c r="CBJ77" s="25"/>
      <c r="CBK77" s="25"/>
      <c r="CBL77" s="25"/>
      <c r="CBM77" s="25"/>
      <c r="CBN77" s="25"/>
      <c r="CBO77" s="25"/>
      <c r="CBP77" s="25"/>
      <c r="CBQ77" s="25"/>
      <c r="CBR77" s="25"/>
      <c r="CBS77" s="25"/>
      <c r="CBT77" s="25"/>
      <c r="CBU77" s="25"/>
      <c r="CBV77" s="25"/>
      <c r="CBW77" s="25"/>
      <c r="CBX77" s="25"/>
      <c r="CBY77" s="25"/>
      <c r="CBZ77" s="25"/>
      <c r="CCA77" s="25"/>
      <c r="CCB77" s="25"/>
      <c r="CCC77" s="25"/>
      <c r="CCD77" s="25"/>
      <c r="CCE77" s="25"/>
      <c r="CCF77" s="25"/>
      <c r="CCG77" s="25"/>
      <c r="CCH77" s="25"/>
      <c r="CCI77" s="25"/>
      <c r="CCJ77" s="25"/>
      <c r="CCK77" s="25"/>
      <c r="CCL77" s="25"/>
      <c r="CCM77" s="25"/>
      <c r="CCN77" s="25"/>
      <c r="CCO77" s="25"/>
      <c r="CCP77" s="25"/>
      <c r="CCQ77" s="25"/>
      <c r="CCR77" s="25"/>
      <c r="CCS77" s="25"/>
      <c r="CCT77" s="25"/>
      <c r="CCU77" s="25"/>
      <c r="CCV77" s="25"/>
      <c r="CCW77" s="25"/>
      <c r="CCX77" s="25"/>
      <c r="CCY77" s="25"/>
      <c r="CCZ77" s="25"/>
      <c r="CDA77" s="25"/>
      <c r="CDB77" s="25"/>
      <c r="CDC77" s="25"/>
      <c r="CDD77" s="25"/>
      <c r="CDE77" s="25"/>
      <c r="CDF77" s="25"/>
      <c r="CDG77" s="25"/>
      <c r="CDH77" s="25"/>
      <c r="CDI77" s="25"/>
      <c r="CDJ77" s="25"/>
      <c r="CDK77" s="25"/>
      <c r="CDL77" s="25"/>
      <c r="CDM77" s="25"/>
      <c r="CDN77" s="25"/>
      <c r="CDO77" s="25"/>
      <c r="CDP77" s="25"/>
      <c r="CDQ77" s="25"/>
      <c r="CDR77" s="25"/>
      <c r="CDS77" s="25"/>
      <c r="CDT77" s="25"/>
      <c r="CDU77" s="25"/>
      <c r="CDV77" s="25"/>
      <c r="CDW77" s="25"/>
      <c r="CDX77" s="25"/>
      <c r="CDY77" s="25"/>
      <c r="CDZ77" s="25"/>
      <c r="CEA77" s="25"/>
      <c r="CEB77" s="25"/>
      <c r="CEC77" s="25"/>
      <c r="CED77" s="25"/>
      <c r="CEE77" s="25"/>
      <c r="CEF77" s="25"/>
      <c r="CEG77" s="25"/>
      <c r="CEH77" s="25"/>
      <c r="CEI77" s="25"/>
      <c r="CEJ77" s="25"/>
      <c r="CEK77" s="25"/>
      <c r="CEL77" s="25"/>
      <c r="CEM77" s="25"/>
      <c r="CEN77" s="25"/>
      <c r="CEO77" s="25"/>
      <c r="CEP77" s="25"/>
      <c r="CEQ77" s="25"/>
      <c r="CER77" s="25"/>
      <c r="CES77" s="25"/>
      <c r="CET77" s="25"/>
      <c r="CEU77" s="25"/>
      <c r="CEV77" s="25"/>
      <c r="CEW77" s="25"/>
      <c r="CEX77" s="25"/>
      <c r="CEY77" s="25"/>
      <c r="CEZ77" s="25"/>
      <c r="CFA77" s="25"/>
      <c r="CFB77" s="25"/>
      <c r="CFC77" s="25"/>
      <c r="CFD77" s="25"/>
      <c r="CFE77" s="25"/>
      <c r="CFF77" s="25"/>
      <c r="CFG77" s="25"/>
      <c r="CFH77" s="25"/>
      <c r="CFI77" s="25"/>
      <c r="CFJ77" s="25"/>
      <c r="CFK77" s="25"/>
      <c r="CFL77" s="25"/>
      <c r="CFM77" s="25"/>
      <c r="CFN77" s="25"/>
      <c r="CFO77" s="25"/>
      <c r="CFP77" s="25"/>
      <c r="CFQ77" s="25"/>
      <c r="CFR77" s="25"/>
      <c r="CFS77" s="25"/>
      <c r="CFT77" s="25"/>
      <c r="CFU77" s="25"/>
      <c r="CFV77" s="25"/>
      <c r="CFW77" s="25"/>
      <c r="CFX77" s="25"/>
      <c r="CFY77" s="25"/>
      <c r="CFZ77" s="25"/>
      <c r="CGA77" s="25"/>
      <c r="CGB77" s="25"/>
      <c r="CGC77" s="25"/>
      <c r="CGD77" s="25"/>
      <c r="CGE77" s="25"/>
      <c r="CGF77" s="25"/>
      <c r="CGG77" s="25"/>
      <c r="CGH77" s="25"/>
      <c r="CGI77" s="25"/>
      <c r="CGJ77" s="25"/>
      <c r="CGK77" s="25"/>
      <c r="CGL77" s="25"/>
      <c r="CGM77" s="25"/>
      <c r="CGN77" s="25"/>
      <c r="CGO77" s="25"/>
      <c r="CGP77" s="25"/>
      <c r="CGQ77" s="25"/>
      <c r="CGR77" s="25"/>
      <c r="CGS77" s="25"/>
      <c r="CGT77" s="25"/>
      <c r="CGU77" s="25"/>
      <c r="CGV77" s="25"/>
      <c r="CGW77" s="25"/>
      <c r="CGX77" s="25"/>
      <c r="CGY77" s="25"/>
      <c r="CGZ77" s="25"/>
      <c r="CHA77" s="25"/>
      <c r="CHB77" s="25"/>
      <c r="CHC77" s="25"/>
      <c r="CHD77" s="25"/>
      <c r="CHE77" s="25"/>
      <c r="CHF77" s="25"/>
      <c r="CHG77" s="25"/>
      <c r="CHH77" s="25"/>
      <c r="CHI77" s="25"/>
      <c r="CHJ77" s="25"/>
      <c r="CHK77" s="25"/>
      <c r="CHL77" s="25"/>
      <c r="CHM77" s="25"/>
      <c r="CHN77" s="25"/>
      <c r="CHO77" s="25"/>
      <c r="CHP77" s="25"/>
      <c r="CHQ77" s="25"/>
      <c r="CHR77" s="25"/>
      <c r="CHS77" s="25"/>
      <c r="CHT77" s="25"/>
      <c r="CHU77" s="25"/>
      <c r="CHV77" s="25"/>
      <c r="CHW77" s="25"/>
      <c r="CHX77" s="25"/>
      <c r="CHY77" s="25"/>
      <c r="CHZ77" s="25"/>
      <c r="CIA77" s="25"/>
      <c r="CIB77" s="25"/>
      <c r="CIC77" s="25"/>
      <c r="CID77" s="25"/>
      <c r="CIE77" s="25"/>
      <c r="CIF77" s="25"/>
      <c r="CIG77" s="25"/>
      <c r="CIH77" s="25"/>
      <c r="CII77" s="25"/>
      <c r="CIJ77" s="25"/>
      <c r="CIK77" s="25"/>
      <c r="CIL77" s="25"/>
      <c r="CIM77" s="25"/>
      <c r="CIN77" s="25"/>
      <c r="CIO77" s="25"/>
      <c r="CIP77" s="25"/>
      <c r="CIQ77" s="25"/>
      <c r="CIR77" s="25"/>
      <c r="CIS77" s="25"/>
      <c r="CIT77" s="25"/>
      <c r="CIU77" s="25"/>
      <c r="CIV77" s="25"/>
      <c r="CIW77" s="25"/>
      <c r="CIX77" s="25"/>
      <c r="CIY77" s="25"/>
      <c r="CIZ77" s="25"/>
      <c r="CJA77" s="25"/>
      <c r="CJB77" s="25"/>
      <c r="CJC77" s="25"/>
      <c r="CJD77" s="25"/>
      <c r="CJE77" s="25"/>
      <c r="CJF77" s="25"/>
      <c r="CJG77" s="25"/>
      <c r="CJH77" s="25"/>
      <c r="CJI77" s="25"/>
      <c r="CJJ77" s="25"/>
      <c r="CJK77" s="25"/>
      <c r="CJL77" s="25"/>
      <c r="CJM77" s="25"/>
      <c r="CJN77" s="25"/>
      <c r="CJO77" s="25"/>
      <c r="CJP77" s="25"/>
      <c r="CJQ77" s="25"/>
      <c r="CJR77" s="25"/>
      <c r="CJS77" s="25"/>
      <c r="CJT77" s="25"/>
      <c r="CJU77" s="25"/>
      <c r="CJV77" s="25"/>
      <c r="CJW77" s="25"/>
      <c r="CJX77" s="25"/>
      <c r="CJY77" s="25"/>
      <c r="CJZ77" s="25"/>
      <c r="CKA77" s="25"/>
      <c r="CKB77" s="25"/>
      <c r="CKC77" s="25"/>
      <c r="CKD77" s="25"/>
      <c r="CKE77" s="25"/>
      <c r="CKF77" s="25"/>
      <c r="CKG77" s="25"/>
      <c r="CKH77" s="25"/>
      <c r="CKI77" s="25"/>
      <c r="CKJ77" s="25"/>
      <c r="CKK77" s="25"/>
      <c r="CKL77" s="25"/>
      <c r="CKM77" s="25"/>
      <c r="CKN77" s="25"/>
      <c r="CKO77" s="25"/>
      <c r="CKP77" s="25"/>
      <c r="CKQ77" s="25"/>
      <c r="CKR77" s="25"/>
      <c r="CKS77" s="25"/>
      <c r="CKT77" s="25"/>
      <c r="CKU77" s="25"/>
      <c r="CKV77" s="25"/>
      <c r="CKW77" s="25"/>
      <c r="CKX77" s="25"/>
      <c r="CKY77" s="25"/>
      <c r="CKZ77" s="25"/>
      <c r="CLA77" s="25"/>
      <c r="CLB77" s="25"/>
      <c r="CLC77" s="25"/>
      <c r="CLD77" s="25"/>
      <c r="CLE77" s="25"/>
      <c r="CLF77" s="25"/>
      <c r="CLG77" s="25"/>
      <c r="CLH77" s="25"/>
      <c r="CLI77" s="25"/>
      <c r="CLJ77" s="25"/>
      <c r="CLK77" s="25"/>
      <c r="CLL77" s="25"/>
      <c r="CLM77" s="25"/>
      <c r="CLN77" s="25"/>
      <c r="CLO77" s="25"/>
      <c r="CLP77" s="25"/>
      <c r="CLQ77" s="25"/>
      <c r="CLR77" s="25"/>
      <c r="CLS77" s="25"/>
      <c r="CLT77" s="25"/>
      <c r="CLU77" s="25"/>
      <c r="CLV77" s="25"/>
      <c r="CLW77" s="25"/>
      <c r="CLX77" s="25"/>
      <c r="CLY77" s="25"/>
      <c r="CLZ77" s="25"/>
      <c r="CMA77" s="25"/>
      <c r="CMB77" s="25"/>
      <c r="CMC77" s="25"/>
      <c r="CMD77" s="25"/>
      <c r="CME77" s="25"/>
      <c r="CMF77" s="25"/>
      <c r="CMG77" s="25"/>
      <c r="CMH77" s="25"/>
      <c r="CMI77" s="25"/>
      <c r="CMJ77" s="25"/>
      <c r="CMK77" s="25"/>
      <c r="CML77" s="25"/>
      <c r="CMM77" s="25"/>
      <c r="CMN77" s="25"/>
      <c r="CMO77" s="25"/>
      <c r="CMP77" s="25"/>
      <c r="CMQ77" s="25"/>
      <c r="CMR77" s="25"/>
      <c r="CMS77" s="25"/>
      <c r="CMT77" s="25"/>
      <c r="CMU77" s="25"/>
      <c r="CMV77" s="25"/>
      <c r="CMW77" s="25"/>
      <c r="CMX77" s="25"/>
      <c r="CMY77" s="25"/>
      <c r="CMZ77" s="25"/>
      <c r="CNA77" s="25"/>
      <c r="CNB77" s="25"/>
      <c r="CNC77" s="25"/>
      <c r="CND77" s="25"/>
      <c r="CNE77" s="25"/>
      <c r="CNF77" s="25"/>
      <c r="CNG77" s="25"/>
      <c r="CNH77" s="25"/>
      <c r="CNI77" s="25"/>
      <c r="CNJ77" s="25"/>
      <c r="CNK77" s="25"/>
      <c r="CNL77" s="25"/>
      <c r="CNM77" s="25"/>
      <c r="CNN77" s="25"/>
      <c r="CNO77" s="25"/>
      <c r="CNP77" s="25"/>
      <c r="CNQ77" s="25"/>
      <c r="CNR77" s="25"/>
      <c r="CNS77" s="25"/>
      <c r="CNT77" s="25"/>
      <c r="CNU77" s="25"/>
      <c r="CNV77" s="25"/>
      <c r="CNW77" s="25"/>
      <c r="CNX77" s="25"/>
      <c r="CNY77" s="25"/>
      <c r="CNZ77" s="25"/>
      <c r="COA77" s="25"/>
      <c r="COB77" s="25"/>
      <c r="COC77" s="25"/>
      <c r="COD77" s="25"/>
      <c r="COE77" s="25"/>
      <c r="COF77" s="25"/>
      <c r="COG77" s="25"/>
      <c r="COH77" s="25"/>
      <c r="COI77" s="25"/>
      <c r="COJ77" s="25"/>
      <c r="COK77" s="25"/>
      <c r="COL77" s="25"/>
      <c r="COM77" s="25"/>
      <c r="CON77" s="25"/>
      <c r="COO77" s="25"/>
      <c r="COP77" s="25"/>
      <c r="COQ77" s="25"/>
      <c r="COR77" s="25"/>
      <c r="COS77" s="25"/>
      <c r="COT77" s="25"/>
      <c r="COU77" s="25"/>
      <c r="COV77" s="25"/>
      <c r="COW77" s="25"/>
      <c r="COX77" s="25"/>
      <c r="COY77" s="25"/>
      <c r="COZ77" s="25"/>
      <c r="CPA77" s="25"/>
      <c r="CPB77" s="25"/>
      <c r="CPC77" s="25"/>
      <c r="CPD77" s="25"/>
      <c r="CPE77" s="25"/>
      <c r="CPF77" s="25"/>
      <c r="CPG77" s="25"/>
      <c r="CPH77" s="25"/>
      <c r="CPI77" s="25"/>
      <c r="CPJ77" s="25"/>
      <c r="CPK77" s="25"/>
      <c r="CPL77" s="25"/>
      <c r="CPM77" s="25"/>
      <c r="CPN77" s="25"/>
      <c r="CPO77" s="25"/>
      <c r="CPP77" s="25"/>
      <c r="CPQ77" s="25"/>
      <c r="CPR77" s="25"/>
      <c r="CPS77" s="25"/>
      <c r="CPT77" s="25"/>
      <c r="CPU77" s="25"/>
      <c r="CPV77" s="25"/>
      <c r="CPW77" s="25"/>
      <c r="CPX77" s="25"/>
      <c r="CPY77" s="25"/>
      <c r="CPZ77" s="25"/>
      <c r="CQA77" s="25"/>
      <c r="CQB77" s="25"/>
      <c r="CQC77" s="25"/>
      <c r="CQD77" s="25"/>
      <c r="CQE77" s="25"/>
      <c r="CQF77" s="25"/>
      <c r="CQG77" s="25"/>
      <c r="CQH77" s="25"/>
      <c r="CQI77" s="25"/>
      <c r="CQJ77" s="25"/>
      <c r="CQK77" s="25"/>
      <c r="CQL77" s="25"/>
      <c r="CQM77" s="25"/>
      <c r="CQN77" s="25"/>
      <c r="CQO77" s="25"/>
      <c r="CQP77" s="25"/>
      <c r="CQQ77" s="25"/>
      <c r="CQR77" s="25"/>
      <c r="CQS77" s="25"/>
      <c r="CQT77" s="25"/>
      <c r="CQU77" s="25"/>
      <c r="CQV77" s="25"/>
      <c r="CQW77" s="25"/>
      <c r="CQX77" s="25"/>
      <c r="CQY77" s="25"/>
      <c r="CQZ77" s="25"/>
      <c r="CRA77" s="25"/>
      <c r="CRB77" s="25"/>
      <c r="CRC77" s="25"/>
      <c r="CRD77" s="25"/>
      <c r="CRE77" s="25"/>
      <c r="CRF77" s="25"/>
      <c r="CRG77" s="25"/>
      <c r="CRH77" s="25"/>
      <c r="CRI77" s="25"/>
      <c r="CRJ77" s="25"/>
      <c r="CRK77" s="25"/>
      <c r="CRL77" s="25"/>
      <c r="CRM77" s="25"/>
      <c r="CRN77" s="25"/>
      <c r="CRO77" s="25"/>
      <c r="CRP77" s="25"/>
      <c r="CRQ77" s="25"/>
      <c r="CRR77" s="25"/>
      <c r="CRS77" s="25"/>
      <c r="CRT77" s="25"/>
      <c r="CRU77" s="25"/>
      <c r="CRV77" s="25"/>
      <c r="CRW77" s="25"/>
      <c r="CRX77" s="25"/>
      <c r="CRY77" s="25"/>
      <c r="CRZ77" s="25"/>
      <c r="CSA77" s="25"/>
      <c r="CSB77" s="25"/>
      <c r="CSC77" s="25"/>
      <c r="CSD77" s="25"/>
      <c r="CSE77" s="25"/>
      <c r="CSF77" s="25"/>
      <c r="CSG77" s="25"/>
      <c r="CSH77" s="25"/>
      <c r="CSI77" s="25"/>
      <c r="CSJ77" s="25"/>
      <c r="CSK77" s="25"/>
      <c r="CSL77" s="25"/>
      <c r="CSM77" s="25"/>
      <c r="CSN77" s="25"/>
      <c r="CSO77" s="25"/>
      <c r="CSP77" s="25"/>
      <c r="CSQ77" s="25"/>
      <c r="CSR77" s="25"/>
      <c r="CSS77" s="25"/>
      <c r="CST77" s="25"/>
      <c r="CSU77" s="25"/>
      <c r="CSV77" s="25"/>
      <c r="CSW77" s="25"/>
      <c r="CSX77" s="25"/>
      <c r="CSY77" s="25"/>
      <c r="CSZ77" s="25"/>
      <c r="CTA77" s="25"/>
      <c r="CTB77" s="25"/>
      <c r="CTC77" s="25"/>
      <c r="CTD77" s="25"/>
      <c r="CTE77" s="25"/>
      <c r="CTF77" s="25"/>
      <c r="CTG77" s="25"/>
      <c r="CTH77" s="25"/>
      <c r="CTI77" s="25"/>
      <c r="CTJ77" s="25"/>
      <c r="CTK77" s="25"/>
      <c r="CTL77" s="25"/>
      <c r="CTM77" s="25"/>
      <c r="CTN77" s="25"/>
      <c r="CTO77" s="25"/>
      <c r="CTP77" s="25"/>
      <c r="CTQ77" s="25"/>
      <c r="CTR77" s="25"/>
      <c r="CTS77" s="25"/>
      <c r="CTT77" s="25"/>
      <c r="CTU77" s="25"/>
      <c r="CTV77" s="25"/>
      <c r="CTW77" s="25"/>
      <c r="CTX77" s="25"/>
      <c r="CTY77" s="25"/>
      <c r="CTZ77" s="25"/>
      <c r="CUA77" s="25"/>
      <c r="CUB77" s="25"/>
      <c r="CUC77" s="25"/>
      <c r="CUD77" s="25"/>
      <c r="CUE77" s="25"/>
      <c r="CUF77" s="25"/>
      <c r="CUG77" s="25"/>
      <c r="CUH77" s="25"/>
      <c r="CUI77" s="25"/>
      <c r="CUJ77" s="25"/>
      <c r="CUK77" s="25"/>
      <c r="CUL77" s="25"/>
      <c r="CUM77" s="25"/>
      <c r="CUN77" s="25"/>
      <c r="CUO77" s="25"/>
      <c r="CUP77" s="25"/>
      <c r="CUQ77" s="25"/>
      <c r="CUR77" s="25"/>
      <c r="CUS77" s="25"/>
      <c r="CUT77" s="25"/>
      <c r="CUU77" s="25"/>
      <c r="CUV77" s="25"/>
      <c r="CUW77" s="25"/>
      <c r="CUX77" s="25"/>
      <c r="CUY77" s="25"/>
      <c r="CUZ77" s="25"/>
      <c r="CVA77" s="25"/>
      <c r="CVB77" s="25"/>
      <c r="CVC77" s="25"/>
      <c r="CVD77" s="25"/>
      <c r="CVE77" s="25"/>
      <c r="CVF77" s="25"/>
      <c r="CVG77" s="25"/>
      <c r="CVH77" s="25"/>
      <c r="CVI77" s="25"/>
      <c r="CVJ77" s="25"/>
      <c r="CVK77" s="25"/>
      <c r="CVL77" s="25"/>
      <c r="CVM77" s="25"/>
      <c r="CVN77" s="25"/>
      <c r="CVO77" s="25"/>
      <c r="CVP77" s="25"/>
      <c r="CVQ77" s="25"/>
      <c r="CVR77" s="25"/>
      <c r="CVS77" s="25"/>
      <c r="CVT77" s="25"/>
      <c r="CVU77" s="25"/>
      <c r="CVV77" s="25"/>
      <c r="CVW77" s="25"/>
      <c r="CVX77" s="25"/>
      <c r="CVY77" s="25"/>
      <c r="CVZ77" s="25"/>
      <c r="CWA77" s="25"/>
      <c r="CWB77" s="25"/>
      <c r="CWC77" s="25"/>
      <c r="CWD77" s="25"/>
      <c r="CWE77" s="25"/>
      <c r="CWF77" s="25"/>
      <c r="CWG77" s="25"/>
      <c r="CWH77" s="25"/>
      <c r="CWI77" s="25"/>
      <c r="CWJ77" s="25"/>
      <c r="CWK77" s="25"/>
      <c r="CWL77" s="25"/>
      <c r="CWM77" s="25"/>
      <c r="CWN77" s="25"/>
      <c r="CWO77" s="25"/>
      <c r="CWP77" s="25"/>
      <c r="CWQ77" s="25"/>
      <c r="CWR77" s="25"/>
      <c r="CWS77" s="25"/>
      <c r="CWT77" s="25"/>
      <c r="CWU77" s="25"/>
      <c r="CWV77" s="25"/>
      <c r="CWW77" s="25"/>
      <c r="CWX77" s="25"/>
      <c r="CWY77" s="25"/>
      <c r="CWZ77" s="25"/>
      <c r="CXA77" s="25"/>
      <c r="CXB77" s="25"/>
      <c r="CXC77" s="25"/>
      <c r="CXD77" s="25"/>
      <c r="CXE77" s="25"/>
      <c r="CXF77" s="25"/>
      <c r="CXG77" s="25"/>
      <c r="CXH77" s="25"/>
      <c r="CXI77" s="25"/>
      <c r="CXJ77" s="25"/>
      <c r="CXK77" s="25"/>
      <c r="CXL77" s="25"/>
      <c r="CXM77" s="25"/>
      <c r="CXN77" s="25"/>
      <c r="CXO77" s="25"/>
      <c r="CXP77" s="25"/>
      <c r="CXQ77" s="25"/>
      <c r="CXR77" s="25"/>
      <c r="CXS77" s="25"/>
      <c r="CXT77" s="25"/>
      <c r="CXU77" s="25"/>
      <c r="CXV77" s="25"/>
      <c r="CXW77" s="25"/>
      <c r="CXX77" s="25"/>
      <c r="CXY77" s="25"/>
      <c r="CXZ77" s="25"/>
      <c r="CYA77" s="25"/>
      <c r="CYB77" s="25"/>
      <c r="CYC77" s="25"/>
      <c r="CYD77" s="25"/>
      <c r="CYE77" s="25"/>
      <c r="CYF77" s="25"/>
      <c r="CYG77" s="25"/>
      <c r="CYH77" s="25"/>
      <c r="CYI77" s="25"/>
      <c r="CYJ77" s="25"/>
      <c r="CYK77" s="25"/>
      <c r="CYL77" s="25"/>
      <c r="CYM77" s="25"/>
      <c r="CYN77" s="25"/>
      <c r="CYO77" s="25"/>
      <c r="CYP77" s="25"/>
      <c r="CYQ77" s="25"/>
      <c r="CYR77" s="25"/>
      <c r="CYS77" s="25"/>
      <c r="CYT77" s="25"/>
      <c r="CYU77" s="25"/>
      <c r="CYV77" s="25"/>
      <c r="CYW77" s="25"/>
      <c r="CYX77" s="25"/>
      <c r="CYY77" s="25"/>
      <c r="CYZ77" s="25"/>
      <c r="CZA77" s="25"/>
      <c r="CZB77" s="25"/>
      <c r="CZC77" s="25"/>
      <c r="CZD77" s="25"/>
      <c r="CZE77" s="25"/>
      <c r="CZF77" s="25"/>
      <c r="CZG77" s="25"/>
      <c r="CZH77" s="25"/>
      <c r="CZI77" s="25"/>
      <c r="CZJ77" s="25"/>
      <c r="CZK77" s="25"/>
      <c r="CZL77" s="25"/>
      <c r="CZM77" s="25"/>
      <c r="CZN77" s="25"/>
      <c r="CZO77" s="25"/>
      <c r="CZP77" s="25"/>
      <c r="CZQ77" s="25"/>
      <c r="CZR77" s="25"/>
      <c r="CZS77" s="25"/>
      <c r="CZT77" s="25"/>
      <c r="CZU77" s="25"/>
      <c r="CZV77" s="25"/>
      <c r="CZW77" s="25"/>
      <c r="CZX77" s="25"/>
      <c r="CZY77" s="25"/>
      <c r="CZZ77" s="25"/>
      <c r="DAA77" s="25"/>
      <c r="DAB77" s="25"/>
      <c r="DAC77" s="25"/>
      <c r="DAD77" s="25"/>
      <c r="DAE77" s="25"/>
      <c r="DAF77" s="25"/>
      <c r="DAG77" s="25"/>
      <c r="DAH77" s="25"/>
      <c r="DAI77" s="25"/>
      <c r="DAJ77" s="25"/>
      <c r="DAK77" s="25"/>
      <c r="DAL77" s="25"/>
      <c r="DAM77" s="25"/>
      <c r="DAN77" s="25"/>
      <c r="DAO77" s="25"/>
      <c r="DAP77" s="25"/>
      <c r="DAQ77" s="25"/>
      <c r="DAR77" s="25"/>
      <c r="DAS77" s="25"/>
      <c r="DAT77" s="25"/>
      <c r="DAU77" s="25"/>
      <c r="DAV77" s="25"/>
      <c r="DAW77" s="25"/>
      <c r="DAX77" s="25"/>
      <c r="DAY77" s="25"/>
      <c r="DAZ77" s="25"/>
      <c r="DBA77" s="25"/>
      <c r="DBB77" s="25"/>
      <c r="DBC77" s="25"/>
      <c r="DBD77" s="25"/>
      <c r="DBE77" s="25"/>
      <c r="DBF77" s="25"/>
      <c r="DBG77" s="25"/>
      <c r="DBH77" s="25"/>
      <c r="DBI77" s="25"/>
      <c r="DBJ77" s="25"/>
      <c r="DBK77" s="25"/>
      <c r="DBL77" s="25"/>
      <c r="DBM77" s="25"/>
      <c r="DBN77" s="25"/>
      <c r="DBO77" s="25"/>
      <c r="DBP77" s="25"/>
      <c r="DBQ77" s="25"/>
      <c r="DBR77" s="25"/>
      <c r="DBS77" s="25"/>
      <c r="DBT77" s="25"/>
      <c r="DBU77" s="25"/>
      <c r="DBV77" s="25"/>
      <c r="DBW77" s="25"/>
      <c r="DBX77" s="25"/>
      <c r="DBY77" s="25"/>
      <c r="DBZ77" s="25"/>
      <c r="DCA77" s="25"/>
      <c r="DCB77" s="25"/>
      <c r="DCC77" s="25"/>
      <c r="DCD77" s="25"/>
      <c r="DCE77" s="25"/>
      <c r="DCF77" s="25"/>
      <c r="DCG77" s="25"/>
      <c r="DCH77" s="25"/>
      <c r="DCI77" s="25"/>
      <c r="DCJ77" s="25"/>
      <c r="DCK77" s="25"/>
      <c r="DCL77" s="25"/>
      <c r="DCM77" s="25"/>
      <c r="DCN77" s="25"/>
      <c r="DCO77" s="25"/>
      <c r="DCP77" s="25"/>
      <c r="DCQ77" s="25"/>
      <c r="DCR77" s="25"/>
      <c r="DCS77" s="25"/>
      <c r="DCT77" s="25"/>
      <c r="DCU77" s="25"/>
      <c r="DCV77" s="25"/>
      <c r="DCW77" s="25"/>
      <c r="DCX77" s="25"/>
      <c r="DCY77" s="25"/>
      <c r="DCZ77" s="25"/>
      <c r="DDA77" s="25"/>
      <c r="DDB77" s="25"/>
      <c r="DDC77" s="25"/>
      <c r="DDD77" s="25"/>
      <c r="DDE77" s="25"/>
      <c r="DDF77" s="25"/>
      <c r="DDG77" s="25"/>
      <c r="DDH77" s="25"/>
      <c r="DDI77" s="25"/>
      <c r="DDJ77" s="25"/>
      <c r="DDK77" s="25"/>
      <c r="DDL77" s="25"/>
      <c r="DDM77" s="25"/>
      <c r="DDN77" s="25"/>
      <c r="DDO77" s="25"/>
      <c r="DDP77" s="25"/>
      <c r="DDQ77" s="25"/>
      <c r="DDR77" s="25"/>
      <c r="DDS77" s="25"/>
      <c r="DDT77" s="25"/>
      <c r="DDU77" s="25"/>
      <c r="DDV77" s="25"/>
      <c r="DDW77" s="25"/>
      <c r="DDX77" s="25"/>
      <c r="DDY77" s="25"/>
      <c r="DDZ77" s="25"/>
      <c r="DEA77" s="25"/>
      <c r="DEB77" s="25"/>
      <c r="DEC77" s="25"/>
      <c r="DED77" s="25"/>
      <c r="DEE77" s="25"/>
      <c r="DEF77" s="25"/>
      <c r="DEG77" s="25"/>
      <c r="DEH77" s="25"/>
      <c r="DEI77" s="25"/>
      <c r="DEJ77" s="25"/>
      <c r="DEK77" s="25"/>
      <c r="DEL77" s="25"/>
      <c r="DEM77" s="25"/>
      <c r="DEN77" s="25"/>
      <c r="DEO77" s="25"/>
      <c r="DEP77" s="25"/>
      <c r="DEQ77" s="25"/>
      <c r="DER77" s="25"/>
      <c r="DES77" s="25"/>
      <c r="DET77" s="25"/>
      <c r="DEU77" s="25"/>
      <c r="DEV77" s="25"/>
      <c r="DEW77" s="25"/>
      <c r="DEX77" s="25"/>
      <c r="DEY77" s="25"/>
      <c r="DEZ77" s="25"/>
      <c r="DFA77" s="25"/>
      <c r="DFB77" s="25"/>
      <c r="DFC77" s="25"/>
      <c r="DFD77" s="25"/>
      <c r="DFE77" s="25"/>
      <c r="DFF77" s="25"/>
      <c r="DFG77" s="25"/>
      <c r="DFH77" s="25"/>
      <c r="DFI77" s="25"/>
      <c r="DFJ77" s="25"/>
      <c r="DFK77" s="25"/>
      <c r="DFL77" s="25"/>
      <c r="DFM77" s="25"/>
      <c r="DFN77" s="25"/>
      <c r="DFO77" s="25"/>
      <c r="DFP77" s="25"/>
      <c r="DFQ77" s="25"/>
      <c r="DFR77" s="25"/>
      <c r="DFS77" s="25"/>
      <c r="DFT77" s="25"/>
      <c r="DFU77" s="25"/>
      <c r="DFV77" s="25"/>
      <c r="DFW77" s="25"/>
      <c r="DFX77" s="25"/>
      <c r="DFY77" s="25"/>
      <c r="DFZ77" s="25"/>
      <c r="DGA77" s="25"/>
      <c r="DGB77" s="25"/>
      <c r="DGC77" s="25"/>
      <c r="DGD77" s="25"/>
      <c r="DGE77" s="25"/>
      <c r="DGF77" s="25"/>
      <c r="DGG77" s="25"/>
      <c r="DGH77" s="25"/>
      <c r="DGI77" s="25"/>
      <c r="DGJ77" s="25"/>
      <c r="DGK77" s="25"/>
      <c r="DGL77" s="25"/>
      <c r="DGM77" s="25"/>
      <c r="DGN77" s="25"/>
      <c r="DGO77" s="25"/>
      <c r="DGP77" s="25"/>
      <c r="DGQ77" s="25"/>
      <c r="DGR77" s="25"/>
      <c r="DGS77" s="25"/>
      <c r="DGT77" s="25"/>
      <c r="DGU77" s="25"/>
      <c r="DGV77" s="25"/>
      <c r="DGW77" s="25"/>
      <c r="DGX77" s="25"/>
      <c r="DGY77" s="25"/>
      <c r="DGZ77" s="25"/>
      <c r="DHA77" s="25"/>
      <c r="DHB77" s="25"/>
      <c r="DHC77" s="25"/>
      <c r="DHD77" s="25"/>
      <c r="DHE77" s="25"/>
      <c r="DHF77" s="25"/>
      <c r="DHG77" s="25"/>
      <c r="DHH77" s="25"/>
      <c r="DHI77" s="25"/>
      <c r="DHJ77" s="25"/>
      <c r="DHK77" s="25"/>
      <c r="DHL77" s="25"/>
      <c r="DHM77" s="25"/>
      <c r="DHN77" s="25"/>
      <c r="DHO77" s="25"/>
      <c r="DHP77" s="25"/>
      <c r="DHQ77" s="25"/>
      <c r="DHR77" s="25"/>
      <c r="DHS77" s="25"/>
      <c r="DHT77" s="25"/>
      <c r="DHU77" s="25"/>
      <c r="DHV77" s="25"/>
      <c r="DHW77" s="25"/>
      <c r="DHX77" s="25"/>
      <c r="DHY77" s="25"/>
      <c r="DHZ77" s="25"/>
      <c r="DIA77" s="25"/>
      <c r="DIB77" s="25"/>
      <c r="DIC77" s="25"/>
      <c r="DID77" s="25"/>
      <c r="DIE77" s="25"/>
      <c r="DIF77" s="25"/>
      <c r="DIG77" s="25"/>
      <c r="DIH77" s="25"/>
      <c r="DII77" s="25"/>
      <c r="DIJ77" s="25"/>
      <c r="DIK77" s="25"/>
      <c r="DIL77" s="25"/>
      <c r="DIM77" s="25"/>
      <c r="DIN77" s="25"/>
      <c r="DIO77" s="25"/>
      <c r="DIP77" s="25"/>
      <c r="DIQ77" s="25"/>
      <c r="DIR77" s="25"/>
      <c r="DIS77" s="25"/>
      <c r="DIT77" s="25"/>
      <c r="DIU77" s="25"/>
      <c r="DIV77" s="25"/>
      <c r="DIW77" s="25"/>
      <c r="DIX77" s="25"/>
      <c r="DIY77" s="25"/>
      <c r="DIZ77" s="25"/>
      <c r="DJA77" s="25"/>
      <c r="DJB77" s="25"/>
      <c r="DJC77" s="25"/>
      <c r="DJD77" s="25"/>
      <c r="DJE77" s="25"/>
      <c r="DJF77" s="25"/>
      <c r="DJG77" s="25"/>
      <c r="DJH77" s="25"/>
      <c r="DJI77" s="25"/>
      <c r="DJJ77" s="25"/>
      <c r="DJK77" s="25"/>
      <c r="DJL77" s="25"/>
      <c r="DJM77" s="25"/>
      <c r="DJN77" s="25"/>
      <c r="DJO77" s="25"/>
      <c r="DJP77" s="25"/>
      <c r="DJQ77" s="25"/>
      <c r="DJR77" s="25"/>
      <c r="DJS77" s="25"/>
      <c r="DJT77" s="25"/>
      <c r="DJU77" s="25"/>
      <c r="DJV77" s="25"/>
      <c r="DJW77" s="25"/>
      <c r="DJX77" s="25"/>
      <c r="DJY77" s="25"/>
      <c r="DJZ77" s="25"/>
      <c r="DKA77" s="25"/>
      <c r="DKB77" s="25"/>
      <c r="DKC77" s="25"/>
      <c r="DKD77" s="25"/>
      <c r="DKE77" s="25"/>
      <c r="DKF77" s="25"/>
      <c r="DKG77" s="25"/>
      <c r="DKH77" s="25"/>
      <c r="DKI77" s="25"/>
      <c r="DKJ77" s="25"/>
      <c r="DKK77" s="25"/>
      <c r="DKL77" s="25"/>
      <c r="DKM77" s="25"/>
      <c r="DKN77" s="25"/>
      <c r="DKO77" s="25"/>
      <c r="DKP77" s="25"/>
      <c r="DKQ77" s="25"/>
      <c r="DKR77" s="25"/>
      <c r="DKS77" s="25"/>
      <c r="DKT77" s="25"/>
      <c r="DKU77" s="25"/>
      <c r="DKV77" s="25"/>
      <c r="DKW77" s="25"/>
      <c r="DKX77" s="25"/>
      <c r="DKY77" s="25"/>
      <c r="DKZ77" s="25"/>
      <c r="DLA77" s="25"/>
      <c r="DLB77" s="25"/>
      <c r="DLC77" s="25"/>
      <c r="DLD77" s="25"/>
      <c r="DLE77" s="25"/>
      <c r="DLF77" s="25"/>
      <c r="DLG77" s="25"/>
      <c r="DLH77" s="25"/>
      <c r="DLI77" s="25"/>
      <c r="DLJ77" s="25"/>
      <c r="DLK77" s="25"/>
      <c r="DLL77" s="25"/>
      <c r="DLM77" s="25"/>
      <c r="DLN77" s="25"/>
      <c r="DLO77" s="25"/>
      <c r="DLP77" s="25"/>
      <c r="DLQ77" s="25"/>
      <c r="DLR77" s="25"/>
      <c r="DLS77" s="25"/>
      <c r="DLT77" s="25"/>
      <c r="DLU77" s="25"/>
      <c r="DLV77" s="25"/>
      <c r="DLW77" s="25"/>
      <c r="DLX77" s="25"/>
      <c r="DLY77" s="25"/>
      <c r="DLZ77" s="25"/>
      <c r="DMA77" s="25"/>
      <c r="DMB77" s="25"/>
      <c r="DMC77" s="25"/>
      <c r="DMD77" s="25"/>
      <c r="DME77" s="25"/>
      <c r="DMF77" s="25"/>
      <c r="DMG77" s="25"/>
      <c r="DMH77" s="25"/>
      <c r="DMI77" s="25"/>
      <c r="DMJ77" s="25"/>
      <c r="DMK77" s="25"/>
      <c r="DML77" s="25"/>
      <c r="DMM77" s="25"/>
      <c r="DMN77" s="25"/>
      <c r="DMO77" s="25"/>
      <c r="DMP77" s="25"/>
      <c r="DMQ77" s="25"/>
      <c r="DMR77" s="25"/>
      <c r="DMS77" s="25"/>
      <c r="DMT77" s="25"/>
      <c r="DMU77" s="25"/>
      <c r="DMV77" s="25"/>
      <c r="DMW77" s="25"/>
      <c r="DMX77" s="25"/>
      <c r="DMY77" s="25"/>
      <c r="DMZ77" s="25"/>
      <c r="DNA77" s="25"/>
      <c r="DNB77" s="25"/>
      <c r="DNC77" s="25"/>
      <c r="DND77" s="25"/>
      <c r="DNE77" s="25"/>
      <c r="DNF77" s="25"/>
      <c r="DNG77" s="25"/>
      <c r="DNH77" s="25"/>
      <c r="DNI77" s="25"/>
      <c r="DNJ77" s="25"/>
      <c r="DNK77" s="25"/>
      <c r="DNL77" s="25"/>
      <c r="DNM77" s="25"/>
      <c r="DNN77" s="25"/>
      <c r="DNO77" s="25"/>
      <c r="DNP77" s="25"/>
      <c r="DNQ77" s="25"/>
      <c r="DNR77" s="25"/>
      <c r="DNS77" s="25"/>
      <c r="DNT77" s="25"/>
      <c r="DNU77" s="25"/>
      <c r="DNV77" s="25"/>
      <c r="DNW77" s="25"/>
      <c r="DNX77" s="25"/>
      <c r="DNY77" s="25"/>
      <c r="DNZ77" s="25"/>
      <c r="DOA77" s="25"/>
      <c r="DOB77" s="25"/>
      <c r="DOC77" s="25"/>
      <c r="DOD77" s="25"/>
      <c r="DOE77" s="25"/>
      <c r="DOF77" s="25"/>
      <c r="DOG77" s="25"/>
      <c r="DOH77" s="25"/>
      <c r="DOI77" s="25"/>
      <c r="DOJ77" s="25"/>
      <c r="DOK77" s="25"/>
      <c r="DOL77" s="25"/>
      <c r="DOM77" s="25"/>
      <c r="DON77" s="25"/>
      <c r="DOO77" s="25"/>
      <c r="DOP77" s="25"/>
      <c r="DOQ77" s="25"/>
      <c r="DOR77" s="25"/>
      <c r="DOS77" s="25"/>
      <c r="DOT77" s="25"/>
      <c r="DOU77" s="25"/>
      <c r="DOV77" s="25"/>
      <c r="DOW77" s="25"/>
      <c r="DOX77" s="25"/>
      <c r="DOY77" s="25"/>
      <c r="DOZ77" s="25"/>
      <c r="DPA77" s="25"/>
      <c r="DPB77" s="25"/>
      <c r="DPC77" s="25"/>
      <c r="DPD77" s="25"/>
      <c r="DPE77" s="25"/>
      <c r="DPF77" s="25"/>
      <c r="DPG77" s="25"/>
      <c r="DPH77" s="25"/>
      <c r="DPI77" s="25"/>
      <c r="DPJ77" s="25"/>
      <c r="DPK77" s="25"/>
      <c r="DPL77" s="25"/>
      <c r="DPM77" s="25"/>
      <c r="DPN77" s="25"/>
      <c r="DPO77" s="25"/>
      <c r="DPP77" s="25"/>
      <c r="DPQ77" s="25"/>
      <c r="DPR77" s="25"/>
      <c r="DPS77" s="25"/>
      <c r="DPT77" s="25"/>
      <c r="DPU77" s="25"/>
      <c r="DPV77" s="25"/>
      <c r="DPW77" s="25"/>
      <c r="DPX77" s="25"/>
      <c r="DPY77" s="25"/>
      <c r="DPZ77" s="25"/>
      <c r="DQA77" s="25"/>
      <c r="DQB77" s="25"/>
      <c r="DQC77" s="25"/>
      <c r="DQD77" s="25"/>
      <c r="DQE77" s="25"/>
      <c r="DQF77" s="25"/>
      <c r="DQG77" s="25"/>
      <c r="DQH77" s="25"/>
      <c r="DQI77" s="25"/>
      <c r="DQJ77" s="25"/>
      <c r="DQK77" s="25"/>
      <c r="DQL77" s="25"/>
      <c r="DQM77" s="25"/>
      <c r="DQN77" s="25"/>
      <c r="DQO77" s="25"/>
      <c r="DQP77" s="25"/>
      <c r="DQQ77" s="25"/>
      <c r="DQR77" s="25"/>
      <c r="DQS77" s="25"/>
      <c r="DQT77" s="25"/>
      <c r="DQU77" s="25"/>
      <c r="DQV77" s="25"/>
      <c r="DQW77" s="25"/>
      <c r="DQX77" s="25"/>
      <c r="DQY77" s="25"/>
      <c r="DQZ77" s="25"/>
      <c r="DRA77" s="25"/>
      <c r="DRB77" s="25"/>
      <c r="DRC77" s="25"/>
      <c r="DRD77" s="25"/>
      <c r="DRE77" s="25"/>
      <c r="DRF77" s="25"/>
      <c r="DRG77" s="25"/>
      <c r="DRH77" s="25"/>
      <c r="DRI77" s="25"/>
      <c r="DRJ77" s="25"/>
      <c r="DRK77" s="25"/>
      <c r="DRL77" s="25"/>
      <c r="DRM77" s="25"/>
      <c r="DRN77" s="25"/>
      <c r="DRO77" s="25"/>
      <c r="DRP77" s="25"/>
      <c r="DRQ77" s="25"/>
      <c r="DRR77" s="25"/>
      <c r="DRS77" s="25"/>
      <c r="DRT77" s="25"/>
      <c r="DRU77" s="25"/>
      <c r="DRV77" s="25"/>
      <c r="DRW77" s="25"/>
      <c r="DRX77" s="25"/>
      <c r="DRY77" s="25"/>
      <c r="DRZ77" s="25"/>
      <c r="DSA77" s="25"/>
      <c r="DSB77" s="25"/>
      <c r="DSC77" s="25"/>
      <c r="DSD77" s="25"/>
      <c r="DSE77" s="25"/>
      <c r="DSF77" s="25"/>
      <c r="DSG77" s="25"/>
      <c r="DSH77" s="25"/>
      <c r="DSI77" s="25"/>
      <c r="DSJ77" s="25"/>
      <c r="DSK77" s="25"/>
      <c r="DSL77" s="25"/>
      <c r="DSM77" s="25"/>
      <c r="DSN77" s="25"/>
      <c r="DSO77" s="25"/>
      <c r="DSP77" s="25"/>
      <c r="DSQ77" s="25"/>
      <c r="DSR77" s="25"/>
      <c r="DSS77" s="25"/>
      <c r="DST77" s="25"/>
      <c r="DSU77" s="25"/>
      <c r="DSV77" s="25"/>
      <c r="DSW77" s="25"/>
      <c r="DSX77" s="25"/>
      <c r="DSY77" s="25"/>
      <c r="DSZ77" s="25"/>
      <c r="DTA77" s="25"/>
      <c r="DTB77" s="25"/>
      <c r="DTC77" s="25"/>
      <c r="DTD77" s="25"/>
      <c r="DTE77" s="25"/>
      <c r="DTF77" s="25"/>
      <c r="DTG77" s="25"/>
      <c r="DTH77" s="25"/>
      <c r="DTI77" s="25"/>
      <c r="DTJ77" s="25"/>
      <c r="DTK77" s="25"/>
      <c r="DTL77" s="25"/>
      <c r="DTM77" s="25"/>
      <c r="DTN77" s="25"/>
      <c r="DTO77" s="25"/>
      <c r="DTP77" s="25"/>
      <c r="DTQ77" s="25"/>
      <c r="DTR77" s="25"/>
      <c r="DTS77" s="25"/>
      <c r="DTT77" s="25"/>
      <c r="DTU77" s="25"/>
      <c r="DTV77" s="25"/>
      <c r="DTW77" s="25"/>
      <c r="DTX77" s="25"/>
      <c r="DTY77" s="25"/>
      <c r="DTZ77" s="25"/>
      <c r="DUA77" s="25"/>
      <c r="DUB77" s="25"/>
      <c r="DUC77" s="25"/>
      <c r="DUD77" s="25"/>
      <c r="DUE77" s="25"/>
      <c r="DUF77" s="25"/>
      <c r="DUG77" s="25"/>
      <c r="DUH77" s="25"/>
      <c r="DUI77" s="25"/>
      <c r="DUJ77" s="25"/>
      <c r="DUK77" s="25"/>
      <c r="DUL77" s="25"/>
      <c r="DUM77" s="25"/>
      <c r="DUN77" s="25"/>
      <c r="DUO77" s="25"/>
      <c r="DUP77" s="25"/>
      <c r="DUQ77" s="25"/>
      <c r="DUR77" s="25"/>
      <c r="DUS77" s="25"/>
      <c r="DUT77" s="25"/>
      <c r="DUU77" s="25"/>
      <c r="DUV77" s="25"/>
      <c r="DUW77" s="25"/>
      <c r="DUX77" s="25"/>
      <c r="DUY77" s="25"/>
      <c r="DUZ77" s="25"/>
      <c r="DVA77" s="25"/>
      <c r="DVB77" s="25"/>
      <c r="DVC77" s="25"/>
      <c r="DVD77" s="25"/>
      <c r="DVE77" s="25"/>
      <c r="DVF77" s="25"/>
      <c r="DVG77" s="25"/>
      <c r="DVH77" s="25"/>
      <c r="DVI77" s="25"/>
      <c r="DVJ77" s="25"/>
      <c r="DVK77" s="25"/>
      <c r="DVL77" s="25"/>
      <c r="DVM77" s="25"/>
      <c r="DVN77" s="25"/>
      <c r="DVO77" s="25"/>
      <c r="DVP77" s="25"/>
      <c r="DVQ77" s="25"/>
      <c r="DVR77" s="25"/>
      <c r="DVS77" s="25"/>
      <c r="DVT77" s="25"/>
      <c r="DVU77" s="25"/>
      <c r="DVV77" s="25"/>
      <c r="DVW77" s="25"/>
      <c r="DVX77" s="25"/>
      <c r="DVY77" s="25"/>
      <c r="DVZ77" s="25"/>
      <c r="DWA77" s="25"/>
      <c r="DWB77" s="25"/>
      <c r="DWC77" s="25"/>
      <c r="DWD77" s="25"/>
      <c r="DWE77" s="25"/>
      <c r="DWF77" s="25"/>
      <c r="DWG77" s="25"/>
      <c r="DWH77" s="25"/>
      <c r="DWI77" s="25"/>
      <c r="DWJ77" s="25"/>
      <c r="DWK77" s="25"/>
      <c r="DWL77" s="25"/>
      <c r="DWM77" s="25"/>
      <c r="DWN77" s="25"/>
      <c r="DWO77" s="25"/>
      <c r="DWP77" s="25"/>
      <c r="DWQ77" s="25"/>
      <c r="DWR77" s="25"/>
      <c r="DWS77" s="25"/>
      <c r="DWT77" s="25"/>
      <c r="DWU77" s="25"/>
      <c r="DWV77" s="25"/>
      <c r="DWW77" s="25"/>
      <c r="DWX77" s="25"/>
      <c r="DWY77" s="25"/>
      <c r="DWZ77" s="25"/>
      <c r="DXA77" s="25"/>
      <c r="DXB77" s="25"/>
      <c r="DXC77" s="25"/>
      <c r="DXD77" s="25"/>
      <c r="DXE77" s="25"/>
      <c r="DXF77" s="25"/>
      <c r="DXG77" s="25"/>
      <c r="DXH77" s="25"/>
      <c r="DXI77" s="25"/>
      <c r="DXJ77" s="25"/>
      <c r="DXK77" s="25"/>
      <c r="DXL77" s="25"/>
      <c r="DXM77" s="25"/>
      <c r="DXN77" s="25"/>
      <c r="DXO77" s="25"/>
      <c r="DXP77" s="25"/>
      <c r="DXQ77" s="25"/>
      <c r="DXR77" s="25"/>
      <c r="DXS77" s="25"/>
      <c r="DXT77" s="25"/>
      <c r="DXU77" s="25"/>
      <c r="DXV77" s="25"/>
      <c r="DXW77" s="25"/>
      <c r="DXX77" s="25"/>
      <c r="DXY77" s="25"/>
      <c r="DXZ77" s="25"/>
      <c r="DYA77" s="25"/>
      <c r="DYB77" s="25"/>
      <c r="DYC77" s="25"/>
      <c r="DYD77" s="25"/>
      <c r="DYE77" s="25"/>
      <c r="DYF77" s="25"/>
      <c r="DYG77" s="25"/>
      <c r="DYH77" s="25"/>
      <c r="DYI77" s="25"/>
      <c r="DYJ77" s="25"/>
      <c r="DYK77" s="25"/>
      <c r="DYL77" s="25"/>
      <c r="DYM77" s="25"/>
      <c r="DYN77" s="25"/>
      <c r="DYO77" s="25"/>
      <c r="DYP77" s="25"/>
      <c r="DYQ77" s="25"/>
      <c r="DYR77" s="25"/>
      <c r="DYS77" s="25"/>
      <c r="DYT77" s="25"/>
      <c r="DYU77" s="25"/>
      <c r="DYV77" s="25"/>
      <c r="DYW77" s="25"/>
      <c r="DYX77" s="25"/>
      <c r="DYY77" s="25"/>
      <c r="DYZ77" s="25"/>
      <c r="DZA77" s="25"/>
      <c r="DZB77" s="25"/>
      <c r="DZC77" s="25"/>
      <c r="DZD77" s="25"/>
      <c r="DZE77" s="25"/>
      <c r="DZF77" s="25"/>
      <c r="DZG77" s="25"/>
      <c r="DZH77" s="25"/>
      <c r="DZI77" s="25"/>
      <c r="DZJ77" s="25"/>
      <c r="DZK77" s="25"/>
      <c r="DZL77" s="25"/>
      <c r="DZM77" s="25"/>
      <c r="DZN77" s="25"/>
      <c r="DZO77" s="25"/>
      <c r="DZP77" s="25"/>
      <c r="DZQ77" s="25"/>
      <c r="DZR77" s="25"/>
      <c r="DZS77" s="25"/>
      <c r="DZT77" s="25"/>
      <c r="DZU77" s="25"/>
      <c r="DZV77" s="25"/>
      <c r="DZW77" s="25"/>
      <c r="DZX77" s="25"/>
      <c r="DZY77" s="25"/>
      <c r="DZZ77" s="25"/>
      <c r="EAA77" s="25"/>
      <c r="EAB77" s="25"/>
      <c r="EAC77" s="25"/>
      <c r="EAD77" s="25"/>
      <c r="EAE77" s="25"/>
      <c r="EAF77" s="25"/>
      <c r="EAG77" s="25"/>
      <c r="EAH77" s="25"/>
      <c r="EAI77" s="25"/>
      <c r="EAJ77" s="25"/>
      <c r="EAK77" s="25"/>
      <c r="EAL77" s="25"/>
      <c r="EAM77" s="25"/>
      <c r="EAN77" s="25"/>
      <c r="EAO77" s="25"/>
      <c r="EAP77" s="25"/>
      <c r="EAQ77" s="25"/>
      <c r="EAR77" s="25"/>
      <c r="EAS77" s="25"/>
      <c r="EAT77" s="25"/>
      <c r="EAU77" s="25"/>
      <c r="EAV77" s="25"/>
      <c r="EAW77" s="25"/>
      <c r="EAX77" s="25"/>
      <c r="EAY77" s="25"/>
      <c r="EAZ77" s="25"/>
      <c r="EBA77" s="25"/>
      <c r="EBB77" s="25"/>
      <c r="EBC77" s="25"/>
      <c r="EBD77" s="25"/>
      <c r="EBE77" s="25"/>
      <c r="EBF77" s="25"/>
      <c r="EBG77" s="25"/>
      <c r="EBH77" s="25"/>
      <c r="EBI77" s="25"/>
      <c r="EBJ77" s="25"/>
      <c r="EBK77" s="25"/>
      <c r="EBL77" s="25"/>
      <c r="EBM77" s="25"/>
      <c r="EBN77" s="25"/>
      <c r="EBO77" s="25"/>
      <c r="EBP77" s="25"/>
      <c r="EBQ77" s="25"/>
      <c r="EBR77" s="25"/>
      <c r="EBS77" s="25"/>
      <c r="EBT77" s="25"/>
      <c r="EBU77" s="25"/>
      <c r="EBV77" s="25"/>
      <c r="EBW77" s="25"/>
      <c r="EBX77" s="25"/>
      <c r="EBY77" s="25"/>
      <c r="EBZ77" s="25"/>
      <c r="ECA77" s="25"/>
      <c r="ECB77" s="25"/>
      <c r="ECC77" s="25"/>
      <c r="ECD77" s="25"/>
      <c r="ECE77" s="25"/>
      <c r="ECF77" s="25"/>
      <c r="ECG77" s="25"/>
      <c r="ECH77" s="25"/>
      <c r="ECI77" s="25"/>
      <c r="ECJ77" s="25"/>
      <c r="ECK77" s="25"/>
      <c r="ECL77" s="25"/>
      <c r="ECM77" s="25"/>
      <c r="ECN77" s="25"/>
      <c r="ECO77" s="25"/>
      <c r="ECP77" s="25"/>
      <c r="ECQ77" s="25"/>
      <c r="ECR77" s="25"/>
      <c r="ECS77" s="25"/>
      <c r="ECT77" s="25"/>
      <c r="ECU77" s="25"/>
      <c r="ECV77" s="25"/>
      <c r="ECW77" s="25"/>
      <c r="ECX77" s="25"/>
      <c r="ECY77" s="25"/>
      <c r="ECZ77" s="25"/>
      <c r="EDA77" s="25"/>
      <c r="EDB77" s="25"/>
      <c r="EDC77" s="25"/>
      <c r="EDD77" s="25"/>
      <c r="EDE77" s="25"/>
      <c r="EDF77" s="25"/>
      <c r="EDG77" s="25"/>
      <c r="EDH77" s="25"/>
      <c r="EDI77" s="25"/>
      <c r="EDJ77" s="25"/>
      <c r="EDK77" s="25"/>
      <c r="EDL77" s="25"/>
      <c r="EDM77" s="25"/>
      <c r="EDN77" s="25"/>
      <c r="EDO77" s="25"/>
      <c r="EDP77" s="25"/>
      <c r="EDQ77" s="25"/>
      <c r="EDR77" s="25"/>
      <c r="EDS77" s="25"/>
      <c r="EDT77" s="25"/>
      <c r="EDU77" s="25"/>
      <c r="EDV77" s="25"/>
      <c r="EDW77" s="25"/>
      <c r="EDX77" s="25"/>
      <c r="EDY77" s="25"/>
      <c r="EDZ77" s="25"/>
      <c r="EEA77" s="25"/>
      <c r="EEB77" s="25"/>
      <c r="EEC77" s="25"/>
      <c r="EED77" s="25"/>
      <c r="EEE77" s="25"/>
      <c r="EEF77" s="25"/>
      <c r="EEG77" s="25"/>
      <c r="EEH77" s="25"/>
      <c r="EEI77" s="25"/>
      <c r="EEJ77" s="25"/>
      <c r="EEK77" s="25"/>
      <c r="EEL77" s="25"/>
      <c r="EEM77" s="25"/>
      <c r="EEN77" s="25"/>
      <c r="EEO77" s="25"/>
      <c r="EEP77" s="25"/>
      <c r="EEQ77" s="25"/>
      <c r="EER77" s="25"/>
      <c r="EES77" s="25"/>
      <c r="EET77" s="25"/>
      <c r="EEU77" s="25"/>
      <c r="EEV77" s="25"/>
      <c r="EEW77" s="25"/>
      <c r="EEX77" s="25"/>
      <c r="EEY77" s="25"/>
      <c r="EEZ77" s="25"/>
      <c r="EFA77" s="25"/>
      <c r="EFB77" s="25"/>
      <c r="EFC77" s="25"/>
      <c r="EFD77" s="25"/>
      <c r="EFE77" s="25"/>
      <c r="EFF77" s="25"/>
      <c r="EFG77" s="25"/>
      <c r="EFH77" s="25"/>
      <c r="EFI77" s="25"/>
      <c r="EFJ77" s="25"/>
      <c r="EFK77" s="25"/>
      <c r="EFL77" s="25"/>
      <c r="EFM77" s="25"/>
      <c r="EFN77" s="25"/>
      <c r="EFO77" s="25"/>
      <c r="EFP77" s="25"/>
      <c r="EFQ77" s="25"/>
      <c r="EFR77" s="25"/>
      <c r="EFS77" s="25"/>
      <c r="EFT77" s="25"/>
      <c r="EFU77" s="25"/>
      <c r="EFV77" s="25"/>
      <c r="EFW77" s="25"/>
      <c r="EFX77" s="25"/>
      <c r="EFY77" s="25"/>
      <c r="EFZ77" s="25"/>
      <c r="EGA77" s="25"/>
      <c r="EGB77" s="25"/>
      <c r="EGC77" s="25"/>
      <c r="EGD77" s="25"/>
      <c r="EGE77" s="25"/>
      <c r="EGF77" s="25"/>
      <c r="EGG77" s="25"/>
      <c r="EGH77" s="25"/>
      <c r="EGI77" s="25"/>
      <c r="EGJ77" s="25"/>
      <c r="EGK77" s="25"/>
      <c r="EGL77" s="25"/>
      <c r="EGM77" s="25"/>
      <c r="EGN77" s="25"/>
      <c r="EGO77" s="25"/>
      <c r="EGP77" s="25"/>
      <c r="EGQ77" s="25"/>
      <c r="EGR77" s="25"/>
      <c r="EGS77" s="25"/>
      <c r="EGT77" s="25"/>
      <c r="EGU77" s="25"/>
      <c r="EGV77" s="25"/>
      <c r="EGW77" s="25"/>
      <c r="EGX77" s="25"/>
      <c r="EGY77" s="25"/>
      <c r="EGZ77" s="25"/>
      <c r="EHA77" s="25"/>
      <c r="EHB77" s="25"/>
      <c r="EHC77" s="25"/>
      <c r="EHD77" s="25"/>
      <c r="EHE77" s="25"/>
      <c r="EHF77" s="25"/>
      <c r="EHG77" s="25"/>
      <c r="EHH77" s="25"/>
      <c r="EHI77" s="25"/>
      <c r="EHJ77" s="25"/>
      <c r="EHK77" s="25"/>
      <c r="EHL77" s="25"/>
      <c r="EHM77" s="25"/>
      <c r="EHN77" s="25"/>
      <c r="EHO77" s="25"/>
      <c r="EHP77" s="25"/>
      <c r="EHQ77" s="25"/>
      <c r="EHR77" s="25"/>
      <c r="EHS77" s="25"/>
      <c r="EHT77" s="25"/>
      <c r="EHU77" s="25"/>
      <c r="EHV77" s="25"/>
      <c r="EHW77" s="25"/>
      <c r="EHX77" s="25"/>
      <c r="EHY77" s="25"/>
      <c r="EHZ77" s="25"/>
      <c r="EIA77" s="25"/>
      <c r="EIB77" s="25"/>
      <c r="EIC77" s="25"/>
      <c r="EID77" s="25"/>
      <c r="EIE77" s="25"/>
      <c r="EIF77" s="25"/>
      <c r="EIG77" s="25"/>
      <c r="EIH77" s="25"/>
      <c r="EII77" s="25"/>
      <c r="EIJ77" s="25"/>
      <c r="EIK77" s="25"/>
      <c r="EIL77" s="25"/>
      <c r="EIM77" s="25"/>
      <c r="EIN77" s="25"/>
      <c r="EIO77" s="25"/>
      <c r="EIP77" s="25"/>
      <c r="EIQ77" s="25"/>
      <c r="EIR77" s="25"/>
      <c r="EIS77" s="25"/>
      <c r="EIT77" s="25"/>
      <c r="EIU77" s="25"/>
      <c r="EIV77" s="25"/>
      <c r="EIW77" s="25"/>
      <c r="EIX77" s="25"/>
      <c r="EIY77" s="25"/>
      <c r="EIZ77" s="25"/>
      <c r="EJA77" s="25"/>
      <c r="EJB77" s="25"/>
      <c r="EJC77" s="25"/>
      <c r="EJD77" s="25"/>
      <c r="EJE77" s="25"/>
      <c r="EJF77" s="25"/>
      <c r="EJG77" s="25"/>
      <c r="EJH77" s="25"/>
      <c r="EJI77" s="25"/>
      <c r="EJJ77" s="25"/>
      <c r="EJK77" s="25"/>
      <c r="EJL77" s="25"/>
      <c r="EJM77" s="25"/>
      <c r="EJN77" s="25"/>
      <c r="EJO77" s="25"/>
      <c r="EJP77" s="25"/>
      <c r="EJQ77" s="25"/>
      <c r="EJR77" s="25"/>
      <c r="EJS77" s="25"/>
      <c r="EJT77" s="25"/>
      <c r="EJU77" s="25"/>
      <c r="EJV77" s="25"/>
      <c r="EJW77" s="25"/>
      <c r="EJX77" s="25"/>
      <c r="EJY77" s="25"/>
      <c r="EJZ77" s="25"/>
      <c r="EKA77" s="25"/>
      <c r="EKB77" s="25"/>
      <c r="EKC77" s="25"/>
      <c r="EKD77" s="25"/>
      <c r="EKE77" s="25"/>
      <c r="EKF77" s="25"/>
      <c r="EKG77" s="25"/>
      <c r="EKH77" s="25"/>
      <c r="EKI77" s="25"/>
      <c r="EKJ77" s="25"/>
      <c r="EKK77" s="25"/>
      <c r="EKL77" s="25"/>
      <c r="EKM77" s="25"/>
      <c r="EKN77" s="25"/>
      <c r="EKO77" s="25"/>
      <c r="EKP77" s="25"/>
      <c r="EKQ77" s="25"/>
      <c r="EKR77" s="25"/>
      <c r="EKS77" s="25"/>
      <c r="EKT77" s="25"/>
      <c r="EKU77" s="25"/>
      <c r="EKV77" s="25"/>
      <c r="EKW77" s="25"/>
      <c r="EKX77" s="25"/>
      <c r="EKY77" s="25"/>
      <c r="EKZ77" s="25"/>
      <c r="ELA77" s="25"/>
      <c r="ELB77" s="25"/>
      <c r="ELC77" s="25"/>
      <c r="ELD77" s="25"/>
      <c r="ELE77" s="25"/>
      <c r="ELF77" s="25"/>
      <c r="ELG77" s="25"/>
      <c r="ELH77" s="25"/>
      <c r="ELI77" s="25"/>
      <c r="ELJ77" s="25"/>
      <c r="ELK77" s="25"/>
      <c r="ELL77" s="25"/>
      <c r="ELM77" s="25"/>
      <c r="ELN77" s="25"/>
      <c r="ELO77" s="25"/>
      <c r="ELP77" s="25"/>
      <c r="ELQ77" s="25"/>
      <c r="ELR77" s="25"/>
      <c r="ELS77" s="25"/>
      <c r="ELT77" s="25"/>
      <c r="ELU77" s="25"/>
      <c r="ELV77" s="25"/>
      <c r="ELW77" s="25"/>
      <c r="ELX77" s="25"/>
      <c r="ELY77" s="25"/>
      <c r="ELZ77" s="25"/>
      <c r="EMA77" s="25"/>
      <c r="EMB77" s="25"/>
      <c r="EMC77" s="25"/>
      <c r="EMD77" s="25"/>
      <c r="EME77" s="25"/>
      <c r="EMF77" s="25"/>
      <c r="EMG77" s="25"/>
      <c r="EMH77" s="25"/>
      <c r="EMI77" s="25"/>
      <c r="EMJ77" s="25"/>
      <c r="EMK77" s="25"/>
      <c r="EML77" s="25"/>
      <c r="EMM77" s="25"/>
      <c r="EMN77" s="25"/>
      <c r="EMO77" s="25"/>
      <c r="EMP77" s="25"/>
      <c r="EMQ77" s="25"/>
      <c r="EMR77" s="25"/>
      <c r="EMS77" s="25"/>
      <c r="EMT77" s="25"/>
      <c r="EMU77" s="25"/>
      <c r="EMV77" s="25"/>
      <c r="EMW77" s="25"/>
      <c r="EMX77" s="25"/>
      <c r="EMY77" s="25"/>
      <c r="EMZ77" s="25"/>
      <c r="ENA77" s="25"/>
      <c r="ENB77" s="25"/>
      <c r="ENC77" s="25"/>
      <c r="END77" s="25"/>
      <c r="ENE77" s="25"/>
      <c r="ENF77" s="25"/>
      <c r="ENG77" s="25"/>
      <c r="ENH77" s="25"/>
      <c r="ENI77" s="25"/>
      <c r="ENJ77" s="25"/>
      <c r="ENK77" s="25"/>
      <c r="ENL77" s="25"/>
      <c r="ENM77" s="25"/>
      <c r="ENN77" s="25"/>
      <c r="ENO77" s="25"/>
      <c r="ENP77" s="25"/>
      <c r="ENQ77" s="25"/>
      <c r="ENR77" s="25"/>
      <c r="ENS77" s="25"/>
      <c r="ENT77" s="25"/>
      <c r="ENU77" s="25"/>
      <c r="ENV77" s="25"/>
      <c r="ENW77" s="25"/>
      <c r="ENX77" s="25"/>
      <c r="ENY77" s="25"/>
      <c r="ENZ77" s="25"/>
      <c r="EOA77" s="25"/>
      <c r="EOB77" s="25"/>
      <c r="EOC77" s="25"/>
      <c r="EOD77" s="25"/>
      <c r="EOE77" s="25"/>
      <c r="EOF77" s="25"/>
      <c r="EOG77" s="25"/>
      <c r="EOH77" s="25"/>
      <c r="EOI77" s="25"/>
      <c r="EOJ77" s="25"/>
      <c r="EOK77" s="25"/>
      <c r="EOL77" s="25"/>
      <c r="EOM77" s="25"/>
      <c r="EON77" s="25"/>
      <c r="EOO77" s="25"/>
      <c r="EOP77" s="25"/>
      <c r="EOQ77" s="25"/>
      <c r="EOR77" s="25"/>
      <c r="EOS77" s="25"/>
      <c r="EOT77" s="25"/>
      <c r="EOU77" s="25"/>
      <c r="EOV77" s="25"/>
      <c r="EOW77" s="25"/>
      <c r="EOX77" s="25"/>
      <c r="EOY77" s="25"/>
      <c r="EOZ77" s="25"/>
      <c r="EPA77" s="25"/>
      <c r="EPB77" s="25"/>
      <c r="EPC77" s="25"/>
      <c r="EPD77" s="25"/>
      <c r="EPE77" s="25"/>
      <c r="EPF77" s="25"/>
      <c r="EPG77" s="25"/>
      <c r="EPH77" s="25"/>
      <c r="EPI77" s="25"/>
      <c r="EPJ77" s="25"/>
      <c r="EPK77" s="25"/>
      <c r="EPL77" s="25"/>
      <c r="EPM77" s="25"/>
      <c r="EPN77" s="25"/>
      <c r="EPO77" s="25"/>
      <c r="EPP77" s="25"/>
      <c r="EPQ77" s="25"/>
      <c r="EPR77" s="25"/>
      <c r="EPS77" s="25"/>
      <c r="EPT77" s="25"/>
      <c r="EPU77" s="25"/>
      <c r="EPV77" s="25"/>
      <c r="EPW77" s="25"/>
      <c r="EPX77" s="25"/>
      <c r="EPY77" s="25"/>
      <c r="EPZ77" s="25"/>
      <c r="EQA77" s="25"/>
      <c r="EQB77" s="25"/>
      <c r="EQC77" s="25"/>
      <c r="EQD77" s="25"/>
      <c r="EQE77" s="25"/>
      <c r="EQF77" s="25"/>
      <c r="EQG77" s="25"/>
      <c r="EQH77" s="25"/>
      <c r="EQI77" s="25"/>
      <c r="EQJ77" s="25"/>
      <c r="EQK77" s="25"/>
      <c r="EQL77" s="25"/>
      <c r="EQM77" s="25"/>
      <c r="EQN77" s="25"/>
      <c r="EQO77" s="25"/>
      <c r="EQP77" s="25"/>
      <c r="EQQ77" s="25"/>
      <c r="EQR77" s="25"/>
      <c r="EQS77" s="25"/>
      <c r="EQT77" s="25"/>
      <c r="EQU77" s="25"/>
      <c r="EQV77" s="25"/>
      <c r="EQW77" s="25"/>
      <c r="EQX77" s="25"/>
      <c r="EQY77" s="25"/>
      <c r="EQZ77" s="25"/>
      <c r="ERA77" s="25"/>
      <c r="ERB77" s="25"/>
      <c r="ERC77" s="25"/>
      <c r="ERD77" s="25"/>
      <c r="ERE77" s="25"/>
      <c r="ERF77" s="25"/>
      <c r="ERG77" s="25"/>
      <c r="ERH77" s="25"/>
      <c r="ERI77" s="25"/>
      <c r="ERJ77" s="25"/>
      <c r="ERK77" s="25"/>
      <c r="ERL77" s="25"/>
      <c r="ERM77" s="25"/>
      <c r="ERN77" s="25"/>
      <c r="ERO77" s="25"/>
      <c r="ERP77" s="25"/>
      <c r="ERQ77" s="25"/>
      <c r="ERR77" s="25"/>
      <c r="ERS77" s="25"/>
      <c r="ERT77" s="25"/>
      <c r="ERU77" s="25"/>
      <c r="ERV77" s="25"/>
      <c r="ERW77" s="25"/>
      <c r="ERX77" s="25"/>
      <c r="ERY77" s="25"/>
      <c r="ERZ77" s="25"/>
      <c r="ESA77" s="25"/>
      <c r="ESB77" s="25"/>
      <c r="ESC77" s="25"/>
      <c r="ESD77" s="25"/>
      <c r="ESE77" s="25"/>
      <c r="ESF77" s="25"/>
      <c r="ESG77" s="25"/>
      <c r="ESH77" s="25"/>
      <c r="ESI77" s="25"/>
      <c r="ESJ77" s="25"/>
      <c r="ESK77" s="25"/>
      <c r="ESL77" s="25"/>
      <c r="ESM77" s="25"/>
      <c r="ESN77" s="25"/>
      <c r="ESO77" s="25"/>
      <c r="ESP77" s="25"/>
      <c r="ESQ77" s="25"/>
      <c r="ESR77" s="25"/>
      <c r="ESS77" s="25"/>
      <c r="EST77" s="25"/>
      <c r="ESU77" s="25"/>
      <c r="ESV77" s="25"/>
      <c r="ESW77" s="25"/>
      <c r="ESX77" s="25"/>
      <c r="ESY77" s="25"/>
      <c r="ESZ77" s="25"/>
      <c r="ETA77" s="25"/>
      <c r="ETB77" s="25"/>
      <c r="ETC77" s="25"/>
      <c r="ETD77" s="25"/>
      <c r="ETE77" s="25"/>
      <c r="ETF77" s="25"/>
      <c r="ETG77" s="25"/>
      <c r="ETH77" s="25"/>
      <c r="ETI77" s="25"/>
      <c r="ETJ77" s="25"/>
      <c r="ETK77" s="25"/>
      <c r="ETL77" s="25"/>
      <c r="ETM77" s="25"/>
      <c r="ETN77" s="25"/>
      <c r="ETO77" s="25"/>
      <c r="ETP77" s="25"/>
      <c r="ETQ77" s="25"/>
      <c r="ETR77" s="25"/>
      <c r="ETS77" s="25"/>
      <c r="ETT77" s="25"/>
      <c r="ETU77" s="25"/>
      <c r="ETV77" s="25"/>
      <c r="ETW77" s="25"/>
      <c r="ETX77" s="25"/>
      <c r="ETY77" s="25"/>
      <c r="ETZ77" s="25"/>
      <c r="EUA77" s="25"/>
      <c r="EUB77" s="25"/>
      <c r="EUC77" s="25"/>
      <c r="EUD77" s="25"/>
      <c r="EUE77" s="25"/>
      <c r="EUF77" s="25"/>
      <c r="EUG77" s="25"/>
      <c r="EUH77" s="25"/>
      <c r="EUI77" s="25"/>
      <c r="EUJ77" s="25"/>
      <c r="EUK77" s="25"/>
      <c r="EUL77" s="25"/>
      <c r="EUM77" s="25"/>
      <c r="EUN77" s="25"/>
      <c r="EUO77" s="25"/>
      <c r="EUP77" s="25"/>
      <c r="EUQ77" s="25"/>
      <c r="EUR77" s="25"/>
      <c r="EUS77" s="25"/>
      <c r="EUT77" s="25"/>
      <c r="EUU77" s="25"/>
      <c r="EUV77" s="25"/>
      <c r="EUW77" s="25"/>
      <c r="EUX77" s="25"/>
      <c r="EUY77" s="25"/>
      <c r="EUZ77" s="25"/>
      <c r="EVA77" s="25"/>
      <c r="EVB77" s="25"/>
      <c r="EVC77" s="25"/>
      <c r="EVD77" s="25"/>
      <c r="EVE77" s="25"/>
      <c r="EVF77" s="25"/>
      <c r="EVG77" s="25"/>
      <c r="EVH77" s="25"/>
      <c r="EVI77" s="25"/>
      <c r="EVJ77" s="25"/>
      <c r="EVK77" s="25"/>
      <c r="EVL77" s="25"/>
      <c r="EVM77" s="25"/>
      <c r="EVN77" s="25"/>
      <c r="EVO77" s="25"/>
      <c r="EVP77" s="25"/>
      <c r="EVQ77" s="25"/>
      <c r="EVR77" s="25"/>
      <c r="EVS77" s="25"/>
      <c r="EVT77" s="25"/>
      <c r="EVU77" s="25"/>
      <c r="EVV77" s="25"/>
      <c r="EVW77" s="25"/>
      <c r="EVX77" s="25"/>
      <c r="EVY77" s="25"/>
      <c r="EVZ77" s="25"/>
      <c r="EWA77" s="25"/>
      <c r="EWB77" s="25"/>
      <c r="EWC77" s="25"/>
      <c r="EWD77" s="25"/>
      <c r="EWE77" s="25"/>
      <c r="EWF77" s="25"/>
      <c r="EWG77" s="25"/>
      <c r="EWH77" s="25"/>
      <c r="EWI77" s="25"/>
      <c r="EWJ77" s="25"/>
      <c r="EWK77" s="25"/>
      <c r="EWL77" s="25"/>
      <c r="EWM77" s="25"/>
      <c r="EWN77" s="25"/>
      <c r="EWO77" s="25"/>
      <c r="EWP77" s="25"/>
      <c r="EWQ77" s="25"/>
      <c r="EWR77" s="25"/>
      <c r="EWS77" s="25"/>
      <c r="EWT77" s="25"/>
      <c r="EWU77" s="25"/>
      <c r="EWV77" s="25"/>
      <c r="EWW77" s="25"/>
      <c r="EWX77" s="25"/>
      <c r="EWY77" s="25"/>
      <c r="EWZ77" s="25"/>
      <c r="EXA77" s="25"/>
      <c r="EXB77" s="25"/>
      <c r="EXC77" s="25"/>
      <c r="EXD77" s="25"/>
      <c r="EXE77" s="25"/>
      <c r="EXF77" s="25"/>
      <c r="EXG77" s="25"/>
      <c r="EXH77" s="25"/>
      <c r="EXI77" s="25"/>
      <c r="EXJ77" s="25"/>
      <c r="EXK77" s="25"/>
      <c r="EXL77" s="25"/>
      <c r="EXM77" s="25"/>
      <c r="EXN77" s="25"/>
      <c r="EXO77" s="25"/>
      <c r="EXP77" s="25"/>
      <c r="EXQ77" s="25"/>
      <c r="EXR77" s="25"/>
      <c r="EXS77" s="25"/>
      <c r="EXT77" s="25"/>
      <c r="EXU77" s="25"/>
      <c r="EXV77" s="25"/>
      <c r="EXW77" s="25"/>
      <c r="EXX77" s="25"/>
      <c r="EXY77" s="25"/>
      <c r="EXZ77" s="25"/>
      <c r="EYA77" s="25"/>
      <c r="EYB77" s="25"/>
      <c r="EYC77" s="25"/>
      <c r="EYD77" s="25"/>
      <c r="EYE77" s="25"/>
      <c r="EYF77" s="25"/>
      <c r="EYG77" s="25"/>
      <c r="EYH77" s="25"/>
      <c r="EYI77" s="25"/>
      <c r="EYJ77" s="25"/>
      <c r="EYK77" s="25"/>
      <c r="EYL77" s="25"/>
      <c r="EYM77" s="25"/>
      <c r="EYN77" s="25"/>
      <c r="EYO77" s="25"/>
      <c r="EYP77" s="25"/>
      <c r="EYQ77" s="25"/>
      <c r="EYR77" s="25"/>
      <c r="EYS77" s="25"/>
      <c r="EYT77" s="25"/>
      <c r="EYU77" s="25"/>
      <c r="EYV77" s="25"/>
      <c r="EYW77" s="25"/>
      <c r="EYX77" s="25"/>
      <c r="EYY77" s="25"/>
      <c r="EYZ77" s="25"/>
      <c r="EZA77" s="25"/>
      <c r="EZB77" s="25"/>
      <c r="EZC77" s="25"/>
      <c r="EZD77" s="25"/>
      <c r="EZE77" s="25"/>
      <c r="EZF77" s="25"/>
      <c r="EZG77" s="25"/>
      <c r="EZH77" s="25"/>
      <c r="EZI77" s="25"/>
      <c r="EZJ77" s="25"/>
      <c r="EZK77" s="25"/>
      <c r="EZL77" s="25"/>
      <c r="EZM77" s="25"/>
      <c r="EZN77" s="25"/>
      <c r="EZO77" s="25"/>
      <c r="EZP77" s="25"/>
      <c r="EZQ77" s="25"/>
      <c r="EZR77" s="25"/>
      <c r="EZS77" s="25"/>
      <c r="EZT77" s="25"/>
      <c r="EZU77" s="25"/>
      <c r="EZV77" s="25"/>
      <c r="EZW77" s="25"/>
      <c r="EZX77" s="25"/>
      <c r="EZY77" s="25"/>
      <c r="EZZ77" s="25"/>
      <c r="FAA77" s="25"/>
      <c r="FAB77" s="25"/>
      <c r="FAC77" s="25"/>
      <c r="FAD77" s="25"/>
      <c r="FAE77" s="25"/>
      <c r="FAF77" s="25"/>
      <c r="FAG77" s="25"/>
      <c r="FAH77" s="25"/>
      <c r="FAI77" s="25"/>
      <c r="FAJ77" s="25"/>
      <c r="FAK77" s="25"/>
      <c r="FAL77" s="25"/>
      <c r="FAM77" s="25"/>
      <c r="FAN77" s="25"/>
      <c r="FAO77" s="25"/>
      <c r="FAP77" s="25"/>
      <c r="FAQ77" s="25"/>
      <c r="FAR77" s="25"/>
      <c r="FAS77" s="25"/>
      <c r="FAT77" s="25"/>
      <c r="FAU77" s="25"/>
      <c r="FAV77" s="25"/>
      <c r="FAW77" s="25"/>
      <c r="FAX77" s="25"/>
      <c r="FAY77" s="25"/>
      <c r="FAZ77" s="25"/>
      <c r="FBA77" s="25"/>
      <c r="FBB77" s="25"/>
      <c r="FBC77" s="25"/>
      <c r="FBD77" s="25"/>
      <c r="FBE77" s="25"/>
      <c r="FBF77" s="25"/>
      <c r="FBG77" s="25"/>
      <c r="FBH77" s="25"/>
      <c r="FBI77" s="25"/>
      <c r="FBJ77" s="25"/>
      <c r="FBK77" s="25"/>
      <c r="FBL77" s="25"/>
      <c r="FBM77" s="25"/>
      <c r="FBN77" s="25"/>
      <c r="FBO77" s="25"/>
      <c r="FBP77" s="25"/>
      <c r="FBQ77" s="25"/>
      <c r="FBR77" s="25"/>
      <c r="FBS77" s="25"/>
      <c r="FBT77" s="25"/>
      <c r="FBU77" s="25"/>
      <c r="FBV77" s="25"/>
      <c r="FBW77" s="25"/>
      <c r="FBX77" s="25"/>
      <c r="FBY77" s="25"/>
      <c r="FBZ77" s="25"/>
      <c r="FCA77" s="25"/>
      <c r="FCB77" s="25"/>
      <c r="FCC77" s="25"/>
      <c r="FCD77" s="25"/>
      <c r="FCE77" s="25"/>
      <c r="FCF77" s="25"/>
      <c r="FCG77" s="25"/>
      <c r="FCH77" s="25"/>
      <c r="FCI77" s="25"/>
      <c r="FCJ77" s="25"/>
      <c r="FCK77" s="25"/>
      <c r="FCL77" s="25"/>
      <c r="FCM77" s="25"/>
      <c r="FCN77" s="25"/>
      <c r="FCO77" s="25"/>
      <c r="FCP77" s="25"/>
      <c r="FCQ77" s="25"/>
      <c r="FCR77" s="25"/>
      <c r="FCS77" s="25"/>
      <c r="FCT77" s="25"/>
      <c r="FCU77" s="25"/>
      <c r="FCV77" s="25"/>
      <c r="FCW77" s="25"/>
      <c r="FCX77" s="25"/>
      <c r="FCY77" s="25"/>
      <c r="FCZ77" s="25"/>
      <c r="FDA77" s="25"/>
      <c r="FDB77" s="25"/>
      <c r="FDC77" s="25"/>
      <c r="FDD77" s="25"/>
      <c r="FDE77" s="25"/>
      <c r="FDF77" s="25"/>
      <c r="FDG77" s="25"/>
      <c r="FDH77" s="25"/>
      <c r="FDI77" s="25"/>
      <c r="FDJ77" s="25"/>
      <c r="FDK77" s="25"/>
      <c r="FDL77" s="25"/>
      <c r="FDM77" s="25"/>
      <c r="FDN77" s="25"/>
      <c r="FDO77" s="25"/>
      <c r="FDP77" s="25"/>
      <c r="FDQ77" s="25"/>
      <c r="FDR77" s="25"/>
      <c r="FDS77" s="25"/>
      <c r="FDT77" s="25"/>
      <c r="FDU77" s="25"/>
      <c r="FDV77" s="25"/>
      <c r="FDW77" s="25"/>
      <c r="FDX77" s="25"/>
      <c r="FDY77" s="25"/>
      <c r="FDZ77" s="25"/>
      <c r="FEA77" s="25"/>
      <c r="FEB77" s="25"/>
      <c r="FEC77" s="25"/>
      <c r="FED77" s="25"/>
      <c r="FEE77" s="25"/>
      <c r="FEF77" s="25"/>
      <c r="FEG77" s="25"/>
      <c r="FEH77" s="25"/>
      <c r="FEI77" s="25"/>
      <c r="FEJ77" s="25"/>
      <c r="FEK77" s="25"/>
      <c r="FEL77" s="25"/>
      <c r="FEM77" s="25"/>
      <c r="FEN77" s="25"/>
      <c r="FEO77" s="25"/>
      <c r="FEP77" s="25"/>
      <c r="FEQ77" s="25"/>
      <c r="FER77" s="25"/>
      <c r="FES77" s="25"/>
      <c r="FET77" s="25"/>
      <c r="FEU77" s="25"/>
      <c r="FEV77" s="25"/>
      <c r="FEW77" s="25"/>
      <c r="FEX77" s="25"/>
      <c r="FEY77" s="25"/>
      <c r="FEZ77" s="25"/>
      <c r="FFA77" s="25"/>
      <c r="FFB77" s="25"/>
      <c r="FFC77" s="25"/>
      <c r="FFD77" s="25"/>
      <c r="FFE77" s="25"/>
      <c r="FFF77" s="25"/>
      <c r="FFG77" s="25"/>
      <c r="FFH77" s="25"/>
      <c r="FFI77" s="25"/>
      <c r="FFJ77" s="25"/>
      <c r="FFK77" s="25"/>
      <c r="FFL77" s="25"/>
      <c r="FFM77" s="25"/>
      <c r="FFN77" s="25"/>
      <c r="FFO77" s="25"/>
      <c r="FFP77" s="25"/>
      <c r="FFQ77" s="25"/>
      <c r="FFR77" s="25"/>
      <c r="FFS77" s="25"/>
      <c r="FFT77" s="25"/>
      <c r="FFU77" s="25"/>
      <c r="FFV77" s="25"/>
      <c r="FFW77" s="25"/>
      <c r="FFX77" s="25"/>
      <c r="FFY77" s="25"/>
      <c r="FFZ77" s="25"/>
      <c r="FGA77" s="25"/>
      <c r="FGB77" s="25"/>
      <c r="FGC77" s="25"/>
      <c r="FGD77" s="25"/>
      <c r="FGE77" s="25"/>
      <c r="FGF77" s="25"/>
      <c r="FGG77" s="25"/>
      <c r="FGH77" s="25"/>
      <c r="FGI77" s="25"/>
      <c r="FGJ77" s="25"/>
      <c r="FGK77" s="25"/>
      <c r="FGL77" s="25"/>
      <c r="FGM77" s="25"/>
      <c r="FGN77" s="25"/>
      <c r="FGO77" s="25"/>
      <c r="FGP77" s="25"/>
      <c r="FGQ77" s="25"/>
      <c r="FGR77" s="25"/>
      <c r="FGS77" s="25"/>
      <c r="FGT77" s="25"/>
      <c r="FGU77" s="25"/>
      <c r="FGV77" s="25"/>
      <c r="FGW77" s="25"/>
      <c r="FGX77" s="25"/>
      <c r="FGY77" s="25"/>
      <c r="FGZ77" s="25"/>
      <c r="FHA77" s="25"/>
      <c r="FHB77" s="25"/>
      <c r="FHC77" s="25"/>
      <c r="FHD77" s="25"/>
      <c r="FHE77" s="25"/>
      <c r="FHF77" s="25"/>
      <c r="FHG77" s="25"/>
      <c r="FHH77" s="25"/>
      <c r="FHI77" s="25"/>
      <c r="FHJ77" s="25"/>
      <c r="FHK77" s="25"/>
      <c r="FHL77" s="25"/>
      <c r="FHM77" s="25"/>
      <c r="FHN77" s="25"/>
      <c r="FHO77" s="25"/>
      <c r="FHP77" s="25"/>
      <c r="FHQ77" s="25"/>
      <c r="FHR77" s="25"/>
      <c r="FHS77" s="25"/>
      <c r="FHT77" s="25"/>
      <c r="FHU77" s="25"/>
      <c r="FHV77" s="25"/>
      <c r="FHW77" s="25"/>
      <c r="FHX77" s="25"/>
      <c r="FHY77" s="25"/>
      <c r="FHZ77" s="25"/>
      <c r="FIA77" s="25"/>
      <c r="FIB77" s="25"/>
      <c r="FIC77" s="25"/>
      <c r="FID77" s="25"/>
      <c r="FIE77" s="25"/>
      <c r="FIF77" s="25"/>
      <c r="FIG77" s="25"/>
      <c r="FIH77" s="25"/>
      <c r="FII77" s="25"/>
      <c r="FIJ77" s="25"/>
      <c r="FIK77" s="25"/>
      <c r="FIL77" s="25"/>
      <c r="FIM77" s="25"/>
      <c r="FIN77" s="25"/>
      <c r="FIO77" s="25"/>
      <c r="FIP77" s="25"/>
      <c r="FIQ77" s="25"/>
      <c r="FIR77" s="25"/>
      <c r="FIS77" s="25"/>
      <c r="FIT77" s="25"/>
      <c r="FIU77" s="25"/>
      <c r="FIV77" s="25"/>
      <c r="FIW77" s="25"/>
      <c r="FIX77" s="25"/>
      <c r="FIY77" s="25"/>
      <c r="FIZ77" s="25"/>
      <c r="FJA77" s="25"/>
      <c r="FJB77" s="25"/>
      <c r="FJC77" s="25"/>
      <c r="FJD77" s="25"/>
      <c r="FJE77" s="25"/>
      <c r="FJF77" s="25"/>
      <c r="FJG77" s="25"/>
      <c r="FJH77" s="25"/>
      <c r="FJI77" s="25"/>
      <c r="FJJ77" s="25"/>
      <c r="FJK77" s="25"/>
      <c r="FJL77" s="25"/>
      <c r="FJM77" s="25"/>
      <c r="FJN77" s="25"/>
      <c r="FJO77" s="25"/>
      <c r="FJP77" s="25"/>
      <c r="FJQ77" s="25"/>
      <c r="FJR77" s="25"/>
      <c r="FJS77" s="25"/>
      <c r="FJT77" s="25"/>
      <c r="FJU77" s="25"/>
      <c r="FJV77" s="25"/>
      <c r="FJW77" s="25"/>
      <c r="FJX77" s="25"/>
      <c r="FJY77" s="25"/>
      <c r="FJZ77" s="25"/>
      <c r="FKA77" s="25"/>
      <c r="FKB77" s="25"/>
      <c r="FKC77" s="25"/>
      <c r="FKD77" s="25"/>
      <c r="FKE77" s="25"/>
      <c r="FKF77" s="25"/>
      <c r="FKG77" s="25"/>
      <c r="FKH77" s="25"/>
      <c r="FKI77" s="25"/>
      <c r="FKJ77" s="25"/>
      <c r="FKK77" s="25"/>
      <c r="FKL77" s="25"/>
      <c r="FKM77" s="25"/>
      <c r="FKN77" s="25"/>
      <c r="FKO77" s="25"/>
      <c r="FKP77" s="25"/>
      <c r="FKQ77" s="25"/>
      <c r="FKR77" s="25"/>
      <c r="FKS77" s="25"/>
      <c r="FKT77" s="25"/>
      <c r="FKU77" s="25"/>
      <c r="FKV77" s="25"/>
      <c r="FKW77" s="25"/>
      <c r="FKX77" s="25"/>
      <c r="FKY77" s="25"/>
      <c r="FKZ77" s="25"/>
      <c r="FLA77" s="25"/>
      <c r="FLB77" s="25"/>
      <c r="FLC77" s="25"/>
      <c r="FLD77" s="25"/>
      <c r="FLE77" s="25"/>
      <c r="FLF77" s="25"/>
      <c r="FLG77" s="25"/>
      <c r="FLH77" s="25"/>
      <c r="FLI77" s="25"/>
      <c r="FLJ77" s="25"/>
      <c r="FLK77" s="25"/>
      <c r="FLL77" s="25"/>
      <c r="FLM77" s="25"/>
      <c r="FLN77" s="25"/>
      <c r="FLO77" s="25"/>
      <c r="FLP77" s="25"/>
      <c r="FLQ77" s="25"/>
      <c r="FLR77" s="25"/>
      <c r="FLS77" s="25"/>
      <c r="FLT77" s="25"/>
      <c r="FLU77" s="25"/>
      <c r="FLV77" s="25"/>
      <c r="FLW77" s="25"/>
      <c r="FLX77" s="25"/>
      <c r="FLY77" s="25"/>
      <c r="FLZ77" s="25"/>
      <c r="FMA77" s="25"/>
      <c r="FMB77" s="25"/>
      <c r="FMC77" s="25"/>
      <c r="FMD77" s="25"/>
      <c r="FME77" s="25"/>
      <c r="FMF77" s="25"/>
      <c r="FMG77" s="25"/>
      <c r="FMH77" s="25"/>
      <c r="FMI77" s="25"/>
      <c r="FMJ77" s="25"/>
      <c r="FMK77" s="25"/>
      <c r="FML77" s="25"/>
      <c r="FMM77" s="25"/>
      <c r="FMN77" s="25"/>
      <c r="FMO77" s="25"/>
      <c r="FMP77" s="25"/>
      <c r="FMQ77" s="25"/>
      <c r="FMR77" s="25"/>
      <c r="FMS77" s="25"/>
      <c r="FMT77" s="25"/>
      <c r="FMU77" s="25"/>
      <c r="FMV77" s="25"/>
      <c r="FMW77" s="25"/>
      <c r="FMX77" s="25"/>
      <c r="FMY77" s="25"/>
      <c r="FMZ77" s="25"/>
      <c r="FNA77" s="25"/>
      <c r="FNB77" s="25"/>
      <c r="FNC77" s="25"/>
      <c r="FND77" s="25"/>
      <c r="FNE77" s="25"/>
      <c r="FNF77" s="25"/>
      <c r="FNG77" s="25"/>
      <c r="FNH77" s="25"/>
      <c r="FNI77" s="25"/>
      <c r="FNJ77" s="25"/>
      <c r="FNK77" s="25"/>
      <c r="FNL77" s="25"/>
      <c r="FNM77" s="25"/>
      <c r="FNN77" s="25"/>
      <c r="FNO77" s="25"/>
      <c r="FNP77" s="25"/>
      <c r="FNQ77" s="25"/>
      <c r="FNR77" s="25"/>
      <c r="FNS77" s="25"/>
      <c r="FNT77" s="25"/>
      <c r="FNU77" s="25"/>
      <c r="FNV77" s="25"/>
      <c r="FNW77" s="25"/>
      <c r="FNX77" s="25"/>
      <c r="FNY77" s="25"/>
      <c r="FNZ77" s="25"/>
      <c r="FOA77" s="25"/>
      <c r="FOB77" s="25"/>
      <c r="FOC77" s="25"/>
      <c r="FOD77" s="25"/>
      <c r="FOE77" s="25"/>
      <c r="FOF77" s="25"/>
      <c r="FOG77" s="25"/>
      <c r="FOH77" s="25"/>
      <c r="FOI77" s="25"/>
      <c r="FOJ77" s="25"/>
      <c r="FOK77" s="25"/>
      <c r="FOL77" s="25"/>
      <c r="FOM77" s="25"/>
      <c r="FON77" s="25"/>
      <c r="FOO77" s="25"/>
      <c r="FOP77" s="25"/>
      <c r="FOQ77" s="25"/>
      <c r="FOR77" s="25"/>
      <c r="FOS77" s="25"/>
      <c r="FOT77" s="25"/>
      <c r="FOU77" s="25"/>
      <c r="FOV77" s="25"/>
      <c r="FOW77" s="25"/>
      <c r="FOX77" s="25"/>
      <c r="FOY77" s="25"/>
      <c r="FOZ77" s="25"/>
      <c r="FPA77" s="25"/>
      <c r="FPB77" s="25"/>
      <c r="FPC77" s="25"/>
      <c r="FPD77" s="25"/>
      <c r="FPE77" s="25"/>
      <c r="FPF77" s="25"/>
      <c r="FPG77" s="25"/>
      <c r="FPH77" s="25"/>
      <c r="FPI77" s="25"/>
      <c r="FPJ77" s="25"/>
      <c r="FPK77" s="25"/>
      <c r="FPL77" s="25"/>
      <c r="FPM77" s="25"/>
      <c r="FPN77" s="25"/>
      <c r="FPO77" s="25"/>
      <c r="FPP77" s="25"/>
      <c r="FPQ77" s="25"/>
      <c r="FPR77" s="25"/>
      <c r="FPS77" s="25"/>
      <c r="FPT77" s="25"/>
      <c r="FPU77" s="25"/>
      <c r="FPV77" s="25"/>
      <c r="FPW77" s="25"/>
      <c r="FPX77" s="25"/>
      <c r="FPY77" s="25"/>
      <c r="FPZ77" s="25"/>
      <c r="FQA77" s="25"/>
      <c r="FQB77" s="25"/>
      <c r="FQC77" s="25"/>
      <c r="FQD77" s="25"/>
      <c r="FQE77" s="25"/>
      <c r="FQF77" s="25"/>
      <c r="FQG77" s="25"/>
      <c r="FQH77" s="25"/>
      <c r="FQI77" s="25"/>
      <c r="FQJ77" s="25"/>
      <c r="FQK77" s="25"/>
      <c r="FQL77" s="25"/>
      <c r="FQM77" s="25"/>
      <c r="FQN77" s="25"/>
      <c r="FQO77" s="25"/>
      <c r="FQP77" s="25"/>
      <c r="FQQ77" s="25"/>
      <c r="FQR77" s="25"/>
      <c r="FQS77" s="25"/>
      <c r="FQT77" s="25"/>
      <c r="FQU77" s="25"/>
      <c r="FQV77" s="25"/>
      <c r="FQW77" s="25"/>
      <c r="FQX77" s="25"/>
      <c r="FQY77" s="25"/>
      <c r="FQZ77" s="25"/>
      <c r="FRA77" s="25"/>
      <c r="FRB77" s="25"/>
      <c r="FRC77" s="25"/>
      <c r="FRD77" s="25"/>
      <c r="FRE77" s="25"/>
      <c r="FRF77" s="25"/>
      <c r="FRG77" s="25"/>
      <c r="FRH77" s="25"/>
      <c r="FRI77" s="25"/>
      <c r="FRJ77" s="25"/>
      <c r="FRK77" s="25"/>
      <c r="FRL77" s="25"/>
      <c r="FRM77" s="25"/>
      <c r="FRN77" s="25"/>
      <c r="FRO77" s="25"/>
      <c r="FRP77" s="25"/>
      <c r="FRQ77" s="25"/>
      <c r="FRR77" s="25"/>
      <c r="FRS77" s="25"/>
      <c r="FRT77" s="25"/>
      <c r="FRU77" s="25"/>
      <c r="FRV77" s="25"/>
      <c r="FRW77" s="25"/>
      <c r="FRX77" s="25"/>
      <c r="FRY77" s="25"/>
      <c r="FRZ77" s="25"/>
      <c r="FSA77" s="25"/>
      <c r="FSB77" s="25"/>
      <c r="FSC77" s="25"/>
      <c r="FSD77" s="25"/>
      <c r="FSE77" s="25"/>
      <c r="FSF77" s="25"/>
      <c r="FSG77" s="25"/>
      <c r="FSH77" s="25"/>
      <c r="FSI77" s="25"/>
      <c r="FSJ77" s="25"/>
      <c r="FSK77" s="25"/>
      <c r="FSL77" s="25"/>
      <c r="FSM77" s="25"/>
      <c r="FSN77" s="25"/>
      <c r="FSO77" s="25"/>
      <c r="FSP77" s="25"/>
      <c r="FSQ77" s="25"/>
      <c r="FSR77" s="25"/>
      <c r="FSS77" s="25"/>
      <c r="FST77" s="25"/>
      <c r="FSU77" s="25"/>
      <c r="FSV77" s="25"/>
      <c r="FSW77" s="25"/>
      <c r="FSX77" s="25"/>
      <c r="FSY77" s="25"/>
      <c r="FSZ77" s="25"/>
      <c r="FTA77" s="25"/>
      <c r="FTB77" s="25"/>
      <c r="FTC77" s="25"/>
      <c r="FTD77" s="25"/>
      <c r="FTE77" s="25"/>
      <c r="FTF77" s="25"/>
      <c r="FTG77" s="25"/>
      <c r="FTH77" s="25"/>
      <c r="FTI77" s="25"/>
      <c r="FTJ77" s="25"/>
      <c r="FTK77" s="25"/>
      <c r="FTL77" s="25"/>
      <c r="FTM77" s="25"/>
      <c r="FTN77" s="25"/>
      <c r="FTO77" s="25"/>
      <c r="FTP77" s="25"/>
      <c r="FTQ77" s="25"/>
      <c r="FTR77" s="25"/>
      <c r="FTS77" s="25"/>
      <c r="FTT77" s="25"/>
      <c r="FTU77" s="25"/>
      <c r="FTV77" s="25"/>
      <c r="FTW77" s="25"/>
      <c r="FTX77" s="25"/>
      <c r="FTY77" s="25"/>
      <c r="FTZ77" s="25"/>
      <c r="FUA77" s="25"/>
      <c r="FUB77" s="25"/>
      <c r="FUC77" s="25"/>
      <c r="FUD77" s="25"/>
      <c r="FUE77" s="25"/>
      <c r="FUF77" s="25"/>
      <c r="FUG77" s="25"/>
      <c r="FUH77" s="25"/>
      <c r="FUI77" s="25"/>
      <c r="FUJ77" s="25"/>
      <c r="FUK77" s="25"/>
      <c r="FUL77" s="25"/>
      <c r="FUM77" s="25"/>
      <c r="FUN77" s="25"/>
      <c r="FUO77" s="25"/>
      <c r="FUP77" s="25"/>
      <c r="FUQ77" s="25"/>
      <c r="FUR77" s="25"/>
      <c r="FUS77" s="25"/>
      <c r="FUT77" s="25"/>
      <c r="FUU77" s="25"/>
      <c r="FUV77" s="25"/>
      <c r="FUW77" s="25"/>
      <c r="FUX77" s="25"/>
      <c r="FUY77" s="25"/>
      <c r="FUZ77" s="25"/>
      <c r="FVA77" s="25"/>
      <c r="FVB77" s="25"/>
      <c r="FVC77" s="25"/>
      <c r="FVD77" s="25"/>
      <c r="FVE77" s="25"/>
      <c r="FVF77" s="25"/>
      <c r="FVG77" s="25"/>
      <c r="FVH77" s="25"/>
      <c r="FVI77" s="25"/>
      <c r="FVJ77" s="25"/>
      <c r="FVK77" s="25"/>
      <c r="FVL77" s="25"/>
      <c r="FVM77" s="25"/>
      <c r="FVN77" s="25"/>
      <c r="FVO77" s="25"/>
      <c r="FVP77" s="25"/>
      <c r="FVQ77" s="25"/>
      <c r="FVR77" s="25"/>
      <c r="FVS77" s="25"/>
      <c r="FVT77" s="25"/>
      <c r="FVU77" s="25"/>
      <c r="FVV77" s="25"/>
      <c r="FVW77" s="25"/>
      <c r="FVX77" s="25"/>
      <c r="FVY77" s="25"/>
      <c r="FVZ77" s="25"/>
      <c r="FWA77" s="25"/>
      <c r="FWB77" s="25"/>
      <c r="FWC77" s="25"/>
      <c r="FWD77" s="25"/>
      <c r="FWE77" s="25"/>
      <c r="FWF77" s="25"/>
      <c r="FWG77" s="25"/>
      <c r="FWH77" s="25"/>
      <c r="FWI77" s="25"/>
      <c r="FWJ77" s="25"/>
      <c r="FWK77" s="25"/>
      <c r="FWL77" s="25"/>
      <c r="FWM77" s="25"/>
      <c r="FWN77" s="25"/>
      <c r="FWO77" s="25"/>
      <c r="FWP77" s="25"/>
      <c r="FWQ77" s="25"/>
      <c r="FWR77" s="25"/>
      <c r="FWS77" s="25"/>
      <c r="FWT77" s="25"/>
      <c r="FWU77" s="25"/>
      <c r="FWV77" s="25"/>
      <c r="FWW77" s="25"/>
      <c r="FWX77" s="25"/>
      <c r="FWY77" s="25"/>
      <c r="FWZ77" s="25"/>
      <c r="FXA77" s="25"/>
      <c r="FXB77" s="25"/>
      <c r="FXC77" s="25"/>
      <c r="FXD77" s="25"/>
      <c r="FXE77" s="25"/>
      <c r="FXF77" s="25"/>
      <c r="FXG77" s="25"/>
      <c r="FXH77" s="25"/>
      <c r="FXI77" s="25"/>
      <c r="FXJ77" s="25"/>
      <c r="FXK77" s="25"/>
      <c r="FXL77" s="25"/>
      <c r="FXM77" s="25"/>
      <c r="FXN77" s="25"/>
      <c r="FXO77" s="25"/>
      <c r="FXP77" s="25"/>
      <c r="FXQ77" s="25"/>
      <c r="FXR77" s="25"/>
      <c r="FXS77" s="25"/>
      <c r="FXT77" s="25"/>
      <c r="FXU77" s="25"/>
      <c r="FXV77" s="25"/>
      <c r="FXW77" s="25"/>
      <c r="FXX77" s="25"/>
      <c r="FXY77" s="25"/>
      <c r="FXZ77" s="25"/>
      <c r="FYA77" s="25"/>
      <c r="FYB77" s="25"/>
      <c r="FYC77" s="25"/>
      <c r="FYD77" s="25"/>
      <c r="FYE77" s="25"/>
      <c r="FYF77" s="25"/>
      <c r="FYG77" s="25"/>
      <c r="FYH77" s="25"/>
      <c r="FYI77" s="25"/>
      <c r="FYJ77" s="25"/>
      <c r="FYK77" s="25"/>
      <c r="FYL77" s="25"/>
      <c r="FYM77" s="25"/>
      <c r="FYN77" s="25"/>
      <c r="FYO77" s="25"/>
      <c r="FYP77" s="25"/>
      <c r="FYQ77" s="25"/>
      <c r="FYR77" s="25"/>
      <c r="FYS77" s="25"/>
      <c r="FYT77" s="25"/>
      <c r="FYU77" s="25"/>
      <c r="FYV77" s="25"/>
      <c r="FYW77" s="25"/>
      <c r="FYX77" s="25"/>
      <c r="FYY77" s="25"/>
      <c r="FYZ77" s="25"/>
      <c r="FZA77" s="25"/>
      <c r="FZB77" s="25"/>
      <c r="FZC77" s="25"/>
      <c r="FZD77" s="25"/>
      <c r="FZE77" s="25"/>
      <c r="FZF77" s="25"/>
      <c r="FZG77" s="25"/>
      <c r="FZH77" s="25"/>
      <c r="FZI77" s="25"/>
      <c r="FZJ77" s="25"/>
      <c r="FZK77" s="25"/>
      <c r="FZL77" s="25"/>
      <c r="FZM77" s="25"/>
      <c r="FZN77" s="25"/>
      <c r="FZO77" s="25"/>
      <c r="FZP77" s="25"/>
      <c r="FZQ77" s="25"/>
      <c r="FZR77" s="25"/>
      <c r="FZS77" s="25"/>
      <c r="FZT77" s="25"/>
      <c r="FZU77" s="25"/>
      <c r="FZV77" s="25"/>
      <c r="FZW77" s="25"/>
      <c r="FZX77" s="25"/>
      <c r="FZY77" s="25"/>
      <c r="FZZ77" s="25"/>
      <c r="GAA77" s="25"/>
      <c r="GAB77" s="25"/>
      <c r="GAC77" s="25"/>
      <c r="GAD77" s="25"/>
      <c r="GAE77" s="25"/>
      <c r="GAF77" s="25"/>
      <c r="GAG77" s="25"/>
      <c r="GAH77" s="25"/>
      <c r="GAI77" s="25"/>
      <c r="GAJ77" s="25"/>
      <c r="GAK77" s="25"/>
      <c r="GAL77" s="25"/>
      <c r="GAM77" s="25"/>
      <c r="GAN77" s="25"/>
      <c r="GAO77" s="25"/>
      <c r="GAP77" s="25"/>
      <c r="GAQ77" s="25"/>
      <c r="GAR77" s="25"/>
      <c r="GAS77" s="25"/>
      <c r="GAT77" s="25"/>
      <c r="GAU77" s="25"/>
      <c r="GAV77" s="25"/>
      <c r="GAW77" s="25"/>
      <c r="GAX77" s="25"/>
      <c r="GAY77" s="25"/>
      <c r="GAZ77" s="25"/>
      <c r="GBA77" s="25"/>
      <c r="GBB77" s="25"/>
      <c r="GBC77" s="25"/>
      <c r="GBD77" s="25"/>
      <c r="GBE77" s="25"/>
      <c r="GBF77" s="25"/>
      <c r="GBG77" s="25"/>
      <c r="GBH77" s="25"/>
      <c r="GBI77" s="25"/>
      <c r="GBJ77" s="25"/>
      <c r="GBK77" s="25"/>
      <c r="GBL77" s="25"/>
      <c r="GBM77" s="25"/>
      <c r="GBN77" s="25"/>
      <c r="GBO77" s="25"/>
      <c r="GBP77" s="25"/>
      <c r="GBQ77" s="25"/>
      <c r="GBR77" s="25"/>
      <c r="GBS77" s="25"/>
      <c r="GBT77" s="25"/>
      <c r="GBU77" s="25"/>
      <c r="GBV77" s="25"/>
      <c r="GBW77" s="25"/>
      <c r="GBX77" s="25"/>
      <c r="GBY77" s="25"/>
      <c r="GBZ77" s="25"/>
      <c r="GCA77" s="25"/>
      <c r="GCB77" s="25"/>
      <c r="GCC77" s="25"/>
      <c r="GCD77" s="25"/>
      <c r="GCE77" s="25"/>
      <c r="GCF77" s="25"/>
      <c r="GCG77" s="25"/>
      <c r="GCH77" s="25"/>
      <c r="GCI77" s="25"/>
      <c r="GCJ77" s="25"/>
      <c r="GCK77" s="25"/>
      <c r="GCL77" s="25"/>
      <c r="GCM77" s="25"/>
      <c r="GCN77" s="25"/>
      <c r="GCO77" s="25"/>
      <c r="GCP77" s="25"/>
      <c r="GCQ77" s="25"/>
      <c r="GCR77" s="25"/>
      <c r="GCS77" s="25"/>
      <c r="GCT77" s="25"/>
      <c r="GCU77" s="25"/>
      <c r="GCV77" s="25"/>
      <c r="GCW77" s="25"/>
      <c r="GCX77" s="25"/>
      <c r="GCY77" s="25"/>
      <c r="GCZ77" s="25"/>
      <c r="GDA77" s="25"/>
      <c r="GDB77" s="25"/>
      <c r="GDC77" s="25"/>
      <c r="GDD77" s="25"/>
      <c r="GDE77" s="25"/>
      <c r="GDF77" s="25"/>
      <c r="GDG77" s="25"/>
      <c r="GDH77" s="25"/>
      <c r="GDI77" s="25"/>
      <c r="GDJ77" s="25"/>
      <c r="GDK77" s="25"/>
      <c r="GDL77" s="25"/>
      <c r="GDM77" s="25"/>
      <c r="GDN77" s="25"/>
      <c r="GDO77" s="25"/>
      <c r="GDP77" s="25"/>
      <c r="GDQ77" s="25"/>
      <c r="GDR77" s="25"/>
      <c r="GDS77" s="25"/>
      <c r="GDT77" s="25"/>
      <c r="GDU77" s="25"/>
      <c r="GDV77" s="25"/>
      <c r="GDW77" s="25"/>
      <c r="GDX77" s="25"/>
      <c r="GDY77" s="25"/>
      <c r="GDZ77" s="25"/>
      <c r="GEA77" s="25"/>
      <c r="GEB77" s="25"/>
      <c r="GEC77" s="25"/>
      <c r="GED77" s="25"/>
      <c r="GEE77" s="25"/>
      <c r="GEF77" s="25"/>
      <c r="GEG77" s="25"/>
      <c r="GEH77" s="25"/>
      <c r="GEI77" s="25"/>
      <c r="GEJ77" s="25"/>
      <c r="GEK77" s="25"/>
      <c r="GEL77" s="25"/>
      <c r="GEM77" s="25"/>
      <c r="GEN77" s="25"/>
      <c r="GEO77" s="25"/>
      <c r="GEP77" s="25"/>
      <c r="GEQ77" s="25"/>
      <c r="GER77" s="25"/>
      <c r="GES77" s="25"/>
      <c r="GET77" s="25"/>
      <c r="GEU77" s="25"/>
      <c r="GEV77" s="25"/>
      <c r="GEW77" s="25"/>
      <c r="GEX77" s="25"/>
      <c r="GEY77" s="25"/>
      <c r="GEZ77" s="25"/>
      <c r="GFA77" s="25"/>
      <c r="GFB77" s="25"/>
      <c r="GFC77" s="25"/>
      <c r="GFD77" s="25"/>
      <c r="GFE77" s="25"/>
      <c r="GFF77" s="25"/>
      <c r="GFG77" s="25"/>
      <c r="GFH77" s="25"/>
      <c r="GFI77" s="25"/>
      <c r="GFJ77" s="25"/>
      <c r="GFK77" s="25"/>
      <c r="GFL77" s="25"/>
      <c r="GFM77" s="25"/>
      <c r="GFN77" s="25"/>
      <c r="GFO77" s="25"/>
      <c r="GFP77" s="25"/>
      <c r="GFQ77" s="25"/>
      <c r="GFR77" s="25"/>
      <c r="GFS77" s="25"/>
      <c r="GFT77" s="25"/>
      <c r="GFU77" s="25"/>
      <c r="GFV77" s="25"/>
      <c r="GFW77" s="25"/>
      <c r="GFX77" s="25"/>
      <c r="GFY77" s="25"/>
      <c r="GFZ77" s="25"/>
      <c r="GGA77" s="25"/>
      <c r="GGB77" s="25"/>
      <c r="GGC77" s="25"/>
      <c r="GGD77" s="25"/>
      <c r="GGE77" s="25"/>
      <c r="GGF77" s="25"/>
      <c r="GGG77" s="25"/>
      <c r="GGH77" s="25"/>
      <c r="GGI77" s="25"/>
      <c r="GGJ77" s="25"/>
      <c r="GGK77" s="25"/>
      <c r="GGL77" s="25"/>
      <c r="GGM77" s="25"/>
      <c r="GGN77" s="25"/>
      <c r="GGO77" s="25"/>
      <c r="GGP77" s="25"/>
      <c r="GGQ77" s="25"/>
      <c r="GGR77" s="25"/>
      <c r="GGS77" s="25"/>
      <c r="GGT77" s="25"/>
      <c r="GGU77" s="25"/>
      <c r="GGV77" s="25"/>
      <c r="GGW77" s="25"/>
      <c r="GGX77" s="25"/>
      <c r="GGY77" s="25"/>
      <c r="GGZ77" s="25"/>
      <c r="GHA77" s="25"/>
      <c r="GHB77" s="25"/>
      <c r="GHC77" s="25"/>
      <c r="GHD77" s="25"/>
      <c r="GHE77" s="25"/>
      <c r="GHF77" s="25"/>
      <c r="GHG77" s="25"/>
      <c r="GHH77" s="25"/>
      <c r="GHI77" s="25"/>
      <c r="GHJ77" s="25"/>
      <c r="GHK77" s="25"/>
      <c r="GHL77" s="25"/>
      <c r="GHM77" s="25"/>
      <c r="GHN77" s="25"/>
      <c r="GHO77" s="25"/>
      <c r="GHP77" s="25"/>
      <c r="GHQ77" s="25"/>
      <c r="GHR77" s="25"/>
      <c r="GHS77" s="25"/>
      <c r="GHT77" s="25"/>
      <c r="GHU77" s="25"/>
      <c r="GHV77" s="25"/>
      <c r="GHW77" s="25"/>
      <c r="GHX77" s="25"/>
      <c r="GHY77" s="25"/>
      <c r="GHZ77" s="25"/>
      <c r="GIA77" s="25"/>
      <c r="GIB77" s="25"/>
      <c r="GIC77" s="25"/>
      <c r="GID77" s="25"/>
      <c r="GIE77" s="25"/>
      <c r="GIF77" s="25"/>
      <c r="GIG77" s="25"/>
      <c r="GIH77" s="25"/>
      <c r="GII77" s="25"/>
      <c r="GIJ77" s="25"/>
      <c r="GIK77" s="25"/>
      <c r="GIL77" s="25"/>
      <c r="GIM77" s="25"/>
      <c r="GIN77" s="25"/>
      <c r="GIO77" s="25"/>
      <c r="GIP77" s="25"/>
      <c r="GIQ77" s="25"/>
      <c r="GIR77" s="25"/>
      <c r="GIS77" s="25"/>
      <c r="GIT77" s="25"/>
      <c r="GIU77" s="25"/>
      <c r="GIV77" s="25"/>
      <c r="GIW77" s="25"/>
      <c r="GIX77" s="25"/>
      <c r="GIY77" s="25"/>
      <c r="GIZ77" s="25"/>
      <c r="GJA77" s="25"/>
      <c r="GJB77" s="25"/>
      <c r="GJC77" s="25"/>
      <c r="GJD77" s="25"/>
      <c r="GJE77" s="25"/>
      <c r="GJF77" s="25"/>
      <c r="GJG77" s="25"/>
      <c r="GJH77" s="25"/>
      <c r="GJI77" s="25"/>
      <c r="GJJ77" s="25"/>
      <c r="GJK77" s="25"/>
      <c r="GJL77" s="25"/>
      <c r="GJM77" s="25"/>
      <c r="GJN77" s="25"/>
      <c r="GJO77" s="25"/>
      <c r="GJP77" s="25"/>
      <c r="GJQ77" s="25"/>
      <c r="GJR77" s="25"/>
      <c r="GJS77" s="25"/>
      <c r="GJT77" s="25"/>
      <c r="GJU77" s="25"/>
      <c r="GJV77" s="25"/>
      <c r="GJW77" s="25"/>
      <c r="GJX77" s="25"/>
      <c r="GJY77" s="25"/>
      <c r="GJZ77" s="25"/>
      <c r="GKA77" s="25"/>
      <c r="GKB77" s="25"/>
      <c r="GKC77" s="25"/>
      <c r="GKD77" s="25"/>
      <c r="GKE77" s="25"/>
      <c r="GKF77" s="25"/>
      <c r="GKG77" s="25"/>
      <c r="GKH77" s="25"/>
      <c r="GKI77" s="25"/>
      <c r="GKJ77" s="25"/>
      <c r="GKK77" s="25"/>
      <c r="GKL77" s="25"/>
      <c r="GKM77" s="25"/>
      <c r="GKN77" s="25"/>
      <c r="GKO77" s="25"/>
      <c r="GKP77" s="25"/>
      <c r="GKQ77" s="25"/>
      <c r="GKR77" s="25"/>
      <c r="GKS77" s="25"/>
      <c r="GKT77" s="25"/>
      <c r="GKU77" s="25"/>
      <c r="GKV77" s="25"/>
      <c r="GKW77" s="25"/>
      <c r="GKX77" s="25"/>
      <c r="GKY77" s="25"/>
      <c r="GKZ77" s="25"/>
      <c r="GLA77" s="25"/>
      <c r="GLB77" s="25"/>
      <c r="GLC77" s="25"/>
      <c r="GLD77" s="25"/>
      <c r="GLE77" s="25"/>
      <c r="GLF77" s="25"/>
      <c r="GLG77" s="25"/>
      <c r="GLH77" s="25"/>
      <c r="GLI77" s="25"/>
      <c r="GLJ77" s="25"/>
      <c r="GLK77" s="25"/>
      <c r="GLL77" s="25"/>
      <c r="GLM77" s="25"/>
      <c r="GLN77" s="25"/>
      <c r="GLO77" s="25"/>
      <c r="GLP77" s="25"/>
      <c r="GLQ77" s="25"/>
      <c r="GLR77" s="25"/>
      <c r="GLS77" s="25"/>
      <c r="GLT77" s="25"/>
      <c r="GLU77" s="25"/>
      <c r="GLV77" s="25"/>
      <c r="GLW77" s="25"/>
      <c r="GLX77" s="25"/>
      <c r="GLY77" s="25"/>
      <c r="GLZ77" s="25"/>
      <c r="GMA77" s="25"/>
      <c r="GMB77" s="25"/>
      <c r="GMC77" s="25"/>
      <c r="GMD77" s="25"/>
      <c r="GME77" s="25"/>
      <c r="GMF77" s="25"/>
      <c r="GMG77" s="25"/>
      <c r="GMH77" s="25"/>
      <c r="GMI77" s="25"/>
      <c r="GMJ77" s="25"/>
      <c r="GMK77" s="25"/>
      <c r="GML77" s="25"/>
      <c r="GMM77" s="25"/>
      <c r="GMN77" s="25"/>
      <c r="GMO77" s="25"/>
      <c r="GMP77" s="25"/>
      <c r="GMQ77" s="25"/>
      <c r="GMR77" s="25"/>
      <c r="GMS77" s="25"/>
      <c r="GMT77" s="25"/>
      <c r="GMU77" s="25"/>
      <c r="GMV77" s="25"/>
      <c r="GMW77" s="25"/>
      <c r="GMX77" s="25"/>
      <c r="GMY77" s="25"/>
      <c r="GMZ77" s="25"/>
      <c r="GNA77" s="25"/>
      <c r="GNB77" s="25"/>
      <c r="GNC77" s="25"/>
      <c r="GND77" s="25"/>
      <c r="GNE77" s="25"/>
      <c r="GNF77" s="25"/>
      <c r="GNG77" s="25"/>
      <c r="GNH77" s="25"/>
      <c r="GNI77" s="25"/>
      <c r="GNJ77" s="25"/>
      <c r="GNK77" s="25"/>
      <c r="GNL77" s="25"/>
      <c r="GNM77" s="25"/>
      <c r="GNN77" s="25"/>
      <c r="GNO77" s="25"/>
      <c r="GNP77" s="25"/>
      <c r="GNQ77" s="25"/>
      <c r="GNR77" s="25"/>
      <c r="GNS77" s="25"/>
      <c r="GNT77" s="25"/>
      <c r="GNU77" s="25"/>
      <c r="GNV77" s="25"/>
      <c r="GNW77" s="25"/>
      <c r="GNX77" s="25"/>
      <c r="GNY77" s="25"/>
      <c r="GNZ77" s="25"/>
      <c r="GOA77" s="25"/>
      <c r="GOB77" s="25"/>
      <c r="GOC77" s="25"/>
      <c r="GOD77" s="25"/>
      <c r="GOE77" s="25"/>
      <c r="GOF77" s="25"/>
      <c r="GOG77" s="25"/>
      <c r="GOH77" s="25"/>
      <c r="GOI77" s="25"/>
      <c r="GOJ77" s="25"/>
      <c r="GOK77" s="25"/>
      <c r="GOL77" s="25"/>
      <c r="GOM77" s="25"/>
      <c r="GON77" s="25"/>
      <c r="GOO77" s="25"/>
      <c r="GOP77" s="25"/>
      <c r="GOQ77" s="25"/>
      <c r="GOR77" s="25"/>
      <c r="GOS77" s="25"/>
      <c r="GOT77" s="25"/>
      <c r="GOU77" s="25"/>
      <c r="GOV77" s="25"/>
      <c r="GOW77" s="25"/>
      <c r="GOX77" s="25"/>
      <c r="GOY77" s="25"/>
      <c r="GOZ77" s="25"/>
      <c r="GPA77" s="25"/>
      <c r="GPB77" s="25"/>
      <c r="GPC77" s="25"/>
      <c r="GPD77" s="25"/>
      <c r="GPE77" s="25"/>
      <c r="GPF77" s="25"/>
      <c r="GPG77" s="25"/>
      <c r="GPH77" s="25"/>
      <c r="GPI77" s="25"/>
      <c r="GPJ77" s="25"/>
      <c r="GPK77" s="25"/>
      <c r="GPL77" s="25"/>
      <c r="GPM77" s="25"/>
      <c r="GPN77" s="25"/>
      <c r="GPO77" s="25"/>
      <c r="GPP77" s="25"/>
      <c r="GPQ77" s="25"/>
      <c r="GPR77" s="25"/>
      <c r="GPS77" s="25"/>
      <c r="GPT77" s="25"/>
      <c r="GPU77" s="25"/>
      <c r="GPV77" s="25"/>
      <c r="GPW77" s="25"/>
      <c r="GPX77" s="25"/>
      <c r="GPY77" s="25"/>
      <c r="GPZ77" s="25"/>
      <c r="GQA77" s="25"/>
      <c r="GQB77" s="25"/>
      <c r="GQC77" s="25"/>
      <c r="GQD77" s="25"/>
      <c r="GQE77" s="25"/>
      <c r="GQF77" s="25"/>
      <c r="GQG77" s="25"/>
      <c r="GQH77" s="25"/>
      <c r="GQI77" s="25"/>
      <c r="GQJ77" s="25"/>
      <c r="GQK77" s="25"/>
      <c r="GQL77" s="25"/>
      <c r="GQM77" s="25"/>
      <c r="GQN77" s="25"/>
      <c r="GQO77" s="25"/>
      <c r="GQP77" s="25"/>
      <c r="GQQ77" s="25"/>
      <c r="GQR77" s="25"/>
      <c r="GQS77" s="25"/>
      <c r="GQT77" s="25"/>
      <c r="GQU77" s="25"/>
      <c r="GQV77" s="25"/>
      <c r="GQW77" s="25"/>
      <c r="GQX77" s="25"/>
      <c r="GQY77" s="25"/>
      <c r="GQZ77" s="25"/>
      <c r="GRA77" s="25"/>
      <c r="GRB77" s="25"/>
      <c r="GRC77" s="25"/>
      <c r="GRD77" s="25"/>
      <c r="GRE77" s="25"/>
      <c r="GRF77" s="25"/>
      <c r="GRG77" s="25"/>
      <c r="GRH77" s="25"/>
      <c r="GRI77" s="25"/>
      <c r="GRJ77" s="25"/>
      <c r="GRK77" s="25"/>
      <c r="GRL77" s="25"/>
      <c r="GRM77" s="25"/>
      <c r="GRN77" s="25"/>
      <c r="GRO77" s="25"/>
      <c r="GRP77" s="25"/>
      <c r="GRQ77" s="25"/>
      <c r="GRR77" s="25"/>
      <c r="GRS77" s="25"/>
      <c r="GRT77" s="25"/>
      <c r="GRU77" s="25"/>
      <c r="GRV77" s="25"/>
      <c r="GRW77" s="25"/>
      <c r="GRX77" s="25"/>
      <c r="GRY77" s="25"/>
      <c r="GRZ77" s="25"/>
      <c r="GSA77" s="25"/>
      <c r="GSB77" s="25"/>
      <c r="GSC77" s="25"/>
      <c r="GSD77" s="25"/>
      <c r="GSE77" s="25"/>
      <c r="GSF77" s="25"/>
      <c r="GSG77" s="25"/>
      <c r="GSH77" s="25"/>
      <c r="GSI77" s="25"/>
      <c r="GSJ77" s="25"/>
      <c r="GSK77" s="25"/>
      <c r="GSL77" s="25"/>
      <c r="GSM77" s="25"/>
      <c r="GSN77" s="25"/>
      <c r="GSO77" s="25"/>
      <c r="GSP77" s="25"/>
      <c r="GSQ77" s="25"/>
      <c r="GSR77" s="25"/>
      <c r="GSS77" s="25"/>
      <c r="GST77" s="25"/>
      <c r="GSU77" s="25"/>
      <c r="GSV77" s="25"/>
      <c r="GSW77" s="25"/>
      <c r="GSX77" s="25"/>
      <c r="GSY77" s="25"/>
      <c r="GSZ77" s="25"/>
      <c r="GTA77" s="25"/>
      <c r="GTB77" s="25"/>
      <c r="GTC77" s="25"/>
      <c r="GTD77" s="25"/>
      <c r="GTE77" s="25"/>
      <c r="GTF77" s="25"/>
      <c r="GTG77" s="25"/>
      <c r="GTH77" s="25"/>
      <c r="GTI77" s="25"/>
      <c r="GTJ77" s="25"/>
      <c r="GTK77" s="25"/>
      <c r="GTL77" s="25"/>
      <c r="GTM77" s="25"/>
      <c r="GTN77" s="25"/>
      <c r="GTO77" s="25"/>
      <c r="GTP77" s="25"/>
      <c r="GTQ77" s="25"/>
      <c r="GTR77" s="25"/>
      <c r="GTS77" s="25"/>
      <c r="GTT77" s="25"/>
      <c r="GTU77" s="25"/>
      <c r="GTV77" s="25"/>
      <c r="GTW77" s="25"/>
      <c r="GTX77" s="25"/>
      <c r="GTY77" s="25"/>
      <c r="GTZ77" s="25"/>
      <c r="GUA77" s="25"/>
      <c r="GUB77" s="25"/>
      <c r="GUC77" s="25"/>
      <c r="GUD77" s="25"/>
      <c r="GUE77" s="25"/>
      <c r="GUF77" s="25"/>
      <c r="GUG77" s="25"/>
      <c r="GUH77" s="25"/>
      <c r="GUI77" s="25"/>
      <c r="GUJ77" s="25"/>
      <c r="GUK77" s="25"/>
      <c r="GUL77" s="25"/>
      <c r="GUM77" s="25"/>
      <c r="GUN77" s="25"/>
      <c r="GUO77" s="25"/>
      <c r="GUP77" s="25"/>
      <c r="GUQ77" s="25"/>
      <c r="GUR77" s="25"/>
      <c r="GUS77" s="25"/>
      <c r="GUT77" s="25"/>
      <c r="GUU77" s="25"/>
      <c r="GUV77" s="25"/>
      <c r="GUW77" s="25"/>
      <c r="GUX77" s="25"/>
      <c r="GUY77" s="25"/>
      <c r="GUZ77" s="25"/>
      <c r="GVA77" s="25"/>
      <c r="GVB77" s="25"/>
      <c r="GVC77" s="25"/>
      <c r="GVD77" s="25"/>
      <c r="GVE77" s="25"/>
      <c r="GVF77" s="25"/>
      <c r="GVG77" s="25"/>
      <c r="GVH77" s="25"/>
      <c r="GVI77" s="25"/>
      <c r="GVJ77" s="25"/>
      <c r="GVK77" s="25"/>
      <c r="GVL77" s="25"/>
      <c r="GVM77" s="25"/>
      <c r="GVN77" s="25"/>
      <c r="GVO77" s="25"/>
      <c r="GVP77" s="25"/>
      <c r="GVQ77" s="25"/>
      <c r="GVR77" s="25"/>
      <c r="GVS77" s="25"/>
      <c r="GVT77" s="25"/>
      <c r="GVU77" s="25"/>
      <c r="GVV77" s="25"/>
      <c r="GVW77" s="25"/>
      <c r="GVX77" s="25"/>
      <c r="GVY77" s="25"/>
      <c r="GVZ77" s="25"/>
      <c r="GWA77" s="25"/>
      <c r="GWB77" s="25"/>
      <c r="GWC77" s="25"/>
      <c r="GWD77" s="25"/>
      <c r="GWE77" s="25"/>
      <c r="GWF77" s="25"/>
      <c r="GWG77" s="25"/>
      <c r="GWH77" s="25"/>
      <c r="GWI77" s="25"/>
      <c r="GWJ77" s="25"/>
      <c r="GWK77" s="25"/>
      <c r="GWL77" s="25"/>
      <c r="GWM77" s="25"/>
      <c r="GWN77" s="25"/>
      <c r="GWO77" s="25"/>
      <c r="GWP77" s="25"/>
      <c r="GWQ77" s="25"/>
      <c r="GWR77" s="25"/>
      <c r="GWS77" s="25"/>
      <c r="GWT77" s="25"/>
      <c r="GWU77" s="25"/>
      <c r="GWV77" s="25"/>
      <c r="GWW77" s="25"/>
      <c r="GWX77" s="25"/>
      <c r="GWY77" s="25"/>
      <c r="GWZ77" s="25"/>
      <c r="GXA77" s="25"/>
      <c r="GXB77" s="25"/>
      <c r="GXC77" s="25"/>
      <c r="GXD77" s="25"/>
      <c r="GXE77" s="25"/>
      <c r="GXF77" s="25"/>
      <c r="GXG77" s="25"/>
      <c r="GXH77" s="25"/>
      <c r="GXI77" s="25"/>
      <c r="GXJ77" s="25"/>
      <c r="GXK77" s="25"/>
      <c r="GXL77" s="25"/>
      <c r="GXM77" s="25"/>
      <c r="GXN77" s="25"/>
      <c r="GXO77" s="25"/>
      <c r="GXP77" s="25"/>
      <c r="GXQ77" s="25"/>
      <c r="GXR77" s="25"/>
      <c r="GXS77" s="25"/>
      <c r="GXT77" s="25"/>
      <c r="GXU77" s="25"/>
      <c r="GXV77" s="25"/>
      <c r="GXW77" s="25"/>
      <c r="GXX77" s="25"/>
      <c r="GXY77" s="25"/>
      <c r="GXZ77" s="25"/>
      <c r="GYA77" s="25"/>
      <c r="GYB77" s="25"/>
      <c r="GYC77" s="25"/>
      <c r="GYD77" s="25"/>
      <c r="GYE77" s="25"/>
      <c r="GYF77" s="25"/>
      <c r="GYG77" s="25"/>
      <c r="GYH77" s="25"/>
      <c r="GYI77" s="25"/>
      <c r="GYJ77" s="25"/>
      <c r="GYK77" s="25"/>
      <c r="GYL77" s="25"/>
      <c r="GYM77" s="25"/>
      <c r="GYN77" s="25"/>
      <c r="GYO77" s="25"/>
      <c r="GYP77" s="25"/>
      <c r="GYQ77" s="25"/>
      <c r="GYR77" s="25"/>
      <c r="GYS77" s="25"/>
      <c r="GYT77" s="25"/>
      <c r="GYU77" s="25"/>
      <c r="GYV77" s="25"/>
      <c r="GYW77" s="25"/>
      <c r="GYX77" s="25"/>
      <c r="GYY77" s="25"/>
      <c r="GYZ77" s="25"/>
      <c r="GZA77" s="25"/>
      <c r="GZB77" s="25"/>
      <c r="GZC77" s="25"/>
      <c r="GZD77" s="25"/>
      <c r="GZE77" s="25"/>
      <c r="GZF77" s="25"/>
      <c r="GZG77" s="25"/>
      <c r="GZH77" s="25"/>
      <c r="GZI77" s="25"/>
      <c r="GZJ77" s="25"/>
      <c r="GZK77" s="25"/>
      <c r="GZL77" s="25"/>
      <c r="GZM77" s="25"/>
      <c r="GZN77" s="25"/>
      <c r="GZO77" s="25"/>
      <c r="GZP77" s="25"/>
      <c r="GZQ77" s="25"/>
      <c r="GZR77" s="25"/>
      <c r="GZS77" s="25"/>
      <c r="GZT77" s="25"/>
      <c r="GZU77" s="25"/>
      <c r="GZV77" s="25"/>
      <c r="GZW77" s="25"/>
      <c r="GZX77" s="25"/>
      <c r="GZY77" s="25"/>
      <c r="GZZ77" s="25"/>
      <c r="HAA77" s="25"/>
      <c r="HAB77" s="25"/>
      <c r="HAC77" s="25"/>
      <c r="HAD77" s="25"/>
      <c r="HAE77" s="25"/>
      <c r="HAF77" s="25"/>
      <c r="HAG77" s="25"/>
      <c r="HAH77" s="25"/>
      <c r="HAI77" s="25"/>
      <c r="HAJ77" s="25"/>
      <c r="HAK77" s="25"/>
      <c r="HAL77" s="25"/>
      <c r="HAM77" s="25"/>
      <c r="HAN77" s="25"/>
      <c r="HAO77" s="25"/>
      <c r="HAP77" s="25"/>
      <c r="HAQ77" s="25"/>
      <c r="HAR77" s="25"/>
      <c r="HAS77" s="25"/>
      <c r="HAT77" s="25"/>
      <c r="HAU77" s="25"/>
      <c r="HAV77" s="25"/>
      <c r="HAW77" s="25"/>
      <c r="HAX77" s="25"/>
      <c r="HAY77" s="25"/>
      <c r="HAZ77" s="25"/>
      <c r="HBA77" s="25"/>
      <c r="HBB77" s="25"/>
      <c r="HBC77" s="25"/>
      <c r="HBD77" s="25"/>
      <c r="HBE77" s="25"/>
      <c r="HBF77" s="25"/>
      <c r="HBG77" s="25"/>
      <c r="HBH77" s="25"/>
      <c r="HBI77" s="25"/>
      <c r="HBJ77" s="25"/>
      <c r="HBK77" s="25"/>
      <c r="HBL77" s="25"/>
      <c r="HBM77" s="25"/>
      <c r="HBN77" s="25"/>
      <c r="HBO77" s="25"/>
      <c r="HBP77" s="25"/>
      <c r="HBQ77" s="25"/>
      <c r="HBR77" s="25"/>
      <c r="HBS77" s="25"/>
      <c r="HBT77" s="25"/>
      <c r="HBU77" s="25"/>
      <c r="HBV77" s="25"/>
      <c r="HBW77" s="25"/>
      <c r="HBX77" s="25"/>
      <c r="HBY77" s="25"/>
      <c r="HBZ77" s="25"/>
      <c r="HCA77" s="25"/>
      <c r="HCB77" s="25"/>
      <c r="HCC77" s="25"/>
      <c r="HCD77" s="25"/>
      <c r="HCE77" s="25"/>
      <c r="HCF77" s="25"/>
      <c r="HCG77" s="25"/>
      <c r="HCH77" s="25"/>
      <c r="HCI77" s="25"/>
      <c r="HCJ77" s="25"/>
      <c r="HCK77" s="25"/>
      <c r="HCL77" s="25"/>
      <c r="HCM77" s="25"/>
      <c r="HCN77" s="25"/>
      <c r="HCO77" s="25"/>
      <c r="HCP77" s="25"/>
      <c r="HCQ77" s="25"/>
      <c r="HCR77" s="25"/>
      <c r="HCS77" s="25"/>
      <c r="HCT77" s="25"/>
      <c r="HCU77" s="25"/>
      <c r="HCV77" s="25"/>
      <c r="HCW77" s="25"/>
      <c r="HCX77" s="25"/>
      <c r="HCY77" s="25"/>
      <c r="HCZ77" s="25"/>
      <c r="HDA77" s="25"/>
      <c r="HDB77" s="25"/>
      <c r="HDC77" s="25"/>
      <c r="HDD77" s="25"/>
      <c r="HDE77" s="25"/>
      <c r="HDF77" s="25"/>
      <c r="HDG77" s="25"/>
      <c r="HDH77" s="25"/>
      <c r="HDI77" s="25"/>
      <c r="HDJ77" s="25"/>
      <c r="HDK77" s="25"/>
      <c r="HDL77" s="25"/>
      <c r="HDM77" s="25"/>
      <c r="HDN77" s="25"/>
      <c r="HDO77" s="25"/>
      <c r="HDP77" s="25"/>
      <c r="HDQ77" s="25"/>
      <c r="HDR77" s="25"/>
      <c r="HDS77" s="25"/>
      <c r="HDT77" s="25"/>
      <c r="HDU77" s="25"/>
      <c r="HDV77" s="25"/>
      <c r="HDW77" s="25"/>
      <c r="HDX77" s="25"/>
      <c r="HDY77" s="25"/>
      <c r="HDZ77" s="25"/>
      <c r="HEA77" s="25"/>
      <c r="HEB77" s="25"/>
      <c r="HEC77" s="25"/>
      <c r="HED77" s="25"/>
      <c r="HEE77" s="25"/>
      <c r="HEF77" s="25"/>
      <c r="HEG77" s="25"/>
      <c r="HEH77" s="25"/>
      <c r="HEI77" s="25"/>
      <c r="HEJ77" s="25"/>
      <c r="HEK77" s="25"/>
      <c r="HEL77" s="25"/>
      <c r="HEM77" s="25"/>
      <c r="HEN77" s="25"/>
      <c r="HEO77" s="25"/>
      <c r="HEP77" s="25"/>
      <c r="HEQ77" s="25"/>
      <c r="HER77" s="25"/>
      <c r="HES77" s="25"/>
      <c r="HET77" s="25"/>
      <c r="HEU77" s="25"/>
      <c r="HEV77" s="25"/>
      <c r="HEW77" s="25"/>
      <c r="HEX77" s="25"/>
      <c r="HEY77" s="25"/>
      <c r="HEZ77" s="25"/>
      <c r="HFA77" s="25"/>
      <c r="HFB77" s="25"/>
      <c r="HFC77" s="25"/>
      <c r="HFD77" s="25"/>
      <c r="HFE77" s="25"/>
      <c r="HFF77" s="25"/>
      <c r="HFG77" s="25"/>
      <c r="HFH77" s="25"/>
      <c r="HFI77" s="25"/>
      <c r="HFJ77" s="25"/>
      <c r="HFK77" s="25"/>
      <c r="HFL77" s="25"/>
      <c r="HFM77" s="25"/>
      <c r="HFN77" s="25"/>
      <c r="HFO77" s="25"/>
      <c r="HFP77" s="25"/>
      <c r="HFQ77" s="25"/>
      <c r="HFR77" s="25"/>
      <c r="HFS77" s="25"/>
      <c r="HFT77" s="25"/>
      <c r="HFU77" s="25"/>
      <c r="HFV77" s="25"/>
      <c r="HFW77" s="25"/>
      <c r="HFX77" s="25"/>
      <c r="HFY77" s="25"/>
      <c r="HFZ77" s="25"/>
      <c r="HGA77" s="25"/>
      <c r="HGB77" s="25"/>
      <c r="HGC77" s="25"/>
      <c r="HGD77" s="25"/>
      <c r="HGE77" s="25"/>
      <c r="HGF77" s="25"/>
      <c r="HGG77" s="25"/>
      <c r="HGH77" s="25"/>
      <c r="HGI77" s="25"/>
      <c r="HGJ77" s="25"/>
      <c r="HGK77" s="25"/>
      <c r="HGL77" s="25"/>
      <c r="HGM77" s="25"/>
      <c r="HGN77" s="25"/>
      <c r="HGO77" s="25"/>
      <c r="HGP77" s="25"/>
      <c r="HGQ77" s="25"/>
      <c r="HGR77" s="25"/>
      <c r="HGS77" s="25"/>
      <c r="HGT77" s="25"/>
      <c r="HGU77" s="25"/>
      <c r="HGV77" s="25"/>
      <c r="HGW77" s="25"/>
      <c r="HGX77" s="25"/>
      <c r="HGY77" s="25"/>
      <c r="HGZ77" s="25"/>
      <c r="HHA77" s="25"/>
      <c r="HHB77" s="25"/>
      <c r="HHC77" s="25"/>
      <c r="HHD77" s="25"/>
      <c r="HHE77" s="25"/>
      <c r="HHF77" s="25"/>
      <c r="HHG77" s="25"/>
      <c r="HHH77" s="25"/>
      <c r="HHI77" s="25"/>
      <c r="HHJ77" s="25"/>
      <c r="HHK77" s="25"/>
      <c r="HHL77" s="25"/>
      <c r="HHM77" s="25"/>
      <c r="HHN77" s="25"/>
      <c r="HHO77" s="25"/>
      <c r="HHP77" s="25"/>
      <c r="HHQ77" s="25"/>
      <c r="HHR77" s="25"/>
      <c r="HHS77" s="25"/>
      <c r="HHT77" s="25"/>
      <c r="HHU77" s="25"/>
      <c r="HHV77" s="25"/>
      <c r="HHW77" s="25"/>
      <c r="HHX77" s="25"/>
      <c r="HHY77" s="25"/>
      <c r="HHZ77" s="25"/>
      <c r="HIA77" s="25"/>
      <c r="HIB77" s="25"/>
      <c r="HIC77" s="25"/>
      <c r="HID77" s="25"/>
      <c r="HIE77" s="25"/>
      <c r="HIF77" s="25"/>
      <c r="HIG77" s="25"/>
      <c r="HIH77" s="25"/>
      <c r="HII77" s="25"/>
      <c r="HIJ77" s="25"/>
      <c r="HIK77" s="25"/>
      <c r="HIL77" s="25"/>
      <c r="HIM77" s="25"/>
      <c r="HIN77" s="25"/>
      <c r="HIO77" s="25"/>
      <c r="HIP77" s="25"/>
      <c r="HIQ77" s="25"/>
      <c r="HIR77" s="25"/>
      <c r="HIS77" s="25"/>
      <c r="HIT77" s="25"/>
      <c r="HIU77" s="25"/>
      <c r="HIV77" s="25"/>
      <c r="HIW77" s="25"/>
      <c r="HIX77" s="25"/>
      <c r="HIY77" s="25"/>
      <c r="HIZ77" s="25"/>
      <c r="HJA77" s="25"/>
      <c r="HJB77" s="25"/>
      <c r="HJC77" s="25"/>
      <c r="HJD77" s="25"/>
      <c r="HJE77" s="25"/>
      <c r="HJF77" s="25"/>
      <c r="HJG77" s="25"/>
      <c r="HJH77" s="25"/>
      <c r="HJI77" s="25"/>
      <c r="HJJ77" s="25"/>
      <c r="HJK77" s="25"/>
      <c r="HJL77" s="25"/>
      <c r="HJM77" s="25"/>
      <c r="HJN77" s="25"/>
      <c r="HJO77" s="25"/>
      <c r="HJP77" s="25"/>
      <c r="HJQ77" s="25"/>
      <c r="HJR77" s="25"/>
      <c r="HJS77" s="25"/>
      <c r="HJT77" s="25"/>
      <c r="HJU77" s="25"/>
      <c r="HJV77" s="25"/>
      <c r="HJW77" s="25"/>
      <c r="HJX77" s="25"/>
      <c r="HJY77" s="25"/>
      <c r="HJZ77" s="25"/>
      <c r="HKA77" s="25"/>
      <c r="HKB77" s="25"/>
      <c r="HKC77" s="25"/>
      <c r="HKD77" s="25"/>
      <c r="HKE77" s="25"/>
      <c r="HKF77" s="25"/>
      <c r="HKG77" s="25"/>
      <c r="HKH77" s="25"/>
      <c r="HKI77" s="25"/>
      <c r="HKJ77" s="25"/>
      <c r="HKK77" s="25"/>
      <c r="HKL77" s="25"/>
      <c r="HKM77" s="25"/>
      <c r="HKN77" s="25"/>
      <c r="HKO77" s="25"/>
      <c r="HKP77" s="25"/>
      <c r="HKQ77" s="25"/>
      <c r="HKR77" s="25"/>
      <c r="HKS77" s="25"/>
      <c r="HKT77" s="25"/>
      <c r="HKU77" s="25"/>
      <c r="HKV77" s="25"/>
      <c r="HKW77" s="25"/>
      <c r="HKX77" s="25"/>
      <c r="HKY77" s="25"/>
      <c r="HKZ77" s="25"/>
      <c r="HLA77" s="25"/>
      <c r="HLB77" s="25"/>
      <c r="HLC77" s="25"/>
      <c r="HLD77" s="25"/>
      <c r="HLE77" s="25"/>
      <c r="HLF77" s="25"/>
      <c r="HLG77" s="25"/>
      <c r="HLH77" s="25"/>
      <c r="HLI77" s="25"/>
      <c r="HLJ77" s="25"/>
      <c r="HLK77" s="25"/>
      <c r="HLL77" s="25"/>
      <c r="HLM77" s="25"/>
      <c r="HLN77" s="25"/>
      <c r="HLO77" s="25"/>
      <c r="HLP77" s="25"/>
      <c r="HLQ77" s="25"/>
      <c r="HLR77" s="25"/>
      <c r="HLS77" s="25"/>
      <c r="HLT77" s="25"/>
      <c r="HLU77" s="25"/>
      <c r="HLV77" s="25"/>
      <c r="HLW77" s="25"/>
      <c r="HLX77" s="25"/>
      <c r="HLY77" s="25"/>
      <c r="HLZ77" s="25"/>
      <c r="HMA77" s="25"/>
      <c r="HMB77" s="25"/>
      <c r="HMC77" s="25"/>
      <c r="HMD77" s="25"/>
      <c r="HME77" s="25"/>
      <c r="HMF77" s="25"/>
      <c r="HMG77" s="25"/>
      <c r="HMH77" s="25"/>
      <c r="HMI77" s="25"/>
      <c r="HMJ77" s="25"/>
      <c r="HMK77" s="25"/>
      <c r="HML77" s="25"/>
      <c r="HMM77" s="25"/>
      <c r="HMN77" s="25"/>
      <c r="HMO77" s="25"/>
      <c r="HMP77" s="25"/>
      <c r="HMQ77" s="25"/>
      <c r="HMR77" s="25"/>
      <c r="HMS77" s="25"/>
      <c r="HMT77" s="25"/>
      <c r="HMU77" s="25"/>
      <c r="HMV77" s="25"/>
      <c r="HMW77" s="25"/>
      <c r="HMX77" s="25"/>
      <c r="HMY77" s="25"/>
      <c r="HMZ77" s="25"/>
      <c r="HNA77" s="25"/>
      <c r="HNB77" s="25"/>
      <c r="HNC77" s="25"/>
      <c r="HND77" s="25"/>
      <c r="HNE77" s="25"/>
      <c r="HNF77" s="25"/>
      <c r="HNG77" s="25"/>
      <c r="HNH77" s="25"/>
      <c r="HNI77" s="25"/>
      <c r="HNJ77" s="25"/>
      <c r="HNK77" s="25"/>
      <c r="HNL77" s="25"/>
      <c r="HNM77" s="25"/>
      <c r="HNN77" s="25"/>
      <c r="HNO77" s="25"/>
      <c r="HNP77" s="25"/>
      <c r="HNQ77" s="25"/>
      <c r="HNR77" s="25"/>
      <c r="HNS77" s="25"/>
      <c r="HNT77" s="25"/>
      <c r="HNU77" s="25"/>
      <c r="HNV77" s="25"/>
      <c r="HNW77" s="25"/>
      <c r="HNX77" s="25"/>
      <c r="HNY77" s="25"/>
      <c r="HNZ77" s="25"/>
      <c r="HOA77" s="25"/>
      <c r="HOB77" s="25"/>
      <c r="HOC77" s="25"/>
      <c r="HOD77" s="25"/>
      <c r="HOE77" s="25"/>
      <c r="HOF77" s="25"/>
      <c r="HOG77" s="25"/>
      <c r="HOH77" s="25"/>
      <c r="HOI77" s="25"/>
      <c r="HOJ77" s="25"/>
      <c r="HOK77" s="25"/>
      <c r="HOL77" s="25"/>
      <c r="HOM77" s="25"/>
      <c r="HON77" s="25"/>
      <c r="HOO77" s="25"/>
      <c r="HOP77" s="25"/>
      <c r="HOQ77" s="25"/>
      <c r="HOR77" s="25"/>
      <c r="HOS77" s="25"/>
      <c r="HOT77" s="25"/>
      <c r="HOU77" s="25"/>
      <c r="HOV77" s="25"/>
      <c r="HOW77" s="25"/>
      <c r="HOX77" s="25"/>
      <c r="HOY77" s="25"/>
      <c r="HOZ77" s="25"/>
      <c r="HPA77" s="25"/>
      <c r="HPB77" s="25"/>
      <c r="HPC77" s="25"/>
      <c r="HPD77" s="25"/>
      <c r="HPE77" s="25"/>
      <c r="HPF77" s="25"/>
      <c r="HPG77" s="25"/>
      <c r="HPH77" s="25"/>
      <c r="HPI77" s="25"/>
      <c r="HPJ77" s="25"/>
      <c r="HPK77" s="25"/>
      <c r="HPL77" s="25"/>
      <c r="HPM77" s="25"/>
      <c r="HPN77" s="25"/>
      <c r="HPO77" s="25"/>
      <c r="HPP77" s="25"/>
      <c r="HPQ77" s="25"/>
      <c r="HPR77" s="25"/>
      <c r="HPS77" s="25"/>
      <c r="HPT77" s="25"/>
      <c r="HPU77" s="25"/>
      <c r="HPV77" s="25"/>
      <c r="HPW77" s="25"/>
      <c r="HPX77" s="25"/>
      <c r="HPY77" s="25"/>
      <c r="HPZ77" s="25"/>
      <c r="HQA77" s="25"/>
      <c r="HQB77" s="25"/>
      <c r="HQC77" s="25"/>
      <c r="HQD77" s="25"/>
      <c r="HQE77" s="25"/>
      <c r="HQF77" s="25"/>
      <c r="HQG77" s="25"/>
      <c r="HQH77" s="25"/>
      <c r="HQI77" s="25"/>
      <c r="HQJ77" s="25"/>
      <c r="HQK77" s="25"/>
      <c r="HQL77" s="25"/>
      <c r="HQM77" s="25"/>
      <c r="HQN77" s="25"/>
      <c r="HQO77" s="25"/>
      <c r="HQP77" s="25"/>
      <c r="HQQ77" s="25"/>
      <c r="HQR77" s="25"/>
      <c r="HQS77" s="25"/>
      <c r="HQT77" s="25"/>
      <c r="HQU77" s="25"/>
      <c r="HQV77" s="25"/>
      <c r="HQW77" s="25"/>
      <c r="HQX77" s="25"/>
      <c r="HQY77" s="25"/>
      <c r="HQZ77" s="25"/>
      <c r="HRA77" s="25"/>
      <c r="HRB77" s="25"/>
      <c r="HRC77" s="25"/>
      <c r="HRD77" s="25"/>
      <c r="HRE77" s="25"/>
      <c r="HRF77" s="25"/>
      <c r="HRG77" s="25"/>
      <c r="HRH77" s="25"/>
      <c r="HRI77" s="25"/>
      <c r="HRJ77" s="25"/>
      <c r="HRK77" s="25"/>
      <c r="HRL77" s="25"/>
      <c r="HRM77" s="25"/>
      <c r="HRN77" s="25"/>
      <c r="HRO77" s="25"/>
      <c r="HRP77" s="25"/>
      <c r="HRQ77" s="25"/>
      <c r="HRR77" s="25"/>
      <c r="HRS77" s="25"/>
      <c r="HRT77" s="25"/>
      <c r="HRU77" s="25"/>
      <c r="HRV77" s="25"/>
      <c r="HRW77" s="25"/>
      <c r="HRX77" s="25"/>
      <c r="HRY77" s="25"/>
      <c r="HRZ77" s="25"/>
      <c r="HSA77" s="25"/>
      <c r="HSB77" s="25"/>
      <c r="HSC77" s="25"/>
      <c r="HSD77" s="25"/>
      <c r="HSE77" s="25"/>
      <c r="HSF77" s="25"/>
      <c r="HSG77" s="25"/>
      <c r="HSH77" s="25"/>
      <c r="HSI77" s="25"/>
      <c r="HSJ77" s="25"/>
      <c r="HSK77" s="25"/>
      <c r="HSL77" s="25"/>
      <c r="HSM77" s="25"/>
      <c r="HSN77" s="25"/>
      <c r="HSO77" s="25"/>
      <c r="HSP77" s="25"/>
      <c r="HSQ77" s="25"/>
      <c r="HSR77" s="25"/>
      <c r="HSS77" s="25"/>
      <c r="HST77" s="25"/>
      <c r="HSU77" s="25"/>
      <c r="HSV77" s="25"/>
      <c r="HSW77" s="25"/>
      <c r="HSX77" s="25"/>
      <c r="HSY77" s="25"/>
      <c r="HSZ77" s="25"/>
      <c r="HTA77" s="25"/>
      <c r="HTB77" s="25"/>
      <c r="HTC77" s="25"/>
      <c r="HTD77" s="25"/>
      <c r="HTE77" s="25"/>
      <c r="HTF77" s="25"/>
      <c r="HTG77" s="25"/>
      <c r="HTH77" s="25"/>
      <c r="HTI77" s="25"/>
      <c r="HTJ77" s="25"/>
      <c r="HTK77" s="25"/>
      <c r="HTL77" s="25"/>
      <c r="HTM77" s="25"/>
      <c r="HTN77" s="25"/>
      <c r="HTO77" s="25"/>
      <c r="HTP77" s="25"/>
      <c r="HTQ77" s="25"/>
      <c r="HTR77" s="25"/>
      <c r="HTS77" s="25"/>
      <c r="HTT77" s="25"/>
      <c r="HTU77" s="25"/>
      <c r="HTV77" s="25"/>
      <c r="HTW77" s="25"/>
      <c r="HTX77" s="25"/>
      <c r="HTY77" s="25"/>
      <c r="HTZ77" s="25"/>
      <c r="HUA77" s="25"/>
      <c r="HUB77" s="25"/>
      <c r="HUC77" s="25"/>
      <c r="HUD77" s="25"/>
      <c r="HUE77" s="25"/>
      <c r="HUF77" s="25"/>
      <c r="HUG77" s="25"/>
      <c r="HUH77" s="25"/>
      <c r="HUI77" s="25"/>
      <c r="HUJ77" s="25"/>
      <c r="HUK77" s="25"/>
      <c r="HUL77" s="25"/>
      <c r="HUM77" s="25"/>
      <c r="HUN77" s="25"/>
      <c r="HUO77" s="25"/>
      <c r="HUP77" s="25"/>
      <c r="HUQ77" s="25"/>
      <c r="HUR77" s="25"/>
      <c r="HUS77" s="25"/>
      <c r="HUT77" s="25"/>
      <c r="HUU77" s="25"/>
      <c r="HUV77" s="25"/>
      <c r="HUW77" s="25"/>
      <c r="HUX77" s="25"/>
      <c r="HUY77" s="25"/>
      <c r="HUZ77" s="25"/>
      <c r="HVA77" s="25"/>
      <c r="HVB77" s="25"/>
      <c r="HVC77" s="25"/>
      <c r="HVD77" s="25"/>
      <c r="HVE77" s="25"/>
      <c r="HVF77" s="25"/>
      <c r="HVG77" s="25"/>
      <c r="HVH77" s="25"/>
      <c r="HVI77" s="25"/>
      <c r="HVJ77" s="25"/>
      <c r="HVK77" s="25"/>
      <c r="HVL77" s="25"/>
      <c r="HVM77" s="25"/>
      <c r="HVN77" s="25"/>
      <c r="HVO77" s="25"/>
      <c r="HVP77" s="25"/>
      <c r="HVQ77" s="25"/>
      <c r="HVR77" s="25"/>
      <c r="HVS77" s="25"/>
      <c r="HVT77" s="25"/>
      <c r="HVU77" s="25"/>
      <c r="HVV77" s="25"/>
      <c r="HVW77" s="25"/>
      <c r="HVX77" s="25"/>
      <c r="HVY77" s="25"/>
      <c r="HVZ77" s="25"/>
      <c r="HWA77" s="25"/>
      <c r="HWB77" s="25"/>
      <c r="HWC77" s="25"/>
      <c r="HWD77" s="25"/>
      <c r="HWE77" s="25"/>
      <c r="HWF77" s="25"/>
      <c r="HWG77" s="25"/>
      <c r="HWH77" s="25"/>
      <c r="HWI77" s="25"/>
      <c r="HWJ77" s="25"/>
      <c r="HWK77" s="25"/>
      <c r="HWL77" s="25"/>
      <c r="HWM77" s="25"/>
      <c r="HWN77" s="25"/>
      <c r="HWO77" s="25"/>
      <c r="HWP77" s="25"/>
      <c r="HWQ77" s="25"/>
      <c r="HWR77" s="25"/>
      <c r="HWS77" s="25"/>
      <c r="HWT77" s="25"/>
      <c r="HWU77" s="25"/>
      <c r="HWV77" s="25"/>
      <c r="HWW77" s="25"/>
      <c r="HWX77" s="25"/>
      <c r="HWY77" s="25"/>
      <c r="HWZ77" s="25"/>
      <c r="HXA77" s="25"/>
      <c r="HXB77" s="25"/>
      <c r="HXC77" s="25"/>
      <c r="HXD77" s="25"/>
      <c r="HXE77" s="25"/>
      <c r="HXF77" s="25"/>
      <c r="HXG77" s="25"/>
      <c r="HXH77" s="25"/>
      <c r="HXI77" s="25"/>
      <c r="HXJ77" s="25"/>
      <c r="HXK77" s="25"/>
      <c r="HXL77" s="25"/>
      <c r="HXM77" s="25"/>
      <c r="HXN77" s="25"/>
      <c r="HXO77" s="25"/>
      <c r="HXP77" s="25"/>
      <c r="HXQ77" s="25"/>
      <c r="HXR77" s="25"/>
      <c r="HXS77" s="25"/>
      <c r="HXT77" s="25"/>
      <c r="HXU77" s="25"/>
      <c r="HXV77" s="25"/>
      <c r="HXW77" s="25"/>
      <c r="HXX77" s="25"/>
      <c r="HXY77" s="25"/>
      <c r="HXZ77" s="25"/>
      <c r="HYA77" s="25"/>
      <c r="HYB77" s="25"/>
      <c r="HYC77" s="25"/>
      <c r="HYD77" s="25"/>
      <c r="HYE77" s="25"/>
      <c r="HYF77" s="25"/>
      <c r="HYG77" s="25"/>
      <c r="HYH77" s="25"/>
      <c r="HYI77" s="25"/>
      <c r="HYJ77" s="25"/>
      <c r="HYK77" s="25"/>
      <c r="HYL77" s="25"/>
      <c r="HYM77" s="25"/>
      <c r="HYN77" s="25"/>
      <c r="HYO77" s="25"/>
      <c r="HYP77" s="25"/>
      <c r="HYQ77" s="25"/>
      <c r="HYR77" s="25"/>
      <c r="HYS77" s="25"/>
      <c r="HYT77" s="25"/>
      <c r="HYU77" s="25"/>
      <c r="HYV77" s="25"/>
      <c r="HYW77" s="25"/>
      <c r="HYX77" s="25"/>
      <c r="HYY77" s="25"/>
      <c r="HYZ77" s="25"/>
      <c r="HZA77" s="25"/>
      <c r="HZB77" s="25"/>
      <c r="HZC77" s="25"/>
      <c r="HZD77" s="25"/>
      <c r="HZE77" s="25"/>
      <c r="HZF77" s="25"/>
      <c r="HZG77" s="25"/>
      <c r="HZH77" s="25"/>
      <c r="HZI77" s="25"/>
      <c r="HZJ77" s="25"/>
      <c r="HZK77" s="25"/>
      <c r="HZL77" s="25"/>
      <c r="HZM77" s="25"/>
      <c r="HZN77" s="25"/>
      <c r="HZO77" s="25"/>
      <c r="HZP77" s="25"/>
      <c r="HZQ77" s="25"/>
      <c r="HZR77" s="25"/>
      <c r="HZS77" s="25"/>
      <c r="HZT77" s="25"/>
      <c r="HZU77" s="25"/>
      <c r="HZV77" s="25"/>
      <c r="HZW77" s="25"/>
      <c r="HZX77" s="25"/>
      <c r="HZY77" s="25"/>
      <c r="HZZ77" s="25"/>
      <c r="IAA77" s="25"/>
      <c r="IAB77" s="25"/>
      <c r="IAC77" s="25"/>
      <c r="IAD77" s="25"/>
      <c r="IAE77" s="25"/>
      <c r="IAF77" s="25"/>
      <c r="IAG77" s="25"/>
      <c r="IAH77" s="25"/>
      <c r="IAI77" s="25"/>
      <c r="IAJ77" s="25"/>
      <c r="IAK77" s="25"/>
      <c r="IAL77" s="25"/>
      <c r="IAM77" s="25"/>
      <c r="IAN77" s="25"/>
      <c r="IAO77" s="25"/>
      <c r="IAP77" s="25"/>
      <c r="IAQ77" s="25"/>
      <c r="IAR77" s="25"/>
      <c r="IAS77" s="25"/>
      <c r="IAT77" s="25"/>
      <c r="IAU77" s="25"/>
      <c r="IAV77" s="25"/>
      <c r="IAW77" s="25"/>
      <c r="IAX77" s="25"/>
      <c r="IAY77" s="25"/>
      <c r="IAZ77" s="25"/>
      <c r="IBA77" s="25"/>
      <c r="IBB77" s="25"/>
      <c r="IBC77" s="25"/>
      <c r="IBD77" s="25"/>
      <c r="IBE77" s="25"/>
      <c r="IBF77" s="25"/>
      <c r="IBG77" s="25"/>
      <c r="IBH77" s="25"/>
      <c r="IBI77" s="25"/>
      <c r="IBJ77" s="25"/>
      <c r="IBK77" s="25"/>
      <c r="IBL77" s="25"/>
      <c r="IBM77" s="25"/>
      <c r="IBN77" s="25"/>
      <c r="IBO77" s="25"/>
      <c r="IBP77" s="25"/>
      <c r="IBQ77" s="25"/>
      <c r="IBR77" s="25"/>
      <c r="IBS77" s="25"/>
      <c r="IBT77" s="25"/>
      <c r="IBU77" s="25"/>
      <c r="IBV77" s="25"/>
      <c r="IBW77" s="25"/>
      <c r="IBX77" s="25"/>
      <c r="IBY77" s="25"/>
      <c r="IBZ77" s="25"/>
      <c r="ICA77" s="25"/>
      <c r="ICB77" s="25"/>
      <c r="ICC77" s="25"/>
      <c r="ICD77" s="25"/>
      <c r="ICE77" s="25"/>
      <c r="ICF77" s="25"/>
      <c r="ICG77" s="25"/>
      <c r="ICH77" s="25"/>
      <c r="ICI77" s="25"/>
      <c r="ICJ77" s="25"/>
      <c r="ICK77" s="25"/>
      <c r="ICL77" s="25"/>
      <c r="ICM77" s="25"/>
      <c r="ICN77" s="25"/>
      <c r="ICO77" s="25"/>
      <c r="ICP77" s="25"/>
      <c r="ICQ77" s="25"/>
      <c r="ICR77" s="25"/>
      <c r="ICS77" s="25"/>
      <c r="ICT77" s="25"/>
      <c r="ICU77" s="25"/>
      <c r="ICV77" s="25"/>
      <c r="ICW77" s="25"/>
      <c r="ICX77" s="25"/>
      <c r="ICY77" s="25"/>
      <c r="ICZ77" s="25"/>
      <c r="IDA77" s="25"/>
      <c r="IDB77" s="25"/>
      <c r="IDC77" s="25"/>
      <c r="IDD77" s="25"/>
      <c r="IDE77" s="25"/>
      <c r="IDF77" s="25"/>
      <c r="IDG77" s="25"/>
      <c r="IDH77" s="25"/>
      <c r="IDI77" s="25"/>
      <c r="IDJ77" s="25"/>
      <c r="IDK77" s="25"/>
      <c r="IDL77" s="25"/>
      <c r="IDM77" s="25"/>
      <c r="IDN77" s="25"/>
      <c r="IDO77" s="25"/>
      <c r="IDP77" s="25"/>
      <c r="IDQ77" s="25"/>
      <c r="IDR77" s="25"/>
      <c r="IDS77" s="25"/>
      <c r="IDT77" s="25"/>
      <c r="IDU77" s="25"/>
      <c r="IDV77" s="25"/>
      <c r="IDW77" s="25"/>
      <c r="IDX77" s="25"/>
      <c r="IDY77" s="25"/>
      <c r="IDZ77" s="25"/>
      <c r="IEA77" s="25"/>
      <c r="IEB77" s="25"/>
      <c r="IEC77" s="25"/>
      <c r="IED77" s="25"/>
      <c r="IEE77" s="25"/>
      <c r="IEF77" s="25"/>
      <c r="IEG77" s="25"/>
      <c r="IEH77" s="25"/>
      <c r="IEI77" s="25"/>
      <c r="IEJ77" s="25"/>
      <c r="IEK77" s="25"/>
      <c r="IEL77" s="25"/>
      <c r="IEM77" s="25"/>
      <c r="IEN77" s="25"/>
      <c r="IEO77" s="25"/>
      <c r="IEP77" s="25"/>
      <c r="IEQ77" s="25"/>
      <c r="IER77" s="25"/>
      <c r="IES77" s="25"/>
      <c r="IET77" s="25"/>
      <c r="IEU77" s="25"/>
      <c r="IEV77" s="25"/>
      <c r="IEW77" s="25"/>
      <c r="IEX77" s="25"/>
      <c r="IEY77" s="25"/>
      <c r="IEZ77" s="25"/>
      <c r="IFA77" s="25"/>
      <c r="IFB77" s="25"/>
      <c r="IFC77" s="25"/>
      <c r="IFD77" s="25"/>
      <c r="IFE77" s="25"/>
      <c r="IFF77" s="25"/>
      <c r="IFG77" s="25"/>
      <c r="IFH77" s="25"/>
      <c r="IFI77" s="25"/>
      <c r="IFJ77" s="25"/>
      <c r="IFK77" s="25"/>
      <c r="IFL77" s="25"/>
      <c r="IFM77" s="25"/>
      <c r="IFN77" s="25"/>
      <c r="IFO77" s="25"/>
      <c r="IFP77" s="25"/>
      <c r="IFQ77" s="25"/>
      <c r="IFR77" s="25"/>
      <c r="IFS77" s="25"/>
      <c r="IFT77" s="25"/>
      <c r="IFU77" s="25"/>
      <c r="IFV77" s="25"/>
      <c r="IFW77" s="25"/>
      <c r="IFX77" s="25"/>
      <c r="IFY77" s="25"/>
      <c r="IFZ77" s="25"/>
      <c r="IGA77" s="25"/>
      <c r="IGB77" s="25"/>
      <c r="IGC77" s="25"/>
      <c r="IGD77" s="25"/>
      <c r="IGE77" s="25"/>
      <c r="IGF77" s="25"/>
      <c r="IGG77" s="25"/>
      <c r="IGH77" s="25"/>
      <c r="IGI77" s="25"/>
      <c r="IGJ77" s="25"/>
      <c r="IGK77" s="25"/>
      <c r="IGL77" s="25"/>
      <c r="IGM77" s="25"/>
      <c r="IGN77" s="25"/>
      <c r="IGO77" s="25"/>
      <c r="IGP77" s="25"/>
      <c r="IGQ77" s="25"/>
      <c r="IGR77" s="25"/>
      <c r="IGS77" s="25"/>
      <c r="IGT77" s="25"/>
      <c r="IGU77" s="25"/>
      <c r="IGV77" s="25"/>
      <c r="IGW77" s="25"/>
      <c r="IGX77" s="25"/>
      <c r="IGY77" s="25"/>
      <c r="IGZ77" s="25"/>
      <c r="IHA77" s="25"/>
      <c r="IHB77" s="25"/>
      <c r="IHC77" s="25"/>
      <c r="IHD77" s="25"/>
      <c r="IHE77" s="25"/>
      <c r="IHF77" s="25"/>
      <c r="IHG77" s="25"/>
      <c r="IHH77" s="25"/>
      <c r="IHI77" s="25"/>
      <c r="IHJ77" s="25"/>
      <c r="IHK77" s="25"/>
      <c r="IHL77" s="25"/>
      <c r="IHM77" s="25"/>
      <c r="IHN77" s="25"/>
      <c r="IHO77" s="25"/>
      <c r="IHP77" s="25"/>
      <c r="IHQ77" s="25"/>
      <c r="IHR77" s="25"/>
      <c r="IHS77" s="25"/>
      <c r="IHT77" s="25"/>
      <c r="IHU77" s="25"/>
      <c r="IHV77" s="25"/>
      <c r="IHW77" s="25"/>
      <c r="IHX77" s="25"/>
      <c r="IHY77" s="25"/>
      <c r="IHZ77" s="25"/>
      <c r="IIA77" s="25"/>
      <c r="IIB77" s="25"/>
      <c r="IIC77" s="25"/>
      <c r="IID77" s="25"/>
      <c r="IIE77" s="25"/>
      <c r="IIF77" s="25"/>
      <c r="IIG77" s="25"/>
      <c r="IIH77" s="25"/>
      <c r="III77" s="25"/>
      <c r="IIJ77" s="25"/>
      <c r="IIK77" s="25"/>
      <c r="IIL77" s="25"/>
      <c r="IIM77" s="25"/>
      <c r="IIN77" s="25"/>
      <c r="IIO77" s="25"/>
      <c r="IIP77" s="25"/>
      <c r="IIQ77" s="25"/>
      <c r="IIR77" s="25"/>
      <c r="IIS77" s="25"/>
      <c r="IIT77" s="25"/>
      <c r="IIU77" s="25"/>
      <c r="IIV77" s="25"/>
      <c r="IIW77" s="25"/>
      <c r="IIX77" s="25"/>
      <c r="IIY77" s="25"/>
      <c r="IIZ77" s="25"/>
      <c r="IJA77" s="25"/>
      <c r="IJB77" s="25"/>
      <c r="IJC77" s="25"/>
      <c r="IJD77" s="25"/>
      <c r="IJE77" s="25"/>
      <c r="IJF77" s="25"/>
      <c r="IJG77" s="25"/>
      <c r="IJH77" s="25"/>
      <c r="IJI77" s="25"/>
      <c r="IJJ77" s="25"/>
      <c r="IJK77" s="25"/>
      <c r="IJL77" s="25"/>
      <c r="IJM77" s="25"/>
      <c r="IJN77" s="25"/>
      <c r="IJO77" s="25"/>
      <c r="IJP77" s="25"/>
      <c r="IJQ77" s="25"/>
      <c r="IJR77" s="25"/>
      <c r="IJS77" s="25"/>
      <c r="IJT77" s="25"/>
      <c r="IJU77" s="25"/>
      <c r="IJV77" s="25"/>
      <c r="IJW77" s="25"/>
      <c r="IJX77" s="25"/>
      <c r="IJY77" s="25"/>
      <c r="IJZ77" s="25"/>
      <c r="IKA77" s="25"/>
      <c r="IKB77" s="25"/>
      <c r="IKC77" s="25"/>
      <c r="IKD77" s="25"/>
      <c r="IKE77" s="25"/>
      <c r="IKF77" s="25"/>
      <c r="IKG77" s="25"/>
      <c r="IKH77" s="25"/>
      <c r="IKI77" s="25"/>
      <c r="IKJ77" s="25"/>
      <c r="IKK77" s="25"/>
      <c r="IKL77" s="25"/>
      <c r="IKM77" s="25"/>
      <c r="IKN77" s="25"/>
      <c r="IKO77" s="25"/>
      <c r="IKP77" s="25"/>
      <c r="IKQ77" s="25"/>
      <c r="IKR77" s="25"/>
      <c r="IKS77" s="25"/>
      <c r="IKT77" s="25"/>
      <c r="IKU77" s="25"/>
      <c r="IKV77" s="25"/>
      <c r="IKW77" s="25"/>
      <c r="IKX77" s="25"/>
      <c r="IKY77" s="25"/>
      <c r="IKZ77" s="25"/>
      <c r="ILA77" s="25"/>
      <c r="ILB77" s="25"/>
      <c r="ILC77" s="25"/>
      <c r="ILD77" s="25"/>
      <c r="ILE77" s="25"/>
      <c r="ILF77" s="25"/>
      <c r="ILG77" s="25"/>
      <c r="ILH77" s="25"/>
      <c r="ILI77" s="25"/>
      <c r="ILJ77" s="25"/>
      <c r="ILK77" s="25"/>
      <c r="ILL77" s="25"/>
      <c r="ILM77" s="25"/>
      <c r="ILN77" s="25"/>
      <c r="ILO77" s="25"/>
      <c r="ILP77" s="25"/>
      <c r="ILQ77" s="25"/>
      <c r="ILR77" s="25"/>
      <c r="ILS77" s="25"/>
      <c r="ILT77" s="25"/>
      <c r="ILU77" s="25"/>
      <c r="ILV77" s="25"/>
      <c r="ILW77" s="25"/>
      <c r="ILX77" s="25"/>
      <c r="ILY77" s="25"/>
      <c r="ILZ77" s="25"/>
      <c r="IMA77" s="25"/>
      <c r="IMB77" s="25"/>
      <c r="IMC77" s="25"/>
      <c r="IMD77" s="25"/>
      <c r="IME77" s="25"/>
      <c r="IMF77" s="25"/>
      <c r="IMG77" s="25"/>
      <c r="IMH77" s="25"/>
      <c r="IMI77" s="25"/>
      <c r="IMJ77" s="25"/>
      <c r="IMK77" s="25"/>
      <c r="IML77" s="25"/>
      <c r="IMM77" s="25"/>
      <c r="IMN77" s="25"/>
      <c r="IMO77" s="25"/>
      <c r="IMP77" s="25"/>
      <c r="IMQ77" s="25"/>
      <c r="IMR77" s="25"/>
      <c r="IMS77" s="25"/>
      <c r="IMT77" s="25"/>
      <c r="IMU77" s="25"/>
      <c r="IMV77" s="25"/>
      <c r="IMW77" s="25"/>
      <c r="IMX77" s="25"/>
      <c r="IMY77" s="25"/>
      <c r="IMZ77" s="25"/>
      <c r="INA77" s="25"/>
      <c r="INB77" s="25"/>
      <c r="INC77" s="25"/>
      <c r="IND77" s="25"/>
      <c r="INE77" s="25"/>
      <c r="INF77" s="25"/>
      <c r="ING77" s="25"/>
      <c r="INH77" s="25"/>
      <c r="INI77" s="25"/>
      <c r="INJ77" s="25"/>
      <c r="INK77" s="25"/>
      <c r="INL77" s="25"/>
      <c r="INM77" s="25"/>
      <c r="INN77" s="25"/>
      <c r="INO77" s="25"/>
      <c r="INP77" s="25"/>
      <c r="INQ77" s="25"/>
      <c r="INR77" s="25"/>
      <c r="INS77" s="25"/>
      <c r="INT77" s="25"/>
      <c r="INU77" s="25"/>
      <c r="INV77" s="25"/>
      <c r="INW77" s="25"/>
      <c r="INX77" s="25"/>
      <c r="INY77" s="25"/>
      <c r="INZ77" s="25"/>
      <c r="IOA77" s="25"/>
      <c r="IOB77" s="25"/>
      <c r="IOC77" s="25"/>
      <c r="IOD77" s="25"/>
      <c r="IOE77" s="25"/>
      <c r="IOF77" s="25"/>
      <c r="IOG77" s="25"/>
      <c r="IOH77" s="25"/>
      <c r="IOI77" s="25"/>
      <c r="IOJ77" s="25"/>
      <c r="IOK77" s="25"/>
      <c r="IOL77" s="25"/>
      <c r="IOM77" s="25"/>
      <c r="ION77" s="25"/>
      <c r="IOO77" s="25"/>
      <c r="IOP77" s="25"/>
      <c r="IOQ77" s="25"/>
      <c r="IOR77" s="25"/>
      <c r="IOS77" s="25"/>
      <c r="IOT77" s="25"/>
      <c r="IOU77" s="25"/>
      <c r="IOV77" s="25"/>
      <c r="IOW77" s="25"/>
      <c r="IOX77" s="25"/>
      <c r="IOY77" s="25"/>
      <c r="IOZ77" s="25"/>
      <c r="IPA77" s="25"/>
      <c r="IPB77" s="25"/>
      <c r="IPC77" s="25"/>
      <c r="IPD77" s="25"/>
      <c r="IPE77" s="25"/>
      <c r="IPF77" s="25"/>
      <c r="IPG77" s="25"/>
      <c r="IPH77" s="25"/>
      <c r="IPI77" s="25"/>
      <c r="IPJ77" s="25"/>
      <c r="IPK77" s="25"/>
      <c r="IPL77" s="25"/>
      <c r="IPM77" s="25"/>
      <c r="IPN77" s="25"/>
      <c r="IPO77" s="25"/>
      <c r="IPP77" s="25"/>
      <c r="IPQ77" s="25"/>
      <c r="IPR77" s="25"/>
      <c r="IPS77" s="25"/>
      <c r="IPT77" s="25"/>
      <c r="IPU77" s="25"/>
      <c r="IPV77" s="25"/>
      <c r="IPW77" s="25"/>
      <c r="IPX77" s="25"/>
      <c r="IPY77" s="25"/>
      <c r="IPZ77" s="25"/>
      <c r="IQA77" s="25"/>
      <c r="IQB77" s="25"/>
      <c r="IQC77" s="25"/>
      <c r="IQD77" s="25"/>
      <c r="IQE77" s="25"/>
      <c r="IQF77" s="25"/>
      <c r="IQG77" s="25"/>
      <c r="IQH77" s="25"/>
      <c r="IQI77" s="25"/>
      <c r="IQJ77" s="25"/>
      <c r="IQK77" s="25"/>
      <c r="IQL77" s="25"/>
      <c r="IQM77" s="25"/>
      <c r="IQN77" s="25"/>
      <c r="IQO77" s="25"/>
      <c r="IQP77" s="25"/>
      <c r="IQQ77" s="25"/>
      <c r="IQR77" s="25"/>
      <c r="IQS77" s="25"/>
      <c r="IQT77" s="25"/>
      <c r="IQU77" s="25"/>
      <c r="IQV77" s="25"/>
      <c r="IQW77" s="25"/>
      <c r="IQX77" s="25"/>
      <c r="IQY77" s="25"/>
      <c r="IQZ77" s="25"/>
      <c r="IRA77" s="25"/>
      <c r="IRB77" s="25"/>
      <c r="IRC77" s="25"/>
      <c r="IRD77" s="25"/>
      <c r="IRE77" s="25"/>
      <c r="IRF77" s="25"/>
      <c r="IRG77" s="25"/>
      <c r="IRH77" s="25"/>
      <c r="IRI77" s="25"/>
      <c r="IRJ77" s="25"/>
      <c r="IRK77" s="25"/>
      <c r="IRL77" s="25"/>
      <c r="IRM77" s="25"/>
      <c r="IRN77" s="25"/>
      <c r="IRO77" s="25"/>
      <c r="IRP77" s="25"/>
      <c r="IRQ77" s="25"/>
      <c r="IRR77" s="25"/>
      <c r="IRS77" s="25"/>
      <c r="IRT77" s="25"/>
      <c r="IRU77" s="25"/>
      <c r="IRV77" s="25"/>
      <c r="IRW77" s="25"/>
      <c r="IRX77" s="25"/>
      <c r="IRY77" s="25"/>
      <c r="IRZ77" s="25"/>
      <c r="ISA77" s="25"/>
      <c r="ISB77" s="25"/>
      <c r="ISC77" s="25"/>
      <c r="ISD77" s="25"/>
      <c r="ISE77" s="25"/>
      <c r="ISF77" s="25"/>
      <c r="ISG77" s="25"/>
      <c r="ISH77" s="25"/>
      <c r="ISI77" s="25"/>
      <c r="ISJ77" s="25"/>
      <c r="ISK77" s="25"/>
      <c r="ISL77" s="25"/>
      <c r="ISM77" s="25"/>
      <c r="ISN77" s="25"/>
      <c r="ISO77" s="25"/>
      <c r="ISP77" s="25"/>
      <c r="ISQ77" s="25"/>
      <c r="ISR77" s="25"/>
      <c r="ISS77" s="25"/>
      <c r="IST77" s="25"/>
      <c r="ISU77" s="25"/>
      <c r="ISV77" s="25"/>
      <c r="ISW77" s="25"/>
      <c r="ISX77" s="25"/>
      <c r="ISY77" s="25"/>
      <c r="ISZ77" s="25"/>
      <c r="ITA77" s="25"/>
      <c r="ITB77" s="25"/>
      <c r="ITC77" s="25"/>
      <c r="ITD77" s="25"/>
      <c r="ITE77" s="25"/>
      <c r="ITF77" s="25"/>
      <c r="ITG77" s="25"/>
      <c r="ITH77" s="25"/>
      <c r="ITI77" s="25"/>
      <c r="ITJ77" s="25"/>
      <c r="ITK77" s="25"/>
      <c r="ITL77" s="25"/>
      <c r="ITM77" s="25"/>
      <c r="ITN77" s="25"/>
      <c r="ITO77" s="25"/>
      <c r="ITP77" s="25"/>
      <c r="ITQ77" s="25"/>
      <c r="ITR77" s="25"/>
      <c r="ITS77" s="25"/>
      <c r="ITT77" s="25"/>
      <c r="ITU77" s="25"/>
      <c r="ITV77" s="25"/>
      <c r="ITW77" s="25"/>
      <c r="ITX77" s="25"/>
      <c r="ITY77" s="25"/>
      <c r="ITZ77" s="25"/>
      <c r="IUA77" s="25"/>
      <c r="IUB77" s="25"/>
      <c r="IUC77" s="25"/>
      <c r="IUD77" s="25"/>
      <c r="IUE77" s="25"/>
      <c r="IUF77" s="25"/>
      <c r="IUG77" s="25"/>
      <c r="IUH77" s="25"/>
      <c r="IUI77" s="25"/>
      <c r="IUJ77" s="25"/>
      <c r="IUK77" s="25"/>
      <c r="IUL77" s="25"/>
      <c r="IUM77" s="25"/>
      <c r="IUN77" s="25"/>
      <c r="IUO77" s="25"/>
      <c r="IUP77" s="25"/>
      <c r="IUQ77" s="25"/>
      <c r="IUR77" s="25"/>
      <c r="IUS77" s="25"/>
      <c r="IUT77" s="25"/>
      <c r="IUU77" s="25"/>
      <c r="IUV77" s="25"/>
      <c r="IUW77" s="25"/>
      <c r="IUX77" s="25"/>
      <c r="IUY77" s="25"/>
      <c r="IUZ77" s="25"/>
      <c r="IVA77" s="25"/>
      <c r="IVB77" s="25"/>
      <c r="IVC77" s="25"/>
      <c r="IVD77" s="25"/>
      <c r="IVE77" s="25"/>
      <c r="IVF77" s="25"/>
      <c r="IVG77" s="25"/>
      <c r="IVH77" s="25"/>
      <c r="IVI77" s="25"/>
      <c r="IVJ77" s="25"/>
      <c r="IVK77" s="25"/>
      <c r="IVL77" s="25"/>
      <c r="IVM77" s="25"/>
      <c r="IVN77" s="25"/>
      <c r="IVO77" s="25"/>
      <c r="IVP77" s="25"/>
      <c r="IVQ77" s="25"/>
      <c r="IVR77" s="25"/>
      <c r="IVS77" s="25"/>
      <c r="IVT77" s="25"/>
      <c r="IVU77" s="25"/>
      <c r="IVV77" s="25"/>
      <c r="IVW77" s="25"/>
      <c r="IVX77" s="25"/>
      <c r="IVY77" s="25"/>
      <c r="IVZ77" s="25"/>
      <c r="IWA77" s="25"/>
      <c r="IWB77" s="25"/>
      <c r="IWC77" s="25"/>
      <c r="IWD77" s="25"/>
      <c r="IWE77" s="25"/>
      <c r="IWF77" s="25"/>
      <c r="IWG77" s="25"/>
      <c r="IWH77" s="25"/>
      <c r="IWI77" s="25"/>
      <c r="IWJ77" s="25"/>
      <c r="IWK77" s="25"/>
      <c r="IWL77" s="25"/>
      <c r="IWM77" s="25"/>
      <c r="IWN77" s="25"/>
      <c r="IWO77" s="25"/>
      <c r="IWP77" s="25"/>
      <c r="IWQ77" s="25"/>
      <c r="IWR77" s="25"/>
      <c r="IWS77" s="25"/>
      <c r="IWT77" s="25"/>
      <c r="IWU77" s="25"/>
      <c r="IWV77" s="25"/>
      <c r="IWW77" s="25"/>
      <c r="IWX77" s="25"/>
      <c r="IWY77" s="25"/>
      <c r="IWZ77" s="25"/>
      <c r="IXA77" s="25"/>
      <c r="IXB77" s="25"/>
      <c r="IXC77" s="25"/>
      <c r="IXD77" s="25"/>
      <c r="IXE77" s="25"/>
      <c r="IXF77" s="25"/>
      <c r="IXG77" s="25"/>
      <c r="IXH77" s="25"/>
      <c r="IXI77" s="25"/>
      <c r="IXJ77" s="25"/>
      <c r="IXK77" s="25"/>
      <c r="IXL77" s="25"/>
      <c r="IXM77" s="25"/>
      <c r="IXN77" s="25"/>
      <c r="IXO77" s="25"/>
      <c r="IXP77" s="25"/>
      <c r="IXQ77" s="25"/>
      <c r="IXR77" s="25"/>
      <c r="IXS77" s="25"/>
      <c r="IXT77" s="25"/>
      <c r="IXU77" s="25"/>
      <c r="IXV77" s="25"/>
      <c r="IXW77" s="25"/>
      <c r="IXX77" s="25"/>
      <c r="IXY77" s="25"/>
      <c r="IXZ77" s="25"/>
      <c r="IYA77" s="25"/>
      <c r="IYB77" s="25"/>
      <c r="IYC77" s="25"/>
      <c r="IYD77" s="25"/>
      <c r="IYE77" s="25"/>
      <c r="IYF77" s="25"/>
      <c r="IYG77" s="25"/>
      <c r="IYH77" s="25"/>
      <c r="IYI77" s="25"/>
      <c r="IYJ77" s="25"/>
      <c r="IYK77" s="25"/>
      <c r="IYL77" s="25"/>
      <c r="IYM77" s="25"/>
      <c r="IYN77" s="25"/>
      <c r="IYO77" s="25"/>
      <c r="IYP77" s="25"/>
      <c r="IYQ77" s="25"/>
      <c r="IYR77" s="25"/>
      <c r="IYS77" s="25"/>
      <c r="IYT77" s="25"/>
      <c r="IYU77" s="25"/>
      <c r="IYV77" s="25"/>
      <c r="IYW77" s="25"/>
      <c r="IYX77" s="25"/>
      <c r="IYY77" s="25"/>
      <c r="IYZ77" s="25"/>
      <c r="IZA77" s="25"/>
      <c r="IZB77" s="25"/>
      <c r="IZC77" s="25"/>
      <c r="IZD77" s="25"/>
      <c r="IZE77" s="25"/>
      <c r="IZF77" s="25"/>
      <c r="IZG77" s="25"/>
      <c r="IZH77" s="25"/>
      <c r="IZI77" s="25"/>
      <c r="IZJ77" s="25"/>
      <c r="IZK77" s="25"/>
      <c r="IZL77" s="25"/>
      <c r="IZM77" s="25"/>
      <c r="IZN77" s="25"/>
      <c r="IZO77" s="25"/>
      <c r="IZP77" s="25"/>
      <c r="IZQ77" s="25"/>
      <c r="IZR77" s="25"/>
      <c r="IZS77" s="25"/>
      <c r="IZT77" s="25"/>
      <c r="IZU77" s="25"/>
      <c r="IZV77" s="25"/>
      <c r="IZW77" s="25"/>
      <c r="IZX77" s="25"/>
      <c r="IZY77" s="25"/>
      <c r="IZZ77" s="25"/>
      <c r="JAA77" s="25"/>
      <c r="JAB77" s="25"/>
      <c r="JAC77" s="25"/>
      <c r="JAD77" s="25"/>
      <c r="JAE77" s="25"/>
      <c r="JAF77" s="25"/>
      <c r="JAG77" s="25"/>
      <c r="JAH77" s="25"/>
      <c r="JAI77" s="25"/>
      <c r="JAJ77" s="25"/>
      <c r="JAK77" s="25"/>
      <c r="JAL77" s="25"/>
      <c r="JAM77" s="25"/>
      <c r="JAN77" s="25"/>
      <c r="JAO77" s="25"/>
      <c r="JAP77" s="25"/>
      <c r="JAQ77" s="25"/>
      <c r="JAR77" s="25"/>
      <c r="JAS77" s="25"/>
      <c r="JAT77" s="25"/>
      <c r="JAU77" s="25"/>
      <c r="JAV77" s="25"/>
      <c r="JAW77" s="25"/>
      <c r="JAX77" s="25"/>
      <c r="JAY77" s="25"/>
      <c r="JAZ77" s="25"/>
      <c r="JBA77" s="25"/>
      <c r="JBB77" s="25"/>
      <c r="JBC77" s="25"/>
      <c r="JBD77" s="25"/>
      <c r="JBE77" s="25"/>
      <c r="JBF77" s="25"/>
      <c r="JBG77" s="25"/>
      <c r="JBH77" s="25"/>
      <c r="JBI77" s="25"/>
      <c r="JBJ77" s="25"/>
      <c r="JBK77" s="25"/>
      <c r="JBL77" s="25"/>
      <c r="JBM77" s="25"/>
      <c r="JBN77" s="25"/>
      <c r="JBO77" s="25"/>
      <c r="JBP77" s="25"/>
      <c r="JBQ77" s="25"/>
      <c r="JBR77" s="25"/>
      <c r="JBS77" s="25"/>
      <c r="JBT77" s="25"/>
      <c r="JBU77" s="25"/>
      <c r="JBV77" s="25"/>
      <c r="JBW77" s="25"/>
      <c r="JBX77" s="25"/>
      <c r="JBY77" s="25"/>
      <c r="JBZ77" s="25"/>
      <c r="JCA77" s="25"/>
      <c r="JCB77" s="25"/>
      <c r="JCC77" s="25"/>
      <c r="JCD77" s="25"/>
      <c r="JCE77" s="25"/>
      <c r="JCF77" s="25"/>
      <c r="JCG77" s="25"/>
      <c r="JCH77" s="25"/>
      <c r="JCI77" s="25"/>
      <c r="JCJ77" s="25"/>
      <c r="JCK77" s="25"/>
      <c r="JCL77" s="25"/>
      <c r="JCM77" s="25"/>
      <c r="JCN77" s="25"/>
      <c r="JCO77" s="25"/>
      <c r="JCP77" s="25"/>
      <c r="JCQ77" s="25"/>
      <c r="JCR77" s="25"/>
      <c r="JCS77" s="25"/>
      <c r="JCT77" s="25"/>
      <c r="JCU77" s="25"/>
      <c r="JCV77" s="25"/>
      <c r="JCW77" s="25"/>
      <c r="JCX77" s="25"/>
      <c r="JCY77" s="25"/>
      <c r="JCZ77" s="25"/>
      <c r="JDA77" s="25"/>
      <c r="JDB77" s="25"/>
      <c r="JDC77" s="25"/>
      <c r="JDD77" s="25"/>
      <c r="JDE77" s="25"/>
      <c r="JDF77" s="25"/>
      <c r="JDG77" s="25"/>
      <c r="JDH77" s="25"/>
      <c r="JDI77" s="25"/>
      <c r="JDJ77" s="25"/>
      <c r="JDK77" s="25"/>
      <c r="JDL77" s="25"/>
      <c r="JDM77" s="25"/>
      <c r="JDN77" s="25"/>
      <c r="JDO77" s="25"/>
      <c r="JDP77" s="25"/>
      <c r="JDQ77" s="25"/>
      <c r="JDR77" s="25"/>
      <c r="JDS77" s="25"/>
      <c r="JDT77" s="25"/>
      <c r="JDU77" s="25"/>
      <c r="JDV77" s="25"/>
      <c r="JDW77" s="25"/>
      <c r="JDX77" s="25"/>
      <c r="JDY77" s="25"/>
      <c r="JDZ77" s="25"/>
      <c r="JEA77" s="25"/>
      <c r="JEB77" s="25"/>
      <c r="JEC77" s="25"/>
      <c r="JED77" s="25"/>
      <c r="JEE77" s="25"/>
      <c r="JEF77" s="25"/>
      <c r="JEG77" s="25"/>
      <c r="JEH77" s="25"/>
      <c r="JEI77" s="25"/>
      <c r="JEJ77" s="25"/>
      <c r="JEK77" s="25"/>
      <c r="JEL77" s="25"/>
      <c r="JEM77" s="25"/>
      <c r="JEN77" s="25"/>
      <c r="JEO77" s="25"/>
      <c r="JEP77" s="25"/>
      <c r="JEQ77" s="25"/>
      <c r="JER77" s="25"/>
      <c r="JES77" s="25"/>
      <c r="JET77" s="25"/>
      <c r="JEU77" s="25"/>
      <c r="JEV77" s="25"/>
      <c r="JEW77" s="25"/>
      <c r="JEX77" s="25"/>
      <c r="JEY77" s="25"/>
      <c r="JEZ77" s="25"/>
      <c r="JFA77" s="25"/>
      <c r="JFB77" s="25"/>
      <c r="JFC77" s="25"/>
      <c r="JFD77" s="25"/>
      <c r="JFE77" s="25"/>
      <c r="JFF77" s="25"/>
      <c r="JFG77" s="25"/>
      <c r="JFH77" s="25"/>
      <c r="JFI77" s="25"/>
      <c r="JFJ77" s="25"/>
      <c r="JFK77" s="25"/>
      <c r="JFL77" s="25"/>
      <c r="JFM77" s="25"/>
      <c r="JFN77" s="25"/>
      <c r="JFO77" s="25"/>
      <c r="JFP77" s="25"/>
      <c r="JFQ77" s="25"/>
      <c r="JFR77" s="25"/>
      <c r="JFS77" s="25"/>
      <c r="JFT77" s="25"/>
      <c r="JFU77" s="25"/>
      <c r="JFV77" s="25"/>
      <c r="JFW77" s="25"/>
      <c r="JFX77" s="25"/>
      <c r="JFY77" s="25"/>
      <c r="JFZ77" s="25"/>
      <c r="JGA77" s="25"/>
      <c r="JGB77" s="25"/>
      <c r="JGC77" s="25"/>
      <c r="JGD77" s="25"/>
      <c r="JGE77" s="25"/>
      <c r="JGF77" s="25"/>
      <c r="JGG77" s="25"/>
      <c r="JGH77" s="25"/>
      <c r="JGI77" s="25"/>
      <c r="JGJ77" s="25"/>
      <c r="JGK77" s="25"/>
      <c r="JGL77" s="25"/>
      <c r="JGM77" s="25"/>
      <c r="JGN77" s="25"/>
      <c r="JGO77" s="25"/>
      <c r="JGP77" s="25"/>
      <c r="JGQ77" s="25"/>
      <c r="JGR77" s="25"/>
      <c r="JGS77" s="25"/>
      <c r="JGT77" s="25"/>
      <c r="JGU77" s="25"/>
      <c r="JGV77" s="25"/>
      <c r="JGW77" s="25"/>
      <c r="JGX77" s="25"/>
      <c r="JGY77" s="25"/>
      <c r="JGZ77" s="25"/>
      <c r="JHA77" s="25"/>
      <c r="JHB77" s="25"/>
      <c r="JHC77" s="25"/>
      <c r="JHD77" s="25"/>
      <c r="JHE77" s="25"/>
      <c r="JHF77" s="25"/>
      <c r="JHG77" s="25"/>
      <c r="JHH77" s="25"/>
      <c r="JHI77" s="25"/>
      <c r="JHJ77" s="25"/>
      <c r="JHK77" s="25"/>
      <c r="JHL77" s="25"/>
      <c r="JHM77" s="25"/>
      <c r="JHN77" s="25"/>
      <c r="JHO77" s="25"/>
      <c r="JHP77" s="25"/>
      <c r="JHQ77" s="25"/>
      <c r="JHR77" s="25"/>
      <c r="JHS77" s="25"/>
      <c r="JHT77" s="25"/>
      <c r="JHU77" s="25"/>
      <c r="JHV77" s="25"/>
      <c r="JHW77" s="25"/>
      <c r="JHX77" s="25"/>
      <c r="JHY77" s="25"/>
      <c r="JHZ77" s="25"/>
      <c r="JIA77" s="25"/>
      <c r="JIB77" s="25"/>
      <c r="JIC77" s="25"/>
      <c r="JID77" s="25"/>
      <c r="JIE77" s="25"/>
      <c r="JIF77" s="25"/>
      <c r="JIG77" s="25"/>
      <c r="JIH77" s="25"/>
      <c r="JII77" s="25"/>
      <c r="JIJ77" s="25"/>
      <c r="JIK77" s="25"/>
      <c r="JIL77" s="25"/>
      <c r="JIM77" s="25"/>
      <c r="JIN77" s="25"/>
      <c r="JIO77" s="25"/>
      <c r="JIP77" s="25"/>
      <c r="JIQ77" s="25"/>
      <c r="JIR77" s="25"/>
      <c r="JIS77" s="25"/>
      <c r="JIT77" s="25"/>
      <c r="JIU77" s="25"/>
      <c r="JIV77" s="25"/>
      <c r="JIW77" s="25"/>
      <c r="JIX77" s="25"/>
      <c r="JIY77" s="25"/>
      <c r="JIZ77" s="25"/>
      <c r="JJA77" s="25"/>
      <c r="JJB77" s="25"/>
      <c r="JJC77" s="25"/>
      <c r="JJD77" s="25"/>
      <c r="JJE77" s="25"/>
      <c r="JJF77" s="25"/>
      <c r="JJG77" s="25"/>
      <c r="JJH77" s="25"/>
      <c r="JJI77" s="25"/>
      <c r="JJJ77" s="25"/>
      <c r="JJK77" s="25"/>
      <c r="JJL77" s="25"/>
      <c r="JJM77" s="25"/>
      <c r="JJN77" s="25"/>
      <c r="JJO77" s="25"/>
      <c r="JJP77" s="25"/>
      <c r="JJQ77" s="25"/>
      <c r="JJR77" s="25"/>
      <c r="JJS77" s="25"/>
      <c r="JJT77" s="25"/>
      <c r="JJU77" s="25"/>
      <c r="JJV77" s="25"/>
      <c r="JJW77" s="25"/>
      <c r="JJX77" s="25"/>
      <c r="JJY77" s="25"/>
      <c r="JJZ77" s="25"/>
      <c r="JKA77" s="25"/>
      <c r="JKB77" s="25"/>
      <c r="JKC77" s="25"/>
      <c r="JKD77" s="25"/>
      <c r="JKE77" s="25"/>
      <c r="JKF77" s="25"/>
      <c r="JKG77" s="25"/>
      <c r="JKH77" s="25"/>
      <c r="JKI77" s="25"/>
      <c r="JKJ77" s="25"/>
      <c r="JKK77" s="25"/>
      <c r="JKL77" s="25"/>
      <c r="JKM77" s="25"/>
      <c r="JKN77" s="25"/>
      <c r="JKO77" s="25"/>
      <c r="JKP77" s="25"/>
      <c r="JKQ77" s="25"/>
      <c r="JKR77" s="25"/>
      <c r="JKS77" s="25"/>
      <c r="JKT77" s="25"/>
      <c r="JKU77" s="25"/>
      <c r="JKV77" s="25"/>
      <c r="JKW77" s="25"/>
      <c r="JKX77" s="25"/>
      <c r="JKY77" s="25"/>
      <c r="JKZ77" s="25"/>
      <c r="JLA77" s="25"/>
      <c r="JLB77" s="25"/>
      <c r="JLC77" s="25"/>
      <c r="JLD77" s="25"/>
      <c r="JLE77" s="25"/>
      <c r="JLF77" s="25"/>
      <c r="JLG77" s="25"/>
      <c r="JLH77" s="25"/>
      <c r="JLI77" s="25"/>
      <c r="JLJ77" s="25"/>
      <c r="JLK77" s="25"/>
      <c r="JLL77" s="25"/>
      <c r="JLM77" s="25"/>
      <c r="JLN77" s="25"/>
      <c r="JLO77" s="25"/>
      <c r="JLP77" s="25"/>
      <c r="JLQ77" s="25"/>
      <c r="JLR77" s="25"/>
      <c r="JLS77" s="25"/>
      <c r="JLT77" s="25"/>
      <c r="JLU77" s="25"/>
      <c r="JLV77" s="25"/>
      <c r="JLW77" s="25"/>
      <c r="JLX77" s="25"/>
      <c r="JLY77" s="25"/>
      <c r="JLZ77" s="25"/>
      <c r="JMA77" s="25"/>
      <c r="JMB77" s="25"/>
      <c r="JMC77" s="25"/>
      <c r="JMD77" s="25"/>
      <c r="JME77" s="25"/>
      <c r="JMF77" s="25"/>
      <c r="JMG77" s="25"/>
      <c r="JMH77" s="25"/>
      <c r="JMI77" s="25"/>
      <c r="JMJ77" s="25"/>
      <c r="JMK77" s="25"/>
      <c r="JML77" s="25"/>
      <c r="JMM77" s="25"/>
      <c r="JMN77" s="25"/>
      <c r="JMO77" s="25"/>
      <c r="JMP77" s="25"/>
      <c r="JMQ77" s="25"/>
      <c r="JMR77" s="25"/>
      <c r="JMS77" s="25"/>
      <c r="JMT77" s="25"/>
      <c r="JMU77" s="25"/>
      <c r="JMV77" s="25"/>
      <c r="JMW77" s="25"/>
      <c r="JMX77" s="25"/>
      <c r="JMY77" s="25"/>
      <c r="JMZ77" s="25"/>
      <c r="JNA77" s="25"/>
      <c r="JNB77" s="25"/>
      <c r="JNC77" s="25"/>
      <c r="JND77" s="25"/>
      <c r="JNE77" s="25"/>
      <c r="JNF77" s="25"/>
      <c r="JNG77" s="25"/>
      <c r="JNH77" s="25"/>
      <c r="JNI77" s="25"/>
      <c r="JNJ77" s="25"/>
      <c r="JNK77" s="25"/>
      <c r="JNL77" s="25"/>
      <c r="JNM77" s="25"/>
      <c r="JNN77" s="25"/>
      <c r="JNO77" s="25"/>
      <c r="JNP77" s="25"/>
      <c r="JNQ77" s="25"/>
      <c r="JNR77" s="25"/>
      <c r="JNS77" s="25"/>
      <c r="JNT77" s="25"/>
      <c r="JNU77" s="25"/>
      <c r="JNV77" s="25"/>
      <c r="JNW77" s="25"/>
      <c r="JNX77" s="25"/>
      <c r="JNY77" s="25"/>
      <c r="JNZ77" s="25"/>
      <c r="JOA77" s="25"/>
      <c r="JOB77" s="25"/>
      <c r="JOC77" s="25"/>
      <c r="JOD77" s="25"/>
      <c r="JOE77" s="25"/>
      <c r="JOF77" s="25"/>
      <c r="JOG77" s="25"/>
      <c r="JOH77" s="25"/>
      <c r="JOI77" s="25"/>
      <c r="JOJ77" s="25"/>
      <c r="JOK77" s="25"/>
      <c r="JOL77" s="25"/>
      <c r="JOM77" s="25"/>
      <c r="JON77" s="25"/>
      <c r="JOO77" s="25"/>
      <c r="JOP77" s="25"/>
      <c r="JOQ77" s="25"/>
      <c r="JOR77" s="25"/>
      <c r="JOS77" s="25"/>
      <c r="JOT77" s="25"/>
      <c r="JOU77" s="25"/>
      <c r="JOV77" s="25"/>
      <c r="JOW77" s="25"/>
      <c r="JOX77" s="25"/>
      <c r="JOY77" s="25"/>
      <c r="JOZ77" s="25"/>
      <c r="JPA77" s="25"/>
      <c r="JPB77" s="25"/>
      <c r="JPC77" s="25"/>
      <c r="JPD77" s="25"/>
      <c r="JPE77" s="25"/>
      <c r="JPF77" s="25"/>
      <c r="JPG77" s="25"/>
      <c r="JPH77" s="25"/>
      <c r="JPI77" s="25"/>
      <c r="JPJ77" s="25"/>
      <c r="JPK77" s="25"/>
      <c r="JPL77" s="25"/>
      <c r="JPM77" s="25"/>
      <c r="JPN77" s="25"/>
      <c r="JPO77" s="25"/>
      <c r="JPP77" s="25"/>
      <c r="JPQ77" s="25"/>
      <c r="JPR77" s="25"/>
      <c r="JPS77" s="25"/>
      <c r="JPT77" s="25"/>
      <c r="JPU77" s="25"/>
      <c r="JPV77" s="25"/>
      <c r="JPW77" s="25"/>
      <c r="JPX77" s="25"/>
      <c r="JPY77" s="25"/>
      <c r="JPZ77" s="25"/>
      <c r="JQA77" s="25"/>
      <c r="JQB77" s="25"/>
      <c r="JQC77" s="25"/>
      <c r="JQD77" s="25"/>
      <c r="JQE77" s="25"/>
      <c r="JQF77" s="25"/>
      <c r="JQG77" s="25"/>
      <c r="JQH77" s="25"/>
      <c r="JQI77" s="25"/>
      <c r="JQJ77" s="25"/>
      <c r="JQK77" s="25"/>
      <c r="JQL77" s="25"/>
      <c r="JQM77" s="25"/>
      <c r="JQN77" s="25"/>
      <c r="JQO77" s="25"/>
      <c r="JQP77" s="25"/>
      <c r="JQQ77" s="25"/>
      <c r="JQR77" s="25"/>
      <c r="JQS77" s="25"/>
      <c r="JQT77" s="25"/>
      <c r="JQU77" s="25"/>
      <c r="JQV77" s="25"/>
      <c r="JQW77" s="25"/>
      <c r="JQX77" s="25"/>
      <c r="JQY77" s="25"/>
      <c r="JQZ77" s="25"/>
      <c r="JRA77" s="25"/>
      <c r="JRB77" s="25"/>
      <c r="JRC77" s="25"/>
      <c r="JRD77" s="25"/>
      <c r="JRE77" s="25"/>
      <c r="JRF77" s="25"/>
      <c r="JRG77" s="25"/>
      <c r="JRH77" s="25"/>
      <c r="JRI77" s="25"/>
      <c r="JRJ77" s="25"/>
      <c r="JRK77" s="25"/>
      <c r="JRL77" s="25"/>
      <c r="JRM77" s="25"/>
      <c r="JRN77" s="25"/>
      <c r="JRO77" s="25"/>
      <c r="JRP77" s="25"/>
      <c r="JRQ77" s="25"/>
      <c r="JRR77" s="25"/>
      <c r="JRS77" s="25"/>
      <c r="JRT77" s="25"/>
      <c r="JRU77" s="25"/>
      <c r="JRV77" s="25"/>
      <c r="JRW77" s="25"/>
      <c r="JRX77" s="25"/>
      <c r="JRY77" s="25"/>
      <c r="JRZ77" s="25"/>
      <c r="JSA77" s="25"/>
      <c r="JSB77" s="25"/>
      <c r="JSC77" s="25"/>
      <c r="JSD77" s="25"/>
      <c r="JSE77" s="25"/>
      <c r="JSF77" s="25"/>
      <c r="JSG77" s="25"/>
      <c r="JSH77" s="25"/>
      <c r="JSI77" s="25"/>
      <c r="JSJ77" s="25"/>
      <c r="JSK77" s="25"/>
      <c r="JSL77" s="25"/>
      <c r="JSM77" s="25"/>
      <c r="JSN77" s="25"/>
      <c r="JSO77" s="25"/>
      <c r="JSP77" s="25"/>
      <c r="JSQ77" s="25"/>
      <c r="JSR77" s="25"/>
      <c r="JSS77" s="25"/>
      <c r="JST77" s="25"/>
      <c r="JSU77" s="25"/>
      <c r="JSV77" s="25"/>
      <c r="JSW77" s="25"/>
      <c r="JSX77" s="25"/>
      <c r="JSY77" s="25"/>
      <c r="JSZ77" s="25"/>
      <c r="JTA77" s="25"/>
      <c r="JTB77" s="25"/>
      <c r="JTC77" s="25"/>
      <c r="JTD77" s="25"/>
      <c r="JTE77" s="25"/>
      <c r="JTF77" s="25"/>
      <c r="JTG77" s="25"/>
      <c r="JTH77" s="25"/>
      <c r="JTI77" s="25"/>
      <c r="JTJ77" s="25"/>
      <c r="JTK77" s="25"/>
      <c r="JTL77" s="25"/>
      <c r="JTM77" s="25"/>
      <c r="JTN77" s="25"/>
      <c r="JTO77" s="25"/>
      <c r="JTP77" s="25"/>
      <c r="JTQ77" s="25"/>
      <c r="JTR77" s="25"/>
      <c r="JTS77" s="25"/>
      <c r="JTT77" s="25"/>
      <c r="JTU77" s="25"/>
      <c r="JTV77" s="25"/>
      <c r="JTW77" s="25"/>
      <c r="JTX77" s="25"/>
      <c r="JTY77" s="25"/>
      <c r="JTZ77" s="25"/>
      <c r="JUA77" s="25"/>
      <c r="JUB77" s="25"/>
      <c r="JUC77" s="25"/>
      <c r="JUD77" s="25"/>
      <c r="JUE77" s="25"/>
      <c r="JUF77" s="25"/>
      <c r="JUG77" s="25"/>
      <c r="JUH77" s="25"/>
      <c r="JUI77" s="25"/>
      <c r="JUJ77" s="25"/>
      <c r="JUK77" s="25"/>
      <c r="JUL77" s="25"/>
      <c r="JUM77" s="25"/>
      <c r="JUN77" s="25"/>
      <c r="JUO77" s="25"/>
      <c r="JUP77" s="25"/>
      <c r="JUQ77" s="25"/>
      <c r="JUR77" s="25"/>
      <c r="JUS77" s="25"/>
      <c r="JUT77" s="25"/>
      <c r="JUU77" s="25"/>
      <c r="JUV77" s="25"/>
      <c r="JUW77" s="25"/>
      <c r="JUX77" s="25"/>
      <c r="JUY77" s="25"/>
      <c r="JUZ77" s="25"/>
      <c r="JVA77" s="25"/>
      <c r="JVB77" s="25"/>
      <c r="JVC77" s="25"/>
      <c r="JVD77" s="25"/>
      <c r="JVE77" s="25"/>
      <c r="JVF77" s="25"/>
      <c r="JVG77" s="25"/>
      <c r="JVH77" s="25"/>
      <c r="JVI77" s="25"/>
      <c r="JVJ77" s="25"/>
      <c r="JVK77" s="25"/>
      <c r="JVL77" s="25"/>
      <c r="JVM77" s="25"/>
      <c r="JVN77" s="25"/>
      <c r="JVO77" s="25"/>
      <c r="JVP77" s="25"/>
      <c r="JVQ77" s="25"/>
      <c r="JVR77" s="25"/>
      <c r="JVS77" s="25"/>
      <c r="JVT77" s="25"/>
      <c r="JVU77" s="25"/>
      <c r="JVV77" s="25"/>
      <c r="JVW77" s="25"/>
      <c r="JVX77" s="25"/>
      <c r="JVY77" s="25"/>
      <c r="JVZ77" s="25"/>
      <c r="JWA77" s="25"/>
      <c r="JWB77" s="25"/>
      <c r="JWC77" s="25"/>
      <c r="JWD77" s="25"/>
      <c r="JWE77" s="25"/>
      <c r="JWF77" s="25"/>
      <c r="JWG77" s="25"/>
      <c r="JWH77" s="25"/>
      <c r="JWI77" s="25"/>
      <c r="JWJ77" s="25"/>
      <c r="JWK77" s="25"/>
      <c r="JWL77" s="25"/>
      <c r="JWM77" s="25"/>
      <c r="JWN77" s="25"/>
      <c r="JWO77" s="25"/>
      <c r="JWP77" s="25"/>
      <c r="JWQ77" s="25"/>
      <c r="JWR77" s="25"/>
      <c r="JWS77" s="25"/>
      <c r="JWT77" s="25"/>
      <c r="JWU77" s="25"/>
      <c r="JWV77" s="25"/>
      <c r="JWW77" s="25"/>
      <c r="JWX77" s="25"/>
      <c r="JWY77" s="25"/>
      <c r="JWZ77" s="25"/>
      <c r="JXA77" s="25"/>
      <c r="JXB77" s="25"/>
      <c r="JXC77" s="25"/>
      <c r="JXD77" s="25"/>
      <c r="JXE77" s="25"/>
      <c r="JXF77" s="25"/>
      <c r="JXG77" s="25"/>
      <c r="JXH77" s="25"/>
      <c r="JXI77" s="25"/>
      <c r="JXJ77" s="25"/>
      <c r="JXK77" s="25"/>
      <c r="JXL77" s="25"/>
      <c r="JXM77" s="25"/>
      <c r="JXN77" s="25"/>
      <c r="JXO77" s="25"/>
      <c r="JXP77" s="25"/>
      <c r="JXQ77" s="25"/>
      <c r="JXR77" s="25"/>
      <c r="JXS77" s="25"/>
      <c r="JXT77" s="25"/>
      <c r="JXU77" s="25"/>
      <c r="JXV77" s="25"/>
      <c r="JXW77" s="25"/>
      <c r="JXX77" s="25"/>
      <c r="JXY77" s="25"/>
      <c r="JXZ77" s="25"/>
      <c r="JYA77" s="25"/>
      <c r="JYB77" s="25"/>
      <c r="JYC77" s="25"/>
      <c r="JYD77" s="25"/>
      <c r="JYE77" s="25"/>
      <c r="JYF77" s="25"/>
      <c r="JYG77" s="25"/>
      <c r="JYH77" s="25"/>
      <c r="JYI77" s="25"/>
      <c r="JYJ77" s="25"/>
      <c r="JYK77" s="25"/>
      <c r="JYL77" s="25"/>
      <c r="JYM77" s="25"/>
      <c r="JYN77" s="25"/>
      <c r="JYO77" s="25"/>
      <c r="JYP77" s="25"/>
      <c r="JYQ77" s="25"/>
      <c r="JYR77" s="25"/>
      <c r="JYS77" s="25"/>
      <c r="JYT77" s="25"/>
      <c r="JYU77" s="25"/>
      <c r="JYV77" s="25"/>
      <c r="JYW77" s="25"/>
      <c r="JYX77" s="25"/>
      <c r="JYY77" s="25"/>
      <c r="JYZ77" s="25"/>
      <c r="JZA77" s="25"/>
      <c r="JZB77" s="25"/>
      <c r="JZC77" s="25"/>
      <c r="JZD77" s="25"/>
      <c r="JZE77" s="25"/>
      <c r="JZF77" s="25"/>
      <c r="JZG77" s="25"/>
      <c r="JZH77" s="25"/>
      <c r="JZI77" s="25"/>
      <c r="JZJ77" s="25"/>
      <c r="JZK77" s="25"/>
      <c r="JZL77" s="25"/>
      <c r="JZM77" s="25"/>
      <c r="JZN77" s="25"/>
      <c r="JZO77" s="25"/>
      <c r="JZP77" s="25"/>
      <c r="JZQ77" s="25"/>
      <c r="JZR77" s="25"/>
      <c r="JZS77" s="25"/>
      <c r="JZT77" s="25"/>
      <c r="JZU77" s="25"/>
      <c r="JZV77" s="25"/>
      <c r="JZW77" s="25"/>
      <c r="JZX77" s="25"/>
      <c r="JZY77" s="25"/>
      <c r="JZZ77" s="25"/>
      <c r="KAA77" s="25"/>
      <c r="KAB77" s="25"/>
      <c r="KAC77" s="25"/>
      <c r="KAD77" s="25"/>
      <c r="KAE77" s="25"/>
      <c r="KAF77" s="25"/>
      <c r="KAG77" s="25"/>
      <c r="KAH77" s="25"/>
      <c r="KAI77" s="25"/>
      <c r="KAJ77" s="25"/>
      <c r="KAK77" s="25"/>
      <c r="KAL77" s="25"/>
      <c r="KAM77" s="25"/>
      <c r="KAN77" s="25"/>
      <c r="KAO77" s="25"/>
      <c r="KAP77" s="25"/>
      <c r="KAQ77" s="25"/>
      <c r="KAR77" s="25"/>
      <c r="KAS77" s="25"/>
      <c r="KAT77" s="25"/>
      <c r="KAU77" s="25"/>
      <c r="KAV77" s="25"/>
      <c r="KAW77" s="25"/>
      <c r="KAX77" s="25"/>
      <c r="KAY77" s="25"/>
      <c r="KAZ77" s="25"/>
      <c r="KBA77" s="25"/>
      <c r="KBB77" s="25"/>
      <c r="KBC77" s="25"/>
      <c r="KBD77" s="25"/>
      <c r="KBE77" s="25"/>
      <c r="KBF77" s="25"/>
      <c r="KBG77" s="25"/>
      <c r="KBH77" s="25"/>
      <c r="KBI77" s="25"/>
      <c r="KBJ77" s="25"/>
      <c r="KBK77" s="25"/>
      <c r="KBL77" s="25"/>
      <c r="KBM77" s="25"/>
      <c r="KBN77" s="25"/>
      <c r="KBO77" s="25"/>
      <c r="KBP77" s="25"/>
      <c r="KBQ77" s="25"/>
      <c r="KBR77" s="25"/>
      <c r="KBS77" s="25"/>
      <c r="KBT77" s="25"/>
      <c r="KBU77" s="25"/>
      <c r="KBV77" s="25"/>
      <c r="KBW77" s="25"/>
      <c r="KBX77" s="25"/>
      <c r="KBY77" s="25"/>
      <c r="KBZ77" s="25"/>
      <c r="KCA77" s="25"/>
      <c r="KCB77" s="25"/>
      <c r="KCC77" s="25"/>
      <c r="KCD77" s="25"/>
      <c r="KCE77" s="25"/>
      <c r="KCF77" s="25"/>
      <c r="KCG77" s="25"/>
      <c r="KCH77" s="25"/>
      <c r="KCI77" s="25"/>
      <c r="KCJ77" s="25"/>
      <c r="KCK77" s="25"/>
      <c r="KCL77" s="25"/>
      <c r="KCM77" s="25"/>
      <c r="KCN77" s="25"/>
      <c r="KCO77" s="25"/>
      <c r="KCP77" s="25"/>
      <c r="KCQ77" s="25"/>
      <c r="KCR77" s="25"/>
      <c r="KCS77" s="25"/>
      <c r="KCT77" s="25"/>
      <c r="KCU77" s="25"/>
      <c r="KCV77" s="25"/>
      <c r="KCW77" s="25"/>
      <c r="KCX77" s="25"/>
      <c r="KCY77" s="25"/>
      <c r="KCZ77" s="25"/>
      <c r="KDA77" s="25"/>
      <c r="KDB77" s="25"/>
      <c r="KDC77" s="25"/>
      <c r="KDD77" s="25"/>
      <c r="KDE77" s="25"/>
      <c r="KDF77" s="25"/>
      <c r="KDG77" s="25"/>
      <c r="KDH77" s="25"/>
      <c r="KDI77" s="25"/>
      <c r="KDJ77" s="25"/>
      <c r="KDK77" s="25"/>
      <c r="KDL77" s="25"/>
      <c r="KDM77" s="25"/>
      <c r="KDN77" s="25"/>
      <c r="KDO77" s="25"/>
      <c r="KDP77" s="25"/>
      <c r="KDQ77" s="25"/>
      <c r="KDR77" s="25"/>
      <c r="KDS77" s="25"/>
      <c r="KDT77" s="25"/>
      <c r="KDU77" s="25"/>
      <c r="KDV77" s="25"/>
      <c r="KDW77" s="25"/>
      <c r="KDX77" s="25"/>
      <c r="KDY77" s="25"/>
      <c r="KDZ77" s="25"/>
      <c r="KEA77" s="25"/>
      <c r="KEB77" s="25"/>
      <c r="KEC77" s="25"/>
      <c r="KED77" s="25"/>
      <c r="KEE77" s="25"/>
      <c r="KEF77" s="25"/>
      <c r="KEG77" s="25"/>
      <c r="KEH77" s="25"/>
      <c r="KEI77" s="25"/>
      <c r="KEJ77" s="25"/>
      <c r="KEK77" s="25"/>
      <c r="KEL77" s="25"/>
      <c r="KEM77" s="25"/>
      <c r="KEN77" s="25"/>
      <c r="KEO77" s="25"/>
      <c r="KEP77" s="25"/>
      <c r="KEQ77" s="25"/>
      <c r="KER77" s="25"/>
      <c r="KES77" s="25"/>
      <c r="KET77" s="25"/>
      <c r="KEU77" s="25"/>
      <c r="KEV77" s="25"/>
      <c r="KEW77" s="25"/>
      <c r="KEX77" s="25"/>
      <c r="KEY77" s="25"/>
      <c r="KEZ77" s="25"/>
      <c r="KFA77" s="25"/>
      <c r="KFB77" s="25"/>
      <c r="KFC77" s="25"/>
      <c r="KFD77" s="25"/>
      <c r="KFE77" s="25"/>
      <c r="KFF77" s="25"/>
      <c r="KFG77" s="25"/>
      <c r="KFH77" s="25"/>
      <c r="KFI77" s="25"/>
      <c r="KFJ77" s="25"/>
      <c r="KFK77" s="25"/>
      <c r="KFL77" s="25"/>
      <c r="KFM77" s="25"/>
      <c r="KFN77" s="25"/>
      <c r="KFO77" s="25"/>
      <c r="KFP77" s="25"/>
      <c r="KFQ77" s="25"/>
      <c r="KFR77" s="25"/>
      <c r="KFS77" s="25"/>
      <c r="KFT77" s="25"/>
      <c r="KFU77" s="25"/>
      <c r="KFV77" s="25"/>
      <c r="KFW77" s="25"/>
      <c r="KFX77" s="25"/>
      <c r="KFY77" s="25"/>
      <c r="KFZ77" s="25"/>
      <c r="KGA77" s="25"/>
      <c r="KGB77" s="25"/>
      <c r="KGC77" s="25"/>
      <c r="KGD77" s="25"/>
      <c r="KGE77" s="25"/>
      <c r="KGF77" s="25"/>
      <c r="KGG77" s="25"/>
      <c r="KGH77" s="25"/>
      <c r="KGI77" s="25"/>
      <c r="KGJ77" s="25"/>
      <c r="KGK77" s="25"/>
      <c r="KGL77" s="25"/>
      <c r="KGM77" s="25"/>
      <c r="KGN77" s="25"/>
      <c r="KGO77" s="25"/>
      <c r="KGP77" s="25"/>
      <c r="KGQ77" s="25"/>
      <c r="KGR77" s="25"/>
      <c r="KGS77" s="25"/>
      <c r="KGT77" s="25"/>
      <c r="KGU77" s="25"/>
      <c r="KGV77" s="25"/>
      <c r="KGW77" s="25"/>
      <c r="KGX77" s="25"/>
      <c r="KGY77" s="25"/>
      <c r="KGZ77" s="25"/>
      <c r="KHA77" s="25"/>
      <c r="KHB77" s="25"/>
      <c r="KHC77" s="25"/>
      <c r="KHD77" s="25"/>
      <c r="KHE77" s="25"/>
      <c r="KHF77" s="25"/>
      <c r="KHG77" s="25"/>
      <c r="KHH77" s="25"/>
      <c r="KHI77" s="25"/>
      <c r="KHJ77" s="25"/>
      <c r="KHK77" s="25"/>
      <c r="KHL77" s="25"/>
      <c r="KHM77" s="25"/>
      <c r="KHN77" s="25"/>
      <c r="KHO77" s="25"/>
      <c r="KHP77" s="25"/>
      <c r="KHQ77" s="25"/>
      <c r="KHR77" s="25"/>
      <c r="KHS77" s="25"/>
      <c r="KHT77" s="25"/>
      <c r="KHU77" s="25"/>
      <c r="KHV77" s="25"/>
      <c r="KHW77" s="25"/>
      <c r="KHX77" s="25"/>
      <c r="KHY77" s="25"/>
      <c r="KHZ77" s="25"/>
      <c r="KIA77" s="25"/>
      <c r="KIB77" s="25"/>
      <c r="KIC77" s="25"/>
      <c r="KID77" s="25"/>
      <c r="KIE77" s="25"/>
      <c r="KIF77" s="25"/>
      <c r="KIG77" s="25"/>
      <c r="KIH77" s="25"/>
      <c r="KII77" s="25"/>
      <c r="KIJ77" s="25"/>
      <c r="KIK77" s="25"/>
      <c r="KIL77" s="25"/>
      <c r="KIM77" s="25"/>
      <c r="KIN77" s="25"/>
      <c r="KIO77" s="25"/>
      <c r="KIP77" s="25"/>
      <c r="KIQ77" s="25"/>
      <c r="KIR77" s="25"/>
      <c r="KIS77" s="25"/>
      <c r="KIT77" s="25"/>
      <c r="KIU77" s="25"/>
      <c r="KIV77" s="25"/>
      <c r="KIW77" s="25"/>
      <c r="KIX77" s="25"/>
      <c r="KIY77" s="25"/>
      <c r="KIZ77" s="25"/>
      <c r="KJA77" s="25"/>
      <c r="KJB77" s="25"/>
      <c r="KJC77" s="25"/>
      <c r="KJD77" s="25"/>
      <c r="KJE77" s="25"/>
      <c r="KJF77" s="25"/>
      <c r="KJG77" s="25"/>
      <c r="KJH77" s="25"/>
      <c r="KJI77" s="25"/>
      <c r="KJJ77" s="25"/>
      <c r="KJK77" s="25"/>
      <c r="KJL77" s="25"/>
      <c r="KJM77" s="25"/>
      <c r="KJN77" s="25"/>
      <c r="KJO77" s="25"/>
      <c r="KJP77" s="25"/>
      <c r="KJQ77" s="25"/>
      <c r="KJR77" s="25"/>
      <c r="KJS77" s="25"/>
      <c r="KJT77" s="25"/>
      <c r="KJU77" s="25"/>
      <c r="KJV77" s="25"/>
      <c r="KJW77" s="25"/>
      <c r="KJX77" s="25"/>
      <c r="KJY77" s="25"/>
      <c r="KJZ77" s="25"/>
      <c r="KKA77" s="25"/>
      <c r="KKB77" s="25"/>
      <c r="KKC77" s="25"/>
      <c r="KKD77" s="25"/>
      <c r="KKE77" s="25"/>
      <c r="KKF77" s="25"/>
      <c r="KKG77" s="25"/>
      <c r="KKH77" s="25"/>
      <c r="KKI77" s="25"/>
      <c r="KKJ77" s="25"/>
      <c r="KKK77" s="25"/>
      <c r="KKL77" s="25"/>
      <c r="KKM77" s="25"/>
      <c r="KKN77" s="25"/>
      <c r="KKO77" s="25"/>
      <c r="KKP77" s="25"/>
      <c r="KKQ77" s="25"/>
      <c r="KKR77" s="25"/>
      <c r="KKS77" s="25"/>
      <c r="KKT77" s="25"/>
      <c r="KKU77" s="25"/>
      <c r="KKV77" s="25"/>
      <c r="KKW77" s="25"/>
      <c r="KKX77" s="25"/>
      <c r="KKY77" s="25"/>
      <c r="KKZ77" s="25"/>
      <c r="KLA77" s="25"/>
      <c r="KLB77" s="25"/>
      <c r="KLC77" s="25"/>
      <c r="KLD77" s="25"/>
      <c r="KLE77" s="25"/>
      <c r="KLF77" s="25"/>
      <c r="KLG77" s="25"/>
      <c r="KLH77" s="25"/>
      <c r="KLI77" s="25"/>
      <c r="KLJ77" s="25"/>
      <c r="KLK77" s="25"/>
      <c r="KLL77" s="25"/>
      <c r="KLM77" s="25"/>
      <c r="KLN77" s="25"/>
      <c r="KLO77" s="25"/>
      <c r="KLP77" s="25"/>
      <c r="KLQ77" s="25"/>
      <c r="KLR77" s="25"/>
      <c r="KLS77" s="25"/>
      <c r="KLT77" s="25"/>
      <c r="KLU77" s="25"/>
      <c r="KLV77" s="25"/>
      <c r="KLW77" s="25"/>
      <c r="KLX77" s="25"/>
      <c r="KLY77" s="25"/>
      <c r="KLZ77" s="25"/>
      <c r="KMA77" s="25"/>
      <c r="KMB77" s="25"/>
      <c r="KMC77" s="25"/>
      <c r="KMD77" s="25"/>
      <c r="KME77" s="25"/>
      <c r="KMF77" s="25"/>
      <c r="KMG77" s="25"/>
      <c r="KMH77" s="25"/>
      <c r="KMI77" s="25"/>
      <c r="KMJ77" s="25"/>
      <c r="KMK77" s="25"/>
      <c r="KML77" s="25"/>
      <c r="KMM77" s="25"/>
      <c r="KMN77" s="25"/>
      <c r="KMO77" s="25"/>
      <c r="KMP77" s="25"/>
      <c r="KMQ77" s="25"/>
      <c r="KMR77" s="25"/>
      <c r="KMS77" s="25"/>
      <c r="KMT77" s="25"/>
      <c r="KMU77" s="25"/>
      <c r="KMV77" s="25"/>
      <c r="KMW77" s="25"/>
      <c r="KMX77" s="25"/>
      <c r="KMY77" s="25"/>
      <c r="KMZ77" s="25"/>
      <c r="KNA77" s="25"/>
      <c r="KNB77" s="25"/>
      <c r="KNC77" s="25"/>
      <c r="KND77" s="25"/>
      <c r="KNE77" s="25"/>
      <c r="KNF77" s="25"/>
      <c r="KNG77" s="25"/>
      <c r="KNH77" s="25"/>
      <c r="KNI77" s="25"/>
      <c r="KNJ77" s="25"/>
      <c r="KNK77" s="25"/>
      <c r="KNL77" s="25"/>
      <c r="KNM77" s="25"/>
      <c r="KNN77" s="25"/>
      <c r="KNO77" s="25"/>
      <c r="KNP77" s="25"/>
      <c r="KNQ77" s="25"/>
      <c r="KNR77" s="25"/>
      <c r="KNS77" s="25"/>
      <c r="KNT77" s="25"/>
      <c r="KNU77" s="25"/>
      <c r="KNV77" s="25"/>
      <c r="KNW77" s="25"/>
      <c r="KNX77" s="25"/>
      <c r="KNY77" s="25"/>
      <c r="KNZ77" s="25"/>
      <c r="KOA77" s="25"/>
      <c r="KOB77" s="25"/>
      <c r="KOC77" s="25"/>
      <c r="KOD77" s="25"/>
      <c r="KOE77" s="25"/>
      <c r="KOF77" s="25"/>
      <c r="KOG77" s="25"/>
      <c r="KOH77" s="25"/>
      <c r="KOI77" s="25"/>
      <c r="KOJ77" s="25"/>
      <c r="KOK77" s="25"/>
      <c r="KOL77" s="25"/>
      <c r="KOM77" s="25"/>
      <c r="KON77" s="25"/>
      <c r="KOO77" s="25"/>
      <c r="KOP77" s="25"/>
      <c r="KOQ77" s="25"/>
      <c r="KOR77" s="25"/>
      <c r="KOS77" s="25"/>
      <c r="KOT77" s="25"/>
      <c r="KOU77" s="25"/>
      <c r="KOV77" s="25"/>
      <c r="KOW77" s="25"/>
      <c r="KOX77" s="25"/>
      <c r="KOY77" s="25"/>
      <c r="KOZ77" s="25"/>
      <c r="KPA77" s="25"/>
      <c r="KPB77" s="25"/>
      <c r="KPC77" s="25"/>
      <c r="KPD77" s="25"/>
      <c r="KPE77" s="25"/>
      <c r="KPF77" s="25"/>
      <c r="KPG77" s="25"/>
      <c r="KPH77" s="25"/>
      <c r="KPI77" s="25"/>
      <c r="KPJ77" s="25"/>
      <c r="KPK77" s="25"/>
      <c r="KPL77" s="25"/>
      <c r="KPM77" s="25"/>
      <c r="KPN77" s="25"/>
      <c r="KPO77" s="25"/>
      <c r="KPP77" s="25"/>
      <c r="KPQ77" s="25"/>
      <c r="KPR77" s="25"/>
      <c r="KPS77" s="25"/>
      <c r="KPT77" s="25"/>
      <c r="KPU77" s="25"/>
      <c r="KPV77" s="25"/>
      <c r="KPW77" s="25"/>
      <c r="KPX77" s="25"/>
      <c r="KPY77" s="25"/>
      <c r="KPZ77" s="25"/>
      <c r="KQA77" s="25"/>
      <c r="KQB77" s="25"/>
      <c r="KQC77" s="25"/>
      <c r="KQD77" s="25"/>
      <c r="KQE77" s="25"/>
      <c r="KQF77" s="25"/>
      <c r="KQG77" s="25"/>
      <c r="KQH77" s="25"/>
      <c r="KQI77" s="25"/>
      <c r="KQJ77" s="25"/>
      <c r="KQK77" s="25"/>
      <c r="KQL77" s="25"/>
      <c r="KQM77" s="25"/>
      <c r="KQN77" s="25"/>
      <c r="KQO77" s="25"/>
      <c r="KQP77" s="25"/>
      <c r="KQQ77" s="25"/>
      <c r="KQR77" s="25"/>
      <c r="KQS77" s="25"/>
      <c r="KQT77" s="25"/>
      <c r="KQU77" s="25"/>
      <c r="KQV77" s="25"/>
      <c r="KQW77" s="25"/>
      <c r="KQX77" s="25"/>
      <c r="KQY77" s="25"/>
      <c r="KQZ77" s="25"/>
      <c r="KRA77" s="25"/>
      <c r="KRB77" s="25"/>
      <c r="KRC77" s="25"/>
      <c r="KRD77" s="25"/>
      <c r="KRE77" s="25"/>
      <c r="KRF77" s="25"/>
      <c r="KRG77" s="25"/>
      <c r="KRH77" s="25"/>
      <c r="KRI77" s="25"/>
      <c r="KRJ77" s="25"/>
      <c r="KRK77" s="25"/>
      <c r="KRL77" s="25"/>
      <c r="KRM77" s="25"/>
      <c r="KRN77" s="25"/>
      <c r="KRO77" s="25"/>
      <c r="KRP77" s="25"/>
      <c r="KRQ77" s="25"/>
      <c r="KRR77" s="25"/>
      <c r="KRS77" s="25"/>
      <c r="KRT77" s="25"/>
      <c r="KRU77" s="25"/>
      <c r="KRV77" s="25"/>
      <c r="KRW77" s="25"/>
      <c r="KRX77" s="25"/>
      <c r="KRY77" s="25"/>
      <c r="KRZ77" s="25"/>
      <c r="KSA77" s="25"/>
      <c r="KSB77" s="25"/>
      <c r="KSC77" s="25"/>
      <c r="KSD77" s="25"/>
      <c r="KSE77" s="25"/>
      <c r="KSF77" s="25"/>
      <c r="KSG77" s="25"/>
      <c r="KSH77" s="25"/>
      <c r="KSI77" s="25"/>
      <c r="KSJ77" s="25"/>
      <c r="KSK77" s="25"/>
      <c r="KSL77" s="25"/>
      <c r="KSM77" s="25"/>
      <c r="KSN77" s="25"/>
      <c r="KSO77" s="25"/>
      <c r="KSP77" s="25"/>
      <c r="KSQ77" s="25"/>
      <c r="KSR77" s="25"/>
      <c r="KSS77" s="25"/>
      <c r="KST77" s="25"/>
      <c r="KSU77" s="25"/>
      <c r="KSV77" s="25"/>
      <c r="KSW77" s="25"/>
      <c r="KSX77" s="25"/>
      <c r="KSY77" s="25"/>
      <c r="KSZ77" s="25"/>
      <c r="KTA77" s="25"/>
      <c r="KTB77" s="25"/>
      <c r="KTC77" s="25"/>
      <c r="KTD77" s="25"/>
      <c r="KTE77" s="25"/>
      <c r="KTF77" s="25"/>
      <c r="KTG77" s="25"/>
      <c r="KTH77" s="25"/>
      <c r="KTI77" s="25"/>
      <c r="KTJ77" s="25"/>
      <c r="KTK77" s="25"/>
      <c r="KTL77" s="25"/>
      <c r="KTM77" s="25"/>
      <c r="KTN77" s="25"/>
      <c r="KTO77" s="25"/>
      <c r="KTP77" s="25"/>
      <c r="KTQ77" s="25"/>
      <c r="KTR77" s="25"/>
      <c r="KTS77" s="25"/>
      <c r="KTT77" s="25"/>
      <c r="KTU77" s="25"/>
      <c r="KTV77" s="25"/>
      <c r="KTW77" s="25"/>
      <c r="KTX77" s="25"/>
      <c r="KTY77" s="25"/>
      <c r="KTZ77" s="25"/>
      <c r="KUA77" s="25"/>
      <c r="KUB77" s="25"/>
      <c r="KUC77" s="25"/>
      <c r="KUD77" s="25"/>
      <c r="KUE77" s="25"/>
      <c r="KUF77" s="25"/>
      <c r="KUG77" s="25"/>
      <c r="KUH77" s="25"/>
      <c r="KUI77" s="25"/>
      <c r="KUJ77" s="25"/>
      <c r="KUK77" s="25"/>
      <c r="KUL77" s="25"/>
      <c r="KUM77" s="25"/>
      <c r="KUN77" s="25"/>
      <c r="KUO77" s="25"/>
      <c r="KUP77" s="25"/>
      <c r="KUQ77" s="25"/>
      <c r="KUR77" s="25"/>
      <c r="KUS77" s="25"/>
      <c r="KUT77" s="25"/>
      <c r="KUU77" s="25"/>
      <c r="KUV77" s="25"/>
      <c r="KUW77" s="25"/>
      <c r="KUX77" s="25"/>
      <c r="KUY77" s="25"/>
      <c r="KUZ77" s="25"/>
      <c r="KVA77" s="25"/>
      <c r="KVB77" s="25"/>
      <c r="KVC77" s="25"/>
      <c r="KVD77" s="25"/>
      <c r="KVE77" s="25"/>
      <c r="KVF77" s="25"/>
      <c r="KVG77" s="25"/>
      <c r="KVH77" s="25"/>
      <c r="KVI77" s="25"/>
      <c r="KVJ77" s="25"/>
      <c r="KVK77" s="25"/>
      <c r="KVL77" s="25"/>
      <c r="KVM77" s="25"/>
      <c r="KVN77" s="25"/>
      <c r="KVO77" s="25"/>
      <c r="KVP77" s="25"/>
      <c r="KVQ77" s="25"/>
      <c r="KVR77" s="25"/>
      <c r="KVS77" s="25"/>
      <c r="KVT77" s="25"/>
      <c r="KVU77" s="25"/>
      <c r="KVV77" s="25"/>
      <c r="KVW77" s="25"/>
      <c r="KVX77" s="25"/>
      <c r="KVY77" s="25"/>
      <c r="KVZ77" s="25"/>
      <c r="KWA77" s="25"/>
      <c r="KWB77" s="25"/>
      <c r="KWC77" s="25"/>
      <c r="KWD77" s="25"/>
      <c r="KWE77" s="25"/>
      <c r="KWF77" s="25"/>
      <c r="KWG77" s="25"/>
      <c r="KWH77" s="25"/>
      <c r="KWI77" s="25"/>
      <c r="KWJ77" s="25"/>
      <c r="KWK77" s="25"/>
      <c r="KWL77" s="25"/>
      <c r="KWM77" s="25"/>
      <c r="KWN77" s="25"/>
      <c r="KWO77" s="25"/>
      <c r="KWP77" s="25"/>
      <c r="KWQ77" s="25"/>
      <c r="KWR77" s="25"/>
      <c r="KWS77" s="25"/>
      <c r="KWT77" s="25"/>
      <c r="KWU77" s="25"/>
      <c r="KWV77" s="25"/>
      <c r="KWW77" s="25"/>
      <c r="KWX77" s="25"/>
      <c r="KWY77" s="25"/>
      <c r="KWZ77" s="25"/>
      <c r="KXA77" s="25"/>
      <c r="KXB77" s="25"/>
      <c r="KXC77" s="25"/>
      <c r="KXD77" s="25"/>
      <c r="KXE77" s="25"/>
      <c r="KXF77" s="25"/>
      <c r="KXG77" s="25"/>
      <c r="KXH77" s="25"/>
      <c r="KXI77" s="25"/>
      <c r="KXJ77" s="25"/>
      <c r="KXK77" s="25"/>
      <c r="KXL77" s="25"/>
      <c r="KXM77" s="25"/>
      <c r="KXN77" s="25"/>
      <c r="KXO77" s="25"/>
      <c r="KXP77" s="25"/>
      <c r="KXQ77" s="25"/>
      <c r="KXR77" s="25"/>
      <c r="KXS77" s="25"/>
      <c r="KXT77" s="25"/>
      <c r="KXU77" s="25"/>
      <c r="KXV77" s="25"/>
      <c r="KXW77" s="25"/>
      <c r="KXX77" s="25"/>
      <c r="KXY77" s="25"/>
      <c r="KXZ77" s="25"/>
      <c r="KYA77" s="25"/>
      <c r="KYB77" s="25"/>
      <c r="KYC77" s="25"/>
      <c r="KYD77" s="25"/>
      <c r="KYE77" s="25"/>
      <c r="KYF77" s="25"/>
      <c r="KYG77" s="25"/>
      <c r="KYH77" s="25"/>
      <c r="KYI77" s="25"/>
      <c r="KYJ77" s="25"/>
      <c r="KYK77" s="25"/>
      <c r="KYL77" s="25"/>
      <c r="KYM77" s="25"/>
      <c r="KYN77" s="25"/>
      <c r="KYO77" s="25"/>
      <c r="KYP77" s="25"/>
      <c r="KYQ77" s="25"/>
      <c r="KYR77" s="25"/>
      <c r="KYS77" s="25"/>
      <c r="KYT77" s="25"/>
      <c r="KYU77" s="25"/>
      <c r="KYV77" s="25"/>
      <c r="KYW77" s="25"/>
      <c r="KYX77" s="25"/>
      <c r="KYY77" s="25"/>
      <c r="KYZ77" s="25"/>
      <c r="KZA77" s="25"/>
      <c r="KZB77" s="25"/>
      <c r="KZC77" s="25"/>
      <c r="KZD77" s="25"/>
      <c r="KZE77" s="25"/>
      <c r="KZF77" s="25"/>
      <c r="KZG77" s="25"/>
      <c r="KZH77" s="25"/>
      <c r="KZI77" s="25"/>
      <c r="KZJ77" s="25"/>
      <c r="KZK77" s="25"/>
      <c r="KZL77" s="25"/>
      <c r="KZM77" s="25"/>
      <c r="KZN77" s="25"/>
      <c r="KZO77" s="25"/>
      <c r="KZP77" s="25"/>
      <c r="KZQ77" s="25"/>
      <c r="KZR77" s="25"/>
      <c r="KZS77" s="25"/>
      <c r="KZT77" s="25"/>
      <c r="KZU77" s="25"/>
      <c r="KZV77" s="25"/>
      <c r="KZW77" s="25"/>
      <c r="KZX77" s="25"/>
      <c r="KZY77" s="25"/>
      <c r="KZZ77" s="25"/>
      <c r="LAA77" s="25"/>
      <c r="LAB77" s="25"/>
      <c r="LAC77" s="25"/>
      <c r="LAD77" s="25"/>
      <c r="LAE77" s="25"/>
      <c r="LAF77" s="25"/>
      <c r="LAG77" s="25"/>
      <c r="LAH77" s="25"/>
      <c r="LAI77" s="25"/>
      <c r="LAJ77" s="25"/>
      <c r="LAK77" s="25"/>
      <c r="LAL77" s="25"/>
      <c r="LAM77" s="25"/>
      <c r="LAN77" s="25"/>
      <c r="LAO77" s="25"/>
      <c r="LAP77" s="25"/>
      <c r="LAQ77" s="25"/>
      <c r="LAR77" s="25"/>
      <c r="LAS77" s="25"/>
      <c r="LAT77" s="25"/>
      <c r="LAU77" s="25"/>
      <c r="LAV77" s="25"/>
      <c r="LAW77" s="25"/>
      <c r="LAX77" s="25"/>
      <c r="LAY77" s="25"/>
      <c r="LAZ77" s="25"/>
      <c r="LBA77" s="25"/>
      <c r="LBB77" s="25"/>
      <c r="LBC77" s="25"/>
      <c r="LBD77" s="25"/>
      <c r="LBE77" s="25"/>
      <c r="LBF77" s="25"/>
      <c r="LBG77" s="25"/>
      <c r="LBH77" s="25"/>
      <c r="LBI77" s="25"/>
      <c r="LBJ77" s="25"/>
      <c r="LBK77" s="25"/>
      <c r="LBL77" s="25"/>
      <c r="LBM77" s="25"/>
      <c r="LBN77" s="25"/>
      <c r="LBO77" s="25"/>
      <c r="LBP77" s="25"/>
      <c r="LBQ77" s="25"/>
      <c r="LBR77" s="25"/>
      <c r="LBS77" s="25"/>
      <c r="LBT77" s="25"/>
      <c r="LBU77" s="25"/>
      <c r="LBV77" s="25"/>
      <c r="LBW77" s="25"/>
      <c r="LBX77" s="25"/>
      <c r="LBY77" s="25"/>
      <c r="LBZ77" s="25"/>
      <c r="LCA77" s="25"/>
      <c r="LCB77" s="25"/>
      <c r="LCC77" s="25"/>
      <c r="LCD77" s="25"/>
      <c r="LCE77" s="25"/>
      <c r="LCF77" s="25"/>
      <c r="LCG77" s="25"/>
      <c r="LCH77" s="25"/>
      <c r="LCI77" s="25"/>
      <c r="LCJ77" s="25"/>
      <c r="LCK77" s="25"/>
      <c r="LCL77" s="25"/>
      <c r="LCM77" s="25"/>
      <c r="LCN77" s="25"/>
      <c r="LCO77" s="25"/>
      <c r="LCP77" s="25"/>
      <c r="LCQ77" s="25"/>
      <c r="LCR77" s="25"/>
      <c r="LCS77" s="25"/>
      <c r="LCT77" s="25"/>
      <c r="LCU77" s="25"/>
      <c r="LCV77" s="25"/>
      <c r="LCW77" s="25"/>
      <c r="LCX77" s="25"/>
      <c r="LCY77" s="25"/>
      <c r="LCZ77" s="25"/>
      <c r="LDA77" s="25"/>
      <c r="LDB77" s="25"/>
      <c r="LDC77" s="25"/>
      <c r="LDD77" s="25"/>
      <c r="LDE77" s="25"/>
      <c r="LDF77" s="25"/>
      <c r="LDG77" s="25"/>
      <c r="LDH77" s="25"/>
      <c r="LDI77" s="25"/>
      <c r="LDJ77" s="25"/>
      <c r="LDK77" s="25"/>
      <c r="LDL77" s="25"/>
      <c r="LDM77" s="25"/>
      <c r="LDN77" s="25"/>
      <c r="LDO77" s="25"/>
      <c r="LDP77" s="25"/>
      <c r="LDQ77" s="25"/>
      <c r="LDR77" s="25"/>
      <c r="LDS77" s="25"/>
      <c r="LDT77" s="25"/>
      <c r="LDU77" s="25"/>
      <c r="LDV77" s="25"/>
      <c r="LDW77" s="25"/>
      <c r="LDX77" s="25"/>
      <c r="LDY77" s="25"/>
      <c r="LDZ77" s="25"/>
      <c r="LEA77" s="25"/>
      <c r="LEB77" s="25"/>
      <c r="LEC77" s="25"/>
      <c r="LED77" s="25"/>
      <c r="LEE77" s="25"/>
      <c r="LEF77" s="25"/>
      <c r="LEG77" s="25"/>
      <c r="LEH77" s="25"/>
      <c r="LEI77" s="25"/>
      <c r="LEJ77" s="25"/>
      <c r="LEK77" s="25"/>
      <c r="LEL77" s="25"/>
      <c r="LEM77" s="25"/>
      <c r="LEN77" s="25"/>
      <c r="LEO77" s="25"/>
      <c r="LEP77" s="25"/>
      <c r="LEQ77" s="25"/>
      <c r="LER77" s="25"/>
      <c r="LES77" s="25"/>
      <c r="LET77" s="25"/>
      <c r="LEU77" s="25"/>
      <c r="LEV77" s="25"/>
      <c r="LEW77" s="25"/>
      <c r="LEX77" s="25"/>
      <c r="LEY77" s="25"/>
      <c r="LEZ77" s="25"/>
      <c r="LFA77" s="25"/>
      <c r="LFB77" s="25"/>
      <c r="LFC77" s="25"/>
      <c r="LFD77" s="25"/>
      <c r="LFE77" s="25"/>
      <c r="LFF77" s="25"/>
      <c r="LFG77" s="25"/>
      <c r="LFH77" s="25"/>
      <c r="LFI77" s="25"/>
      <c r="LFJ77" s="25"/>
      <c r="LFK77" s="25"/>
      <c r="LFL77" s="25"/>
      <c r="LFM77" s="25"/>
      <c r="LFN77" s="25"/>
      <c r="LFO77" s="25"/>
      <c r="LFP77" s="25"/>
      <c r="LFQ77" s="25"/>
      <c r="LFR77" s="25"/>
      <c r="LFS77" s="25"/>
      <c r="LFT77" s="25"/>
      <c r="LFU77" s="25"/>
      <c r="LFV77" s="25"/>
      <c r="LFW77" s="25"/>
      <c r="LFX77" s="25"/>
      <c r="LFY77" s="25"/>
      <c r="LFZ77" s="25"/>
      <c r="LGA77" s="25"/>
      <c r="LGB77" s="25"/>
      <c r="LGC77" s="25"/>
      <c r="LGD77" s="25"/>
      <c r="LGE77" s="25"/>
      <c r="LGF77" s="25"/>
      <c r="LGG77" s="25"/>
      <c r="LGH77" s="25"/>
      <c r="LGI77" s="25"/>
      <c r="LGJ77" s="25"/>
      <c r="LGK77" s="25"/>
      <c r="LGL77" s="25"/>
      <c r="LGM77" s="25"/>
      <c r="LGN77" s="25"/>
      <c r="LGO77" s="25"/>
      <c r="LGP77" s="25"/>
      <c r="LGQ77" s="25"/>
      <c r="LGR77" s="25"/>
      <c r="LGS77" s="25"/>
      <c r="LGT77" s="25"/>
      <c r="LGU77" s="25"/>
      <c r="LGV77" s="25"/>
      <c r="LGW77" s="25"/>
      <c r="LGX77" s="25"/>
      <c r="LGY77" s="25"/>
      <c r="LGZ77" s="25"/>
      <c r="LHA77" s="25"/>
      <c r="LHB77" s="25"/>
      <c r="LHC77" s="25"/>
      <c r="LHD77" s="25"/>
      <c r="LHE77" s="25"/>
      <c r="LHF77" s="25"/>
      <c r="LHG77" s="25"/>
      <c r="LHH77" s="25"/>
      <c r="LHI77" s="25"/>
      <c r="LHJ77" s="25"/>
      <c r="LHK77" s="25"/>
      <c r="LHL77" s="25"/>
      <c r="LHM77" s="25"/>
      <c r="LHN77" s="25"/>
      <c r="LHO77" s="25"/>
      <c r="LHP77" s="25"/>
      <c r="LHQ77" s="25"/>
      <c r="LHR77" s="25"/>
      <c r="LHS77" s="25"/>
      <c r="LHT77" s="25"/>
      <c r="LHU77" s="25"/>
      <c r="LHV77" s="25"/>
      <c r="LHW77" s="25"/>
      <c r="LHX77" s="25"/>
      <c r="LHY77" s="25"/>
      <c r="LHZ77" s="25"/>
      <c r="LIA77" s="25"/>
      <c r="LIB77" s="25"/>
      <c r="LIC77" s="25"/>
      <c r="LID77" s="25"/>
      <c r="LIE77" s="25"/>
      <c r="LIF77" s="25"/>
      <c r="LIG77" s="25"/>
      <c r="LIH77" s="25"/>
      <c r="LII77" s="25"/>
      <c r="LIJ77" s="25"/>
      <c r="LIK77" s="25"/>
      <c r="LIL77" s="25"/>
      <c r="LIM77" s="25"/>
      <c r="LIN77" s="25"/>
      <c r="LIO77" s="25"/>
      <c r="LIP77" s="25"/>
      <c r="LIQ77" s="25"/>
      <c r="LIR77" s="25"/>
      <c r="LIS77" s="25"/>
      <c r="LIT77" s="25"/>
      <c r="LIU77" s="25"/>
      <c r="LIV77" s="25"/>
      <c r="LIW77" s="25"/>
      <c r="LIX77" s="25"/>
      <c r="LIY77" s="25"/>
      <c r="LIZ77" s="25"/>
      <c r="LJA77" s="25"/>
      <c r="LJB77" s="25"/>
      <c r="LJC77" s="25"/>
      <c r="LJD77" s="25"/>
      <c r="LJE77" s="25"/>
      <c r="LJF77" s="25"/>
      <c r="LJG77" s="25"/>
      <c r="LJH77" s="25"/>
      <c r="LJI77" s="25"/>
      <c r="LJJ77" s="25"/>
      <c r="LJK77" s="25"/>
      <c r="LJL77" s="25"/>
      <c r="LJM77" s="25"/>
      <c r="LJN77" s="25"/>
      <c r="LJO77" s="25"/>
      <c r="LJP77" s="25"/>
      <c r="LJQ77" s="25"/>
      <c r="LJR77" s="25"/>
      <c r="LJS77" s="25"/>
      <c r="LJT77" s="25"/>
      <c r="LJU77" s="25"/>
      <c r="LJV77" s="25"/>
      <c r="LJW77" s="25"/>
      <c r="LJX77" s="25"/>
      <c r="LJY77" s="25"/>
      <c r="LJZ77" s="25"/>
      <c r="LKA77" s="25"/>
      <c r="LKB77" s="25"/>
      <c r="LKC77" s="25"/>
      <c r="LKD77" s="25"/>
      <c r="LKE77" s="25"/>
      <c r="LKF77" s="25"/>
      <c r="LKG77" s="25"/>
      <c r="LKH77" s="25"/>
      <c r="LKI77" s="25"/>
      <c r="LKJ77" s="25"/>
      <c r="LKK77" s="25"/>
      <c r="LKL77" s="25"/>
      <c r="LKM77" s="25"/>
      <c r="LKN77" s="25"/>
      <c r="LKO77" s="25"/>
      <c r="LKP77" s="25"/>
      <c r="LKQ77" s="25"/>
      <c r="LKR77" s="25"/>
      <c r="LKS77" s="25"/>
      <c r="LKT77" s="25"/>
      <c r="LKU77" s="25"/>
      <c r="LKV77" s="25"/>
      <c r="LKW77" s="25"/>
      <c r="LKX77" s="25"/>
      <c r="LKY77" s="25"/>
      <c r="LKZ77" s="25"/>
      <c r="LLA77" s="25"/>
      <c r="LLB77" s="25"/>
      <c r="LLC77" s="25"/>
      <c r="LLD77" s="25"/>
      <c r="LLE77" s="25"/>
      <c r="LLF77" s="25"/>
      <c r="LLG77" s="25"/>
      <c r="LLH77" s="25"/>
      <c r="LLI77" s="25"/>
      <c r="LLJ77" s="25"/>
      <c r="LLK77" s="25"/>
      <c r="LLL77" s="25"/>
      <c r="LLM77" s="25"/>
      <c r="LLN77" s="25"/>
      <c r="LLO77" s="25"/>
      <c r="LLP77" s="25"/>
      <c r="LLQ77" s="25"/>
      <c r="LLR77" s="25"/>
      <c r="LLS77" s="25"/>
      <c r="LLT77" s="25"/>
      <c r="LLU77" s="25"/>
      <c r="LLV77" s="25"/>
      <c r="LLW77" s="25"/>
      <c r="LLX77" s="25"/>
      <c r="LLY77" s="25"/>
      <c r="LLZ77" s="25"/>
      <c r="LMA77" s="25"/>
      <c r="LMB77" s="25"/>
      <c r="LMC77" s="25"/>
      <c r="LMD77" s="25"/>
      <c r="LME77" s="25"/>
      <c r="LMF77" s="25"/>
      <c r="LMG77" s="25"/>
      <c r="LMH77" s="25"/>
      <c r="LMI77" s="25"/>
      <c r="LMJ77" s="25"/>
      <c r="LMK77" s="25"/>
      <c r="LML77" s="25"/>
      <c r="LMM77" s="25"/>
      <c r="LMN77" s="25"/>
      <c r="LMO77" s="25"/>
      <c r="LMP77" s="25"/>
      <c r="LMQ77" s="25"/>
      <c r="LMR77" s="25"/>
      <c r="LMS77" s="25"/>
      <c r="LMT77" s="25"/>
      <c r="LMU77" s="25"/>
      <c r="LMV77" s="25"/>
      <c r="LMW77" s="25"/>
      <c r="LMX77" s="25"/>
      <c r="LMY77" s="25"/>
      <c r="LMZ77" s="25"/>
      <c r="LNA77" s="25"/>
      <c r="LNB77" s="25"/>
      <c r="LNC77" s="25"/>
      <c r="LND77" s="25"/>
      <c r="LNE77" s="25"/>
      <c r="LNF77" s="25"/>
      <c r="LNG77" s="25"/>
      <c r="LNH77" s="25"/>
      <c r="LNI77" s="25"/>
      <c r="LNJ77" s="25"/>
      <c r="LNK77" s="25"/>
      <c r="LNL77" s="25"/>
      <c r="LNM77" s="25"/>
      <c r="LNN77" s="25"/>
      <c r="LNO77" s="25"/>
      <c r="LNP77" s="25"/>
      <c r="LNQ77" s="25"/>
      <c r="LNR77" s="25"/>
      <c r="LNS77" s="25"/>
      <c r="LNT77" s="25"/>
      <c r="LNU77" s="25"/>
      <c r="LNV77" s="25"/>
      <c r="LNW77" s="25"/>
      <c r="LNX77" s="25"/>
      <c r="LNY77" s="25"/>
      <c r="LNZ77" s="25"/>
      <c r="LOA77" s="25"/>
      <c r="LOB77" s="25"/>
      <c r="LOC77" s="25"/>
      <c r="LOD77" s="25"/>
      <c r="LOE77" s="25"/>
      <c r="LOF77" s="25"/>
      <c r="LOG77" s="25"/>
      <c r="LOH77" s="25"/>
      <c r="LOI77" s="25"/>
      <c r="LOJ77" s="25"/>
      <c r="LOK77" s="25"/>
      <c r="LOL77" s="25"/>
      <c r="LOM77" s="25"/>
      <c r="LON77" s="25"/>
      <c r="LOO77" s="25"/>
      <c r="LOP77" s="25"/>
      <c r="LOQ77" s="25"/>
      <c r="LOR77" s="25"/>
      <c r="LOS77" s="25"/>
      <c r="LOT77" s="25"/>
      <c r="LOU77" s="25"/>
      <c r="LOV77" s="25"/>
      <c r="LOW77" s="25"/>
      <c r="LOX77" s="25"/>
      <c r="LOY77" s="25"/>
      <c r="LOZ77" s="25"/>
      <c r="LPA77" s="25"/>
      <c r="LPB77" s="25"/>
      <c r="LPC77" s="25"/>
      <c r="LPD77" s="25"/>
      <c r="LPE77" s="25"/>
      <c r="LPF77" s="25"/>
      <c r="LPG77" s="25"/>
      <c r="LPH77" s="25"/>
      <c r="LPI77" s="25"/>
      <c r="LPJ77" s="25"/>
      <c r="LPK77" s="25"/>
      <c r="LPL77" s="25"/>
      <c r="LPM77" s="25"/>
      <c r="LPN77" s="25"/>
      <c r="LPO77" s="25"/>
      <c r="LPP77" s="25"/>
      <c r="LPQ77" s="25"/>
      <c r="LPR77" s="25"/>
      <c r="LPS77" s="25"/>
      <c r="LPT77" s="25"/>
      <c r="LPU77" s="25"/>
      <c r="LPV77" s="25"/>
      <c r="LPW77" s="25"/>
      <c r="LPX77" s="25"/>
      <c r="LPY77" s="25"/>
      <c r="LPZ77" s="25"/>
      <c r="LQA77" s="25"/>
      <c r="LQB77" s="25"/>
      <c r="LQC77" s="25"/>
      <c r="LQD77" s="25"/>
      <c r="LQE77" s="25"/>
      <c r="LQF77" s="25"/>
      <c r="LQG77" s="25"/>
      <c r="LQH77" s="25"/>
      <c r="LQI77" s="25"/>
      <c r="LQJ77" s="25"/>
      <c r="LQK77" s="25"/>
      <c r="LQL77" s="25"/>
      <c r="LQM77" s="25"/>
      <c r="LQN77" s="25"/>
      <c r="LQO77" s="25"/>
      <c r="LQP77" s="25"/>
      <c r="LQQ77" s="25"/>
      <c r="LQR77" s="25"/>
      <c r="LQS77" s="25"/>
      <c r="LQT77" s="25"/>
      <c r="LQU77" s="25"/>
      <c r="LQV77" s="25"/>
      <c r="LQW77" s="25"/>
      <c r="LQX77" s="25"/>
      <c r="LQY77" s="25"/>
      <c r="LQZ77" s="25"/>
      <c r="LRA77" s="25"/>
      <c r="LRB77" s="25"/>
      <c r="LRC77" s="25"/>
      <c r="LRD77" s="25"/>
      <c r="LRE77" s="25"/>
      <c r="LRF77" s="25"/>
      <c r="LRG77" s="25"/>
      <c r="LRH77" s="25"/>
      <c r="LRI77" s="25"/>
      <c r="LRJ77" s="25"/>
      <c r="LRK77" s="25"/>
      <c r="LRL77" s="25"/>
      <c r="LRM77" s="25"/>
      <c r="LRN77" s="25"/>
      <c r="LRO77" s="25"/>
      <c r="LRP77" s="25"/>
      <c r="LRQ77" s="25"/>
      <c r="LRR77" s="25"/>
      <c r="LRS77" s="25"/>
      <c r="LRT77" s="25"/>
      <c r="LRU77" s="25"/>
      <c r="LRV77" s="25"/>
      <c r="LRW77" s="25"/>
      <c r="LRX77" s="25"/>
      <c r="LRY77" s="25"/>
      <c r="LRZ77" s="25"/>
      <c r="LSA77" s="25"/>
      <c r="LSB77" s="25"/>
      <c r="LSC77" s="25"/>
      <c r="LSD77" s="25"/>
      <c r="LSE77" s="25"/>
      <c r="LSF77" s="25"/>
      <c r="LSG77" s="25"/>
      <c r="LSH77" s="25"/>
      <c r="LSI77" s="25"/>
      <c r="LSJ77" s="25"/>
      <c r="LSK77" s="25"/>
      <c r="LSL77" s="25"/>
      <c r="LSM77" s="25"/>
      <c r="LSN77" s="25"/>
      <c r="LSO77" s="25"/>
      <c r="LSP77" s="25"/>
      <c r="LSQ77" s="25"/>
      <c r="LSR77" s="25"/>
      <c r="LSS77" s="25"/>
      <c r="LST77" s="25"/>
      <c r="LSU77" s="25"/>
      <c r="LSV77" s="25"/>
      <c r="LSW77" s="25"/>
      <c r="LSX77" s="25"/>
      <c r="LSY77" s="25"/>
      <c r="LSZ77" s="25"/>
      <c r="LTA77" s="25"/>
      <c r="LTB77" s="25"/>
      <c r="LTC77" s="25"/>
      <c r="LTD77" s="25"/>
      <c r="LTE77" s="25"/>
      <c r="LTF77" s="25"/>
      <c r="LTG77" s="25"/>
      <c r="LTH77" s="25"/>
      <c r="LTI77" s="25"/>
      <c r="LTJ77" s="25"/>
      <c r="LTK77" s="25"/>
      <c r="LTL77" s="25"/>
      <c r="LTM77" s="25"/>
      <c r="LTN77" s="25"/>
      <c r="LTO77" s="25"/>
      <c r="LTP77" s="25"/>
      <c r="LTQ77" s="25"/>
      <c r="LTR77" s="25"/>
      <c r="LTS77" s="25"/>
      <c r="LTT77" s="25"/>
      <c r="LTU77" s="25"/>
      <c r="LTV77" s="25"/>
      <c r="LTW77" s="25"/>
      <c r="LTX77" s="25"/>
      <c r="LTY77" s="25"/>
      <c r="LTZ77" s="25"/>
      <c r="LUA77" s="25"/>
      <c r="LUB77" s="25"/>
      <c r="LUC77" s="25"/>
      <c r="LUD77" s="25"/>
      <c r="LUE77" s="25"/>
      <c r="LUF77" s="25"/>
      <c r="LUG77" s="25"/>
      <c r="LUH77" s="25"/>
      <c r="LUI77" s="25"/>
      <c r="LUJ77" s="25"/>
      <c r="LUK77" s="25"/>
      <c r="LUL77" s="25"/>
      <c r="LUM77" s="25"/>
      <c r="LUN77" s="25"/>
      <c r="LUO77" s="25"/>
      <c r="LUP77" s="25"/>
      <c r="LUQ77" s="25"/>
      <c r="LUR77" s="25"/>
      <c r="LUS77" s="25"/>
      <c r="LUT77" s="25"/>
      <c r="LUU77" s="25"/>
      <c r="LUV77" s="25"/>
      <c r="LUW77" s="25"/>
      <c r="LUX77" s="25"/>
      <c r="LUY77" s="25"/>
      <c r="LUZ77" s="25"/>
      <c r="LVA77" s="25"/>
      <c r="LVB77" s="25"/>
      <c r="LVC77" s="25"/>
      <c r="LVD77" s="25"/>
      <c r="LVE77" s="25"/>
      <c r="LVF77" s="25"/>
      <c r="LVG77" s="25"/>
      <c r="LVH77" s="25"/>
      <c r="LVI77" s="25"/>
      <c r="LVJ77" s="25"/>
      <c r="LVK77" s="25"/>
      <c r="LVL77" s="25"/>
      <c r="LVM77" s="25"/>
      <c r="LVN77" s="25"/>
      <c r="LVO77" s="25"/>
      <c r="LVP77" s="25"/>
      <c r="LVQ77" s="25"/>
      <c r="LVR77" s="25"/>
      <c r="LVS77" s="25"/>
      <c r="LVT77" s="25"/>
      <c r="LVU77" s="25"/>
      <c r="LVV77" s="25"/>
      <c r="LVW77" s="25"/>
      <c r="LVX77" s="25"/>
      <c r="LVY77" s="25"/>
      <c r="LVZ77" s="25"/>
      <c r="LWA77" s="25"/>
      <c r="LWB77" s="25"/>
      <c r="LWC77" s="25"/>
      <c r="LWD77" s="25"/>
      <c r="LWE77" s="25"/>
      <c r="LWF77" s="25"/>
      <c r="LWG77" s="25"/>
      <c r="LWH77" s="25"/>
      <c r="LWI77" s="25"/>
      <c r="LWJ77" s="25"/>
      <c r="LWK77" s="25"/>
      <c r="LWL77" s="25"/>
      <c r="LWM77" s="25"/>
      <c r="LWN77" s="25"/>
      <c r="LWO77" s="25"/>
      <c r="LWP77" s="25"/>
      <c r="LWQ77" s="25"/>
      <c r="LWR77" s="25"/>
      <c r="LWS77" s="25"/>
      <c r="LWT77" s="25"/>
      <c r="LWU77" s="25"/>
      <c r="LWV77" s="25"/>
      <c r="LWW77" s="25"/>
      <c r="LWX77" s="25"/>
      <c r="LWY77" s="25"/>
      <c r="LWZ77" s="25"/>
      <c r="LXA77" s="25"/>
      <c r="LXB77" s="25"/>
      <c r="LXC77" s="25"/>
      <c r="LXD77" s="25"/>
      <c r="LXE77" s="25"/>
      <c r="LXF77" s="25"/>
      <c r="LXG77" s="25"/>
      <c r="LXH77" s="25"/>
      <c r="LXI77" s="25"/>
      <c r="LXJ77" s="25"/>
      <c r="LXK77" s="25"/>
      <c r="LXL77" s="25"/>
      <c r="LXM77" s="25"/>
      <c r="LXN77" s="25"/>
      <c r="LXO77" s="25"/>
      <c r="LXP77" s="25"/>
      <c r="LXQ77" s="25"/>
      <c r="LXR77" s="25"/>
      <c r="LXS77" s="25"/>
      <c r="LXT77" s="25"/>
      <c r="LXU77" s="25"/>
      <c r="LXV77" s="25"/>
      <c r="LXW77" s="25"/>
      <c r="LXX77" s="25"/>
      <c r="LXY77" s="25"/>
      <c r="LXZ77" s="25"/>
      <c r="LYA77" s="25"/>
      <c r="LYB77" s="25"/>
      <c r="LYC77" s="25"/>
      <c r="LYD77" s="25"/>
      <c r="LYE77" s="25"/>
      <c r="LYF77" s="25"/>
      <c r="LYG77" s="25"/>
      <c r="LYH77" s="25"/>
      <c r="LYI77" s="25"/>
      <c r="LYJ77" s="25"/>
      <c r="LYK77" s="25"/>
      <c r="LYL77" s="25"/>
      <c r="LYM77" s="25"/>
      <c r="LYN77" s="25"/>
      <c r="LYO77" s="25"/>
      <c r="LYP77" s="25"/>
      <c r="LYQ77" s="25"/>
      <c r="LYR77" s="25"/>
      <c r="LYS77" s="25"/>
      <c r="LYT77" s="25"/>
      <c r="LYU77" s="25"/>
      <c r="LYV77" s="25"/>
      <c r="LYW77" s="25"/>
      <c r="LYX77" s="25"/>
      <c r="LYY77" s="25"/>
      <c r="LYZ77" s="25"/>
      <c r="LZA77" s="25"/>
      <c r="LZB77" s="25"/>
      <c r="LZC77" s="25"/>
      <c r="LZD77" s="25"/>
      <c r="LZE77" s="25"/>
      <c r="LZF77" s="25"/>
      <c r="LZG77" s="25"/>
      <c r="LZH77" s="25"/>
      <c r="LZI77" s="25"/>
      <c r="LZJ77" s="25"/>
      <c r="LZK77" s="25"/>
      <c r="LZL77" s="25"/>
      <c r="LZM77" s="25"/>
      <c r="LZN77" s="25"/>
      <c r="LZO77" s="25"/>
      <c r="LZP77" s="25"/>
      <c r="LZQ77" s="25"/>
      <c r="LZR77" s="25"/>
      <c r="LZS77" s="25"/>
      <c r="LZT77" s="25"/>
      <c r="LZU77" s="25"/>
      <c r="LZV77" s="25"/>
      <c r="LZW77" s="25"/>
      <c r="LZX77" s="25"/>
      <c r="LZY77" s="25"/>
      <c r="LZZ77" s="25"/>
      <c r="MAA77" s="25"/>
      <c r="MAB77" s="25"/>
      <c r="MAC77" s="25"/>
      <c r="MAD77" s="25"/>
      <c r="MAE77" s="25"/>
      <c r="MAF77" s="25"/>
      <c r="MAG77" s="25"/>
      <c r="MAH77" s="25"/>
      <c r="MAI77" s="25"/>
      <c r="MAJ77" s="25"/>
      <c r="MAK77" s="25"/>
      <c r="MAL77" s="25"/>
      <c r="MAM77" s="25"/>
      <c r="MAN77" s="25"/>
      <c r="MAO77" s="25"/>
      <c r="MAP77" s="25"/>
      <c r="MAQ77" s="25"/>
      <c r="MAR77" s="25"/>
      <c r="MAS77" s="25"/>
      <c r="MAT77" s="25"/>
      <c r="MAU77" s="25"/>
      <c r="MAV77" s="25"/>
      <c r="MAW77" s="25"/>
      <c r="MAX77" s="25"/>
      <c r="MAY77" s="25"/>
      <c r="MAZ77" s="25"/>
      <c r="MBA77" s="25"/>
      <c r="MBB77" s="25"/>
      <c r="MBC77" s="25"/>
      <c r="MBD77" s="25"/>
      <c r="MBE77" s="25"/>
      <c r="MBF77" s="25"/>
      <c r="MBG77" s="25"/>
      <c r="MBH77" s="25"/>
      <c r="MBI77" s="25"/>
      <c r="MBJ77" s="25"/>
      <c r="MBK77" s="25"/>
      <c r="MBL77" s="25"/>
      <c r="MBM77" s="25"/>
      <c r="MBN77" s="25"/>
      <c r="MBO77" s="25"/>
      <c r="MBP77" s="25"/>
      <c r="MBQ77" s="25"/>
      <c r="MBR77" s="25"/>
      <c r="MBS77" s="25"/>
      <c r="MBT77" s="25"/>
      <c r="MBU77" s="25"/>
      <c r="MBV77" s="25"/>
      <c r="MBW77" s="25"/>
      <c r="MBX77" s="25"/>
      <c r="MBY77" s="25"/>
      <c r="MBZ77" s="25"/>
      <c r="MCA77" s="25"/>
      <c r="MCB77" s="25"/>
      <c r="MCC77" s="25"/>
      <c r="MCD77" s="25"/>
      <c r="MCE77" s="25"/>
      <c r="MCF77" s="25"/>
      <c r="MCG77" s="25"/>
      <c r="MCH77" s="25"/>
      <c r="MCI77" s="25"/>
      <c r="MCJ77" s="25"/>
      <c r="MCK77" s="25"/>
      <c r="MCL77" s="25"/>
      <c r="MCM77" s="25"/>
      <c r="MCN77" s="25"/>
      <c r="MCO77" s="25"/>
      <c r="MCP77" s="25"/>
      <c r="MCQ77" s="25"/>
      <c r="MCR77" s="25"/>
      <c r="MCS77" s="25"/>
      <c r="MCT77" s="25"/>
      <c r="MCU77" s="25"/>
      <c r="MCV77" s="25"/>
      <c r="MCW77" s="25"/>
      <c r="MCX77" s="25"/>
      <c r="MCY77" s="25"/>
      <c r="MCZ77" s="25"/>
      <c r="MDA77" s="25"/>
      <c r="MDB77" s="25"/>
      <c r="MDC77" s="25"/>
      <c r="MDD77" s="25"/>
      <c r="MDE77" s="25"/>
      <c r="MDF77" s="25"/>
      <c r="MDG77" s="25"/>
      <c r="MDH77" s="25"/>
      <c r="MDI77" s="25"/>
      <c r="MDJ77" s="25"/>
      <c r="MDK77" s="25"/>
      <c r="MDL77" s="25"/>
      <c r="MDM77" s="25"/>
      <c r="MDN77" s="25"/>
      <c r="MDO77" s="25"/>
      <c r="MDP77" s="25"/>
      <c r="MDQ77" s="25"/>
      <c r="MDR77" s="25"/>
      <c r="MDS77" s="25"/>
      <c r="MDT77" s="25"/>
      <c r="MDU77" s="25"/>
      <c r="MDV77" s="25"/>
      <c r="MDW77" s="25"/>
      <c r="MDX77" s="25"/>
      <c r="MDY77" s="25"/>
      <c r="MDZ77" s="25"/>
      <c r="MEA77" s="25"/>
      <c r="MEB77" s="25"/>
      <c r="MEC77" s="25"/>
      <c r="MED77" s="25"/>
      <c r="MEE77" s="25"/>
      <c r="MEF77" s="25"/>
      <c r="MEG77" s="25"/>
      <c r="MEH77" s="25"/>
      <c r="MEI77" s="25"/>
      <c r="MEJ77" s="25"/>
      <c r="MEK77" s="25"/>
      <c r="MEL77" s="25"/>
      <c r="MEM77" s="25"/>
      <c r="MEN77" s="25"/>
      <c r="MEO77" s="25"/>
      <c r="MEP77" s="25"/>
      <c r="MEQ77" s="25"/>
      <c r="MER77" s="25"/>
      <c r="MES77" s="25"/>
      <c r="MET77" s="25"/>
      <c r="MEU77" s="25"/>
      <c r="MEV77" s="25"/>
      <c r="MEW77" s="25"/>
      <c r="MEX77" s="25"/>
      <c r="MEY77" s="25"/>
      <c r="MEZ77" s="25"/>
      <c r="MFA77" s="25"/>
      <c r="MFB77" s="25"/>
      <c r="MFC77" s="25"/>
      <c r="MFD77" s="25"/>
      <c r="MFE77" s="25"/>
      <c r="MFF77" s="25"/>
      <c r="MFG77" s="25"/>
      <c r="MFH77" s="25"/>
      <c r="MFI77" s="25"/>
      <c r="MFJ77" s="25"/>
      <c r="MFK77" s="25"/>
      <c r="MFL77" s="25"/>
      <c r="MFM77" s="25"/>
      <c r="MFN77" s="25"/>
      <c r="MFO77" s="25"/>
      <c r="MFP77" s="25"/>
      <c r="MFQ77" s="25"/>
      <c r="MFR77" s="25"/>
      <c r="MFS77" s="25"/>
      <c r="MFT77" s="25"/>
      <c r="MFU77" s="25"/>
      <c r="MFV77" s="25"/>
      <c r="MFW77" s="25"/>
      <c r="MFX77" s="25"/>
      <c r="MFY77" s="25"/>
      <c r="MFZ77" s="25"/>
      <c r="MGA77" s="25"/>
      <c r="MGB77" s="25"/>
      <c r="MGC77" s="25"/>
      <c r="MGD77" s="25"/>
      <c r="MGE77" s="25"/>
      <c r="MGF77" s="25"/>
      <c r="MGG77" s="25"/>
      <c r="MGH77" s="25"/>
      <c r="MGI77" s="25"/>
      <c r="MGJ77" s="25"/>
      <c r="MGK77" s="25"/>
      <c r="MGL77" s="25"/>
      <c r="MGM77" s="25"/>
      <c r="MGN77" s="25"/>
      <c r="MGO77" s="25"/>
      <c r="MGP77" s="25"/>
      <c r="MGQ77" s="25"/>
      <c r="MGR77" s="25"/>
      <c r="MGS77" s="25"/>
      <c r="MGT77" s="25"/>
      <c r="MGU77" s="25"/>
      <c r="MGV77" s="25"/>
      <c r="MGW77" s="25"/>
      <c r="MGX77" s="25"/>
      <c r="MGY77" s="25"/>
      <c r="MGZ77" s="25"/>
      <c r="MHA77" s="25"/>
      <c r="MHB77" s="25"/>
      <c r="MHC77" s="25"/>
      <c r="MHD77" s="25"/>
      <c r="MHE77" s="25"/>
      <c r="MHF77" s="25"/>
      <c r="MHG77" s="25"/>
      <c r="MHH77" s="25"/>
      <c r="MHI77" s="25"/>
      <c r="MHJ77" s="25"/>
      <c r="MHK77" s="25"/>
      <c r="MHL77" s="25"/>
      <c r="MHM77" s="25"/>
      <c r="MHN77" s="25"/>
      <c r="MHO77" s="25"/>
      <c r="MHP77" s="25"/>
      <c r="MHQ77" s="25"/>
      <c r="MHR77" s="25"/>
      <c r="MHS77" s="25"/>
      <c r="MHT77" s="25"/>
      <c r="MHU77" s="25"/>
      <c r="MHV77" s="25"/>
      <c r="MHW77" s="25"/>
      <c r="MHX77" s="25"/>
      <c r="MHY77" s="25"/>
      <c r="MHZ77" s="25"/>
      <c r="MIA77" s="25"/>
      <c r="MIB77" s="25"/>
      <c r="MIC77" s="25"/>
      <c r="MID77" s="25"/>
      <c r="MIE77" s="25"/>
      <c r="MIF77" s="25"/>
      <c r="MIG77" s="25"/>
      <c r="MIH77" s="25"/>
      <c r="MII77" s="25"/>
      <c r="MIJ77" s="25"/>
      <c r="MIK77" s="25"/>
      <c r="MIL77" s="25"/>
      <c r="MIM77" s="25"/>
      <c r="MIN77" s="25"/>
      <c r="MIO77" s="25"/>
      <c r="MIP77" s="25"/>
      <c r="MIQ77" s="25"/>
      <c r="MIR77" s="25"/>
      <c r="MIS77" s="25"/>
      <c r="MIT77" s="25"/>
      <c r="MIU77" s="25"/>
      <c r="MIV77" s="25"/>
      <c r="MIW77" s="25"/>
      <c r="MIX77" s="25"/>
      <c r="MIY77" s="25"/>
      <c r="MIZ77" s="25"/>
      <c r="MJA77" s="25"/>
      <c r="MJB77" s="25"/>
      <c r="MJC77" s="25"/>
      <c r="MJD77" s="25"/>
      <c r="MJE77" s="25"/>
      <c r="MJF77" s="25"/>
      <c r="MJG77" s="25"/>
      <c r="MJH77" s="25"/>
      <c r="MJI77" s="25"/>
      <c r="MJJ77" s="25"/>
      <c r="MJK77" s="25"/>
      <c r="MJL77" s="25"/>
      <c r="MJM77" s="25"/>
      <c r="MJN77" s="25"/>
      <c r="MJO77" s="25"/>
      <c r="MJP77" s="25"/>
      <c r="MJQ77" s="25"/>
      <c r="MJR77" s="25"/>
      <c r="MJS77" s="25"/>
      <c r="MJT77" s="25"/>
      <c r="MJU77" s="25"/>
      <c r="MJV77" s="25"/>
      <c r="MJW77" s="25"/>
      <c r="MJX77" s="25"/>
      <c r="MJY77" s="25"/>
      <c r="MJZ77" s="25"/>
      <c r="MKA77" s="25"/>
      <c r="MKB77" s="25"/>
      <c r="MKC77" s="25"/>
      <c r="MKD77" s="25"/>
      <c r="MKE77" s="25"/>
      <c r="MKF77" s="25"/>
      <c r="MKG77" s="25"/>
      <c r="MKH77" s="25"/>
      <c r="MKI77" s="25"/>
      <c r="MKJ77" s="25"/>
      <c r="MKK77" s="25"/>
      <c r="MKL77" s="25"/>
      <c r="MKM77" s="25"/>
      <c r="MKN77" s="25"/>
      <c r="MKO77" s="25"/>
      <c r="MKP77" s="25"/>
      <c r="MKQ77" s="25"/>
      <c r="MKR77" s="25"/>
      <c r="MKS77" s="25"/>
      <c r="MKT77" s="25"/>
      <c r="MKU77" s="25"/>
      <c r="MKV77" s="25"/>
      <c r="MKW77" s="25"/>
      <c r="MKX77" s="25"/>
      <c r="MKY77" s="25"/>
      <c r="MKZ77" s="25"/>
      <c r="MLA77" s="25"/>
      <c r="MLB77" s="25"/>
      <c r="MLC77" s="25"/>
      <c r="MLD77" s="25"/>
      <c r="MLE77" s="25"/>
      <c r="MLF77" s="25"/>
      <c r="MLG77" s="25"/>
      <c r="MLH77" s="25"/>
      <c r="MLI77" s="25"/>
      <c r="MLJ77" s="25"/>
      <c r="MLK77" s="25"/>
      <c r="MLL77" s="25"/>
      <c r="MLM77" s="25"/>
      <c r="MLN77" s="25"/>
      <c r="MLO77" s="25"/>
      <c r="MLP77" s="25"/>
      <c r="MLQ77" s="25"/>
      <c r="MLR77" s="25"/>
      <c r="MLS77" s="25"/>
      <c r="MLT77" s="25"/>
      <c r="MLU77" s="25"/>
      <c r="MLV77" s="25"/>
      <c r="MLW77" s="25"/>
      <c r="MLX77" s="25"/>
      <c r="MLY77" s="25"/>
      <c r="MLZ77" s="25"/>
      <c r="MMA77" s="25"/>
      <c r="MMB77" s="25"/>
      <c r="MMC77" s="25"/>
      <c r="MMD77" s="25"/>
      <c r="MME77" s="25"/>
      <c r="MMF77" s="25"/>
      <c r="MMG77" s="25"/>
      <c r="MMH77" s="25"/>
      <c r="MMI77" s="25"/>
      <c r="MMJ77" s="25"/>
      <c r="MMK77" s="25"/>
      <c r="MML77" s="25"/>
      <c r="MMM77" s="25"/>
      <c r="MMN77" s="25"/>
      <c r="MMO77" s="25"/>
      <c r="MMP77" s="25"/>
      <c r="MMQ77" s="25"/>
      <c r="MMR77" s="25"/>
      <c r="MMS77" s="25"/>
      <c r="MMT77" s="25"/>
      <c r="MMU77" s="25"/>
      <c r="MMV77" s="25"/>
      <c r="MMW77" s="25"/>
      <c r="MMX77" s="25"/>
      <c r="MMY77" s="25"/>
      <c r="MMZ77" s="25"/>
      <c r="MNA77" s="25"/>
      <c r="MNB77" s="25"/>
      <c r="MNC77" s="25"/>
      <c r="MND77" s="25"/>
      <c r="MNE77" s="25"/>
      <c r="MNF77" s="25"/>
      <c r="MNG77" s="25"/>
      <c r="MNH77" s="25"/>
      <c r="MNI77" s="25"/>
      <c r="MNJ77" s="25"/>
      <c r="MNK77" s="25"/>
      <c r="MNL77" s="25"/>
      <c r="MNM77" s="25"/>
      <c r="MNN77" s="25"/>
      <c r="MNO77" s="25"/>
      <c r="MNP77" s="25"/>
      <c r="MNQ77" s="25"/>
      <c r="MNR77" s="25"/>
      <c r="MNS77" s="25"/>
      <c r="MNT77" s="25"/>
      <c r="MNU77" s="25"/>
      <c r="MNV77" s="25"/>
      <c r="MNW77" s="25"/>
      <c r="MNX77" s="25"/>
      <c r="MNY77" s="25"/>
      <c r="MNZ77" s="25"/>
      <c r="MOA77" s="25"/>
      <c r="MOB77" s="25"/>
      <c r="MOC77" s="25"/>
      <c r="MOD77" s="25"/>
      <c r="MOE77" s="25"/>
      <c r="MOF77" s="25"/>
      <c r="MOG77" s="25"/>
      <c r="MOH77" s="25"/>
      <c r="MOI77" s="25"/>
      <c r="MOJ77" s="25"/>
      <c r="MOK77" s="25"/>
      <c r="MOL77" s="25"/>
      <c r="MOM77" s="25"/>
      <c r="MON77" s="25"/>
      <c r="MOO77" s="25"/>
      <c r="MOP77" s="25"/>
      <c r="MOQ77" s="25"/>
      <c r="MOR77" s="25"/>
      <c r="MOS77" s="25"/>
      <c r="MOT77" s="25"/>
      <c r="MOU77" s="25"/>
      <c r="MOV77" s="25"/>
      <c r="MOW77" s="25"/>
      <c r="MOX77" s="25"/>
      <c r="MOY77" s="25"/>
      <c r="MOZ77" s="25"/>
      <c r="MPA77" s="25"/>
      <c r="MPB77" s="25"/>
      <c r="MPC77" s="25"/>
      <c r="MPD77" s="25"/>
      <c r="MPE77" s="25"/>
      <c r="MPF77" s="25"/>
      <c r="MPG77" s="25"/>
      <c r="MPH77" s="25"/>
      <c r="MPI77" s="25"/>
      <c r="MPJ77" s="25"/>
      <c r="MPK77" s="25"/>
      <c r="MPL77" s="25"/>
      <c r="MPM77" s="25"/>
      <c r="MPN77" s="25"/>
      <c r="MPO77" s="25"/>
      <c r="MPP77" s="25"/>
      <c r="MPQ77" s="25"/>
      <c r="MPR77" s="25"/>
      <c r="MPS77" s="25"/>
      <c r="MPT77" s="25"/>
      <c r="MPU77" s="25"/>
      <c r="MPV77" s="25"/>
      <c r="MPW77" s="25"/>
      <c r="MPX77" s="25"/>
      <c r="MPY77" s="25"/>
      <c r="MPZ77" s="25"/>
      <c r="MQA77" s="25"/>
      <c r="MQB77" s="25"/>
      <c r="MQC77" s="25"/>
      <c r="MQD77" s="25"/>
      <c r="MQE77" s="25"/>
      <c r="MQF77" s="25"/>
      <c r="MQG77" s="25"/>
      <c r="MQH77" s="25"/>
      <c r="MQI77" s="25"/>
      <c r="MQJ77" s="25"/>
      <c r="MQK77" s="25"/>
      <c r="MQL77" s="25"/>
      <c r="MQM77" s="25"/>
      <c r="MQN77" s="25"/>
      <c r="MQO77" s="25"/>
      <c r="MQP77" s="25"/>
      <c r="MQQ77" s="25"/>
      <c r="MQR77" s="25"/>
      <c r="MQS77" s="25"/>
      <c r="MQT77" s="25"/>
      <c r="MQU77" s="25"/>
      <c r="MQV77" s="25"/>
      <c r="MQW77" s="25"/>
      <c r="MQX77" s="25"/>
      <c r="MQY77" s="25"/>
      <c r="MQZ77" s="25"/>
      <c r="MRA77" s="25"/>
      <c r="MRB77" s="25"/>
      <c r="MRC77" s="25"/>
      <c r="MRD77" s="25"/>
      <c r="MRE77" s="25"/>
      <c r="MRF77" s="25"/>
      <c r="MRG77" s="25"/>
      <c r="MRH77" s="25"/>
      <c r="MRI77" s="25"/>
      <c r="MRJ77" s="25"/>
      <c r="MRK77" s="25"/>
      <c r="MRL77" s="25"/>
      <c r="MRM77" s="25"/>
      <c r="MRN77" s="25"/>
      <c r="MRO77" s="25"/>
      <c r="MRP77" s="25"/>
      <c r="MRQ77" s="25"/>
      <c r="MRR77" s="25"/>
      <c r="MRS77" s="25"/>
      <c r="MRT77" s="25"/>
      <c r="MRU77" s="25"/>
      <c r="MRV77" s="25"/>
      <c r="MRW77" s="25"/>
      <c r="MRX77" s="25"/>
      <c r="MRY77" s="25"/>
      <c r="MRZ77" s="25"/>
      <c r="MSA77" s="25"/>
      <c r="MSB77" s="25"/>
      <c r="MSC77" s="25"/>
      <c r="MSD77" s="25"/>
      <c r="MSE77" s="25"/>
      <c r="MSF77" s="25"/>
      <c r="MSG77" s="25"/>
      <c r="MSH77" s="25"/>
      <c r="MSI77" s="25"/>
      <c r="MSJ77" s="25"/>
      <c r="MSK77" s="25"/>
      <c r="MSL77" s="25"/>
      <c r="MSM77" s="25"/>
      <c r="MSN77" s="25"/>
      <c r="MSO77" s="25"/>
      <c r="MSP77" s="25"/>
      <c r="MSQ77" s="25"/>
      <c r="MSR77" s="25"/>
      <c r="MSS77" s="25"/>
      <c r="MST77" s="25"/>
      <c r="MSU77" s="25"/>
      <c r="MSV77" s="25"/>
      <c r="MSW77" s="25"/>
      <c r="MSX77" s="25"/>
      <c r="MSY77" s="25"/>
      <c r="MSZ77" s="25"/>
      <c r="MTA77" s="25"/>
      <c r="MTB77" s="25"/>
      <c r="MTC77" s="25"/>
      <c r="MTD77" s="25"/>
      <c r="MTE77" s="25"/>
      <c r="MTF77" s="25"/>
      <c r="MTG77" s="25"/>
      <c r="MTH77" s="25"/>
      <c r="MTI77" s="25"/>
      <c r="MTJ77" s="25"/>
      <c r="MTK77" s="25"/>
      <c r="MTL77" s="25"/>
      <c r="MTM77" s="25"/>
      <c r="MTN77" s="25"/>
      <c r="MTO77" s="25"/>
      <c r="MTP77" s="25"/>
      <c r="MTQ77" s="25"/>
      <c r="MTR77" s="25"/>
      <c r="MTS77" s="25"/>
      <c r="MTT77" s="25"/>
      <c r="MTU77" s="25"/>
      <c r="MTV77" s="25"/>
      <c r="MTW77" s="25"/>
      <c r="MTX77" s="25"/>
      <c r="MTY77" s="25"/>
      <c r="MTZ77" s="25"/>
      <c r="MUA77" s="25"/>
      <c r="MUB77" s="25"/>
      <c r="MUC77" s="25"/>
      <c r="MUD77" s="25"/>
      <c r="MUE77" s="25"/>
      <c r="MUF77" s="25"/>
      <c r="MUG77" s="25"/>
      <c r="MUH77" s="25"/>
      <c r="MUI77" s="25"/>
      <c r="MUJ77" s="25"/>
      <c r="MUK77" s="25"/>
      <c r="MUL77" s="25"/>
      <c r="MUM77" s="25"/>
      <c r="MUN77" s="25"/>
      <c r="MUO77" s="25"/>
      <c r="MUP77" s="25"/>
      <c r="MUQ77" s="25"/>
      <c r="MUR77" s="25"/>
      <c r="MUS77" s="25"/>
      <c r="MUT77" s="25"/>
      <c r="MUU77" s="25"/>
      <c r="MUV77" s="25"/>
      <c r="MUW77" s="25"/>
      <c r="MUX77" s="25"/>
      <c r="MUY77" s="25"/>
      <c r="MUZ77" s="25"/>
      <c r="MVA77" s="25"/>
      <c r="MVB77" s="25"/>
      <c r="MVC77" s="25"/>
      <c r="MVD77" s="25"/>
      <c r="MVE77" s="25"/>
      <c r="MVF77" s="25"/>
      <c r="MVG77" s="25"/>
      <c r="MVH77" s="25"/>
      <c r="MVI77" s="25"/>
      <c r="MVJ77" s="25"/>
      <c r="MVK77" s="25"/>
      <c r="MVL77" s="25"/>
      <c r="MVM77" s="25"/>
      <c r="MVN77" s="25"/>
      <c r="MVO77" s="25"/>
      <c r="MVP77" s="25"/>
      <c r="MVQ77" s="25"/>
      <c r="MVR77" s="25"/>
      <c r="MVS77" s="25"/>
      <c r="MVT77" s="25"/>
      <c r="MVU77" s="25"/>
      <c r="MVV77" s="25"/>
      <c r="MVW77" s="25"/>
      <c r="MVX77" s="25"/>
      <c r="MVY77" s="25"/>
      <c r="MVZ77" s="25"/>
      <c r="MWA77" s="25"/>
      <c r="MWB77" s="25"/>
      <c r="MWC77" s="25"/>
      <c r="MWD77" s="25"/>
      <c r="MWE77" s="25"/>
      <c r="MWF77" s="25"/>
      <c r="MWG77" s="25"/>
      <c r="MWH77" s="25"/>
      <c r="MWI77" s="25"/>
      <c r="MWJ77" s="25"/>
      <c r="MWK77" s="25"/>
      <c r="MWL77" s="25"/>
      <c r="MWM77" s="25"/>
      <c r="MWN77" s="25"/>
      <c r="MWO77" s="25"/>
      <c r="MWP77" s="25"/>
      <c r="MWQ77" s="25"/>
      <c r="MWR77" s="25"/>
      <c r="MWS77" s="25"/>
      <c r="MWT77" s="25"/>
      <c r="MWU77" s="25"/>
      <c r="MWV77" s="25"/>
      <c r="MWW77" s="25"/>
      <c r="MWX77" s="25"/>
      <c r="MWY77" s="25"/>
      <c r="MWZ77" s="25"/>
      <c r="MXA77" s="25"/>
      <c r="MXB77" s="25"/>
      <c r="MXC77" s="25"/>
      <c r="MXD77" s="25"/>
      <c r="MXE77" s="25"/>
      <c r="MXF77" s="25"/>
      <c r="MXG77" s="25"/>
      <c r="MXH77" s="25"/>
      <c r="MXI77" s="25"/>
      <c r="MXJ77" s="25"/>
      <c r="MXK77" s="25"/>
      <c r="MXL77" s="25"/>
      <c r="MXM77" s="25"/>
      <c r="MXN77" s="25"/>
      <c r="MXO77" s="25"/>
      <c r="MXP77" s="25"/>
      <c r="MXQ77" s="25"/>
      <c r="MXR77" s="25"/>
      <c r="MXS77" s="25"/>
      <c r="MXT77" s="25"/>
      <c r="MXU77" s="25"/>
      <c r="MXV77" s="25"/>
      <c r="MXW77" s="25"/>
      <c r="MXX77" s="25"/>
      <c r="MXY77" s="25"/>
      <c r="MXZ77" s="25"/>
      <c r="MYA77" s="25"/>
      <c r="MYB77" s="25"/>
      <c r="MYC77" s="25"/>
      <c r="MYD77" s="25"/>
      <c r="MYE77" s="25"/>
      <c r="MYF77" s="25"/>
      <c r="MYG77" s="25"/>
      <c r="MYH77" s="25"/>
      <c r="MYI77" s="25"/>
      <c r="MYJ77" s="25"/>
      <c r="MYK77" s="25"/>
      <c r="MYL77" s="25"/>
      <c r="MYM77" s="25"/>
      <c r="MYN77" s="25"/>
      <c r="MYO77" s="25"/>
      <c r="MYP77" s="25"/>
      <c r="MYQ77" s="25"/>
      <c r="MYR77" s="25"/>
      <c r="MYS77" s="25"/>
      <c r="MYT77" s="25"/>
      <c r="MYU77" s="25"/>
      <c r="MYV77" s="25"/>
      <c r="MYW77" s="25"/>
      <c r="MYX77" s="25"/>
      <c r="MYY77" s="25"/>
      <c r="MYZ77" s="25"/>
      <c r="MZA77" s="25"/>
      <c r="MZB77" s="25"/>
      <c r="MZC77" s="25"/>
      <c r="MZD77" s="25"/>
      <c r="MZE77" s="25"/>
      <c r="MZF77" s="25"/>
      <c r="MZG77" s="25"/>
      <c r="MZH77" s="25"/>
      <c r="MZI77" s="25"/>
      <c r="MZJ77" s="25"/>
      <c r="MZK77" s="25"/>
      <c r="MZL77" s="25"/>
      <c r="MZM77" s="25"/>
      <c r="MZN77" s="25"/>
      <c r="MZO77" s="25"/>
      <c r="MZP77" s="25"/>
      <c r="MZQ77" s="25"/>
      <c r="MZR77" s="25"/>
      <c r="MZS77" s="25"/>
      <c r="MZT77" s="25"/>
      <c r="MZU77" s="25"/>
      <c r="MZV77" s="25"/>
      <c r="MZW77" s="25"/>
      <c r="MZX77" s="25"/>
      <c r="MZY77" s="25"/>
      <c r="MZZ77" s="25"/>
      <c r="NAA77" s="25"/>
      <c r="NAB77" s="25"/>
      <c r="NAC77" s="25"/>
      <c r="NAD77" s="25"/>
      <c r="NAE77" s="25"/>
      <c r="NAF77" s="25"/>
      <c r="NAG77" s="25"/>
      <c r="NAH77" s="25"/>
      <c r="NAI77" s="25"/>
      <c r="NAJ77" s="25"/>
      <c r="NAK77" s="25"/>
      <c r="NAL77" s="25"/>
      <c r="NAM77" s="25"/>
      <c r="NAN77" s="25"/>
      <c r="NAO77" s="25"/>
      <c r="NAP77" s="25"/>
      <c r="NAQ77" s="25"/>
      <c r="NAR77" s="25"/>
      <c r="NAS77" s="25"/>
      <c r="NAT77" s="25"/>
      <c r="NAU77" s="25"/>
      <c r="NAV77" s="25"/>
      <c r="NAW77" s="25"/>
      <c r="NAX77" s="25"/>
      <c r="NAY77" s="25"/>
      <c r="NAZ77" s="25"/>
      <c r="NBA77" s="25"/>
      <c r="NBB77" s="25"/>
      <c r="NBC77" s="25"/>
      <c r="NBD77" s="25"/>
      <c r="NBE77" s="25"/>
      <c r="NBF77" s="25"/>
      <c r="NBG77" s="25"/>
      <c r="NBH77" s="25"/>
      <c r="NBI77" s="25"/>
      <c r="NBJ77" s="25"/>
      <c r="NBK77" s="25"/>
      <c r="NBL77" s="25"/>
      <c r="NBM77" s="25"/>
      <c r="NBN77" s="25"/>
      <c r="NBO77" s="25"/>
      <c r="NBP77" s="25"/>
      <c r="NBQ77" s="25"/>
      <c r="NBR77" s="25"/>
      <c r="NBS77" s="25"/>
      <c r="NBT77" s="25"/>
      <c r="NBU77" s="25"/>
      <c r="NBV77" s="25"/>
      <c r="NBW77" s="25"/>
      <c r="NBX77" s="25"/>
      <c r="NBY77" s="25"/>
      <c r="NBZ77" s="25"/>
      <c r="NCA77" s="25"/>
      <c r="NCB77" s="25"/>
      <c r="NCC77" s="25"/>
      <c r="NCD77" s="25"/>
      <c r="NCE77" s="25"/>
      <c r="NCF77" s="25"/>
      <c r="NCG77" s="25"/>
      <c r="NCH77" s="25"/>
      <c r="NCI77" s="25"/>
      <c r="NCJ77" s="25"/>
      <c r="NCK77" s="25"/>
      <c r="NCL77" s="25"/>
      <c r="NCM77" s="25"/>
      <c r="NCN77" s="25"/>
      <c r="NCO77" s="25"/>
      <c r="NCP77" s="25"/>
      <c r="NCQ77" s="25"/>
      <c r="NCR77" s="25"/>
      <c r="NCS77" s="25"/>
      <c r="NCT77" s="25"/>
      <c r="NCU77" s="25"/>
      <c r="NCV77" s="25"/>
      <c r="NCW77" s="25"/>
      <c r="NCX77" s="25"/>
      <c r="NCY77" s="25"/>
      <c r="NCZ77" s="25"/>
      <c r="NDA77" s="25"/>
      <c r="NDB77" s="25"/>
      <c r="NDC77" s="25"/>
      <c r="NDD77" s="25"/>
      <c r="NDE77" s="25"/>
      <c r="NDF77" s="25"/>
      <c r="NDG77" s="25"/>
      <c r="NDH77" s="25"/>
      <c r="NDI77" s="25"/>
      <c r="NDJ77" s="25"/>
      <c r="NDK77" s="25"/>
      <c r="NDL77" s="25"/>
      <c r="NDM77" s="25"/>
      <c r="NDN77" s="25"/>
      <c r="NDO77" s="25"/>
      <c r="NDP77" s="25"/>
      <c r="NDQ77" s="25"/>
      <c r="NDR77" s="25"/>
      <c r="NDS77" s="25"/>
      <c r="NDT77" s="25"/>
      <c r="NDU77" s="25"/>
      <c r="NDV77" s="25"/>
      <c r="NDW77" s="25"/>
      <c r="NDX77" s="25"/>
      <c r="NDY77" s="25"/>
      <c r="NDZ77" s="25"/>
      <c r="NEA77" s="25"/>
      <c r="NEB77" s="25"/>
      <c r="NEC77" s="25"/>
      <c r="NED77" s="25"/>
      <c r="NEE77" s="25"/>
      <c r="NEF77" s="25"/>
      <c r="NEG77" s="25"/>
      <c r="NEH77" s="25"/>
      <c r="NEI77" s="25"/>
      <c r="NEJ77" s="25"/>
      <c r="NEK77" s="25"/>
      <c r="NEL77" s="25"/>
      <c r="NEM77" s="25"/>
      <c r="NEN77" s="25"/>
      <c r="NEO77" s="25"/>
      <c r="NEP77" s="25"/>
      <c r="NEQ77" s="25"/>
      <c r="NER77" s="25"/>
      <c r="NES77" s="25"/>
      <c r="NET77" s="25"/>
      <c r="NEU77" s="25"/>
      <c r="NEV77" s="25"/>
      <c r="NEW77" s="25"/>
      <c r="NEX77" s="25"/>
      <c r="NEY77" s="25"/>
      <c r="NEZ77" s="25"/>
      <c r="NFA77" s="25"/>
      <c r="NFB77" s="25"/>
      <c r="NFC77" s="25"/>
      <c r="NFD77" s="25"/>
      <c r="NFE77" s="25"/>
      <c r="NFF77" s="25"/>
      <c r="NFG77" s="25"/>
      <c r="NFH77" s="25"/>
      <c r="NFI77" s="25"/>
      <c r="NFJ77" s="25"/>
      <c r="NFK77" s="25"/>
      <c r="NFL77" s="25"/>
      <c r="NFM77" s="25"/>
      <c r="NFN77" s="25"/>
      <c r="NFO77" s="25"/>
      <c r="NFP77" s="25"/>
      <c r="NFQ77" s="25"/>
      <c r="NFR77" s="25"/>
      <c r="NFS77" s="25"/>
      <c r="NFT77" s="25"/>
      <c r="NFU77" s="25"/>
      <c r="NFV77" s="25"/>
      <c r="NFW77" s="25"/>
      <c r="NFX77" s="25"/>
      <c r="NFY77" s="25"/>
      <c r="NFZ77" s="25"/>
      <c r="NGA77" s="25"/>
      <c r="NGB77" s="25"/>
      <c r="NGC77" s="25"/>
      <c r="NGD77" s="25"/>
      <c r="NGE77" s="25"/>
      <c r="NGF77" s="25"/>
      <c r="NGG77" s="25"/>
      <c r="NGH77" s="25"/>
      <c r="NGI77" s="25"/>
      <c r="NGJ77" s="25"/>
      <c r="NGK77" s="25"/>
      <c r="NGL77" s="25"/>
      <c r="NGM77" s="25"/>
      <c r="NGN77" s="25"/>
      <c r="NGO77" s="25"/>
      <c r="NGP77" s="25"/>
      <c r="NGQ77" s="25"/>
      <c r="NGR77" s="25"/>
      <c r="NGS77" s="25"/>
      <c r="NGT77" s="25"/>
      <c r="NGU77" s="25"/>
      <c r="NGV77" s="25"/>
      <c r="NGW77" s="25"/>
      <c r="NGX77" s="25"/>
      <c r="NGY77" s="25"/>
      <c r="NGZ77" s="25"/>
      <c r="NHA77" s="25"/>
      <c r="NHB77" s="25"/>
      <c r="NHC77" s="25"/>
      <c r="NHD77" s="25"/>
      <c r="NHE77" s="25"/>
      <c r="NHF77" s="25"/>
      <c r="NHG77" s="25"/>
      <c r="NHH77" s="25"/>
      <c r="NHI77" s="25"/>
      <c r="NHJ77" s="25"/>
      <c r="NHK77" s="25"/>
      <c r="NHL77" s="25"/>
      <c r="NHM77" s="25"/>
      <c r="NHN77" s="25"/>
      <c r="NHO77" s="25"/>
      <c r="NHP77" s="25"/>
      <c r="NHQ77" s="25"/>
      <c r="NHR77" s="25"/>
      <c r="NHS77" s="25"/>
      <c r="NHT77" s="25"/>
      <c r="NHU77" s="25"/>
      <c r="NHV77" s="25"/>
      <c r="NHW77" s="25"/>
      <c r="NHX77" s="25"/>
      <c r="NHY77" s="25"/>
      <c r="NHZ77" s="25"/>
      <c r="NIA77" s="25"/>
      <c r="NIB77" s="25"/>
      <c r="NIC77" s="25"/>
      <c r="NID77" s="25"/>
      <c r="NIE77" s="25"/>
      <c r="NIF77" s="25"/>
      <c r="NIG77" s="25"/>
      <c r="NIH77" s="25"/>
      <c r="NII77" s="25"/>
      <c r="NIJ77" s="25"/>
      <c r="NIK77" s="25"/>
      <c r="NIL77" s="25"/>
      <c r="NIM77" s="25"/>
      <c r="NIN77" s="25"/>
      <c r="NIO77" s="25"/>
      <c r="NIP77" s="25"/>
      <c r="NIQ77" s="25"/>
      <c r="NIR77" s="25"/>
      <c r="NIS77" s="25"/>
      <c r="NIT77" s="25"/>
      <c r="NIU77" s="25"/>
      <c r="NIV77" s="25"/>
      <c r="NIW77" s="25"/>
      <c r="NIX77" s="25"/>
      <c r="NIY77" s="25"/>
      <c r="NIZ77" s="25"/>
      <c r="NJA77" s="25"/>
      <c r="NJB77" s="25"/>
      <c r="NJC77" s="25"/>
      <c r="NJD77" s="25"/>
      <c r="NJE77" s="25"/>
      <c r="NJF77" s="25"/>
      <c r="NJG77" s="25"/>
      <c r="NJH77" s="25"/>
      <c r="NJI77" s="25"/>
      <c r="NJJ77" s="25"/>
      <c r="NJK77" s="25"/>
      <c r="NJL77" s="25"/>
      <c r="NJM77" s="25"/>
      <c r="NJN77" s="25"/>
      <c r="NJO77" s="25"/>
      <c r="NJP77" s="25"/>
      <c r="NJQ77" s="25"/>
      <c r="NJR77" s="25"/>
      <c r="NJS77" s="25"/>
      <c r="NJT77" s="25"/>
      <c r="NJU77" s="25"/>
      <c r="NJV77" s="25"/>
      <c r="NJW77" s="25"/>
      <c r="NJX77" s="25"/>
      <c r="NJY77" s="25"/>
      <c r="NJZ77" s="25"/>
      <c r="NKA77" s="25"/>
      <c r="NKB77" s="25"/>
      <c r="NKC77" s="25"/>
      <c r="NKD77" s="25"/>
      <c r="NKE77" s="25"/>
      <c r="NKF77" s="25"/>
      <c r="NKG77" s="25"/>
      <c r="NKH77" s="25"/>
      <c r="NKI77" s="25"/>
      <c r="NKJ77" s="25"/>
      <c r="NKK77" s="25"/>
      <c r="NKL77" s="25"/>
      <c r="NKM77" s="25"/>
      <c r="NKN77" s="25"/>
      <c r="NKO77" s="25"/>
      <c r="NKP77" s="25"/>
      <c r="NKQ77" s="25"/>
      <c r="NKR77" s="25"/>
      <c r="NKS77" s="25"/>
      <c r="NKT77" s="25"/>
      <c r="NKU77" s="25"/>
      <c r="NKV77" s="25"/>
      <c r="NKW77" s="25"/>
      <c r="NKX77" s="25"/>
      <c r="NKY77" s="25"/>
      <c r="NKZ77" s="25"/>
      <c r="NLA77" s="25"/>
      <c r="NLB77" s="25"/>
      <c r="NLC77" s="25"/>
      <c r="NLD77" s="25"/>
      <c r="NLE77" s="25"/>
      <c r="NLF77" s="25"/>
      <c r="NLG77" s="25"/>
      <c r="NLH77" s="25"/>
      <c r="NLI77" s="25"/>
      <c r="NLJ77" s="25"/>
      <c r="NLK77" s="25"/>
      <c r="NLL77" s="25"/>
      <c r="NLM77" s="25"/>
      <c r="NLN77" s="25"/>
      <c r="NLO77" s="25"/>
      <c r="NLP77" s="25"/>
      <c r="NLQ77" s="25"/>
      <c r="NLR77" s="25"/>
      <c r="NLS77" s="25"/>
      <c r="NLT77" s="25"/>
      <c r="NLU77" s="25"/>
      <c r="NLV77" s="25"/>
      <c r="NLW77" s="25"/>
      <c r="NLX77" s="25"/>
      <c r="NLY77" s="25"/>
      <c r="NLZ77" s="25"/>
      <c r="NMA77" s="25"/>
      <c r="NMB77" s="25"/>
      <c r="NMC77" s="25"/>
      <c r="NMD77" s="25"/>
      <c r="NME77" s="25"/>
      <c r="NMF77" s="25"/>
      <c r="NMG77" s="25"/>
      <c r="NMH77" s="25"/>
      <c r="NMI77" s="25"/>
      <c r="NMJ77" s="25"/>
      <c r="NMK77" s="25"/>
      <c r="NML77" s="25"/>
      <c r="NMM77" s="25"/>
      <c r="NMN77" s="25"/>
      <c r="NMO77" s="25"/>
      <c r="NMP77" s="25"/>
      <c r="NMQ77" s="25"/>
      <c r="NMR77" s="25"/>
      <c r="NMS77" s="25"/>
      <c r="NMT77" s="25"/>
      <c r="NMU77" s="25"/>
      <c r="NMV77" s="25"/>
      <c r="NMW77" s="25"/>
      <c r="NMX77" s="25"/>
      <c r="NMY77" s="25"/>
      <c r="NMZ77" s="25"/>
      <c r="NNA77" s="25"/>
      <c r="NNB77" s="25"/>
      <c r="NNC77" s="25"/>
      <c r="NND77" s="25"/>
      <c r="NNE77" s="25"/>
      <c r="NNF77" s="25"/>
      <c r="NNG77" s="25"/>
      <c r="NNH77" s="25"/>
      <c r="NNI77" s="25"/>
      <c r="NNJ77" s="25"/>
      <c r="NNK77" s="25"/>
      <c r="NNL77" s="25"/>
      <c r="NNM77" s="25"/>
      <c r="NNN77" s="25"/>
      <c r="NNO77" s="25"/>
      <c r="NNP77" s="25"/>
      <c r="NNQ77" s="25"/>
      <c r="NNR77" s="25"/>
      <c r="NNS77" s="25"/>
      <c r="NNT77" s="25"/>
      <c r="NNU77" s="25"/>
      <c r="NNV77" s="25"/>
      <c r="NNW77" s="25"/>
      <c r="NNX77" s="25"/>
      <c r="NNY77" s="25"/>
      <c r="NNZ77" s="25"/>
      <c r="NOA77" s="25"/>
      <c r="NOB77" s="25"/>
      <c r="NOC77" s="25"/>
      <c r="NOD77" s="25"/>
      <c r="NOE77" s="25"/>
      <c r="NOF77" s="25"/>
      <c r="NOG77" s="25"/>
      <c r="NOH77" s="25"/>
      <c r="NOI77" s="25"/>
      <c r="NOJ77" s="25"/>
      <c r="NOK77" s="25"/>
      <c r="NOL77" s="25"/>
      <c r="NOM77" s="25"/>
      <c r="NON77" s="25"/>
      <c r="NOO77" s="25"/>
      <c r="NOP77" s="25"/>
      <c r="NOQ77" s="25"/>
      <c r="NOR77" s="25"/>
      <c r="NOS77" s="25"/>
      <c r="NOT77" s="25"/>
      <c r="NOU77" s="25"/>
      <c r="NOV77" s="25"/>
      <c r="NOW77" s="25"/>
      <c r="NOX77" s="25"/>
      <c r="NOY77" s="25"/>
      <c r="NOZ77" s="25"/>
      <c r="NPA77" s="25"/>
      <c r="NPB77" s="25"/>
      <c r="NPC77" s="25"/>
      <c r="NPD77" s="25"/>
      <c r="NPE77" s="25"/>
      <c r="NPF77" s="25"/>
      <c r="NPG77" s="25"/>
      <c r="NPH77" s="25"/>
      <c r="NPI77" s="25"/>
      <c r="NPJ77" s="25"/>
      <c r="NPK77" s="25"/>
      <c r="NPL77" s="25"/>
      <c r="NPM77" s="25"/>
      <c r="NPN77" s="25"/>
      <c r="NPO77" s="25"/>
      <c r="NPP77" s="25"/>
      <c r="NPQ77" s="25"/>
      <c r="NPR77" s="25"/>
      <c r="NPS77" s="25"/>
      <c r="NPT77" s="25"/>
      <c r="NPU77" s="25"/>
      <c r="NPV77" s="25"/>
      <c r="NPW77" s="25"/>
      <c r="NPX77" s="25"/>
      <c r="NPY77" s="25"/>
      <c r="NPZ77" s="25"/>
      <c r="NQA77" s="25"/>
      <c r="NQB77" s="25"/>
      <c r="NQC77" s="25"/>
      <c r="NQD77" s="25"/>
      <c r="NQE77" s="25"/>
      <c r="NQF77" s="25"/>
      <c r="NQG77" s="25"/>
      <c r="NQH77" s="25"/>
      <c r="NQI77" s="25"/>
      <c r="NQJ77" s="25"/>
      <c r="NQK77" s="25"/>
      <c r="NQL77" s="25"/>
      <c r="NQM77" s="25"/>
      <c r="NQN77" s="25"/>
      <c r="NQO77" s="25"/>
      <c r="NQP77" s="25"/>
      <c r="NQQ77" s="25"/>
      <c r="NQR77" s="25"/>
      <c r="NQS77" s="25"/>
      <c r="NQT77" s="25"/>
      <c r="NQU77" s="25"/>
      <c r="NQV77" s="25"/>
      <c r="NQW77" s="25"/>
      <c r="NQX77" s="25"/>
      <c r="NQY77" s="25"/>
      <c r="NQZ77" s="25"/>
      <c r="NRA77" s="25"/>
      <c r="NRB77" s="25"/>
      <c r="NRC77" s="25"/>
      <c r="NRD77" s="25"/>
      <c r="NRE77" s="25"/>
      <c r="NRF77" s="25"/>
      <c r="NRG77" s="25"/>
      <c r="NRH77" s="25"/>
      <c r="NRI77" s="25"/>
      <c r="NRJ77" s="25"/>
      <c r="NRK77" s="25"/>
      <c r="NRL77" s="25"/>
      <c r="NRM77" s="25"/>
      <c r="NRN77" s="25"/>
      <c r="NRO77" s="25"/>
      <c r="NRP77" s="25"/>
      <c r="NRQ77" s="25"/>
      <c r="NRR77" s="25"/>
      <c r="NRS77" s="25"/>
      <c r="NRT77" s="25"/>
      <c r="NRU77" s="25"/>
      <c r="NRV77" s="25"/>
      <c r="NRW77" s="25"/>
      <c r="NRX77" s="25"/>
      <c r="NRY77" s="25"/>
      <c r="NRZ77" s="25"/>
      <c r="NSA77" s="25"/>
      <c r="NSB77" s="25"/>
      <c r="NSC77" s="25"/>
      <c r="NSD77" s="25"/>
      <c r="NSE77" s="25"/>
      <c r="NSF77" s="25"/>
      <c r="NSG77" s="25"/>
      <c r="NSH77" s="25"/>
      <c r="NSI77" s="25"/>
      <c r="NSJ77" s="25"/>
      <c r="NSK77" s="25"/>
      <c r="NSL77" s="25"/>
      <c r="NSM77" s="25"/>
      <c r="NSN77" s="25"/>
      <c r="NSO77" s="25"/>
      <c r="NSP77" s="25"/>
      <c r="NSQ77" s="25"/>
      <c r="NSR77" s="25"/>
      <c r="NSS77" s="25"/>
      <c r="NST77" s="25"/>
      <c r="NSU77" s="25"/>
      <c r="NSV77" s="25"/>
      <c r="NSW77" s="25"/>
      <c r="NSX77" s="25"/>
      <c r="NSY77" s="25"/>
      <c r="NSZ77" s="25"/>
      <c r="NTA77" s="25"/>
      <c r="NTB77" s="25"/>
      <c r="NTC77" s="25"/>
      <c r="NTD77" s="25"/>
      <c r="NTE77" s="25"/>
      <c r="NTF77" s="25"/>
      <c r="NTG77" s="25"/>
      <c r="NTH77" s="25"/>
      <c r="NTI77" s="25"/>
      <c r="NTJ77" s="25"/>
      <c r="NTK77" s="25"/>
      <c r="NTL77" s="25"/>
      <c r="NTM77" s="25"/>
      <c r="NTN77" s="25"/>
      <c r="NTO77" s="25"/>
      <c r="NTP77" s="25"/>
      <c r="NTQ77" s="25"/>
      <c r="NTR77" s="25"/>
      <c r="NTS77" s="25"/>
      <c r="NTT77" s="25"/>
      <c r="NTU77" s="25"/>
      <c r="NTV77" s="25"/>
      <c r="NTW77" s="25"/>
      <c r="NTX77" s="25"/>
      <c r="NTY77" s="25"/>
      <c r="NTZ77" s="25"/>
      <c r="NUA77" s="25"/>
      <c r="NUB77" s="25"/>
      <c r="NUC77" s="25"/>
      <c r="NUD77" s="25"/>
      <c r="NUE77" s="25"/>
      <c r="NUF77" s="25"/>
      <c r="NUG77" s="25"/>
      <c r="NUH77" s="25"/>
      <c r="NUI77" s="25"/>
      <c r="NUJ77" s="25"/>
      <c r="NUK77" s="25"/>
      <c r="NUL77" s="25"/>
      <c r="NUM77" s="25"/>
      <c r="NUN77" s="25"/>
      <c r="NUO77" s="25"/>
      <c r="NUP77" s="25"/>
      <c r="NUQ77" s="25"/>
      <c r="NUR77" s="25"/>
      <c r="NUS77" s="25"/>
      <c r="NUT77" s="25"/>
      <c r="NUU77" s="25"/>
      <c r="NUV77" s="25"/>
      <c r="NUW77" s="25"/>
      <c r="NUX77" s="25"/>
      <c r="NUY77" s="25"/>
      <c r="NUZ77" s="25"/>
      <c r="NVA77" s="25"/>
      <c r="NVB77" s="25"/>
      <c r="NVC77" s="25"/>
      <c r="NVD77" s="25"/>
      <c r="NVE77" s="25"/>
      <c r="NVF77" s="25"/>
      <c r="NVG77" s="25"/>
      <c r="NVH77" s="25"/>
      <c r="NVI77" s="25"/>
      <c r="NVJ77" s="25"/>
      <c r="NVK77" s="25"/>
      <c r="NVL77" s="25"/>
      <c r="NVM77" s="25"/>
      <c r="NVN77" s="25"/>
      <c r="NVO77" s="25"/>
      <c r="NVP77" s="25"/>
      <c r="NVQ77" s="25"/>
      <c r="NVR77" s="25"/>
      <c r="NVS77" s="25"/>
      <c r="NVT77" s="25"/>
      <c r="NVU77" s="25"/>
      <c r="NVV77" s="25"/>
      <c r="NVW77" s="25"/>
      <c r="NVX77" s="25"/>
      <c r="NVY77" s="25"/>
      <c r="NVZ77" s="25"/>
      <c r="NWA77" s="25"/>
      <c r="NWB77" s="25"/>
      <c r="NWC77" s="25"/>
      <c r="NWD77" s="25"/>
      <c r="NWE77" s="25"/>
      <c r="NWF77" s="25"/>
      <c r="NWG77" s="25"/>
      <c r="NWH77" s="25"/>
      <c r="NWI77" s="25"/>
      <c r="NWJ77" s="25"/>
      <c r="NWK77" s="25"/>
      <c r="NWL77" s="25"/>
      <c r="NWM77" s="25"/>
      <c r="NWN77" s="25"/>
      <c r="NWO77" s="25"/>
      <c r="NWP77" s="25"/>
      <c r="NWQ77" s="25"/>
      <c r="NWR77" s="25"/>
      <c r="NWS77" s="25"/>
      <c r="NWT77" s="25"/>
      <c r="NWU77" s="25"/>
      <c r="NWV77" s="25"/>
      <c r="NWW77" s="25"/>
      <c r="NWX77" s="25"/>
      <c r="NWY77" s="25"/>
      <c r="NWZ77" s="25"/>
      <c r="NXA77" s="25"/>
      <c r="NXB77" s="25"/>
      <c r="NXC77" s="25"/>
      <c r="NXD77" s="25"/>
      <c r="NXE77" s="25"/>
      <c r="NXF77" s="25"/>
      <c r="NXG77" s="25"/>
      <c r="NXH77" s="25"/>
      <c r="NXI77" s="25"/>
      <c r="NXJ77" s="25"/>
      <c r="NXK77" s="25"/>
      <c r="NXL77" s="25"/>
      <c r="NXM77" s="25"/>
      <c r="NXN77" s="25"/>
      <c r="NXO77" s="25"/>
      <c r="NXP77" s="25"/>
      <c r="NXQ77" s="25"/>
      <c r="NXR77" s="25"/>
      <c r="NXS77" s="25"/>
      <c r="NXT77" s="25"/>
      <c r="NXU77" s="25"/>
      <c r="NXV77" s="25"/>
      <c r="NXW77" s="25"/>
      <c r="NXX77" s="25"/>
      <c r="NXY77" s="25"/>
      <c r="NXZ77" s="25"/>
      <c r="NYA77" s="25"/>
      <c r="NYB77" s="25"/>
      <c r="NYC77" s="25"/>
      <c r="NYD77" s="25"/>
      <c r="NYE77" s="25"/>
      <c r="NYF77" s="25"/>
      <c r="NYG77" s="25"/>
      <c r="NYH77" s="25"/>
      <c r="NYI77" s="25"/>
      <c r="NYJ77" s="25"/>
      <c r="NYK77" s="25"/>
      <c r="NYL77" s="25"/>
      <c r="NYM77" s="25"/>
      <c r="NYN77" s="25"/>
      <c r="NYO77" s="25"/>
      <c r="NYP77" s="25"/>
      <c r="NYQ77" s="25"/>
      <c r="NYR77" s="25"/>
      <c r="NYS77" s="25"/>
      <c r="NYT77" s="25"/>
      <c r="NYU77" s="25"/>
      <c r="NYV77" s="25"/>
      <c r="NYW77" s="25"/>
      <c r="NYX77" s="25"/>
      <c r="NYY77" s="25"/>
      <c r="NYZ77" s="25"/>
      <c r="NZA77" s="25"/>
      <c r="NZB77" s="25"/>
      <c r="NZC77" s="25"/>
      <c r="NZD77" s="25"/>
      <c r="NZE77" s="25"/>
      <c r="NZF77" s="25"/>
      <c r="NZG77" s="25"/>
      <c r="NZH77" s="25"/>
      <c r="NZI77" s="25"/>
      <c r="NZJ77" s="25"/>
      <c r="NZK77" s="25"/>
      <c r="NZL77" s="25"/>
      <c r="NZM77" s="25"/>
      <c r="NZN77" s="25"/>
      <c r="NZO77" s="25"/>
      <c r="NZP77" s="25"/>
      <c r="NZQ77" s="25"/>
      <c r="NZR77" s="25"/>
      <c r="NZS77" s="25"/>
      <c r="NZT77" s="25"/>
      <c r="NZU77" s="25"/>
      <c r="NZV77" s="25"/>
      <c r="NZW77" s="25"/>
      <c r="NZX77" s="25"/>
      <c r="NZY77" s="25"/>
      <c r="NZZ77" s="25"/>
      <c r="OAA77" s="25"/>
      <c r="OAB77" s="25"/>
      <c r="OAC77" s="25"/>
      <c r="OAD77" s="25"/>
      <c r="OAE77" s="25"/>
      <c r="OAF77" s="25"/>
      <c r="OAG77" s="25"/>
      <c r="OAH77" s="25"/>
      <c r="OAI77" s="25"/>
      <c r="OAJ77" s="25"/>
      <c r="OAK77" s="25"/>
      <c r="OAL77" s="25"/>
      <c r="OAM77" s="25"/>
      <c r="OAN77" s="25"/>
      <c r="OAO77" s="25"/>
      <c r="OAP77" s="25"/>
      <c r="OAQ77" s="25"/>
      <c r="OAR77" s="25"/>
      <c r="OAS77" s="25"/>
      <c r="OAT77" s="25"/>
      <c r="OAU77" s="25"/>
      <c r="OAV77" s="25"/>
      <c r="OAW77" s="25"/>
      <c r="OAX77" s="25"/>
      <c r="OAY77" s="25"/>
      <c r="OAZ77" s="25"/>
      <c r="OBA77" s="25"/>
      <c r="OBB77" s="25"/>
      <c r="OBC77" s="25"/>
      <c r="OBD77" s="25"/>
      <c r="OBE77" s="25"/>
      <c r="OBF77" s="25"/>
      <c r="OBG77" s="25"/>
      <c r="OBH77" s="25"/>
      <c r="OBI77" s="25"/>
      <c r="OBJ77" s="25"/>
      <c r="OBK77" s="25"/>
      <c r="OBL77" s="25"/>
      <c r="OBM77" s="25"/>
      <c r="OBN77" s="25"/>
      <c r="OBO77" s="25"/>
      <c r="OBP77" s="25"/>
      <c r="OBQ77" s="25"/>
      <c r="OBR77" s="25"/>
      <c r="OBS77" s="25"/>
      <c r="OBT77" s="25"/>
      <c r="OBU77" s="25"/>
      <c r="OBV77" s="25"/>
      <c r="OBW77" s="25"/>
      <c r="OBX77" s="25"/>
      <c r="OBY77" s="25"/>
      <c r="OBZ77" s="25"/>
      <c r="OCA77" s="25"/>
      <c r="OCB77" s="25"/>
      <c r="OCC77" s="25"/>
      <c r="OCD77" s="25"/>
      <c r="OCE77" s="25"/>
      <c r="OCF77" s="25"/>
      <c r="OCG77" s="25"/>
      <c r="OCH77" s="25"/>
      <c r="OCI77" s="25"/>
      <c r="OCJ77" s="25"/>
      <c r="OCK77" s="25"/>
      <c r="OCL77" s="25"/>
      <c r="OCM77" s="25"/>
      <c r="OCN77" s="25"/>
      <c r="OCO77" s="25"/>
      <c r="OCP77" s="25"/>
      <c r="OCQ77" s="25"/>
      <c r="OCR77" s="25"/>
      <c r="OCS77" s="25"/>
      <c r="OCT77" s="25"/>
      <c r="OCU77" s="25"/>
      <c r="OCV77" s="25"/>
      <c r="OCW77" s="25"/>
      <c r="OCX77" s="25"/>
      <c r="OCY77" s="25"/>
      <c r="OCZ77" s="25"/>
      <c r="ODA77" s="25"/>
      <c r="ODB77" s="25"/>
      <c r="ODC77" s="25"/>
      <c r="ODD77" s="25"/>
      <c r="ODE77" s="25"/>
      <c r="ODF77" s="25"/>
      <c r="ODG77" s="25"/>
      <c r="ODH77" s="25"/>
      <c r="ODI77" s="25"/>
      <c r="ODJ77" s="25"/>
      <c r="ODK77" s="25"/>
      <c r="ODL77" s="25"/>
      <c r="ODM77" s="25"/>
      <c r="ODN77" s="25"/>
      <c r="ODO77" s="25"/>
      <c r="ODP77" s="25"/>
      <c r="ODQ77" s="25"/>
      <c r="ODR77" s="25"/>
      <c r="ODS77" s="25"/>
      <c r="ODT77" s="25"/>
      <c r="ODU77" s="25"/>
      <c r="ODV77" s="25"/>
      <c r="ODW77" s="25"/>
      <c r="ODX77" s="25"/>
      <c r="ODY77" s="25"/>
      <c r="ODZ77" s="25"/>
      <c r="OEA77" s="25"/>
      <c r="OEB77" s="25"/>
      <c r="OEC77" s="25"/>
      <c r="OED77" s="25"/>
      <c r="OEE77" s="25"/>
      <c r="OEF77" s="25"/>
      <c r="OEG77" s="25"/>
      <c r="OEH77" s="25"/>
      <c r="OEI77" s="25"/>
      <c r="OEJ77" s="25"/>
      <c r="OEK77" s="25"/>
      <c r="OEL77" s="25"/>
      <c r="OEM77" s="25"/>
      <c r="OEN77" s="25"/>
      <c r="OEO77" s="25"/>
      <c r="OEP77" s="25"/>
      <c r="OEQ77" s="25"/>
      <c r="OER77" s="25"/>
      <c r="OES77" s="25"/>
      <c r="OET77" s="25"/>
      <c r="OEU77" s="25"/>
      <c r="OEV77" s="25"/>
      <c r="OEW77" s="25"/>
      <c r="OEX77" s="25"/>
      <c r="OEY77" s="25"/>
      <c r="OEZ77" s="25"/>
      <c r="OFA77" s="25"/>
      <c r="OFB77" s="25"/>
      <c r="OFC77" s="25"/>
      <c r="OFD77" s="25"/>
      <c r="OFE77" s="25"/>
      <c r="OFF77" s="25"/>
      <c r="OFG77" s="25"/>
      <c r="OFH77" s="25"/>
      <c r="OFI77" s="25"/>
      <c r="OFJ77" s="25"/>
      <c r="OFK77" s="25"/>
      <c r="OFL77" s="25"/>
      <c r="OFM77" s="25"/>
      <c r="OFN77" s="25"/>
      <c r="OFO77" s="25"/>
      <c r="OFP77" s="25"/>
      <c r="OFQ77" s="25"/>
      <c r="OFR77" s="25"/>
      <c r="OFS77" s="25"/>
      <c r="OFT77" s="25"/>
      <c r="OFU77" s="25"/>
      <c r="OFV77" s="25"/>
      <c r="OFW77" s="25"/>
      <c r="OFX77" s="25"/>
      <c r="OFY77" s="25"/>
      <c r="OFZ77" s="25"/>
      <c r="OGA77" s="25"/>
      <c r="OGB77" s="25"/>
      <c r="OGC77" s="25"/>
      <c r="OGD77" s="25"/>
      <c r="OGE77" s="25"/>
      <c r="OGF77" s="25"/>
      <c r="OGG77" s="25"/>
      <c r="OGH77" s="25"/>
      <c r="OGI77" s="25"/>
      <c r="OGJ77" s="25"/>
      <c r="OGK77" s="25"/>
      <c r="OGL77" s="25"/>
      <c r="OGM77" s="25"/>
      <c r="OGN77" s="25"/>
      <c r="OGO77" s="25"/>
      <c r="OGP77" s="25"/>
      <c r="OGQ77" s="25"/>
      <c r="OGR77" s="25"/>
      <c r="OGS77" s="25"/>
      <c r="OGT77" s="25"/>
      <c r="OGU77" s="25"/>
      <c r="OGV77" s="25"/>
      <c r="OGW77" s="25"/>
      <c r="OGX77" s="25"/>
      <c r="OGY77" s="25"/>
      <c r="OGZ77" s="25"/>
      <c r="OHA77" s="25"/>
      <c r="OHB77" s="25"/>
      <c r="OHC77" s="25"/>
      <c r="OHD77" s="25"/>
      <c r="OHE77" s="25"/>
      <c r="OHF77" s="25"/>
      <c r="OHG77" s="25"/>
      <c r="OHH77" s="25"/>
      <c r="OHI77" s="25"/>
      <c r="OHJ77" s="25"/>
      <c r="OHK77" s="25"/>
      <c r="OHL77" s="25"/>
      <c r="OHM77" s="25"/>
      <c r="OHN77" s="25"/>
      <c r="OHO77" s="25"/>
      <c r="OHP77" s="25"/>
      <c r="OHQ77" s="25"/>
      <c r="OHR77" s="25"/>
      <c r="OHS77" s="25"/>
      <c r="OHT77" s="25"/>
      <c r="OHU77" s="25"/>
      <c r="OHV77" s="25"/>
      <c r="OHW77" s="25"/>
      <c r="OHX77" s="25"/>
      <c r="OHY77" s="25"/>
      <c r="OHZ77" s="25"/>
      <c r="OIA77" s="25"/>
      <c r="OIB77" s="25"/>
      <c r="OIC77" s="25"/>
      <c r="OID77" s="25"/>
      <c r="OIE77" s="25"/>
      <c r="OIF77" s="25"/>
      <c r="OIG77" s="25"/>
      <c r="OIH77" s="25"/>
      <c r="OII77" s="25"/>
      <c r="OIJ77" s="25"/>
      <c r="OIK77" s="25"/>
      <c r="OIL77" s="25"/>
      <c r="OIM77" s="25"/>
      <c r="OIN77" s="25"/>
      <c r="OIO77" s="25"/>
      <c r="OIP77" s="25"/>
      <c r="OIQ77" s="25"/>
      <c r="OIR77" s="25"/>
      <c r="OIS77" s="25"/>
      <c r="OIT77" s="25"/>
      <c r="OIU77" s="25"/>
      <c r="OIV77" s="25"/>
      <c r="OIW77" s="25"/>
      <c r="OIX77" s="25"/>
      <c r="OIY77" s="25"/>
      <c r="OIZ77" s="25"/>
      <c r="OJA77" s="25"/>
      <c r="OJB77" s="25"/>
      <c r="OJC77" s="25"/>
      <c r="OJD77" s="25"/>
      <c r="OJE77" s="25"/>
      <c r="OJF77" s="25"/>
      <c r="OJG77" s="25"/>
      <c r="OJH77" s="25"/>
      <c r="OJI77" s="25"/>
      <c r="OJJ77" s="25"/>
      <c r="OJK77" s="25"/>
      <c r="OJL77" s="25"/>
      <c r="OJM77" s="25"/>
      <c r="OJN77" s="25"/>
      <c r="OJO77" s="25"/>
      <c r="OJP77" s="25"/>
      <c r="OJQ77" s="25"/>
      <c r="OJR77" s="25"/>
      <c r="OJS77" s="25"/>
      <c r="OJT77" s="25"/>
      <c r="OJU77" s="25"/>
      <c r="OJV77" s="25"/>
      <c r="OJW77" s="25"/>
      <c r="OJX77" s="25"/>
      <c r="OJY77" s="25"/>
      <c r="OJZ77" s="25"/>
      <c r="OKA77" s="25"/>
      <c r="OKB77" s="25"/>
      <c r="OKC77" s="25"/>
      <c r="OKD77" s="25"/>
      <c r="OKE77" s="25"/>
      <c r="OKF77" s="25"/>
      <c r="OKG77" s="25"/>
      <c r="OKH77" s="25"/>
      <c r="OKI77" s="25"/>
      <c r="OKJ77" s="25"/>
      <c r="OKK77" s="25"/>
      <c r="OKL77" s="25"/>
      <c r="OKM77" s="25"/>
      <c r="OKN77" s="25"/>
      <c r="OKO77" s="25"/>
      <c r="OKP77" s="25"/>
      <c r="OKQ77" s="25"/>
      <c r="OKR77" s="25"/>
      <c r="OKS77" s="25"/>
      <c r="OKT77" s="25"/>
      <c r="OKU77" s="25"/>
      <c r="OKV77" s="25"/>
      <c r="OKW77" s="25"/>
      <c r="OKX77" s="25"/>
      <c r="OKY77" s="25"/>
      <c r="OKZ77" s="25"/>
      <c r="OLA77" s="25"/>
      <c r="OLB77" s="25"/>
      <c r="OLC77" s="25"/>
      <c r="OLD77" s="25"/>
      <c r="OLE77" s="25"/>
      <c r="OLF77" s="25"/>
      <c r="OLG77" s="25"/>
      <c r="OLH77" s="25"/>
      <c r="OLI77" s="25"/>
      <c r="OLJ77" s="25"/>
      <c r="OLK77" s="25"/>
      <c r="OLL77" s="25"/>
      <c r="OLM77" s="25"/>
      <c r="OLN77" s="25"/>
      <c r="OLO77" s="25"/>
      <c r="OLP77" s="25"/>
      <c r="OLQ77" s="25"/>
      <c r="OLR77" s="25"/>
      <c r="OLS77" s="25"/>
      <c r="OLT77" s="25"/>
      <c r="OLU77" s="25"/>
      <c r="OLV77" s="25"/>
      <c r="OLW77" s="25"/>
      <c r="OLX77" s="25"/>
      <c r="OLY77" s="25"/>
      <c r="OLZ77" s="25"/>
      <c r="OMA77" s="25"/>
      <c r="OMB77" s="25"/>
      <c r="OMC77" s="25"/>
      <c r="OMD77" s="25"/>
      <c r="OME77" s="25"/>
      <c r="OMF77" s="25"/>
      <c r="OMG77" s="25"/>
      <c r="OMH77" s="25"/>
      <c r="OMI77" s="25"/>
      <c r="OMJ77" s="25"/>
      <c r="OMK77" s="25"/>
      <c r="OML77" s="25"/>
      <c r="OMM77" s="25"/>
      <c r="OMN77" s="25"/>
      <c r="OMO77" s="25"/>
      <c r="OMP77" s="25"/>
      <c r="OMQ77" s="25"/>
      <c r="OMR77" s="25"/>
      <c r="OMS77" s="25"/>
      <c r="OMT77" s="25"/>
      <c r="OMU77" s="25"/>
      <c r="OMV77" s="25"/>
      <c r="OMW77" s="25"/>
      <c r="OMX77" s="25"/>
      <c r="OMY77" s="25"/>
      <c r="OMZ77" s="25"/>
      <c r="ONA77" s="25"/>
      <c r="ONB77" s="25"/>
      <c r="ONC77" s="25"/>
      <c r="OND77" s="25"/>
      <c r="ONE77" s="25"/>
      <c r="ONF77" s="25"/>
      <c r="ONG77" s="25"/>
      <c r="ONH77" s="25"/>
      <c r="ONI77" s="25"/>
      <c r="ONJ77" s="25"/>
      <c r="ONK77" s="25"/>
      <c r="ONL77" s="25"/>
      <c r="ONM77" s="25"/>
      <c r="ONN77" s="25"/>
      <c r="ONO77" s="25"/>
      <c r="ONP77" s="25"/>
      <c r="ONQ77" s="25"/>
      <c r="ONR77" s="25"/>
      <c r="ONS77" s="25"/>
      <c r="ONT77" s="25"/>
      <c r="ONU77" s="25"/>
      <c r="ONV77" s="25"/>
      <c r="ONW77" s="25"/>
      <c r="ONX77" s="25"/>
      <c r="ONY77" s="25"/>
      <c r="ONZ77" s="25"/>
      <c r="OOA77" s="25"/>
      <c r="OOB77" s="25"/>
      <c r="OOC77" s="25"/>
      <c r="OOD77" s="25"/>
      <c r="OOE77" s="25"/>
      <c r="OOF77" s="25"/>
      <c r="OOG77" s="25"/>
      <c r="OOH77" s="25"/>
      <c r="OOI77" s="25"/>
      <c r="OOJ77" s="25"/>
      <c r="OOK77" s="25"/>
      <c r="OOL77" s="25"/>
      <c r="OOM77" s="25"/>
      <c r="OON77" s="25"/>
      <c r="OOO77" s="25"/>
      <c r="OOP77" s="25"/>
      <c r="OOQ77" s="25"/>
      <c r="OOR77" s="25"/>
      <c r="OOS77" s="25"/>
      <c r="OOT77" s="25"/>
      <c r="OOU77" s="25"/>
      <c r="OOV77" s="25"/>
      <c r="OOW77" s="25"/>
      <c r="OOX77" s="25"/>
      <c r="OOY77" s="25"/>
      <c r="OOZ77" s="25"/>
      <c r="OPA77" s="25"/>
      <c r="OPB77" s="25"/>
      <c r="OPC77" s="25"/>
      <c r="OPD77" s="25"/>
      <c r="OPE77" s="25"/>
      <c r="OPF77" s="25"/>
      <c r="OPG77" s="25"/>
      <c r="OPH77" s="25"/>
      <c r="OPI77" s="25"/>
      <c r="OPJ77" s="25"/>
      <c r="OPK77" s="25"/>
      <c r="OPL77" s="25"/>
      <c r="OPM77" s="25"/>
      <c r="OPN77" s="25"/>
      <c r="OPO77" s="25"/>
      <c r="OPP77" s="25"/>
      <c r="OPQ77" s="25"/>
      <c r="OPR77" s="25"/>
      <c r="OPS77" s="25"/>
      <c r="OPT77" s="25"/>
      <c r="OPU77" s="25"/>
      <c r="OPV77" s="25"/>
      <c r="OPW77" s="25"/>
      <c r="OPX77" s="25"/>
      <c r="OPY77" s="25"/>
      <c r="OPZ77" s="25"/>
      <c r="OQA77" s="25"/>
      <c r="OQB77" s="25"/>
      <c r="OQC77" s="25"/>
      <c r="OQD77" s="25"/>
      <c r="OQE77" s="25"/>
      <c r="OQF77" s="25"/>
      <c r="OQG77" s="25"/>
      <c r="OQH77" s="25"/>
      <c r="OQI77" s="25"/>
      <c r="OQJ77" s="25"/>
      <c r="OQK77" s="25"/>
      <c r="OQL77" s="25"/>
      <c r="OQM77" s="25"/>
      <c r="OQN77" s="25"/>
      <c r="OQO77" s="25"/>
      <c r="OQP77" s="25"/>
      <c r="OQQ77" s="25"/>
      <c r="OQR77" s="25"/>
      <c r="OQS77" s="25"/>
      <c r="OQT77" s="25"/>
      <c r="OQU77" s="25"/>
      <c r="OQV77" s="25"/>
      <c r="OQW77" s="25"/>
      <c r="OQX77" s="25"/>
      <c r="OQY77" s="25"/>
      <c r="OQZ77" s="25"/>
      <c r="ORA77" s="25"/>
      <c r="ORB77" s="25"/>
      <c r="ORC77" s="25"/>
      <c r="ORD77" s="25"/>
      <c r="ORE77" s="25"/>
      <c r="ORF77" s="25"/>
      <c r="ORG77" s="25"/>
      <c r="ORH77" s="25"/>
      <c r="ORI77" s="25"/>
      <c r="ORJ77" s="25"/>
      <c r="ORK77" s="25"/>
      <c r="ORL77" s="25"/>
      <c r="ORM77" s="25"/>
      <c r="ORN77" s="25"/>
      <c r="ORO77" s="25"/>
      <c r="ORP77" s="25"/>
      <c r="ORQ77" s="25"/>
      <c r="ORR77" s="25"/>
      <c r="ORS77" s="25"/>
      <c r="ORT77" s="25"/>
      <c r="ORU77" s="25"/>
      <c r="ORV77" s="25"/>
      <c r="ORW77" s="25"/>
      <c r="ORX77" s="25"/>
      <c r="ORY77" s="25"/>
      <c r="ORZ77" s="25"/>
      <c r="OSA77" s="25"/>
      <c r="OSB77" s="25"/>
      <c r="OSC77" s="25"/>
      <c r="OSD77" s="25"/>
      <c r="OSE77" s="25"/>
      <c r="OSF77" s="25"/>
      <c r="OSG77" s="25"/>
      <c r="OSH77" s="25"/>
      <c r="OSI77" s="25"/>
      <c r="OSJ77" s="25"/>
      <c r="OSK77" s="25"/>
      <c r="OSL77" s="25"/>
      <c r="OSM77" s="25"/>
      <c r="OSN77" s="25"/>
      <c r="OSO77" s="25"/>
      <c r="OSP77" s="25"/>
      <c r="OSQ77" s="25"/>
      <c r="OSR77" s="25"/>
      <c r="OSS77" s="25"/>
      <c r="OST77" s="25"/>
      <c r="OSU77" s="25"/>
      <c r="OSV77" s="25"/>
      <c r="OSW77" s="25"/>
      <c r="OSX77" s="25"/>
      <c r="OSY77" s="25"/>
      <c r="OSZ77" s="25"/>
      <c r="OTA77" s="25"/>
      <c r="OTB77" s="25"/>
      <c r="OTC77" s="25"/>
      <c r="OTD77" s="25"/>
      <c r="OTE77" s="25"/>
      <c r="OTF77" s="25"/>
      <c r="OTG77" s="25"/>
      <c r="OTH77" s="25"/>
      <c r="OTI77" s="25"/>
      <c r="OTJ77" s="25"/>
      <c r="OTK77" s="25"/>
      <c r="OTL77" s="25"/>
      <c r="OTM77" s="25"/>
      <c r="OTN77" s="25"/>
      <c r="OTO77" s="25"/>
      <c r="OTP77" s="25"/>
      <c r="OTQ77" s="25"/>
      <c r="OTR77" s="25"/>
      <c r="OTS77" s="25"/>
      <c r="OTT77" s="25"/>
      <c r="OTU77" s="25"/>
      <c r="OTV77" s="25"/>
      <c r="OTW77" s="25"/>
      <c r="OTX77" s="25"/>
      <c r="OTY77" s="25"/>
      <c r="OTZ77" s="25"/>
      <c r="OUA77" s="25"/>
      <c r="OUB77" s="25"/>
      <c r="OUC77" s="25"/>
      <c r="OUD77" s="25"/>
      <c r="OUE77" s="25"/>
      <c r="OUF77" s="25"/>
      <c r="OUG77" s="25"/>
      <c r="OUH77" s="25"/>
      <c r="OUI77" s="25"/>
      <c r="OUJ77" s="25"/>
      <c r="OUK77" s="25"/>
      <c r="OUL77" s="25"/>
      <c r="OUM77" s="25"/>
      <c r="OUN77" s="25"/>
      <c r="OUO77" s="25"/>
      <c r="OUP77" s="25"/>
      <c r="OUQ77" s="25"/>
      <c r="OUR77" s="25"/>
      <c r="OUS77" s="25"/>
      <c r="OUT77" s="25"/>
      <c r="OUU77" s="25"/>
      <c r="OUV77" s="25"/>
      <c r="OUW77" s="25"/>
      <c r="OUX77" s="25"/>
      <c r="OUY77" s="25"/>
      <c r="OUZ77" s="25"/>
      <c r="OVA77" s="25"/>
      <c r="OVB77" s="25"/>
      <c r="OVC77" s="25"/>
      <c r="OVD77" s="25"/>
      <c r="OVE77" s="25"/>
      <c r="OVF77" s="25"/>
      <c r="OVG77" s="25"/>
      <c r="OVH77" s="25"/>
      <c r="OVI77" s="25"/>
      <c r="OVJ77" s="25"/>
      <c r="OVK77" s="25"/>
      <c r="OVL77" s="25"/>
      <c r="OVM77" s="25"/>
      <c r="OVN77" s="25"/>
      <c r="OVO77" s="25"/>
      <c r="OVP77" s="25"/>
      <c r="OVQ77" s="25"/>
      <c r="OVR77" s="25"/>
      <c r="OVS77" s="25"/>
      <c r="OVT77" s="25"/>
      <c r="OVU77" s="25"/>
      <c r="OVV77" s="25"/>
      <c r="OVW77" s="25"/>
      <c r="OVX77" s="25"/>
      <c r="OVY77" s="25"/>
      <c r="OVZ77" s="25"/>
      <c r="OWA77" s="25"/>
      <c r="OWB77" s="25"/>
      <c r="OWC77" s="25"/>
      <c r="OWD77" s="25"/>
      <c r="OWE77" s="25"/>
      <c r="OWF77" s="25"/>
      <c r="OWG77" s="25"/>
      <c r="OWH77" s="25"/>
      <c r="OWI77" s="25"/>
      <c r="OWJ77" s="25"/>
      <c r="OWK77" s="25"/>
      <c r="OWL77" s="25"/>
      <c r="OWM77" s="25"/>
      <c r="OWN77" s="25"/>
      <c r="OWO77" s="25"/>
      <c r="OWP77" s="25"/>
      <c r="OWQ77" s="25"/>
      <c r="OWR77" s="25"/>
      <c r="OWS77" s="25"/>
      <c r="OWT77" s="25"/>
      <c r="OWU77" s="25"/>
      <c r="OWV77" s="25"/>
      <c r="OWW77" s="25"/>
      <c r="OWX77" s="25"/>
      <c r="OWY77" s="25"/>
      <c r="OWZ77" s="25"/>
      <c r="OXA77" s="25"/>
      <c r="OXB77" s="25"/>
      <c r="OXC77" s="25"/>
      <c r="OXD77" s="25"/>
      <c r="OXE77" s="25"/>
      <c r="OXF77" s="25"/>
      <c r="OXG77" s="25"/>
      <c r="OXH77" s="25"/>
      <c r="OXI77" s="25"/>
      <c r="OXJ77" s="25"/>
      <c r="OXK77" s="25"/>
      <c r="OXL77" s="25"/>
      <c r="OXM77" s="25"/>
      <c r="OXN77" s="25"/>
      <c r="OXO77" s="25"/>
      <c r="OXP77" s="25"/>
      <c r="OXQ77" s="25"/>
      <c r="OXR77" s="25"/>
      <c r="OXS77" s="25"/>
      <c r="OXT77" s="25"/>
      <c r="OXU77" s="25"/>
      <c r="OXV77" s="25"/>
      <c r="OXW77" s="25"/>
      <c r="OXX77" s="25"/>
      <c r="OXY77" s="25"/>
      <c r="OXZ77" s="25"/>
      <c r="OYA77" s="25"/>
      <c r="OYB77" s="25"/>
      <c r="OYC77" s="25"/>
      <c r="OYD77" s="25"/>
      <c r="OYE77" s="25"/>
      <c r="OYF77" s="25"/>
      <c r="OYG77" s="25"/>
      <c r="OYH77" s="25"/>
      <c r="OYI77" s="25"/>
      <c r="OYJ77" s="25"/>
      <c r="OYK77" s="25"/>
      <c r="OYL77" s="25"/>
      <c r="OYM77" s="25"/>
      <c r="OYN77" s="25"/>
      <c r="OYO77" s="25"/>
      <c r="OYP77" s="25"/>
      <c r="OYQ77" s="25"/>
      <c r="OYR77" s="25"/>
      <c r="OYS77" s="25"/>
      <c r="OYT77" s="25"/>
      <c r="OYU77" s="25"/>
      <c r="OYV77" s="25"/>
      <c r="OYW77" s="25"/>
      <c r="OYX77" s="25"/>
      <c r="OYY77" s="25"/>
      <c r="OYZ77" s="25"/>
      <c r="OZA77" s="25"/>
      <c r="OZB77" s="25"/>
      <c r="OZC77" s="25"/>
      <c r="OZD77" s="25"/>
      <c r="OZE77" s="25"/>
      <c r="OZF77" s="25"/>
      <c r="OZG77" s="25"/>
      <c r="OZH77" s="25"/>
      <c r="OZI77" s="25"/>
      <c r="OZJ77" s="25"/>
      <c r="OZK77" s="25"/>
      <c r="OZL77" s="25"/>
      <c r="OZM77" s="25"/>
      <c r="OZN77" s="25"/>
      <c r="OZO77" s="25"/>
      <c r="OZP77" s="25"/>
      <c r="OZQ77" s="25"/>
      <c r="OZR77" s="25"/>
      <c r="OZS77" s="25"/>
      <c r="OZT77" s="25"/>
      <c r="OZU77" s="25"/>
      <c r="OZV77" s="25"/>
      <c r="OZW77" s="25"/>
      <c r="OZX77" s="25"/>
      <c r="OZY77" s="25"/>
      <c r="OZZ77" s="25"/>
      <c r="PAA77" s="25"/>
      <c r="PAB77" s="25"/>
      <c r="PAC77" s="25"/>
      <c r="PAD77" s="25"/>
      <c r="PAE77" s="25"/>
      <c r="PAF77" s="25"/>
      <c r="PAG77" s="25"/>
      <c r="PAH77" s="25"/>
      <c r="PAI77" s="25"/>
      <c r="PAJ77" s="25"/>
      <c r="PAK77" s="25"/>
      <c r="PAL77" s="25"/>
      <c r="PAM77" s="25"/>
      <c r="PAN77" s="25"/>
      <c r="PAO77" s="25"/>
      <c r="PAP77" s="25"/>
      <c r="PAQ77" s="25"/>
      <c r="PAR77" s="25"/>
      <c r="PAS77" s="25"/>
      <c r="PAT77" s="25"/>
      <c r="PAU77" s="25"/>
      <c r="PAV77" s="25"/>
      <c r="PAW77" s="25"/>
      <c r="PAX77" s="25"/>
      <c r="PAY77" s="25"/>
      <c r="PAZ77" s="25"/>
      <c r="PBA77" s="25"/>
      <c r="PBB77" s="25"/>
      <c r="PBC77" s="25"/>
      <c r="PBD77" s="25"/>
      <c r="PBE77" s="25"/>
      <c r="PBF77" s="25"/>
      <c r="PBG77" s="25"/>
      <c r="PBH77" s="25"/>
      <c r="PBI77" s="25"/>
      <c r="PBJ77" s="25"/>
      <c r="PBK77" s="25"/>
      <c r="PBL77" s="25"/>
      <c r="PBM77" s="25"/>
      <c r="PBN77" s="25"/>
      <c r="PBO77" s="25"/>
      <c r="PBP77" s="25"/>
      <c r="PBQ77" s="25"/>
      <c r="PBR77" s="25"/>
      <c r="PBS77" s="25"/>
      <c r="PBT77" s="25"/>
      <c r="PBU77" s="25"/>
      <c r="PBV77" s="25"/>
      <c r="PBW77" s="25"/>
      <c r="PBX77" s="25"/>
      <c r="PBY77" s="25"/>
      <c r="PBZ77" s="25"/>
      <c r="PCA77" s="25"/>
      <c r="PCB77" s="25"/>
      <c r="PCC77" s="25"/>
      <c r="PCD77" s="25"/>
      <c r="PCE77" s="25"/>
      <c r="PCF77" s="25"/>
      <c r="PCG77" s="25"/>
      <c r="PCH77" s="25"/>
      <c r="PCI77" s="25"/>
      <c r="PCJ77" s="25"/>
      <c r="PCK77" s="25"/>
      <c r="PCL77" s="25"/>
      <c r="PCM77" s="25"/>
      <c r="PCN77" s="25"/>
      <c r="PCO77" s="25"/>
      <c r="PCP77" s="25"/>
      <c r="PCQ77" s="25"/>
      <c r="PCR77" s="25"/>
      <c r="PCS77" s="25"/>
      <c r="PCT77" s="25"/>
      <c r="PCU77" s="25"/>
      <c r="PCV77" s="25"/>
      <c r="PCW77" s="25"/>
      <c r="PCX77" s="25"/>
      <c r="PCY77" s="25"/>
      <c r="PCZ77" s="25"/>
      <c r="PDA77" s="25"/>
      <c r="PDB77" s="25"/>
      <c r="PDC77" s="25"/>
      <c r="PDD77" s="25"/>
      <c r="PDE77" s="25"/>
      <c r="PDF77" s="25"/>
      <c r="PDG77" s="25"/>
      <c r="PDH77" s="25"/>
      <c r="PDI77" s="25"/>
      <c r="PDJ77" s="25"/>
      <c r="PDK77" s="25"/>
      <c r="PDL77" s="25"/>
      <c r="PDM77" s="25"/>
      <c r="PDN77" s="25"/>
      <c r="PDO77" s="25"/>
      <c r="PDP77" s="25"/>
      <c r="PDQ77" s="25"/>
      <c r="PDR77" s="25"/>
      <c r="PDS77" s="25"/>
      <c r="PDT77" s="25"/>
      <c r="PDU77" s="25"/>
      <c r="PDV77" s="25"/>
      <c r="PDW77" s="25"/>
      <c r="PDX77" s="25"/>
      <c r="PDY77" s="25"/>
      <c r="PDZ77" s="25"/>
      <c r="PEA77" s="25"/>
      <c r="PEB77" s="25"/>
      <c r="PEC77" s="25"/>
      <c r="PED77" s="25"/>
      <c r="PEE77" s="25"/>
      <c r="PEF77" s="25"/>
      <c r="PEG77" s="25"/>
      <c r="PEH77" s="25"/>
      <c r="PEI77" s="25"/>
      <c r="PEJ77" s="25"/>
      <c r="PEK77" s="25"/>
      <c r="PEL77" s="25"/>
      <c r="PEM77" s="25"/>
      <c r="PEN77" s="25"/>
      <c r="PEO77" s="25"/>
      <c r="PEP77" s="25"/>
      <c r="PEQ77" s="25"/>
      <c r="PER77" s="25"/>
      <c r="PES77" s="25"/>
      <c r="PET77" s="25"/>
      <c r="PEU77" s="25"/>
      <c r="PEV77" s="25"/>
      <c r="PEW77" s="25"/>
      <c r="PEX77" s="25"/>
      <c r="PEY77" s="25"/>
      <c r="PEZ77" s="25"/>
      <c r="PFA77" s="25"/>
      <c r="PFB77" s="25"/>
      <c r="PFC77" s="25"/>
      <c r="PFD77" s="25"/>
      <c r="PFE77" s="25"/>
      <c r="PFF77" s="25"/>
      <c r="PFG77" s="25"/>
      <c r="PFH77" s="25"/>
      <c r="PFI77" s="25"/>
      <c r="PFJ77" s="25"/>
      <c r="PFK77" s="25"/>
      <c r="PFL77" s="25"/>
      <c r="PFM77" s="25"/>
      <c r="PFN77" s="25"/>
      <c r="PFO77" s="25"/>
      <c r="PFP77" s="25"/>
      <c r="PFQ77" s="25"/>
      <c r="PFR77" s="25"/>
      <c r="PFS77" s="25"/>
      <c r="PFT77" s="25"/>
      <c r="PFU77" s="25"/>
      <c r="PFV77" s="25"/>
      <c r="PFW77" s="25"/>
      <c r="PFX77" s="25"/>
      <c r="PFY77" s="25"/>
      <c r="PFZ77" s="25"/>
      <c r="PGA77" s="25"/>
      <c r="PGB77" s="25"/>
      <c r="PGC77" s="25"/>
      <c r="PGD77" s="25"/>
      <c r="PGE77" s="25"/>
      <c r="PGF77" s="25"/>
      <c r="PGG77" s="25"/>
      <c r="PGH77" s="25"/>
      <c r="PGI77" s="25"/>
      <c r="PGJ77" s="25"/>
      <c r="PGK77" s="25"/>
      <c r="PGL77" s="25"/>
      <c r="PGM77" s="25"/>
      <c r="PGN77" s="25"/>
      <c r="PGO77" s="25"/>
      <c r="PGP77" s="25"/>
      <c r="PGQ77" s="25"/>
      <c r="PGR77" s="25"/>
      <c r="PGS77" s="25"/>
      <c r="PGT77" s="25"/>
      <c r="PGU77" s="25"/>
      <c r="PGV77" s="25"/>
      <c r="PGW77" s="25"/>
      <c r="PGX77" s="25"/>
      <c r="PGY77" s="25"/>
      <c r="PGZ77" s="25"/>
      <c r="PHA77" s="25"/>
      <c r="PHB77" s="25"/>
      <c r="PHC77" s="25"/>
      <c r="PHD77" s="25"/>
      <c r="PHE77" s="25"/>
      <c r="PHF77" s="25"/>
      <c r="PHG77" s="25"/>
      <c r="PHH77" s="25"/>
      <c r="PHI77" s="25"/>
      <c r="PHJ77" s="25"/>
      <c r="PHK77" s="25"/>
      <c r="PHL77" s="25"/>
      <c r="PHM77" s="25"/>
      <c r="PHN77" s="25"/>
      <c r="PHO77" s="25"/>
      <c r="PHP77" s="25"/>
      <c r="PHQ77" s="25"/>
      <c r="PHR77" s="25"/>
      <c r="PHS77" s="25"/>
      <c r="PHT77" s="25"/>
      <c r="PHU77" s="25"/>
      <c r="PHV77" s="25"/>
      <c r="PHW77" s="25"/>
      <c r="PHX77" s="25"/>
      <c r="PHY77" s="25"/>
      <c r="PHZ77" s="25"/>
      <c r="PIA77" s="25"/>
      <c r="PIB77" s="25"/>
      <c r="PIC77" s="25"/>
      <c r="PID77" s="25"/>
      <c r="PIE77" s="25"/>
      <c r="PIF77" s="25"/>
      <c r="PIG77" s="25"/>
      <c r="PIH77" s="25"/>
      <c r="PII77" s="25"/>
      <c r="PIJ77" s="25"/>
      <c r="PIK77" s="25"/>
      <c r="PIL77" s="25"/>
      <c r="PIM77" s="25"/>
      <c r="PIN77" s="25"/>
      <c r="PIO77" s="25"/>
      <c r="PIP77" s="25"/>
      <c r="PIQ77" s="25"/>
      <c r="PIR77" s="25"/>
      <c r="PIS77" s="25"/>
      <c r="PIT77" s="25"/>
      <c r="PIU77" s="25"/>
      <c r="PIV77" s="25"/>
      <c r="PIW77" s="25"/>
      <c r="PIX77" s="25"/>
      <c r="PIY77" s="25"/>
      <c r="PIZ77" s="25"/>
      <c r="PJA77" s="25"/>
      <c r="PJB77" s="25"/>
      <c r="PJC77" s="25"/>
      <c r="PJD77" s="25"/>
      <c r="PJE77" s="25"/>
      <c r="PJF77" s="25"/>
      <c r="PJG77" s="25"/>
      <c r="PJH77" s="25"/>
      <c r="PJI77" s="25"/>
      <c r="PJJ77" s="25"/>
      <c r="PJK77" s="25"/>
      <c r="PJL77" s="25"/>
      <c r="PJM77" s="25"/>
      <c r="PJN77" s="25"/>
      <c r="PJO77" s="25"/>
      <c r="PJP77" s="25"/>
      <c r="PJQ77" s="25"/>
      <c r="PJR77" s="25"/>
      <c r="PJS77" s="25"/>
      <c r="PJT77" s="25"/>
      <c r="PJU77" s="25"/>
      <c r="PJV77" s="25"/>
      <c r="PJW77" s="25"/>
      <c r="PJX77" s="25"/>
      <c r="PJY77" s="25"/>
      <c r="PJZ77" s="25"/>
      <c r="PKA77" s="25"/>
      <c r="PKB77" s="25"/>
      <c r="PKC77" s="25"/>
      <c r="PKD77" s="25"/>
      <c r="PKE77" s="25"/>
      <c r="PKF77" s="25"/>
      <c r="PKG77" s="25"/>
      <c r="PKH77" s="25"/>
      <c r="PKI77" s="25"/>
      <c r="PKJ77" s="25"/>
      <c r="PKK77" s="25"/>
      <c r="PKL77" s="25"/>
      <c r="PKM77" s="25"/>
      <c r="PKN77" s="25"/>
      <c r="PKO77" s="25"/>
      <c r="PKP77" s="25"/>
      <c r="PKQ77" s="25"/>
      <c r="PKR77" s="25"/>
      <c r="PKS77" s="25"/>
      <c r="PKT77" s="25"/>
      <c r="PKU77" s="25"/>
      <c r="PKV77" s="25"/>
      <c r="PKW77" s="25"/>
      <c r="PKX77" s="25"/>
      <c r="PKY77" s="25"/>
      <c r="PKZ77" s="25"/>
      <c r="PLA77" s="25"/>
      <c r="PLB77" s="25"/>
      <c r="PLC77" s="25"/>
      <c r="PLD77" s="25"/>
      <c r="PLE77" s="25"/>
      <c r="PLF77" s="25"/>
      <c r="PLG77" s="25"/>
      <c r="PLH77" s="25"/>
      <c r="PLI77" s="25"/>
      <c r="PLJ77" s="25"/>
      <c r="PLK77" s="25"/>
      <c r="PLL77" s="25"/>
      <c r="PLM77" s="25"/>
      <c r="PLN77" s="25"/>
      <c r="PLO77" s="25"/>
      <c r="PLP77" s="25"/>
      <c r="PLQ77" s="25"/>
      <c r="PLR77" s="25"/>
      <c r="PLS77" s="25"/>
      <c r="PLT77" s="25"/>
      <c r="PLU77" s="25"/>
      <c r="PLV77" s="25"/>
      <c r="PLW77" s="25"/>
      <c r="PLX77" s="25"/>
      <c r="PLY77" s="25"/>
      <c r="PLZ77" s="25"/>
      <c r="PMA77" s="25"/>
      <c r="PMB77" s="25"/>
      <c r="PMC77" s="25"/>
      <c r="PMD77" s="25"/>
      <c r="PME77" s="25"/>
      <c r="PMF77" s="25"/>
      <c r="PMG77" s="25"/>
      <c r="PMH77" s="25"/>
      <c r="PMI77" s="25"/>
      <c r="PMJ77" s="25"/>
      <c r="PMK77" s="25"/>
      <c r="PML77" s="25"/>
      <c r="PMM77" s="25"/>
      <c r="PMN77" s="25"/>
      <c r="PMO77" s="25"/>
      <c r="PMP77" s="25"/>
      <c r="PMQ77" s="25"/>
      <c r="PMR77" s="25"/>
      <c r="PMS77" s="25"/>
      <c r="PMT77" s="25"/>
      <c r="PMU77" s="25"/>
      <c r="PMV77" s="25"/>
      <c r="PMW77" s="25"/>
      <c r="PMX77" s="25"/>
      <c r="PMY77" s="25"/>
      <c r="PMZ77" s="25"/>
      <c r="PNA77" s="25"/>
      <c r="PNB77" s="25"/>
      <c r="PNC77" s="25"/>
      <c r="PND77" s="25"/>
      <c r="PNE77" s="25"/>
      <c r="PNF77" s="25"/>
      <c r="PNG77" s="25"/>
      <c r="PNH77" s="25"/>
      <c r="PNI77" s="25"/>
      <c r="PNJ77" s="25"/>
      <c r="PNK77" s="25"/>
      <c r="PNL77" s="25"/>
      <c r="PNM77" s="25"/>
      <c r="PNN77" s="25"/>
      <c r="PNO77" s="25"/>
      <c r="PNP77" s="25"/>
      <c r="PNQ77" s="25"/>
      <c r="PNR77" s="25"/>
      <c r="PNS77" s="25"/>
      <c r="PNT77" s="25"/>
      <c r="PNU77" s="25"/>
      <c r="PNV77" s="25"/>
      <c r="PNW77" s="25"/>
      <c r="PNX77" s="25"/>
      <c r="PNY77" s="25"/>
      <c r="PNZ77" s="25"/>
      <c r="POA77" s="25"/>
      <c r="POB77" s="25"/>
      <c r="POC77" s="25"/>
      <c r="POD77" s="25"/>
      <c r="POE77" s="25"/>
      <c r="POF77" s="25"/>
      <c r="POG77" s="25"/>
      <c r="POH77" s="25"/>
      <c r="POI77" s="25"/>
      <c r="POJ77" s="25"/>
      <c r="POK77" s="25"/>
      <c r="POL77" s="25"/>
      <c r="POM77" s="25"/>
      <c r="PON77" s="25"/>
      <c r="POO77" s="25"/>
      <c r="POP77" s="25"/>
      <c r="POQ77" s="25"/>
      <c r="POR77" s="25"/>
      <c r="POS77" s="25"/>
      <c r="POT77" s="25"/>
      <c r="POU77" s="25"/>
      <c r="POV77" s="25"/>
      <c r="POW77" s="25"/>
      <c r="POX77" s="25"/>
      <c r="POY77" s="25"/>
      <c r="POZ77" s="25"/>
      <c r="PPA77" s="25"/>
      <c r="PPB77" s="25"/>
      <c r="PPC77" s="25"/>
      <c r="PPD77" s="25"/>
      <c r="PPE77" s="25"/>
      <c r="PPF77" s="25"/>
      <c r="PPG77" s="25"/>
      <c r="PPH77" s="25"/>
      <c r="PPI77" s="25"/>
      <c r="PPJ77" s="25"/>
      <c r="PPK77" s="25"/>
      <c r="PPL77" s="25"/>
      <c r="PPM77" s="25"/>
      <c r="PPN77" s="25"/>
      <c r="PPO77" s="25"/>
      <c r="PPP77" s="25"/>
      <c r="PPQ77" s="25"/>
      <c r="PPR77" s="25"/>
      <c r="PPS77" s="25"/>
      <c r="PPT77" s="25"/>
      <c r="PPU77" s="25"/>
      <c r="PPV77" s="25"/>
      <c r="PPW77" s="25"/>
      <c r="PPX77" s="25"/>
      <c r="PPY77" s="25"/>
      <c r="PPZ77" s="25"/>
      <c r="PQA77" s="25"/>
      <c r="PQB77" s="25"/>
      <c r="PQC77" s="25"/>
      <c r="PQD77" s="25"/>
      <c r="PQE77" s="25"/>
      <c r="PQF77" s="25"/>
      <c r="PQG77" s="25"/>
      <c r="PQH77" s="25"/>
      <c r="PQI77" s="25"/>
      <c r="PQJ77" s="25"/>
      <c r="PQK77" s="25"/>
      <c r="PQL77" s="25"/>
      <c r="PQM77" s="25"/>
      <c r="PQN77" s="25"/>
      <c r="PQO77" s="25"/>
      <c r="PQP77" s="25"/>
      <c r="PQQ77" s="25"/>
      <c r="PQR77" s="25"/>
      <c r="PQS77" s="25"/>
      <c r="PQT77" s="25"/>
      <c r="PQU77" s="25"/>
      <c r="PQV77" s="25"/>
      <c r="PQW77" s="25"/>
      <c r="PQX77" s="25"/>
      <c r="PQY77" s="25"/>
      <c r="PQZ77" s="25"/>
      <c r="PRA77" s="25"/>
      <c r="PRB77" s="25"/>
      <c r="PRC77" s="25"/>
      <c r="PRD77" s="25"/>
      <c r="PRE77" s="25"/>
      <c r="PRF77" s="25"/>
      <c r="PRG77" s="25"/>
      <c r="PRH77" s="25"/>
      <c r="PRI77" s="25"/>
      <c r="PRJ77" s="25"/>
      <c r="PRK77" s="25"/>
      <c r="PRL77" s="25"/>
      <c r="PRM77" s="25"/>
      <c r="PRN77" s="25"/>
      <c r="PRO77" s="25"/>
      <c r="PRP77" s="25"/>
      <c r="PRQ77" s="25"/>
      <c r="PRR77" s="25"/>
      <c r="PRS77" s="25"/>
      <c r="PRT77" s="25"/>
      <c r="PRU77" s="25"/>
      <c r="PRV77" s="25"/>
      <c r="PRW77" s="25"/>
      <c r="PRX77" s="25"/>
      <c r="PRY77" s="25"/>
      <c r="PRZ77" s="25"/>
      <c r="PSA77" s="25"/>
      <c r="PSB77" s="25"/>
      <c r="PSC77" s="25"/>
      <c r="PSD77" s="25"/>
      <c r="PSE77" s="25"/>
      <c r="PSF77" s="25"/>
      <c r="PSG77" s="25"/>
      <c r="PSH77" s="25"/>
      <c r="PSI77" s="25"/>
      <c r="PSJ77" s="25"/>
      <c r="PSK77" s="25"/>
      <c r="PSL77" s="25"/>
      <c r="PSM77" s="25"/>
      <c r="PSN77" s="25"/>
      <c r="PSO77" s="25"/>
      <c r="PSP77" s="25"/>
      <c r="PSQ77" s="25"/>
      <c r="PSR77" s="25"/>
      <c r="PSS77" s="25"/>
      <c r="PST77" s="25"/>
      <c r="PSU77" s="25"/>
      <c r="PSV77" s="25"/>
      <c r="PSW77" s="25"/>
      <c r="PSX77" s="25"/>
      <c r="PSY77" s="25"/>
      <c r="PSZ77" s="25"/>
      <c r="PTA77" s="25"/>
      <c r="PTB77" s="25"/>
      <c r="PTC77" s="25"/>
      <c r="PTD77" s="25"/>
      <c r="PTE77" s="25"/>
      <c r="PTF77" s="25"/>
      <c r="PTG77" s="25"/>
      <c r="PTH77" s="25"/>
      <c r="PTI77" s="25"/>
      <c r="PTJ77" s="25"/>
      <c r="PTK77" s="25"/>
      <c r="PTL77" s="25"/>
      <c r="PTM77" s="25"/>
      <c r="PTN77" s="25"/>
      <c r="PTO77" s="25"/>
      <c r="PTP77" s="25"/>
      <c r="PTQ77" s="25"/>
      <c r="PTR77" s="25"/>
      <c r="PTS77" s="25"/>
      <c r="PTT77" s="25"/>
      <c r="PTU77" s="25"/>
      <c r="PTV77" s="25"/>
      <c r="PTW77" s="25"/>
      <c r="PTX77" s="25"/>
      <c r="PTY77" s="25"/>
      <c r="PTZ77" s="25"/>
      <c r="PUA77" s="25"/>
      <c r="PUB77" s="25"/>
      <c r="PUC77" s="25"/>
      <c r="PUD77" s="25"/>
      <c r="PUE77" s="25"/>
      <c r="PUF77" s="25"/>
      <c r="PUG77" s="25"/>
      <c r="PUH77" s="25"/>
      <c r="PUI77" s="25"/>
      <c r="PUJ77" s="25"/>
      <c r="PUK77" s="25"/>
      <c r="PUL77" s="25"/>
      <c r="PUM77" s="25"/>
      <c r="PUN77" s="25"/>
      <c r="PUO77" s="25"/>
      <c r="PUP77" s="25"/>
      <c r="PUQ77" s="25"/>
      <c r="PUR77" s="25"/>
      <c r="PUS77" s="25"/>
      <c r="PUT77" s="25"/>
      <c r="PUU77" s="25"/>
      <c r="PUV77" s="25"/>
      <c r="PUW77" s="25"/>
      <c r="PUX77" s="25"/>
      <c r="PUY77" s="25"/>
      <c r="PUZ77" s="25"/>
      <c r="PVA77" s="25"/>
      <c r="PVB77" s="25"/>
      <c r="PVC77" s="25"/>
      <c r="PVD77" s="25"/>
      <c r="PVE77" s="25"/>
      <c r="PVF77" s="25"/>
      <c r="PVG77" s="25"/>
      <c r="PVH77" s="25"/>
      <c r="PVI77" s="25"/>
      <c r="PVJ77" s="25"/>
      <c r="PVK77" s="25"/>
      <c r="PVL77" s="25"/>
      <c r="PVM77" s="25"/>
      <c r="PVN77" s="25"/>
      <c r="PVO77" s="25"/>
      <c r="PVP77" s="25"/>
      <c r="PVQ77" s="25"/>
      <c r="PVR77" s="25"/>
      <c r="PVS77" s="25"/>
      <c r="PVT77" s="25"/>
      <c r="PVU77" s="25"/>
      <c r="PVV77" s="25"/>
      <c r="PVW77" s="25"/>
      <c r="PVX77" s="25"/>
      <c r="PVY77" s="25"/>
      <c r="PVZ77" s="25"/>
      <c r="PWA77" s="25"/>
      <c r="PWB77" s="25"/>
      <c r="PWC77" s="25"/>
      <c r="PWD77" s="25"/>
      <c r="PWE77" s="25"/>
      <c r="PWF77" s="25"/>
      <c r="PWG77" s="25"/>
      <c r="PWH77" s="25"/>
      <c r="PWI77" s="25"/>
      <c r="PWJ77" s="25"/>
      <c r="PWK77" s="25"/>
      <c r="PWL77" s="25"/>
      <c r="PWM77" s="25"/>
      <c r="PWN77" s="25"/>
      <c r="PWO77" s="25"/>
      <c r="PWP77" s="25"/>
      <c r="PWQ77" s="25"/>
      <c r="PWR77" s="25"/>
      <c r="PWS77" s="25"/>
      <c r="PWT77" s="25"/>
      <c r="PWU77" s="25"/>
      <c r="PWV77" s="25"/>
      <c r="PWW77" s="25"/>
      <c r="PWX77" s="25"/>
      <c r="PWY77" s="25"/>
      <c r="PWZ77" s="25"/>
      <c r="PXA77" s="25"/>
      <c r="PXB77" s="25"/>
      <c r="PXC77" s="25"/>
      <c r="PXD77" s="25"/>
      <c r="PXE77" s="25"/>
      <c r="PXF77" s="25"/>
      <c r="PXG77" s="25"/>
      <c r="PXH77" s="25"/>
      <c r="PXI77" s="25"/>
      <c r="PXJ77" s="25"/>
      <c r="PXK77" s="25"/>
      <c r="PXL77" s="25"/>
      <c r="PXM77" s="25"/>
      <c r="PXN77" s="25"/>
      <c r="PXO77" s="25"/>
      <c r="PXP77" s="25"/>
      <c r="PXQ77" s="25"/>
      <c r="PXR77" s="25"/>
      <c r="PXS77" s="25"/>
      <c r="PXT77" s="25"/>
      <c r="PXU77" s="25"/>
      <c r="PXV77" s="25"/>
      <c r="PXW77" s="25"/>
      <c r="PXX77" s="25"/>
      <c r="PXY77" s="25"/>
      <c r="PXZ77" s="25"/>
      <c r="PYA77" s="25"/>
      <c r="PYB77" s="25"/>
      <c r="PYC77" s="25"/>
      <c r="PYD77" s="25"/>
      <c r="PYE77" s="25"/>
      <c r="PYF77" s="25"/>
      <c r="PYG77" s="25"/>
      <c r="PYH77" s="25"/>
      <c r="PYI77" s="25"/>
      <c r="PYJ77" s="25"/>
      <c r="PYK77" s="25"/>
      <c r="PYL77" s="25"/>
      <c r="PYM77" s="25"/>
      <c r="PYN77" s="25"/>
      <c r="PYO77" s="25"/>
      <c r="PYP77" s="25"/>
      <c r="PYQ77" s="25"/>
      <c r="PYR77" s="25"/>
      <c r="PYS77" s="25"/>
      <c r="PYT77" s="25"/>
      <c r="PYU77" s="25"/>
      <c r="PYV77" s="25"/>
      <c r="PYW77" s="25"/>
      <c r="PYX77" s="25"/>
      <c r="PYY77" s="25"/>
      <c r="PYZ77" s="25"/>
      <c r="PZA77" s="25"/>
      <c r="PZB77" s="25"/>
      <c r="PZC77" s="25"/>
      <c r="PZD77" s="25"/>
      <c r="PZE77" s="25"/>
      <c r="PZF77" s="25"/>
      <c r="PZG77" s="25"/>
      <c r="PZH77" s="25"/>
      <c r="PZI77" s="25"/>
      <c r="PZJ77" s="25"/>
      <c r="PZK77" s="25"/>
      <c r="PZL77" s="25"/>
      <c r="PZM77" s="25"/>
      <c r="PZN77" s="25"/>
      <c r="PZO77" s="25"/>
      <c r="PZP77" s="25"/>
      <c r="PZQ77" s="25"/>
      <c r="PZR77" s="25"/>
      <c r="PZS77" s="25"/>
      <c r="PZT77" s="25"/>
      <c r="PZU77" s="25"/>
      <c r="PZV77" s="25"/>
      <c r="PZW77" s="25"/>
      <c r="PZX77" s="25"/>
      <c r="PZY77" s="25"/>
      <c r="PZZ77" s="25"/>
      <c r="QAA77" s="25"/>
      <c r="QAB77" s="25"/>
      <c r="QAC77" s="25"/>
      <c r="QAD77" s="25"/>
      <c r="QAE77" s="25"/>
      <c r="QAF77" s="25"/>
      <c r="QAG77" s="25"/>
      <c r="QAH77" s="25"/>
      <c r="QAI77" s="25"/>
      <c r="QAJ77" s="25"/>
      <c r="QAK77" s="25"/>
      <c r="QAL77" s="25"/>
      <c r="QAM77" s="25"/>
      <c r="QAN77" s="25"/>
      <c r="QAO77" s="25"/>
      <c r="QAP77" s="25"/>
      <c r="QAQ77" s="25"/>
      <c r="QAR77" s="25"/>
      <c r="QAS77" s="25"/>
      <c r="QAT77" s="25"/>
      <c r="QAU77" s="25"/>
      <c r="QAV77" s="25"/>
      <c r="QAW77" s="25"/>
      <c r="QAX77" s="25"/>
      <c r="QAY77" s="25"/>
      <c r="QAZ77" s="25"/>
      <c r="QBA77" s="25"/>
      <c r="QBB77" s="25"/>
      <c r="QBC77" s="25"/>
      <c r="QBD77" s="25"/>
      <c r="QBE77" s="25"/>
      <c r="QBF77" s="25"/>
      <c r="QBG77" s="25"/>
      <c r="QBH77" s="25"/>
      <c r="QBI77" s="25"/>
      <c r="QBJ77" s="25"/>
      <c r="QBK77" s="25"/>
      <c r="QBL77" s="25"/>
      <c r="QBM77" s="25"/>
      <c r="QBN77" s="25"/>
      <c r="QBO77" s="25"/>
      <c r="QBP77" s="25"/>
      <c r="QBQ77" s="25"/>
      <c r="QBR77" s="25"/>
      <c r="QBS77" s="25"/>
      <c r="QBT77" s="25"/>
      <c r="QBU77" s="25"/>
      <c r="QBV77" s="25"/>
      <c r="QBW77" s="25"/>
      <c r="QBX77" s="25"/>
      <c r="QBY77" s="25"/>
      <c r="QBZ77" s="25"/>
      <c r="QCA77" s="25"/>
      <c r="QCB77" s="25"/>
      <c r="QCC77" s="25"/>
      <c r="QCD77" s="25"/>
      <c r="QCE77" s="25"/>
      <c r="QCF77" s="25"/>
      <c r="QCG77" s="25"/>
      <c r="QCH77" s="25"/>
      <c r="QCI77" s="25"/>
      <c r="QCJ77" s="25"/>
      <c r="QCK77" s="25"/>
      <c r="QCL77" s="25"/>
      <c r="QCM77" s="25"/>
      <c r="QCN77" s="25"/>
      <c r="QCO77" s="25"/>
      <c r="QCP77" s="25"/>
      <c r="QCQ77" s="25"/>
      <c r="QCR77" s="25"/>
      <c r="QCS77" s="25"/>
      <c r="QCT77" s="25"/>
      <c r="QCU77" s="25"/>
      <c r="QCV77" s="25"/>
      <c r="QCW77" s="25"/>
      <c r="QCX77" s="25"/>
      <c r="QCY77" s="25"/>
      <c r="QCZ77" s="25"/>
      <c r="QDA77" s="25"/>
      <c r="QDB77" s="25"/>
      <c r="QDC77" s="25"/>
      <c r="QDD77" s="25"/>
      <c r="QDE77" s="25"/>
      <c r="QDF77" s="25"/>
      <c r="QDG77" s="25"/>
      <c r="QDH77" s="25"/>
      <c r="QDI77" s="25"/>
      <c r="QDJ77" s="25"/>
      <c r="QDK77" s="25"/>
      <c r="QDL77" s="25"/>
      <c r="QDM77" s="25"/>
      <c r="QDN77" s="25"/>
      <c r="QDO77" s="25"/>
      <c r="QDP77" s="25"/>
      <c r="QDQ77" s="25"/>
      <c r="QDR77" s="25"/>
      <c r="QDS77" s="25"/>
      <c r="QDT77" s="25"/>
      <c r="QDU77" s="25"/>
      <c r="QDV77" s="25"/>
      <c r="QDW77" s="25"/>
      <c r="QDX77" s="25"/>
      <c r="QDY77" s="25"/>
      <c r="QDZ77" s="25"/>
      <c r="QEA77" s="25"/>
      <c r="QEB77" s="25"/>
      <c r="QEC77" s="25"/>
      <c r="QED77" s="25"/>
      <c r="QEE77" s="25"/>
      <c r="QEF77" s="25"/>
      <c r="QEG77" s="25"/>
      <c r="QEH77" s="25"/>
      <c r="QEI77" s="25"/>
      <c r="QEJ77" s="25"/>
      <c r="QEK77" s="25"/>
      <c r="QEL77" s="25"/>
      <c r="QEM77" s="25"/>
      <c r="QEN77" s="25"/>
      <c r="QEO77" s="25"/>
      <c r="QEP77" s="25"/>
      <c r="QEQ77" s="25"/>
      <c r="QER77" s="25"/>
      <c r="QES77" s="25"/>
      <c r="QET77" s="25"/>
      <c r="QEU77" s="25"/>
      <c r="QEV77" s="25"/>
      <c r="QEW77" s="25"/>
      <c r="QEX77" s="25"/>
      <c r="QEY77" s="25"/>
      <c r="QEZ77" s="25"/>
      <c r="QFA77" s="25"/>
      <c r="QFB77" s="25"/>
      <c r="QFC77" s="25"/>
      <c r="QFD77" s="25"/>
      <c r="QFE77" s="25"/>
      <c r="QFF77" s="25"/>
      <c r="QFG77" s="25"/>
      <c r="QFH77" s="25"/>
      <c r="QFI77" s="25"/>
      <c r="QFJ77" s="25"/>
      <c r="QFK77" s="25"/>
      <c r="QFL77" s="25"/>
      <c r="QFM77" s="25"/>
      <c r="QFN77" s="25"/>
      <c r="QFO77" s="25"/>
      <c r="QFP77" s="25"/>
      <c r="QFQ77" s="25"/>
      <c r="QFR77" s="25"/>
      <c r="QFS77" s="25"/>
      <c r="QFT77" s="25"/>
      <c r="QFU77" s="25"/>
      <c r="QFV77" s="25"/>
      <c r="QFW77" s="25"/>
      <c r="QFX77" s="25"/>
      <c r="QFY77" s="25"/>
      <c r="QFZ77" s="25"/>
      <c r="QGA77" s="25"/>
      <c r="QGB77" s="25"/>
      <c r="QGC77" s="25"/>
      <c r="QGD77" s="25"/>
      <c r="QGE77" s="25"/>
      <c r="QGF77" s="25"/>
      <c r="QGG77" s="25"/>
      <c r="QGH77" s="25"/>
      <c r="QGI77" s="25"/>
      <c r="QGJ77" s="25"/>
      <c r="QGK77" s="25"/>
      <c r="QGL77" s="25"/>
      <c r="QGM77" s="25"/>
      <c r="QGN77" s="25"/>
      <c r="QGO77" s="25"/>
      <c r="QGP77" s="25"/>
      <c r="QGQ77" s="25"/>
      <c r="QGR77" s="25"/>
      <c r="QGS77" s="25"/>
      <c r="QGT77" s="25"/>
      <c r="QGU77" s="25"/>
      <c r="QGV77" s="25"/>
      <c r="QGW77" s="25"/>
      <c r="QGX77" s="25"/>
      <c r="QGY77" s="25"/>
      <c r="QGZ77" s="25"/>
      <c r="QHA77" s="25"/>
      <c r="QHB77" s="25"/>
      <c r="QHC77" s="25"/>
      <c r="QHD77" s="25"/>
      <c r="QHE77" s="25"/>
      <c r="QHF77" s="25"/>
      <c r="QHG77" s="25"/>
      <c r="QHH77" s="25"/>
      <c r="QHI77" s="25"/>
      <c r="QHJ77" s="25"/>
      <c r="QHK77" s="25"/>
      <c r="QHL77" s="25"/>
      <c r="QHM77" s="25"/>
      <c r="QHN77" s="25"/>
      <c r="QHO77" s="25"/>
      <c r="QHP77" s="25"/>
      <c r="QHQ77" s="25"/>
      <c r="QHR77" s="25"/>
      <c r="QHS77" s="25"/>
      <c r="QHT77" s="25"/>
      <c r="QHU77" s="25"/>
      <c r="QHV77" s="25"/>
      <c r="QHW77" s="25"/>
      <c r="QHX77" s="25"/>
      <c r="QHY77" s="25"/>
      <c r="QHZ77" s="25"/>
      <c r="QIA77" s="25"/>
      <c r="QIB77" s="25"/>
      <c r="QIC77" s="25"/>
      <c r="QID77" s="25"/>
      <c r="QIE77" s="25"/>
      <c r="QIF77" s="25"/>
      <c r="QIG77" s="25"/>
      <c r="QIH77" s="25"/>
      <c r="QII77" s="25"/>
      <c r="QIJ77" s="25"/>
      <c r="QIK77" s="25"/>
      <c r="QIL77" s="25"/>
      <c r="QIM77" s="25"/>
      <c r="QIN77" s="25"/>
      <c r="QIO77" s="25"/>
      <c r="QIP77" s="25"/>
      <c r="QIQ77" s="25"/>
      <c r="QIR77" s="25"/>
      <c r="QIS77" s="25"/>
      <c r="QIT77" s="25"/>
      <c r="QIU77" s="25"/>
      <c r="QIV77" s="25"/>
      <c r="QIW77" s="25"/>
      <c r="QIX77" s="25"/>
      <c r="QIY77" s="25"/>
      <c r="QIZ77" s="25"/>
      <c r="QJA77" s="25"/>
      <c r="QJB77" s="25"/>
      <c r="QJC77" s="25"/>
      <c r="QJD77" s="25"/>
      <c r="QJE77" s="25"/>
      <c r="QJF77" s="25"/>
      <c r="QJG77" s="25"/>
      <c r="QJH77" s="25"/>
      <c r="QJI77" s="25"/>
      <c r="QJJ77" s="25"/>
      <c r="QJK77" s="25"/>
      <c r="QJL77" s="25"/>
      <c r="QJM77" s="25"/>
      <c r="QJN77" s="25"/>
      <c r="QJO77" s="25"/>
      <c r="QJP77" s="25"/>
      <c r="QJQ77" s="25"/>
      <c r="QJR77" s="25"/>
      <c r="QJS77" s="25"/>
      <c r="QJT77" s="25"/>
      <c r="QJU77" s="25"/>
      <c r="QJV77" s="25"/>
      <c r="QJW77" s="25"/>
      <c r="QJX77" s="25"/>
      <c r="QJY77" s="25"/>
      <c r="QJZ77" s="25"/>
      <c r="QKA77" s="25"/>
      <c r="QKB77" s="25"/>
      <c r="QKC77" s="25"/>
      <c r="QKD77" s="25"/>
      <c r="QKE77" s="25"/>
      <c r="QKF77" s="25"/>
      <c r="QKG77" s="25"/>
      <c r="QKH77" s="25"/>
      <c r="QKI77" s="25"/>
      <c r="QKJ77" s="25"/>
      <c r="QKK77" s="25"/>
      <c r="QKL77" s="25"/>
      <c r="QKM77" s="25"/>
      <c r="QKN77" s="25"/>
      <c r="QKO77" s="25"/>
      <c r="QKP77" s="25"/>
      <c r="QKQ77" s="25"/>
      <c r="QKR77" s="25"/>
      <c r="QKS77" s="25"/>
      <c r="QKT77" s="25"/>
      <c r="QKU77" s="25"/>
      <c r="QKV77" s="25"/>
      <c r="QKW77" s="25"/>
      <c r="QKX77" s="25"/>
      <c r="QKY77" s="25"/>
      <c r="QKZ77" s="25"/>
      <c r="QLA77" s="25"/>
      <c r="QLB77" s="25"/>
      <c r="QLC77" s="25"/>
      <c r="QLD77" s="25"/>
      <c r="QLE77" s="25"/>
      <c r="QLF77" s="25"/>
      <c r="QLG77" s="25"/>
      <c r="QLH77" s="25"/>
      <c r="QLI77" s="25"/>
      <c r="QLJ77" s="25"/>
      <c r="QLK77" s="25"/>
      <c r="QLL77" s="25"/>
      <c r="QLM77" s="25"/>
      <c r="QLN77" s="25"/>
      <c r="QLO77" s="25"/>
      <c r="QLP77" s="25"/>
      <c r="QLQ77" s="25"/>
      <c r="QLR77" s="25"/>
      <c r="QLS77" s="25"/>
      <c r="QLT77" s="25"/>
      <c r="QLU77" s="25"/>
      <c r="QLV77" s="25"/>
      <c r="QLW77" s="25"/>
      <c r="QLX77" s="25"/>
      <c r="QLY77" s="25"/>
      <c r="QLZ77" s="25"/>
      <c r="QMA77" s="25"/>
      <c r="QMB77" s="25"/>
      <c r="QMC77" s="25"/>
      <c r="QMD77" s="25"/>
      <c r="QME77" s="25"/>
      <c r="QMF77" s="25"/>
      <c r="QMG77" s="25"/>
      <c r="QMH77" s="25"/>
      <c r="QMI77" s="25"/>
      <c r="QMJ77" s="25"/>
      <c r="QMK77" s="25"/>
      <c r="QML77" s="25"/>
      <c r="QMM77" s="25"/>
      <c r="QMN77" s="25"/>
      <c r="QMO77" s="25"/>
      <c r="QMP77" s="25"/>
      <c r="QMQ77" s="25"/>
      <c r="QMR77" s="25"/>
      <c r="QMS77" s="25"/>
      <c r="QMT77" s="25"/>
      <c r="QMU77" s="25"/>
      <c r="QMV77" s="25"/>
      <c r="QMW77" s="25"/>
      <c r="QMX77" s="25"/>
      <c r="QMY77" s="25"/>
      <c r="QMZ77" s="25"/>
      <c r="QNA77" s="25"/>
      <c r="QNB77" s="25"/>
      <c r="QNC77" s="25"/>
      <c r="QND77" s="25"/>
      <c r="QNE77" s="25"/>
      <c r="QNF77" s="25"/>
      <c r="QNG77" s="25"/>
      <c r="QNH77" s="25"/>
      <c r="QNI77" s="25"/>
      <c r="QNJ77" s="25"/>
      <c r="QNK77" s="25"/>
      <c r="QNL77" s="25"/>
      <c r="QNM77" s="25"/>
      <c r="QNN77" s="25"/>
      <c r="QNO77" s="25"/>
      <c r="QNP77" s="25"/>
      <c r="QNQ77" s="25"/>
      <c r="QNR77" s="25"/>
      <c r="QNS77" s="25"/>
      <c r="QNT77" s="25"/>
      <c r="QNU77" s="25"/>
      <c r="QNV77" s="25"/>
      <c r="QNW77" s="25"/>
      <c r="QNX77" s="25"/>
      <c r="QNY77" s="25"/>
      <c r="QNZ77" s="25"/>
      <c r="QOA77" s="25"/>
      <c r="QOB77" s="25"/>
      <c r="QOC77" s="25"/>
      <c r="QOD77" s="25"/>
      <c r="QOE77" s="25"/>
      <c r="QOF77" s="25"/>
      <c r="QOG77" s="25"/>
      <c r="QOH77" s="25"/>
      <c r="QOI77" s="25"/>
      <c r="QOJ77" s="25"/>
      <c r="QOK77" s="25"/>
      <c r="QOL77" s="25"/>
      <c r="QOM77" s="25"/>
      <c r="QON77" s="25"/>
      <c r="QOO77" s="25"/>
      <c r="QOP77" s="25"/>
      <c r="QOQ77" s="25"/>
      <c r="QOR77" s="25"/>
      <c r="QOS77" s="25"/>
      <c r="QOT77" s="25"/>
      <c r="QOU77" s="25"/>
      <c r="QOV77" s="25"/>
      <c r="QOW77" s="25"/>
      <c r="QOX77" s="25"/>
      <c r="QOY77" s="25"/>
      <c r="QOZ77" s="25"/>
      <c r="QPA77" s="25"/>
      <c r="QPB77" s="25"/>
      <c r="QPC77" s="25"/>
      <c r="QPD77" s="25"/>
      <c r="QPE77" s="25"/>
      <c r="QPF77" s="25"/>
      <c r="QPG77" s="25"/>
      <c r="QPH77" s="25"/>
      <c r="QPI77" s="25"/>
      <c r="QPJ77" s="25"/>
      <c r="QPK77" s="25"/>
      <c r="QPL77" s="25"/>
      <c r="QPM77" s="25"/>
      <c r="QPN77" s="25"/>
      <c r="QPO77" s="25"/>
      <c r="QPP77" s="25"/>
      <c r="QPQ77" s="25"/>
      <c r="QPR77" s="25"/>
      <c r="QPS77" s="25"/>
      <c r="QPT77" s="25"/>
      <c r="QPU77" s="25"/>
      <c r="QPV77" s="25"/>
      <c r="QPW77" s="25"/>
      <c r="QPX77" s="25"/>
      <c r="QPY77" s="25"/>
      <c r="QPZ77" s="25"/>
      <c r="QQA77" s="25"/>
      <c r="QQB77" s="25"/>
      <c r="QQC77" s="25"/>
      <c r="QQD77" s="25"/>
      <c r="QQE77" s="25"/>
      <c r="QQF77" s="25"/>
      <c r="QQG77" s="25"/>
      <c r="QQH77" s="25"/>
      <c r="QQI77" s="25"/>
      <c r="QQJ77" s="25"/>
      <c r="QQK77" s="25"/>
      <c r="QQL77" s="25"/>
      <c r="QQM77" s="25"/>
      <c r="QQN77" s="25"/>
      <c r="QQO77" s="25"/>
      <c r="QQP77" s="25"/>
      <c r="QQQ77" s="25"/>
      <c r="QQR77" s="25"/>
      <c r="QQS77" s="25"/>
      <c r="QQT77" s="25"/>
      <c r="QQU77" s="25"/>
      <c r="QQV77" s="25"/>
      <c r="QQW77" s="25"/>
      <c r="QQX77" s="25"/>
      <c r="QQY77" s="25"/>
      <c r="QQZ77" s="25"/>
      <c r="QRA77" s="25"/>
      <c r="QRB77" s="25"/>
      <c r="QRC77" s="25"/>
      <c r="QRD77" s="25"/>
      <c r="QRE77" s="25"/>
      <c r="QRF77" s="25"/>
      <c r="QRG77" s="25"/>
      <c r="QRH77" s="25"/>
      <c r="QRI77" s="25"/>
      <c r="QRJ77" s="25"/>
      <c r="QRK77" s="25"/>
      <c r="QRL77" s="25"/>
      <c r="QRM77" s="25"/>
      <c r="QRN77" s="25"/>
      <c r="QRO77" s="25"/>
      <c r="QRP77" s="25"/>
      <c r="QRQ77" s="25"/>
      <c r="QRR77" s="25"/>
      <c r="QRS77" s="25"/>
      <c r="QRT77" s="25"/>
      <c r="QRU77" s="25"/>
      <c r="QRV77" s="25"/>
      <c r="QRW77" s="25"/>
      <c r="QRX77" s="25"/>
      <c r="QRY77" s="25"/>
      <c r="QRZ77" s="25"/>
      <c r="QSA77" s="25"/>
      <c r="QSB77" s="25"/>
      <c r="QSC77" s="25"/>
      <c r="QSD77" s="25"/>
      <c r="QSE77" s="25"/>
      <c r="QSF77" s="25"/>
      <c r="QSG77" s="25"/>
      <c r="QSH77" s="25"/>
      <c r="QSI77" s="25"/>
      <c r="QSJ77" s="25"/>
      <c r="QSK77" s="25"/>
      <c r="QSL77" s="25"/>
      <c r="QSM77" s="25"/>
      <c r="QSN77" s="25"/>
      <c r="QSO77" s="25"/>
      <c r="QSP77" s="25"/>
      <c r="QSQ77" s="25"/>
      <c r="QSR77" s="25"/>
      <c r="QSS77" s="25"/>
      <c r="QST77" s="25"/>
      <c r="QSU77" s="25"/>
      <c r="QSV77" s="25"/>
      <c r="QSW77" s="25"/>
      <c r="QSX77" s="25"/>
      <c r="QSY77" s="25"/>
      <c r="QSZ77" s="25"/>
      <c r="QTA77" s="25"/>
      <c r="QTB77" s="25"/>
      <c r="QTC77" s="25"/>
      <c r="QTD77" s="25"/>
      <c r="QTE77" s="25"/>
      <c r="QTF77" s="25"/>
      <c r="QTG77" s="25"/>
      <c r="QTH77" s="25"/>
      <c r="QTI77" s="25"/>
      <c r="QTJ77" s="25"/>
      <c r="QTK77" s="25"/>
      <c r="QTL77" s="25"/>
      <c r="QTM77" s="25"/>
      <c r="QTN77" s="25"/>
      <c r="QTO77" s="25"/>
      <c r="QTP77" s="25"/>
      <c r="QTQ77" s="25"/>
      <c r="QTR77" s="25"/>
      <c r="QTS77" s="25"/>
      <c r="QTT77" s="25"/>
      <c r="QTU77" s="25"/>
      <c r="QTV77" s="25"/>
      <c r="QTW77" s="25"/>
      <c r="QTX77" s="25"/>
      <c r="QTY77" s="25"/>
      <c r="QTZ77" s="25"/>
      <c r="QUA77" s="25"/>
      <c r="QUB77" s="25"/>
      <c r="QUC77" s="25"/>
      <c r="QUD77" s="25"/>
      <c r="QUE77" s="25"/>
      <c r="QUF77" s="25"/>
      <c r="QUG77" s="25"/>
      <c r="QUH77" s="25"/>
      <c r="QUI77" s="25"/>
      <c r="QUJ77" s="25"/>
      <c r="QUK77" s="25"/>
      <c r="QUL77" s="25"/>
      <c r="QUM77" s="25"/>
      <c r="QUN77" s="25"/>
      <c r="QUO77" s="25"/>
      <c r="QUP77" s="25"/>
      <c r="QUQ77" s="25"/>
      <c r="QUR77" s="25"/>
      <c r="QUS77" s="25"/>
      <c r="QUT77" s="25"/>
      <c r="QUU77" s="25"/>
      <c r="QUV77" s="25"/>
      <c r="QUW77" s="25"/>
      <c r="QUX77" s="25"/>
      <c r="QUY77" s="25"/>
      <c r="QUZ77" s="25"/>
      <c r="QVA77" s="25"/>
      <c r="QVB77" s="25"/>
      <c r="QVC77" s="25"/>
      <c r="QVD77" s="25"/>
      <c r="QVE77" s="25"/>
      <c r="QVF77" s="25"/>
      <c r="QVG77" s="25"/>
      <c r="QVH77" s="25"/>
      <c r="QVI77" s="25"/>
      <c r="QVJ77" s="25"/>
      <c r="QVK77" s="25"/>
      <c r="QVL77" s="25"/>
      <c r="QVM77" s="25"/>
      <c r="QVN77" s="25"/>
      <c r="QVO77" s="25"/>
      <c r="QVP77" s="25"/>
      <c r="QVQ77" s="25"/>
      <c r="QVR77" s="25"/>
      <c r="QVS77" s="25"/>
      <c r="QVT77" s="25"/>
      <c r="QVU77" s="25"/>
      <c r="QVV77" s="25"/>
      <c r="QVW77" s="25"/>
      <c r="QVX77" s="25"/>
      <c r="QVY77" s="25"/>
      <c r="QVZ77" s="25"/>
      <c r="QWA77" s="25"/>
      <c r="QWB77" s="25"/>
      <c r="QWC77" s="25"/>
      <c r="QWD77" s="25"/>
      <c r="QWE77" s="25"/>
      <c r="QWF77" s="25"/>
      <c r="QWG77" s="25"/>
      <c r="QWH77" s="25"/>
      <c r="QWI77" s="25"/>
      <c r="QWJ77" s="25"/>
      <c r="QWK77" s="25"/>
      <c r="QWL77" s="25"/>
      <c r="QWM77" s="25"/>
      <c r="QWN77" s="25"/>
      <c r="QWO77" s="25"/>
      <c r="QWP77" s="25"/>
      <c r="QWQ77" s="25"/>
      <c r="QWR77" s="25"/>
      <c r="QWS77" s="25"/>
      <c r="QWT77" s="25"/>
      <c r="QWU77" s="25"/>
      <c r="QWV77" s="25"/>
      <c r="QWW77" s="25"/>
      <c r="QWX77" s="25"/>
      <c r="QWY77" s="25"/>
      <c r="QWZ77" s="25"/>
      <c r="QXA77" s="25"/>
      <c r="QXB77" s="25"/>
      <c r="QXC77" s="25"/>
      <c r="QXD77" s="25"/>
      <c r="QXE77" s="25"/>
      <c r="QXF77" s="25"/>
      <c r="QXG77" s="25"/>
      <c r="QXH77" s="25"/>
      <c r="QXI77" s="25"/>
      <c r="QXJ77" s="25"/>
      <c r="QXK77" s="25"/>
      <c r="QXL77" s="25"/>
      <c r="QXM77" s="25"/>
      <c r="QXN77" s="25"/>
      <c r="QXO77" s="25"/>
      <c r="QXP77" s="25"/>
      <c r="QXQ77" s="25"/>
      <c r="QXR77" s="25"/>
      <c r="QXS77" s="25"/>
      <c r="QXT77" s="25"/>
      <c r="QXU77" s="25"/>
      <c r="QXV77" s="25"/>
      <c r="QXW77" s="25"/>
      <c r="QXX77" s="25"/>
      <c r="QXY77" s="25"/>
      <c r="QXZ77" s="25"/>
      <c r="QYA77" s="25"/>
      <c r="QYB77" s="25"/>
      <c r="QYC77" s="25"/>
      <c r="QYD77" s="25"/>
      <c r="QYE77" s="25"/>
      <c r="QYF77" s="25"/>
      <c r="QYG77" s="25"/>
      <c r="QYH77" s="25"/>
      <c r="QYI77" s="25"/>
      <c r="QYJ77" s="25"/>
      <c r="QYK77" s="25"/>
      <c r="QYL77" s="25"/>
      <c r="QYM77" s="25"/>
      <c r="QYN77" s="25"/>
      <c r="QYO77" s="25"/>
      <c r="QYP77" s="25"/>
      <c r="QYQ77" s="25"/>
      <c r="QYR77" s="25"/>
      <c r="QYS77" s="25"/>
      <c r="QYT77" s="25"/>
      <c r="QYU77" s="25"/>
      <c r="QYV77" s="25"/>
      <c r="QYW77" s="25"/>
      <c r="QYX77" s="25"/>
      <c r="QYY77" s="25"/>
      <c r="QYZ77" s="25"/>
      <c r="QZA77" s="25"/>
      <c r="QZB77" s="25"/>
      <c r="QZC77" s="25"/>
      <c r="QZD77" s="25"/>
      <c r="QZE77" s="25"/>
      <c r="QZF77" s="25"/>
      <c r="QZG77" s="25"/>
      <c r="QZH77" s="25"/>
      <c r="QZI77" s="25"/>
      <c r="QZJ77" s="25"/>
      <c r="QZK77" s="25"/>
      <c r="QZL77" s="25"/>
      <c r="QZM77" s="25"/>
      <c r="QZN77" s="25"/>
      <c r="QZO77" s="25"/>
      <c r="QZP77" s="25"/>
      <c r="QZQ77" s="25"/>
      <c r="QZR77" s="25"/>
      <c r="QZS77" s="25"/>
      <c r="QZT77" s="25"/>
      <c r="QZU77" s="25"/>
      <c r="QZV77" s="25"/>
      <c r="QZW77" s="25"/>
      <c r="QZX77" s="25"/>
      <c r="QZY77" s="25"/>
      <c r="QZZ77" s="25"/>
      <c r="RAA77" s="25"/>
      <c r="RAB77" s="25"/>
      <c r="RAC77" s="25"/>
      <c r="RAD77" s="25"/>
      <c r="RAE77" s="25"/>
      <c r="RAF77" s="25"/>
      <c r="RAG77" s="25"/>
      <c r="RAH77" s="25"/>
      <c r="RAI77" s="25"/>
      <c r="RAJ77" s="25"/>
      <c r="RAK77" s="25"/>
      <c r="RAL77" s="25"/>
      <c r="RAM77" s="25"/>
      <c r="RAN77" s="25"/>
      <c r="RAO77" s="25"/>
      <c r="RAP77" s="25"/>
      <c r="RAQ77" s="25"/>
      <c r="RAR77" s="25"/>
      <c r="RAS77" s="25"/>
      <c r="RAT77" s="25"/>
      <c r="RAU77" s="25"/>
      <c r="RAV77" s="25"/>
      <c r="RAW77" s="25"/>
      <c r="RAX77" s="25"/>
      <c r="RAY77" s="25"/>
      <c r="RAZ77" s="25"/>
      <c r="RBA77" s="25"/>
      <c r="RBB77" s="25"/>
      <c r="RBC77" s="25"/>
      <c r="RBD77" s="25"/>
      <c r="RBE77" s="25"/>
      <c r="RBF77" s="25"/>
      <c r="RBG77" s="25"/>
      <c r="RBH77" s="25"/>
      <c r="RBI77" s="25"/>
      <c r="RBJ77" s="25"/>
      <c r="RBK77" s="25"/>
      <c r="RBL77" s="25"/>
      <c r="RBM77" s="25"/>
      <c r="RBN77" s="25"/>
      <c r="RBO77" s="25"/>
      <c r="RBP77" s="25"/>
      <c r="RBQ77" s="25"/>
      <c r="RBR77" s="25"/>
      <c r="RBS77" s="25"/>
      <c r="RBT77" s="25"/>
      <c r="RBU77" s="25"/>
      <c r="RBV77" s="25"/>
      <c r="RBW77" s="25"/>
      <c r="RBX77" s="25"/>
      <c r="RBY77" s="25"/>
      <c r="RBZ77" s="25"/>
      <c r="RCA77" s="25"/>
      <c r="RCB77" s="25"/>
      <c r="RCC77" s="25"/>
      <c r="RCD77" s="25"/>
      <c r="RCE77" s="25"/>
      <c r="RCF77" s="25"/>
      <c r="RCG77" s="25"/>
      <c r="RCH77" s="25"/>
      <c r="RCI77" s="25"/>
      <c r="RCJ77" s="25"/>
      <c r="RCK77" s="25"/>
      <c r="RCL77" s="25"/>
      <c r="RCM77" s="25"/>
      <c r="RCN77" s="25"/>
      <c r="RCO77" s="25"/>
      <c r="RCP77" s="25"/>
      <c r="RCQ77" s="25"/>
      <c r="RCR77" s="25"/>
      <c r="RCS77" s="25"/>
      <c r="RCT77" s="25"/>
      <c r="RCU77" s="25"/>
      <c r="RCV77" s="25"/>
      <c r="RCW77" s="25"/>
      <c r="RCX77" s="25"/>
      <c r="RCY77" s="25"/>
      <c r="RCZ77" s="25"/>
      <c r="RDA77" s="25"/>
      <c r="RDB77" s="25"/>
      <c r="RDC77" s="25"/>
      <c r="RDD77" s="25"/>
      <c r="RDE77" s="25"/>
      <c r="RDF77" s="25"/>
      <c r="RDG77" s="25"/>
      <c r="RDH77" s="25"/>
      <c r="RDI77" s="25"/>
      <c r="RDJ77" s="25"/>
      <c r="RDK77" s="25"/>
      <c r="RDL77" s="25"/>
      <c r="RDM77" s="25"/>
      <c r="RDN77" s="25"/>
      <c r="RDO77" s="25"/>
      <c r="RDP77" s="25"/>
      <c r="RDQ77" s="25"/>
      <c r="RDR77" s="25"/>
      <c r="RDS77" s="25"/>
      <c r="RDT77" s="25"/>
      <c r="RDU77" s="25"/>
      <c r="RDV77" s="25"/>
      <c r="RDW77" s="25"/>
      <c r="RDX77" s="25"/>
      <c r="RDY77" s="25"/>
      <c r="RDZ77" s="25"/>
      <c r="REA77" s="25"/>
      <c r="REB77" s="25"/>
      <c r="REC77" s="25"/>
      <c r="RED77" s="25"/>
      <c r="REE77" s="25"/>
      <c r="REF77" s="25"/>
      <c r="REG77" s="25"/>
      <c r="REH77" s="25"/>
      <c r="REI77" s="25"/>
      <c r="REJ77" s="25"/>
      <c r="REK77" s="25"/>
      <c r="REL77" s="25"/>
      <c r="REM77" s="25"/>
      <c r="REN77" s="25"/>
      <c r="REO77" s="25"/>
      <c r="REP77" s="25"/>
      <c r="REQ77" s="25"/>
      <c r="RER77" s="25"/>
      <c r="RES77" s="25"/>
      <c r="RET77" s="25"/>
      <c r="REU77" s="25"/>
      <c r="REV77" s="25"/>
      <c r="REW77" s="25"/>
      <c r="REX77" s="25"/>
      <c r="REY77" s="25"/>
      <c r="REZ77" s="25"/>
      <c r="RFA77" s="25"/>
      <c r="RFB77" s="25"/>
      <c r="RFC77" s="25"/>
      <c r="RFD77" s="25"/>
      <c r="RFE77" s="25"/>
      <c r="RFF77" s="25"/>
      <c r="RFG77" s="25"/>
      <c r="RFH77" s="25"/>
      <c r="RFI77" s="25"/>
      <c r="RFJ77" s="25"/>
      <c r="RFK77" s="25"/>
      <c r="RFL77" s="25"/>
      <c r="RFM77" s="25"/>
      <c r="RFN77" s="25"/>
      <c r="RFO77" s="25"/>
      <c r="RFP77" s="25"/>
      <c r="RFQ77" s="25"/>
      <c r="RFR77" s="25"/>
      <c r="RFS77" s="25"/>
      <c r="RFT77" s="25"/>
      <c r="RFU77" s="25"/>
      <c r="RFV77" s="25"/>
      <c r="RFW77" s="25"/>
      <c r="RFX77" s="25"/>
      <c r="RFY77" s="25"/>
      <c r="RFZ77" s="25"/>
      <c r="RGA77" s="25"/>
      <c r="RGB77" s="25"/>
      <c r="RGC77" s="25"/>
      <c r="RGD77" s="25"/>
      <c r="RGE77" s="25"/>
      <c r="RGF77" s="25"/>
      <c r="RGG77" s="25"/>
      <c r="RGH77" s="25"/>
      <c r="RGI77" s="25"/>
      <c r="RGJ77" s="25"/>
      <c r="RGK77" s="25"/>
      <c r="RGL77" s="25"/>
      <c r="RGM77" s="25"/>
      <c r="RGN77" s="25"/>
      <c r="RGO77" s="25"/>
      <c r="RGP77" s="25"/>
      <c r="RGQ77" s="25"/>
      <c r="RGR77" s="25"/>
      <c r="RGS77" s="25"/>
      <c r="RGT77" s="25"/>
      <c r="RGU77" s="25"/>
      <c r="RGV77" s="25"/>
      <c r="RGW77" s="25"/>
      <c r="RGX77" s="25"/>
      <c r="RGY77" s="25"/>
      <c r="RGZ77" s="25"/>
      <c r="RHA77" s="25"/>
      <c r="RHB77" s="25"/>
      <c r="RHC77" s="25"/>
      <c r="RHD77" s="25"/>
      <c r="RHE77" s="25"/>
      <c r="RHF77" s="25"/>
      <c r="RHG77" s="25"/>
      <c r="RHH77" s="25"/>
      <c r="RHI77" s="25"/>
      <c r="RHJ77" s="25"/>
      <c r="RHK77" s="25"/>
      <c r="RHL77" s="25"/>
      <c r="RHM77" s="25"/>
      <c r="RHN77" s="25"/>
      <c r="RHO77" s="25"/>
      <c r="RHP77" s="25"/>
      <c r="RHQ77" s="25"/>
      <c r="RHR77" s="25"/>
      <c r="RHS77" s="25"/>
      <c r="RHT77" s="25"/>
      <c r="RHU77" s="25"/>
      <c r="RHV77" s="25"/>
      <c r="RHW77" s="25"/>
      <c r="RHX77" s="25"/>
      <c r="RHY77" s="25"/>
      <c r="RHZ77" s="25"/>
      <c r="RIA77" s="25"/>
      <c r="RIB77" s="25"/>
      <c r="RIC77" s="25"/>
      <c r="RID77" s="25"/>
      <c r="RIE77" s="25"/>
      <c r="RIF77" s="25"/>
      <c r="RIG77" s="25"/>
      <c r="RIH77" s="25"/>
      <c r="RII77" s="25"/>
      <c r="RIJ77" s="25"/>
      <c r="RIK77" s="25"/>
      <c r="RIL77" s="25"/>
      <c r="RIM77" s="25"/>
      <c r="RIN77" s="25"/>
      <c r="RIO77" s="25"/>
      <c r="RIP77" s="25"/>
      <c r="RIQ77" s="25"/>
      <c r="RIR77" s="25"/>
      <c r="RIS77" s="25"/>
      <c r="RIT77" s="25"/>
      <c r="RIU77" s="25"/>
      <c r="RIV77" s="25"/>
      <c r="RIW77" s="25"/>
      <c r="RIX77" s="25"/>
      <c r="RIY77" s="25"/>
      <c r="RIZ77" s="25"/>
      <c r="RJA77" s="25"/>
      <c r="RJB77" s="25"/>
      <c r="RJC77" s="25"/>
      <c r="RJD77" s="25"/>
      <c r="RJE77" s="25"/>
      <c r="RJF77" s="25"/>
      <c r="RJG77" s="25"/>
      <c r="RJH77" s="25"/>
      <c r="RJI77" s="25"/>
      <c r="RJJ77" s="25"/>
      <c r="RJK77" s="25"/>
      <c r="RJL77" s="25"/>
      <c r="RJM77" s="25"/>
      <c r="RJN77" s="25"/>
      <c r="RJO77" s="25"/>
      <c r="RJP77" s="25"/>
      <c r="RJQ77" s="25"/>
      <c r="RJR77" s="25"/>
      <c r="RJS77" s="25"/>
      <c r="RJT77" s="25"/>
      <c r="RJU77" s="25"/>
      <c r="RJV77" s="25"/>
      <c r="RJW77" s="25"/>
      <c r="RJX77" s="25"/>
      <c r="RJY77" s="25"/>
      <c r="RJZ77" s="25"/>
      <c r="RKA77" s="25"/>
      <c r="RKB77" s="25"/>
      <c r="RKC77" s="25"/>
      <c r="RKD77" s="25"/>
      <c r="RKE77" s="25"/>
      <c r="RKF77" s="25"/>
      <c r="RKG77" s="25"/>
      <c r="RKH77" s="25"/>
      <c r="RKI77" s="25"/>
      <c r="RKJ77" s="25"/>
      <c r="RKK77" s="25"/>
      <c r="RKL77" s="25"/>
      <c r="RKM77" s="25"/>
      <c r="RKN77" s="25"/>
      <c r="RKO77" s="25"/>
      <c r="RKP77" s="25"/>
      <c r="RKQ77" s="25"/>
      <c r="RKR77" s="25"/>
      <c r="RKS77" s="25"/>
      <c r="RKT77" s="25"/>
      <c r="RKU77" s="25"/>
      <c r="RKV77" s="25"/>
      <c r="RKW77" s="25"/>
      <c r="RKX77" s="25"/>
      <c r="RKY77" s="25"/>
      <c r="RKZ77" s="25"/>
      <c r="RLA77" s="25"/>
      <c r="RLB77" s="25"/>
      <c r="RLC77" s="25"/>
      <c r="RLD77" s="25"/>
      <c r="RLE77" s="25"/>
      <c r="RLF77" s="25"/>
      <c r="RLG77" s="25"/>
      <c r="RLH77" s="25"/>
      <c r="RLI77" s="25"/>
      <c r="RLJ77" s="25"/>
      <c r="RLK77" s="25"/>
      <c r="RLL77" s="25"/>
      <c r="RLM77" s="25"/>
      <c r="RLN77" s="25"/>
      <c r="RLO77" s="25"/>
      <c r="RLP77" s="25"/>
      <c r="RLQ77" s="25"/>
      <c r="RLR77" s="25"/>
      <c r="RLS77" s="25"/>
      <c r="RLT77" s="25"/>
      <c r="RLU77" s="25"/>
      <c r="RLV77" s="25"/>
      <c r="RLW77" s="25"/>
      <c r="RLX77" s="25"/>
      <c r="RLY77" s="25"/>
      <c r="RLZ77" s="25"/>
      <c r="RMA77" s="25"/>
      <c r="RMB77" s="25"/>
      <c r="RMC77" s="25"/>
      <c r="RMD77" s="25"/>
      <c r="RME77" s="25"/>
      <c r="RMF77" s="25"/>
      <c r="RMG77" s="25"/>
      <c r="RMH77" s="25"/>
      <c r="RMI77" s="25"/>
      <c r="RMJ77" s="25"/>
      <c r="RMK77" s="25"/>
      <c r="RML77" s="25"/>
      <c r="RMM77" s="25"/>
      <c r="RMN77" s="25"/>
      <c r="RMO77" s="25"/>
      <c r="RMP77" s="25"/>
      <c r="RMQ77" s="25"/>
      <c r="RMR77" s="25"/>
      <c r="RMS77" s="25"/>
      <c r="RMT77" s="25"/>
      <c r="RMU77" s="25"/>
      <c r="RMV77" s="25"/>
      <c r="RMW77" s="25"/>
      <c r="RMX77" s="25"/>
      <c r="RMY77" s="25"/>
      <c r="RMZ77" s="25"/>
      <c r="RNA77" s="25"/>
      <c r="RNB77" s="25"/>
      <c r="RNC77" s="25"/>
      <c r="RND77" s="25"/>
      <c r="RNE77" s="25"/>
      <c r="RNF77" s="25"/>
      <c r="RNG77" s="25"/>
      <c r="RNH77" s="25"/>
      <c r="RNI77" s="25"/>
      <c r="RNJ77" s="25"/>
      <c r="RNK77" s="25"/>
      <c r="RNL77" s="25"/>
      <c r="RNM77" s="25"/>
      <c r="RNN77" s="25"/>
      <c r="RNO77" s="25"/>
      <c r="RNP77" s="25"/>
      <c r="RNQ77" s="25"/>
      <c r="RNR77" s="25"/>
      <c r="RNS77" s="25"/>
      <c r="RNT77" s="25"/>
      <c r="RNU77" s="25"/>
      <c r="RNV77" s="25"/>
      <c r="RNW77" s="25"/>
      <c r="RNX77" s="25"/>
      <c r="RNY77" s="25"/>
      <c r="RNZ77" s="25"/>
      <c r="ROA77" s="25"/>
      <c r="ROB77" s="25"/>
      <c r="ROC77" s="25"/>
      <c r="ROD77" s="25"/>
      <c r="ROE77" s="25"/>
      <c r="ROF77" s="25"/>
      <c r="ROG77" s="25"/>
      <c r="ROH77" s="25"/>
      <c r="ROI77" s="25"/>
      <c r="ROJ77" s="25"/>
      <c r="ROK77" s="25"/>
      <c r="ROL77" s="25"/>
      <c r="ROM77" s="25"/>
      <c r="RON77" s="25"/>
      <c r="ROO77" s="25"/>
      <c r="ROP77" s="25"/>
      <c r="ROQ77" s="25"/>
      <c r="ROR77" s="25"/>
      <c r="ROS77" s="25"/>
      <c r="ROT77" s="25"/>
      <c r="ROU77" s="25"/>
      <c r="ROV77" s="25"/>
      <c r="ROW77" s="25"/>
      <c r="ROX77" s="25"/>
      <c r="ROY77" s="25"/>
      <c r="ROZ77" s="25"/>
      <c r="RPA77" s="25"/>
      <c r="RPB77" s="25"/>
      <c r="RPC77" s="25"/>
      <c r="RPD77" s="25"/>
      <c r="RPE77" s="25"/>
      <c r="RPF77" s="25"/>
      <c r="RPG77" s="25"/>
      <c r="RPH77" s="25"/>
      <c r="RPI77" s="25"/>
      <c r="RPJ77" s="25"/>
      <c r="RPK77" s="25"/>
      <c r="RPL77" s="25"/>
      <c r="RPM77" s="25"/>
      <c r="RPN77" s="25"/>
      <c r="RPO77" s="25"/>
      <c r="RPP77" s="25"/>
      <c r="RPQ77" s="25"/>
      <c r="RPR77" s="25"/>
      <c r="RPS77" s="25"/>
      <c r="RPT77" s="25"/>
      <c r="RPU77" s="25"/>
      <c r="RPV77" s="25"/>
      <c r="RPW77" s="25"/>
      <c r="RPX77" s="25"/>
      <c r="RPY77" s="25"/>
      <c r="RPZ77" s="25"/>
      <c r="RQA77" s="25"/>
      <c r="RQB77" s="25"/>
      <c r="RQC77" s="25"/>
      <c r="RQD77" s="25"/>
      <c r="RQE77" s="25"/>
      <c r="RQF77" s="25"/>
      <c r="RQG77" s="25"/>
      <c r="RQH77" s="25"/>
      <c r="RQI77" s="25"/>
      <c r="RQJ77" s="25"/>
      <c r="RQK77" s="25"/>
      <c r="RQL77" s="25"/>
      <c r="RQM77" s="25"/>
      <c r="RQN77" s="25"/>
      <c r="RQO77" s="25"/>
      <c r="RQP77" s="25"/>
      <c r="RQQ77" s="25"/>
      <c r="RQR77" s="25"/>
      <c r="RQS77" s="25"/>
      <c r="RQT77" s="25"/>
      <c r="RQU77" s="25"/>
      <c r="RQV77" s="25"/>
      <c r="RQW77" s="25"/>
      <c r="RQX77" s="25"/>
      <c r="RQY77" s="25"/>
      <c r="RQZ77" s="25"/>
      <c r="RRA77" s="25"/>
      <c r="RRB77" s="25"/>
      <c r="RRC77" s="25"/>
      <c r="RRD77" s="25"/>
      <c r="RRE77" s="25"/>
      <c r="RRF77" s="25"/>
      <c r="RRG77" s="25"/>
      <c r="RRH77" s="25"/>
      <c r="RRI77" s="25"/>
      <c r="RRJ77" s="25"/>
      <c r="RRK77" s="25"/>
      <c r="RRL77" s="25"/>
      <c r="RRM77" s="25"/>
      <c r="RRN77" s="25"/>
      <c r="RRO77" s="25"/>
      <c r="RRP77" s="25"/>
      <c r="RRQ77" s="25"/>
      <c r="RRR77" s="25"/>
      <c r="RRS77" s="25"/>
      <c r="RRT77" s="25"/>
      <c r="RRU77" s="25"/>
      <c r="RRV77" s="25"/>
      <c r="RRW77" s="25"/>
      <c r="RRX77" s="25"/>
      <c r="RRY77" s="25"/>
      <c r="RRZ77" s="25"/>
      <c r="RSA77" s="25"/>
      <c r="RSB77" s="25"/>
      <c r="RSC77" s="25"/>
      <c r="RSD77" s="25"/>
      <c r="RSE77" s="25"/>
      <c r="RSF77" s="25"/>
      <c r="RSG77" s="25"/>
      <c r="RSH77" s="25"/>
      <c r="RSI77" s="25"/>
      <c r="RSJ77" s="25"/>
      <c r="RSK77" s="25"/>
      <c r="RSL77" s="25"/>
      <c r="RSM77" s="25"/>
      <c r="RSN77" s="25"/>
      <c r="RSO77" s="25"/>
      <c r="RSP77" s="25"/>
      <c r="RSQ77" s="25"/>
      <c r="RSR77" s="25"/>
      <c r="RSS77" s="25"/>
      <c r="RST77" s="25"/>
      <c r="RSU77" s="25"/>
      <c r="RSV77" s="25"/>
      <c r="RSW77" s="25"/>
      <c r="RSX77" s="25"/>
      <c r="RSY77" s="25"/>
      <c r="RSZ77" s="25"/>
      <c r="RTA77" s="25"/>
      <c r="RTB77" s="25"/>
      <c r="RTC77" s="25"/>
      <c r="RTD77" s="25"/>
      <c r="RTE77" s="25"/>
      <c r="RTF77" s="25"/>
      <c r="RTG77" s="25"/>
      <c r="RTH77" s="25"/>
      <c r="RTI77" s="25"/>
      <c r="RTJ77" s="25"/>
      <c r="RTK77" s="25"/>
      <c r="RTL77" s="25"/>
      <c r="RTM77" s="25"/>
      <c r="RTN77" s="25"/>
      <c r="RTO77" s="25"/>
      <c r="RTP77" s="25"/>
      <c r="RTQ77" s="25"/>
      <c r="RTR77" s="25"/>
      <c r="RTS77" s="25"/>
      <c r="RTT77" s="25"/>
      <c r="RTU77" s="25"/>
      <c r="RTV77" s="25"/>
      <c r="RTW77" s="25"/>
      <c r="RTX77" s="25"/>
      <c r="RTY77" s="25"/>
      <c r="RTZ77" s="25"/>
      <c r="RUA77" s="25"/>
      <c r="RUB77" s="25"/>
      <c r="RUC77" s="25"/>
      <c r="RUD77" s="25"/>
      <c r="RUE77" s="25"/>
      <c r="RUF77" s="25"/>
      <c r="RUG77" s="25"/>
      <c r="RUH77" s="25"/>
      <c r="RUI77" s="25"/>
      <c r="RUJ77" s="25"/>
      <c r="RUK77" s="25"/>
      <c r="RUL77" s="25"/>
      <c r="RUM77" s="25"/>
      <c r="RUN77" s="25"/>
      <c r="RUO77" s="25"/>
      <c r="RUP77" s="25"/>
      <c r="RUQ77" s="25"/>
      <c r="RUR77" s="25"/>
      <c r="RUS77" s="25"/>
      <c r="RUT77" s="25"/>
      <c r="RUU77" s="25"/>
      <c r="RUV77" s="25"/>
      <c r="RUW77" s="25"/>
      <c r="RUX77" s="25"/>
      <c r="RUY77" s="25"/>
      <c r="RUZ77" s="25"/>
      <c r="RVA77" s="25"/>
      <c r="RVB77" s="25"/>
      <c r="RVC77" s="25"/>
      <c r="RVD77" s="25"/>
      <c r="RVE77" s="25"/>
      <c r="RVF77" s="25"/>
      <c r="RVG77" s="25"/>
      <c r="RVH77" s="25"/>
      <c r="RVI77" s="25"/>
      <c r="RVJ77" s="25"/>
      <c r="RVK77" s="25"/>
      <c r="RVL77" s="25"/>
      <c r="RVM77" s="25"/>
      <c r="RVN77" s="25"/>
      <c r="RVO77" s="25"/>
      <c r="RVP77" s="25"/>
      <c r="RVQ77" s="25"/>
      <c r="RVR77" s="25"/>
      <c r="RVS77" s="25"/>
      <c r="RVT77" s="25"/>
      <c r="RVU77" s="25"/>
      <c r="RVV77" s="25"/>
      <c r="RVW77" s="25"/>
      <c r="RVX77" s="25"/>
      <c r="RVY77" s="25"/>
      <c r="RVZ77" s="25"/>
      <c r="RWA77" s="25"/>
      <c r="RWB77" s="25"/>
      <c r="RWC77" s="25"/>
      <c r="RWD77" s="25"/>
      <c r="RWE77" s="25"/>
      <c r="RWF77" s="25"/>
      <c r="RWG77" s="25"/>
      <c r="RWH77" s="25"/>
      <c r="RWI77" s="25"/>
      <c r="RWJ77" s="25"/>
      <c r="RWK77" s="25"/>
      <c r="RWL77" s="25"/>
      <c r="RWM77" s="25"/>
      <c r="RWN77" s="25"/>
      <c r="RWO77" s="25"/>
      <c r="RWP77" s="25"/>
      <c r="RWQ77" s="25"/>
      <c r="RWR77" s="25"/>
      <c r="RWS77" s="25"/>
      <c r="RWT77" s="25"/>
      <c r="RWU77" s="25"/>
      <c r="RWV77" s="25"/>
      <c r="RWW77" s="25"/>
      <c r="RWX77" s="25"/>
      <c r="RWY77" s="25"/>
      <c r="RWZ77" s="25"/>
      <c r="RXA77" s="25"/>
      <c r="RXB77" s="25"/>
      <c r="RXC77" s="25"/>
      <c r="RXD77" s="25"/>
      <c r="RXE77" s="25"/>
      <c r="RXF77" s="25"/>
      <c r="RXG77" s="25"/>
      <c r="RXH77" s="25"/>
      <c r="RXI77" s="25"/>
      <c r="RXJ77" s="25"/>
      <c r="RXK77" s="25"/>
      <c r="RXL77" s="25"/>
      <c r="RXM77" s="25"/>
      <c r="RXN77" s="25"/>
      <c r="RXO77" s="25"/>
      <c r="RXP77" s="25"/>
      <c r="RXQ77" s="25"/>
      <c r="RXR77" s="25"/>
      <c r="RXS77" s="25"/>
      <c r="RXT77" s="25"/>
      <c r="RXU77" s="25"/>
      <c r="RXV77" s="25"/>
      <c r="RXW77" s="25"/>
      <c r="RXX77" s="25"/>
      <c r="RXY77" s="25"/>
      <c r="RXZ77" s="25"/>
      <c r="RYA77" s="25"/>
      <c r="RYB77" s="25"/>
      <c r="RYC77" s="25"/>
      <c r="RYD77" s="25"/>
      <c r="RYE77" s="25"/>
      <c r="RYF77" s="25"/>
      <c r="RYG77" s="25"/>
      <c r="RYH77" s="25"/>
      <c r="RYI77" s="25"/>
      <c r="RYJ77" s="25"/>
      <c r="RYK77" s="25"/>
      <c r="RYL77" s="25"/>
      <c r="RYM77" s="25"/>
      <c r="RYN77" s="25"/>
      <c r="RYO77" s="25"/>
      <c r="RYP77" s="25"/>
      <c r="RYQ77" s="25"/>
      <c r="RYR77" s="25"/>
      <c r="RYS77" s="25"/>
      <c r="RYT77" s="25"/>
      <c r="RYU77" s="25"/>
      <c r="RYV77" s="25"/>
      <c r="RYW77" s="25"/>
      <c r="RYX77" s="25"/>
      <c r="RYY77" s="25"/>
      <c r="RYZ77" s="25"/>
      <c r="RZA77" s="25"/>
      <c r="RZB77" s="25"/>
      <c r="RZC77" s="25"/>
      <c r="RZD77" s="25"/>
      <c r="RZE77" s="25"/>
      <c r="RZF77" s="25"/>
      <c r="RZG77" s="25"/>
      <c r="RZH77" s="25"/>
      <c r="RZI77" s="25"/>
      <c r="RZJ77" s="25"/>
      <c r="RZK77" s="25"/>
      <c r="RZL77" s="25"/>
      <c r="RZM77" s="25"/>
      <c r="RZN77" s="25"/>
      <c r="RZO77" s="25"/>
      <c r="RZP77" s="25"/>
      <c r="RZQ77" s="25"/>
      <c r="RZR77" s="25"/>
      <c r="RZS77" s="25"/>
      <c r="RZT77" s="25"/>
      <c r="RZU77" s="25"/>
      <c r="RZV77" s="25"/>
      <c r="RZW77" s="25"/>
      <c r="RZX77" s="25"/>
      <c r="RZY77" s="25"/>
      <c r="RZZ77" s="25"/>
      <c r="SAA77" s="25"/>
      <c r="SAB77" s="25"/>
      <c r="SAC77" s="25"/>
      <c r="SAD77" s="25"/>
      <c r="SAE77" s="25"/>
      <c r="SAF77" s="25"/>
      <c r="SAG77" s="25"/>
      <c r="SAH77" s="25"/>
      <c r="SAI77" s="25"/>
      <c r="SAJ77" s="25"/>
      <c r="SAK77" s="25"/>
      <c r="SAL77" s="25"/>
      <c r="SAM77" s="25"/>
      <c r="SAN77" s="25"/>
      <c r="SAO77" s="25"/>
      <c r="SAP77" s="25"/>
      <c r="SAQ77" s="25"/>
      <c r="SAR77" s="25"/>
      <c r="SAS77" s="25"/>
      <c r="SAT77" s="25"/>
      <c r="SAU77" s="25"/>
      <c r="SAV77" s="25"/>
      <c r="SAW77" s="25"/>
      <c r="SAX77" s="25"/>
      <c r="SAY77" s="25"/>
      <c r="SAZ77" s="25"/>
      <c r="SBA77" s="25"/>
      <c r="SBB77" s="25"/>
      <c r="SBC77" s="25"/>
      <c r="SBD77" s="25"/>
      <c r="SBE77" s="25"/>
      <c r="SBF77" s="25"/>
      <c r="SBG77" s="25"/>
      <c r="SBH77" s="25"/>
      <c r="SBI77" s="25"/>
      <c r="SBJ77" s="25"/>
      <c r="SBK77" s="25"/>
      <c r="SBL77" s="25"/>
      <c r="SBM77" s="25"/>
      <c r="SBN77" s="25"/>
      <c r="SBO77" s="25"/>
      <c r="SBP77" s="25"/>
      <c r="SBQ77" s="25"/>
      <c r="SBR77" s="25"/>
      <c r="SBS77" s="25"/>
      <c r="SBT77" s="25"/>
      <c r="SBU77" s="25"/>
      <c r="SBV77" s="25"/>
      <c r="SBW77" s="25"/>
      <c r="SBX77" s="25"/>
      <c r="SBY77" s="25"/>
      <c r="SBZ77" s="25"/>
      <c r="SCA77" s="25"/>
      <c r="SCB77" s="25"/>
      <c r="SCC77" s="25"/>
      <c r="SCD77" s="25"/>
      <c r="SCE77" s="25"/>
      <c r="SCF77" s="25"/>
      <c r="SCG77" s="25"/>
      <c r="SCH77" s="25"/>
      <c r="SCI77" s="25"/>
      <c r="SCJ77" s="25"/>
      <c r="SCK77" s="25"/>
      <c r="SCL77" s="25"/>
      <c r="SCM77" s="25"/>
      <c r="SCN77" s="25"/>
      <c r="SCO77" s="25"/>
      <c r="SCP77" s="25"/>
      <c r="SCQ77" s="25"/>
      <c r="SCR77" s="25"/>
      <c r="SCS77" s="25"/>
      <c r="SCT77" s="25"/>
      <c r="SCU77" s="25"/>
      <c r="SCV77" s="25"/>
      <c r="SCW77" s="25"/>
      <c r="SCX77" s="25"/>
      <c r="SCY77" s="25"/>
      <c r="SCZ77" s="25"/>
      <c r="SDA77" s="25"/>
      <c r="SDB77" s="25"/>
      <c r="SDC77" s="25"/>
      <c r="SDD77" s="25"/>
      <c r="SDE77" s="25"/>
      <c r="SDF77" s="25"/>
      <c r="SDG77" s="25"/>
      <c r="SDH77" s="25"/>
      <c r="SDI77" s="25"/>
      <c r="SDJ77" s="25"/>
      <c r="SDK77" s="25"/>
      <c r="SDL77" s="25"/>
      <c r="SDM77" s="25"/>
      <c r="SDN77" s="25"/>
      <c r="SDO77" s="25"/>
      <c r="SDP77" s="25"/>
      <c r="SDQ77" s="25"/>
      <c r="SDR77" s="25"/>
      <c r="SDS77" s="25"/>
      <c r="SDT77" s="25"/>
      <c r="SDU77" s="25"/>
      <c r="SDV77" s="25"/>
      <c r="SDW77" s="25"/>
      <c r="SDX77" s="25"/>
      <c r="SDY77" s="25"/>
      <c r="SDZ77" s="25"/>
      <c r="SEA77" s="25"/>
      <c r="SEB77" s="25"/>
      <c r="SEC77" s="25"/>
      <c r="SED77" s="25"/>
      <c r="SEE77" s="25"/>
      <c r="SEF77" s="25"/>
      <c r="SEG77" s="25"/>
      <c r="SEH77" s="25"/>
      <c r="SEI77" s="25"/>
      <c r="SEJ77" s="25"/>
      <c r="SEK77" s="25"/>
      <c r="SEL77" s="25"/>
      <c r="SEM77" s="25"/>
      <c r="SEN77" s="25"/>
      <c r="SEO77" s="25"/>
      <c r="SEP77" s="25"/>
      <c r="SEQ77" s="25"/>
      <c r="SER77" s="25"/>
      <c r="SES77" s="25"/>
      <c r="SET77" s="25"/>
      <c r="SEU77" s="25"/>
      <c r="SEV77" s="25"/>
      <c r="SEW77" s="25"/>
      <c r="SEX77" s="25"/>
      <c r="SEY77" s="25"/>
      <c r="SEZ77" s="25"/>
      <c r="SFA77" s="25"/>
      <c r="SFB77" s="25"/>
      <c r="SFC77" s="25"/>
      <c r="SFD77" s="25"/>
      <c r="SFE77" s="25"/>
      <c r="SFF77" s="25"/>
      <c r="SFG77" s="25"/>
      <c r="SFH77" s="25"/>
      <c r="SFI77" s="25"/>
      <c r="SFJ77" s="25"/>
      <c r="SFK77" s="25"/>
      <c r="SFL77" s="25"/>
      <c r="SFM77" s="25"/>
      <c r="SFN77" s="25"/>
      <c r="SFO77" s="25"/>
      <c r="SFP77" s="25"/>
      <c r="SFQ77" s="25"/>
      <c r="SFR77" s="25"/>
      <c r="SFS77" s="25"/>
      <c r="SFT77" s="25"/>
      <c r="SFU77" s="25"/>
      <c r="SFV77" s="25"/>
      <c r="SFW77" s="25"/>
      <c r="SFX77" s="25"/>
      <c r="SFY77" s="25"/>
      <c r="SFZ77" s="25"/>
      <c r="SGA77" s="25"/>
      <c r="SGB77" s="25"/>
      <c r="SGC77" s="25"/>
      <c r="SGD77" s="25"/>
      <c r="SGE77" s="25"/>
      <c r="SGF77" s="25"/>
      <c r="SGG77" s="25"/>
      <c r="SGH77" s="25"/>
      <c r="SGI77" s="25"/>
      <c r="SGJ77" s="25"/>
      <c r="SGK77" s="25"/>
      <c r="SGL77" s="25"/>
      <c r="SGM77" s="25"/>
      <c r="SGN77" s="25"/>
      <c r="SGO77" s="25"/>
      <c r="SGP77" s="25"/>
      <c r="SGQ77" s="25"/>
      <c r="SGR77" s="25"/>
      <c r="SGS77" s="25"/>
      <c r="SGT77" s="25"/>
      <c r="SGU77" s="25"/>
      <c r="SGV77" s="25"/>
      <c r="SGW77" s="25"/>
      <c r="SGX77" s="25"/>
      <c r="SGY77" s="25"/>
      <c r="SGZ77" s="25"/>
      <c r="SHA77" s="25"/>
      <c r="SHB77" s="25"/>
      <c r="SHC77" s="25"/>
      <c r="SHD77" s="25"/>
      <c r="SHE77" s="25"/>
      <c r="SHF77" s="25"/>
      <c r="SHG77" s="25"/>
      <c r="SHH77" s="25"/>
      <c r="SHI77" s="25"/>
      <c r="SHJ77" s="25"/>
      <c r="SHK77" s="25"/>
      <c r="SHL77" s="25"/>
      <c r="SHM77" s="25"/>
      <c r="SHN77" s="25"/>
      <c r="SHO77" s="25"/>
      <c r="SHP77" s="25"/>
      <c r="SHQ77" s="25"/>
      <c r="SHR77" s="25"/>
      <c r="SHS77" s="25"/>
      <c r="SHT77" s="25"/>
      <c r="SHU77" s="25"/>
      <c r="SHV77" s="25"/>
      <c r="SHW77" s="25"/>
      <c r="SHX77" s="25"/>
      <c r="SHY77" s="25"/>
      <c r="SHZ77" s="25"/>
      <c r="SIA77" s="25"/>
      <c r="SIB77" s="25"/>
      <c r="SIC77" s="25"/>
      <c r="SID77" s="25"/>
      <c r="SIE77" s="25"/>
      <c r="SIF77" s="25"/>
      <c r="SIG77" s="25"/>
      <c r="SIH77" s="25"/>
      <c r="SII77" s="25"/>
      <c r="SIJ77" s="25"/>
      <c r="SIK77" s="25"/>
      <c r="SIL77" s="25"/>
      <c r="SIM77" s="25"/>
      <c r="SIN77" s="25"/>
      <c r="SIO77" s="25"/>
      <c r="SIP77" s="25"/>
      <c r="SIQ77" s="25"/>
      <c r="SIR77" s="25"/>
      <c r="SIS77" s="25"/>
      <c r="SIT77" s="25"/>
      <c r="SIU77" s="25"/>
      <c r="SIV77" s="25"/>
      <c r="SIW77" s="25"/>
      <c r="SIX77" s="25"/>
      <c r="SIY77" s="25"/>
      <c r="SIZ77" s="25"/>
      <c r="SJA77" s="25"/>
      <c r="SJB77" s="25"/>
      <c r="SJC77" s="25"/>
      <c r="SJD77" s="25"/>
      <c r="SJE77" s="25"/>
      <c r="SJF77" s="25"/>
      <c r="SJG77" s="25"/>
      <c r="SJH77" s="25"/>
      <c r="SJI77" s="25"/>
      <c r="SJJ77" s="25"/>
      <c r="SJK77" s="25"/>
      <c r="SJL77" s="25"/>
      <c r="SJM77" s="25"/>
      <c r="SJN77" s="25"/>
      <c r="SJO77" s="25"/>
      <c r="SJP77" s="25"/>
      <c r="SJQ77" s="25"/>
      <c r="SJR77" s="25"/>
      <c r="SJS77" s="25"/>
      <c r="SJT77" s="25"/>
      <c r="SJU77" s="25"/>
      <c r="SJV77" s="25"/>
      <c r="SJW77" s="25"/>
      <c r="SJX77" s="25"/>
      <c r="SJY77" s="25"/>
      <c r="SJZ77" s="25"/>
      <c r="SKA77" s="25"/>
      <c r="SKB77" s="25"/>
      <c r="SKC77" s="25"/>
      <c r="SKD77" s="25"/>
      <c r="SKE77" s="25"/>
      <c r="SKF77" s="25"/>
      <c r="SKG77" s="25"/>
      <c r="SKH77" s="25"/>
      <c r="SKI77" s="25"/>
      <c r="SKJ77" s="25"/>
      <c r="SKK77" s="25"/>
      <c r="SKL77" s="25"/>
      <c r="SKM77" s="25"/>
      <c r="SKN77" s="25"/>
      <c r="SKO77" s="25"/>
      <c r="SKP77" s="25"/>
      <c r="SKQ77" s="25"/>
      <c r="SKR77" s="25"/>
      <c r="SKS77" s="25"/>
      <c r="SKT77" s="25"/>
      <c r="SKU77" s="25"/>
      <c r="SKV77" s="25"/>
      <c r="SKW77" s="25"/>
      <c r="SKX77" s="25"/>
      <c r="SKY77" s="25"/>
      <c r="SKZ77" s="25"/>
      <c r="SLA77" s="25"/>
      <c r="SLB77" s="25"/>
      <c r="SLC77" s="25"/>
      <c r="SLD77" s="25"/>
      <c r="SLE77" s="25"/>
      <c r="SLF77" s="25"/>
      <c r="SLG77" s="25"/>
      <c r="SLH77" s="25"/>
      <c r="SLI77" s="25"/>
      <c r="SLJ77" s="25"/>
      <c r="SLK77" s="25"/>
      <c r="SLL77" s="25"/>
      <c r="SLM77" s="25"/>
      <c r="SLN77" s="25"/>
      <c r="SLO77" s="25"/>
      <c r="SLP77" s="25"/>
      <c r="SLQ77" s="25"/>
      <c r="SLR77" s="25"/>
      <c r="SLS77" s="25"/>
      <c r="SLT77" s="25"/>
      <c r="SLU77" s="25"/>
      <c r="SLV77" s="25"/>
      <c r="SLW77" s="25"/>
      <c r="SLX77" s="25"/>
      <c r="SLY77" s="25"/>
      <c r="SLZ77" s="25"/>
      <c r="SMA77" s="25"/>
      <c r="SMB77" s="25"/>
      <c r="SMC77" s="25"/>
      <c r="SMD77" s="25"/>
      <c r="SME77" s="25"/>
      <c r="SMF77" s="25"/>
      <c r="SMG77" s="25"/>
      <c r="SMH77" s="25"/>
      <c r="SMI77" s="25"/>
      <c r="SMJ77" s="25"/>
      <c r="SMK77" s="25"/>
      <c r="SML77" s="25"/>
      <c r="SMM77" s="25"/>
      <c r="SMN77" s="25"/>
      <c r="SMO77" s="25"/>
      <c r="SMP77" s="25"/>
      <c r="SMQ77" s="25"/>
      <c r="SMR77" s="25"/>
      <c r="SMS77" s="25"/>
      <c r="SMT77" s="25"/>
      <c r="SMU77" s="25"/>
      <c r="SMV77" s="25"/>
      <c r="SMW77" s="25"/>
      <c r="SMX77" s="25"/>
      <c r="SMY77" s="25"/>
      <c r="SMZ77" s="25"/>
      <c r="SNA77" s="25"/>
      <c r="SNB77" s="25"/>
      <c r="SNC77" s="25"/>
      <c r="SND77" s="25"/>
      <c r="SNE77" s="25"/>
      <c r="SNF77" s="25"/>
      <c r="SNG77" s="25"/>
      <c r="SNH77" s="25"/>
      <c r="SNI77" s="25"/>
      <c r="SNJ77" s="25"/>
      <c r="SNK77" s="25"/>
      <c r="SNL77" s="25"/>
      <c r="SNM77" s="25"/>
      <c r="SNN77" s="25"/>
      <c r="SNO77" s="25"/>
      <c r="SNP77" s="25"/>
      <c r="SNQ77" s="25"/>
      <c r="SNR77" s="25"/>
      <c r="SNS77" s="25"/>
      <c r="SNT77" s="25"/>
      <c r="SNU77" s="25"/>
      <c r="SNV77" s="25"/>
      <c r="SNW77" s="25"/>
      <c r="SNX77" s="25"/>
      <c r="SNY77" s="25"/>
      <c r="SNZ77" s="25"/>
      <c r="SOA77" s="25"/>
      <c r="SOB77" s="25"/>
      <c r="SOC77" s="25"/>
      <c r="SOD77" s="25"/>
      <c r="SOE77" s="25"/>
      <c r="SOF77" s="25"/>
      <c r="SOG77" s="25"/>
      <c r="SOH77" s="25"/>
      <c r="SOI77" s="25"/>
      <c r="SOJ77" s="25"/>
      <c r="SOK77" s="25"/>
      <c r="SOL77" s="25"/>
      <c r="SOM77" s="25"/>
      <c r="SON77" s="25"/>
      <c r="SOO77" s="25"/>
      <c r="SOP77" s="25"/>
      <c r="SOQ77" s="25"/>
      <c r="SOR77" s="25"/>
      <c r="SOS77" s="25"/>
      <c r="SOT77" s="25"/>
      <c r="SOU77" s="25"/>
      <c r="SOV77" s="25"/>
      <c r="SOW77" s="25"/>
      <c r="SOX77" s="25"/>
      <c r="SOY77" s="25"/>
      <c r="SOZ77" s="25"/>
      <c r="SPA77" s="25"/>
      <c r="SPB77" s="25"/>
      <c r="SPC77" s="25"/>
      <c r="SPD77" s="25"/>
      <c r="SPE77" s="25"/>
      <c r="SPF77" s="25"/>
      <c r="SPG77" s="25"/>
      <c r="SPH77" s="25"/>
      <c r="SPI77" s="25"/>
      <c r="SPJ77" s="25"/>
      <c r="SPK77" s="25"/>
      <c r="SPL77" s="25"/>
      <c r="SPM77" s="25"/>
      <c r="SPN77" s="25"/>
      <c r="SPO77" s="25"/>
      <c r="SPP77" s="25"/>
      <c r="SPQ77" s="25"/>
      <c r="SPR77" s="25"/>
      <c r="SPS77" s="25"/>
      <c r="SPT77" s="25"/>
      <c r="SPU77" s="25"/>
      <c r="SPV77" s="25"/>
      <c r="SPW77" s="25"/>
      <c r="SPX77" s="25"/>
      <c r="SPY77" s="25"/>
      <c r="SPZ77" s="25"/>
      <c r="SQA77" s="25"/>
      <c r="SQB77" s="25"/>
      <c r="SQC77" s="25"/>
      <c r="SQD77" s="25"/>
      <c r="SQE77" s="25"/>
      <c r="SQF77" s="25"/>
      <c r="SQG77" s="25"/>
      <c r="SQH77" s="25"/>
      <c r="SQI77" s="25"/>
      <c r="SQJ77" s="25"/>
      <c r="SQK77" s="25"/>
      <c r="SQL77" s="25"/>
      <c r="SQM77" s="25"/>
      <c r="SQN77" s="25"/>
      <c r="SQO77" s="25"/>
      <c r="SQP77" s="25"/>
      <c r="SQQ77" s="25"/>
      <c r="SQR77" s="25"/>
      <c r="SQS77" s="25"/>
      <c r="SQT77" s="25"/>
      <c r="SQU77" s="25"/>
      <c r="SQV77" s="25"/>
      <c r="SQW77" s="25"/>
      <c r="SQX77" s="25"/>
      <c r="SQY77" s="25"/>
      <c r="SQZ77" s="25"/>
      <c r="SRA77" s="25"/>
      <c r="SRB77" s="25"/>
      <c r="SRC77" s="25"/>
      <c r="SRD77" s="25"/>
      <c r="SRE77" s="25"/>
      <c r="SRF77" s="25"/>
      <c r="SRG77" s="25"/>
      <c r="SRH77" s="25"/>
      <c r="SRI77" s="25"/>
      <c r="SRJ77" s="25"/>
      <c r="SRK77" s="25"/>
      <c r="SRL77" s="25"/>
      <c r="SRM77" s="25"/>
      <c r="SRN77" s="25"/>
      <c r="SRO77" s="25"/>
      <c r="SRP77" s="25"/>
      <c r="SRQ77" s="25"/>
      <c r="SRR77" s="25"/>
      <c r="SRS77" s="25"/>
      <c r="SRT77" s="25"/>
      <c r="SRU77" s="25"/>
      <c r="SRV77" s="25"/>
      <c r="SRW77" s="25"/>
      <c r="SRX77" s="25"/>
      <c r="SRY77" s="25"/>
      <c r="SRZ77" s="25"/>
      <c r="SSA77" s="25"/>
      <c r="SSB77" s="25"/>
      <c r="SSC77" s="25"/>
      <c r="SSD77" s="25"/>
      <c r="SSE77" s="25"/>
      <c r="SSF77" s="25"/>
      <c r="SSG77" s="25"/>
      <c r="SSH77" s="25"/>
      <c r="SSI77" s="25"/>
      <c r="SSJ77" s="25"/>
      <c r="SSK77" s="25"/>
      <c r="SSL77" s="25"/>
      <c r="SSM77" s="25"/>
      <c r="SSN77" s="25"/>
      <c r="SSO77" s="25"/>
      <c r="SSP77" s="25"/>
      <c r="SSQ77" s="25"/>
      <c r="SSR77" s="25"/>
      <c r="SSS77" s="25"/>
      <c r="SST77" s="25"/>
      <c r="SSU77" s="25"/>
      <c r="SSV77" s="25"/>
      <c r="SSW77" s="25"/>
      <c r="SSX77" s="25"/>
      <c r="SSY77" s="25"/>
      <c r="SSZ77" s="25"/>
      <c r="STA77" s="25"/>
      <c r="STB77" s="25"/>
      <c r="STC77" s="25"/>
      <c r="STD77" s="25"/>
      <c r="STE77" s="25"/>
      <c r="STF77" s="25"/>
      <c r="STG77" s="25"/>
      <c r="STH77" s="25"/>
      <c r="STI77" s="25"/>
      <c r="STJ77" s="25"/>
      <c r="STK77" s="25"/>
      <c r="STL77" s="25"/>
      <c r="STM77" s="25"/>
      <c r="STN77" s="25"/>
      <c r="STO77" s="25"/>
      <c r="STP77" s="25"/>
      <c r="STQ77" s="25"/>
      <c r="STR77" s="25"/>
      <c r="STS77" s="25"/>
      <c r="STT77" s="25"/>
      <c r="STU77" s="25"/>
      <c r="STV77" s="25"/>
      <c r="STW77" s="25"/>
      <c r="STX77" s="25"/>
      <c r="STY77" s="25"/>
      <c r="STZ77" s="25"/>
      <c r="SUA77" s="25"/>
      <c r="SUB77" s="25"/>
      <c r="SUC77" s="25"/>
      <c r="SUD77" s="25"/>
      <c r="SUE77" s="25"/>
      <c r="SUF77" s="25"/>
      <c r="SUG77" s="25"/>
      <c r="SUH77" s="25"/>
      <c r="SUI77" s="25"/>
      <c r="SUJ77" s="25"/>
      <c r="SUK77" s="25"/>
      <c r="SUL77" s="25"/>
      <c r="SUM77" s="25"/>
      <c r="SUN77" s="25"/>
      <c r="SUO77" s="25"/>
      <c r="SUP77" s="25"/>
      <c r="SUQ77" s="25"/>
      <c r="SUR77" s="25"/>
      <c r="SUS77" s="25"/>
      <c r="SUT77" s="25"/>
      <c r="SUU77" s="25"/>
      <c r="SUV77" s="25"/>
      <c r="SUW77" s="25"/>
      <c r="SUX77" s="25"/>
      <c r="SUY77" s="25"/>
      <c r="SUZ77" s="25"/>
      <c r="SVA77" s="25"/>
      <c r="SVB77" s="25"/>
      <c r="SVC77" s="25"/>
      <c r="SVD77" s="25"/>
      <c r="SVE77" s="25"/>
      <c r="SVF77" s="25"/>
      <c r="SVG77" s="25"/>
      <c r="SVH77" s="25"/>
      <c r="SVI77" s="25"/>
      <c r="SVJ77" s="25"/>
      <c r="SVK77" s="25"/>
      <c r="SVL77" s="25"/>
      <c r="SVM77" s="25"/>
      <c r="SVN77" s="25"/>
      <c r="SVO77" s="25"/>
      <c r="SVP77" s="25"/>
      <c r="SVQ77" s="25"/>
      <c r="SVR77" s="25"/>
      <c r="SVS77" s="25"/>
      <c r="SVT77" s="25"/>
      <c r="SVU77" s="25"/>
      <c r="SVV77" s="25"/>
      <c r="SVW77" s="25"/>
      <c r="SVX77" s="25"/>
      <c r="SVY77" s="25"/>
      <c r="SVZ77" s="25"/>
      <c r="SWA77" s="25"/>
      <c r="SWB77" s="25"/>
      <c r="SWC77" s="25"/>
      <c r="SWD77" s="25"/>
      <c r="SWE77" s="25"/>
      <c r="SWF77" s="25"/>
      <c r="SWG77" s="25"/>
      <c r="SWH77" s="25"/>
      <c r="SWI77" s="25"/>
      <c r="SWJ77" s="25"/>
      <c r="SWK77" s="25"/>
      <c r="SWL77" s="25"/>
      <c r="SWM77" s="25"/>
      <c r="SWN77" s="25"/>
      <c r="SWO77" s="25"/>
      <c r="SWP77" s="25"/>
      <c r="SWQ77" s="25"/>
      <c r="SWR77" s="25"/>
      <c r="SWS77" s="25"/>
      <c r="SWT77" s="25"/>
      <c r="SWU77" s="25"/>
      <c r="SWV77" s="25"/>
      <c r="SWW77" s="25"/>
      <c r="SWX77" s="25"/>
      <c r="SWY77" s="25"/>
      <c r="SWZ77" s="25"/>
      <c r="SXA77" s="25"/>
      <c r="SXB77" s="25"/>
      <c r="SXC77" s="25"/>
      <c r="SXD77" s="25"/>
      <c r="SXE77" s="25"/>
      <c r="SXF77" s="25"/>
      <c r="SXG77" s="25"/>
      <c r="SXH77" s="25"/>
      <c r="SXI77" s="25"/>
      <c r="SXJ77" s="25"/>
      <c r="SXK77" s="25"/>
      <c r="SXL77" s="25"/>
      <c r="SXM77" s="25"/>
      <c r="SXN77" s="25"/>
      <c r="SXO77" s="25"/>
      <c r="SXP77" s="25"/>
      <c r="SXQ77" s="25"/>
      <c r="SXR77" s="25"/>
      <c r="SXS77" s="25"/>
      <c r="SXT77" s="25"/>
      <c r="SXU77" s="25"/>
      <c r="SXV77" s="25"/>
      <c r="SXW77" s="25"/>
      <c r="SXX77" s="25"/>
      <c r="SXY77" s="25"/>
      <c r="SXZ77" s="25"/>
      <c r="SYA77" s="25"/>
      <c r="SYB77" s="25"/>
      <c r="SYC77" s="25"/>
      <c r="SYD77" s="25"/>
      <c r="SYE77" s="25"/>
      <c r="SYF77" s="25"/>
      <c r="SYG77" s="25"/>
      <c r="SYH77" s="25"/>
      <c r="SYI77" s="25"/>
      <c r="SYJ77" s="25"/>
      <c r="SYK77" s="25"/>
      <c r="SYL77" s="25"/>
      <c r="SYM77" s="25"/>
      <c r="SYN77" s="25"/>
      <c r="SYO77" s="25"/>
      <c r="SYP77" s="25"/>
      <c r="SYQ77" s="25"/>
      <c r="SYR77" s="25"/>
      <c r="SYS77" s="25"/>
      <c r="SYT77" s="25"/>
      <c r="SYU77" s="25"/>
      <c r="SYV77" s="25"/>
      <c r="SYW77" s="25"/>
      <c r="SYX77" s="25"/>
      <c r="SYY77" s="25"/>
      <c r="SYZ77" s="25"/>
      <c r="SZA77" s="25"/>
      <c r="SZB77" s="25"/>
      <c r="SZC77" s="25"/>
      <c r="SZD77" s="25"/>
      <c r="SZE77" s="25"/>
      <c r="SZF77" s="25"/>
      <c r="SZG77" s="25"/>
      <c r="SZH77" s="25"/>
      <c r="SZI77" s="25"/>
      <c r="SZJ77" s="25"/>
      <c r="SZK77" s="25"/>
      <c r="SZL77" s="25"/>
      <c r="SZM77" s="25"/>
      <c r="SZN77" s="25"/>
      <c r="SZO77" s="25"/>
      <c r="SZP77" s="25"/>
      <c r="SZQ77" s="25"/>
      <c r="SZR77" s="25"/>
      <c r="SZS77" s="25"/>
      <c r="SZT77" s="25"/>
      <c r="SZU77" s="25"/>
      <c r="SZV77" s="25"/>
      <c r="SZW77" s="25"/>
      <c r="SZX77" s="25"/>
      <c r="SZY77" s="25"/>
      <c r="SZZ77" s="25"/>
      <c r="TAA77" s="25"/>
      <c r="TAB77" s="25"/>
      <c r="TAC77" s="25"/>
      <c r="TAD77" s="25"/>
      <c r="TAE77" s="25"/>
      <c r="TAF77" s="25"/>
      <c r="TAG77" s="25"/>
      <c r="TAH77" s="25"/>
      <c r="TAI77" s="25"/>
      <c r="TAJ77" s="25"/>
      <c r="TAK77" s="25"/>
      <c r="TAL77" s="25"/>
      <c r="TAM77" s="25"/>
      <c r="TAN77" s="25"/>
      <c r="TAO77" s="25"/>
      <c r="TAP77" s="25"/>
      <c r="TAQ77" s="25"/>
      <c r="TAR77" s="25"/>
      <c r="TAS77" s="25"/>
      <c r="TAT77" s="25"/>
      <c r="TAU77" s="25"/>
      <c r="TAV77" s="25"/>
      <c r="TAW77" s="25"/>
      <c r="TAX77" s="25"/>
      <c r="TAY77" s="25"/>
      <c r="TAZ77" s="25"/>
      <c r="TBA77" s="25"/>
      <c r="TBB77" s="25"/>
      <c r="TBC77" s="25"/>
      <c r="TBD77" s="25"/>
      <c r="TBE77" s="25"/>
      <c r="TBF77" s="25"/>
      <c r="TBG77" s="25"/>
      <c r="TBH77" s="25"/>
      <c r="TBI77" s="25"/>
      <c r="TBJ77" s="25"/>
      <c r="TBK77" s="25"/>
      <c r="TBL77" s="25"/>
      <c r="TBM77" s="25"/>
      <c r="TBN77" s="25"/>
      <c r="TBO77" s="25"/>
      <c r="TBP77" s="25"/>
      <c r="TBQ77" s="25"/>
      <c r="TBR77" s="25"/>
      <c r="TBS77" s="25"/>
      <c r="TBT77" s="25"/>
      <c r="TBU77" s="25"/>
      <c r="TBV77" s="25"/>
      <c r="TBW77" s="25"/>
      <c r="TBX77" s="25"/>
      <c r="TBY77" s="25"/>
      <c r="TBZ77" s="25"/>
      <c r="TCA77" s="25"/>
      <c r="TCB77" s="25"/>
      <c r="TCC77" s="25"/>
      <c r="TCD77" s="25"/>
      <c r="TCE77" s="25"/>
      <c r="TCF77" s="25"/>
      <c r="TCG77" s="25"/>
      <c r="TCH77" s="25"/>
      <c r="TCI77" s="25"/>
      <c r="TCJ77" s="25"/>
      <c r="TCK77" s="25"/>
      <c r="TCL77" s="25"/>
      <c r="TCM77" s="25"/>
      <c r="TCN77" s="25"/>
      <c r="TCO77" s="25"/>
      <c r="TCP77" s="25"/>
      <c r="TCQ77" s="25"/>
      <c r="TCR77" s="25"/>
      <c r="TCS77" s="25"/>
      <c r="TCT77" s="25"/>
      <c r="TCU77" s="25"/>
      <c r="TCV77" s="25"/>
      <c r="TCW77" s="25"/>
      <c r="TCX77" s="25"/>
      <c r="TCY77" s="25"/>
      <c r="TCZ77" s="25"/>
      <c r="TDA77" s="25"/>
      <c r="TDB77" s="25"/>
      <c r="TDC77" s="25"/>
      <c r="TDD77" s="25"/>
      <c r="TDE77" s="25"/>
      <c r="TDF77" s="25"/>
      <c r="TDG77" s="25"/>
      <c r="TDH77" s="25"/>
      <c r="TDI77" s="25"/>
      <c r="TDJ77" s="25"/>
      <c r="TDK77" s="25"/>
      <c r="TDL77" s="25"/>
      <c r="TDM77" s="25"/>
      <c r="TDN77" s="25"/>
      <c r="TDO77" s="25"/>
      <c r="TDP77" s="25"/>
      <c r="TDQ77" s="25"/>
      <c r="TDR77" s="25"/>
      <c r="TDS77" s="25"/>
      <c r="TDT77" s="25"/>
      <c r="TDU77" s="25"/>
      <c r="TDV77" s="25"/>
      <c r="TDW77" s="25"/>
      <c r="TDX77" s="25"/>
      <c r="TDY77" s="25"/>
      <c r="TDZ77" s="25"/>
      <c r="TEA77" s="25"/>
      <c r="TEB77" s="25"/>
      <c r="TEC77" s="25"/>
      <c r="TED77" s="25"/>
      <c r="TEE77" s="25"/>
      <c r="TEF77" s="25"/>
      <c r="TEG77" s="25"/>
      <c r="TEH77" s="25"/>
      <c r="TEI77" s="25"/>
      <c r="TEJ77" s="25"/>
      <c r="TEK77" s="25"/>
      <c r="TEL77" s="25"/>
      <c r="TEM77" s="25"/>
      <c r="TEN77" s="25"/>
      <c r="TEO77" s="25"/>
      <c r="TEP77" s="25"/>
      <c r="TEQ77" s="25"/>
      <c r="TER77" s="25"/>
      <c r="TES77" s="25"/>
      <c r="TET77" s="25"/>
      <c r="TEU77" s="25"/>
      <c r="TEV77" s="25"/>
      <c r="TEW77" s="25"/>
      <c r="TEX77" s="25"/>
      <c r="TEY77" s="25"/>
      <c r="TEZ77" s="25"/>
      <c r="TFA77" s="25"/>
      <c r="TFB77" s="25"/>
      <c r="TFC77" s="25"/>
      <c r="TFD77" s="25"/>
      <c r="TFE77" s="25"/>
      <c r="TFF77" s="25"/>
      <c r="TFG77" s="25"/>
      <c r="TFH77" s="25"/>
      <c r="TFI77" s="25"/>
      <c r="TFJ77" s="25"/>
      <c r="TFK77" s="25"/>
      <c r="TFL77" s="25"/>
      <c r="TFM77" s="25"/>
      <c r="TFN77" s="25"/>
      <c r="TFO77" s="25"/>
      <c r="TFP77" s="25"/>
      <c r="TFQ77" s="25"/>
      <c r="TFR77" s="25"/>
      <c r="TFS77" s="25"/>
      <c r="TFT77" s="25"/>
      <c r="TFU77" s="25"/>
      <c r="TFV77" s="25"/>
      <c r="TFW77" s="25"/>
      <c r="TFX77" s="25"/>
      <c r="TFY77" s="25"/>
      <c r="TFZ77" s="25"/>
      <c r="TGA77" s="25"/>
      <c r="TGB77" s="25"/>
      <c r="TGC77" s="25"/>
      <c r="TGD77" s="25"/>
      <c r="TGE77" s="25"/>
      <c r="TGF77" s="25"/>
      <c r="TGG77" s="25"/>
      <c r="TGH77" s="25"/>
      <c r="TGI77" s="25"/>
      <c r="TGJ77" s="25"/>
      <c r="TGK77" s="25"/>
      <c r="TGL77" s="25"/>
      <c r="TGM77" s="25"/>
      <c r="TGN77" s="25"/>
      <c r="TGO77" s="25"/>
      <c r="TGP77" s="25"/>
      <c r="TGQ77" s="25"/>
      <c r="TGR77" s="25"/>
      <c r="TGS77" s="25"/>
      <c r="TGT77" s="25"/>
      <c r="TGU77" s="25"/>
      <c r="TGV77" s="25"/>
      <c r="TGW77" s="25"/>
      <c r="TGX77" s="25"/>
      <c r="TGY77" s="25"/>
      <c r="TGZ77" s="25"/>
      <c r="THA77" s="25"/>
      <c r="THB77" s="25"/>
      <c r="THC77" s="25"/>
      <c r="THD77" s="25"/>
      <c r="THE77" s="25"/>
      <c r="THF77" s="25"/>
      <c r="THG77" s="25"/>
      <c r="THH77" s="25"/>
      <c r="THI77" s="25"/>
      <c r="THJ77" s="25"/>
      <c r="THK77" s="25"/>
      <c r="THL77" s="25"/>
      <c r="THM77" s="25"/>
      <c r="THN77" s="25"/>
      <c r="THO77" s="25"/>
      <c r="THP77" s="25"/>
      <c r="THQ77" s="25"/>
      <c r="THR77" s="25"/>
      <c r="THS77" s="25"/>
      <c r="THT77" s="25"/>
      <c r="THU77" s="25"/>
      <c r="THV77" s="25"/>
      <c r="THW77" s="25"/>
      <c r="THX77" s="25"/>
      <c r="THY77" s="25"/>
      <c r="THZ77" s="25"/>
      <c r="TIA77" s="25"/>
      <c r="TIB77" s="25"/>
      <c r="TIC77" s="25"/>
      <c r="TID77" s="25"/>
      <c r="TIE77" s="25"/>
      <c r="TIF77" s="25"/>
      <c r="TIG77" s="25"/>
      <c r="TIH77" s="25"/>
      <c r="TII77" s="25"/>
      <c r="TIJ77" s="25"/>
      <c r="TIK77" s="25"/>
      <c r="TIL77" s="25"/>
      <c r="TIM77" s="25"/>
      <c r="TIN77" s="25"/>
      <c r="TIO77" s="25"/>
      <c r="TIP77" s="25"/>
      <c r="TIQ77" s="25"/>
      <c r="TIR77" s="25"/>
      <c r="TIS77" s="25"/>
      <c r="TIT77" s="25"/>
      <c r="TIU77" s="25"/>
      <c r="TIV77" s="25"/>
      <c r="TIW77" s="25"/>
      <c r="TIX77" s="25"/>
      <c r="TIY77" s="25"/>
      <c r="TIZ77" s="25"/>
      <c r="TJA77" s="25"/>
      <c r="TJB77" s="25"/>
      <c r="TJC77" s="25"/>
      <c r="TJD77" s="25"/>
      <c r="TJE77" s="25"/>
      <c r="TJF77" s="25"/>
      <c r="TJG77" s="25"/>
      <c r="TJH77" s="25"/>
      <c r="TJI77" s="25"/>
      <c r="TJJ77" s="25"/>
      <c r="TJK77" s="25"/>
      <c r="TJL77" s="25"/>
      <c r="TJM77" s="25"/>
      <c r="TJN77" s="25"/>
      <c r="TJO77" s="25"/>
      <c r="TJP77" s="25"/>
      <c r="TJQ77" s="25"/>
      <c r="TJR77" s="25"/>
      <c r="TJS77" s="25"/>
      <c r="TJT77" s="25"/>
      <c r="TJU77" s="25"/>
      <c r="TJV77" s="25"/>
      <c r="TJW77" s="25"/>
      <c r="TJX77" s="25"/>
      <c r="TJY77" s="25"/>
      <c r="TJZ77" s="25"/>
      <c r="TKA77" s="25"/>
      <c r="TKB77" s="25"/>
      <c r="TKC77" s="25"/>
      <c r="TKD77" s="25"/>
      <c r="TKE77" s="25"/>
      <c r="TKF77" s="25"/>
      <c r="TKG77" s="25"/>
      <c r="TKH77" s="25"/>
      <c r="TKI77" s="25"/>
      <c r="TKJ77" s="25"/>
      <c r="TKK77" s="25"/>
      <c r="TKL77" s="25"/>
      <c r="TKM77" s="25"/>
      <c r="TKN77" s="25"/>
      <c r="TKO77" s="25"/>
      <c r="TKP77" s="25"/>
      <c r="TKQ77" s="25"/>
      <c r="TKR77" s="25"/>
      <c r="TKS77" s="25"/>
      <c r="TKT77" s="25"/>
      <c r="TKU77" s="25"/>
      <c r="TKV77" s="25"/>
      <c r="TKW77" s="25"/>
      <c r="TKX77" s="25"/>
      <c r="TKY77" s="25"/>
      <c r="TKZ77" s="25"/>
      <c r="TLA77" s="25"/>
      <c r="TLB77" s="25"/>
      <c r="TLC77" s="25"/>
      <c r="TLD77" s="25"/>
      <c r="TLE77" s="25"/>
      <c r="TLF77" s="25"/>
      <c r="TLG77" s="25"/>
      <c r="TLH77" s="25"/>
      <c r="TLI77" s="25"/>
      <c r="TLJ77" s="25"/>
      <c r="TLK77" s="25"/>
      <c r="TLL77" s="25"/>
      <c r="TLM77" s="25"/>
      <c r="TLN77" s="25"/>
      <c r="TLO77" s="25"/>
      <c r="TLP77" s="25"/>
      <c r="TLQ77" s="25"/>
      <c r="TLR77" s="25"/>
      <c r="TLS77" s="25"/>
      <c r="TLT77" s="25"/>
      <c r="TLU77" s="25"/>
      <c r="TLV77" s="25"/>
      <c r="TLW77" s="25"/>
      <c r="TLX77" s="25"/>
      <c r="TLY77" s="25"/>
      <c r="TLZ77" s="25"/>
      <c r="TMA77" s="25"/>
      <c r="TMB77" s="25"/>
      <c r="TMC77" s="25"/>
      <c r="TMD77" s="25"/>
      <c r="TME77" s="25"/>
      <c r="TMF77" s="25"/>
      <c r="TMG77" s="25"/>
      <c r="TMH77" s="25"/>
      <c r="TMI77" s="25"/>
      <c r="TMJ77" s="25"/>
      <c r="TMK77" s="25"/>
      <c r="TML77" s="25"/>
      <c r="TMM77" s="25"/>
      <c r="TMN77" s="25"/>
      <c r="TMO77" s="25"/>
      <c r="TMP77" s="25"/>
      <c r="TMQ77" s="25"/>
      <c r="TMR77" s="25"/>
      <c r="TMS77" s="25"/>
      <c r="TMT77" s="25"/>
      <c r="TMU77" s="25"/>
      <c r="TMV77" s="25"/>
      <c r="TMW77" s="25"/>
      <c r="TMX77" s="25"/>
      <c r="TMY77" s="25"/>
      <c r="TMZ77" s="25"/>
      <c r="TNA77" s="25"/>
      <c r="TNB77" s="25"/>
      <c r="TNC77" s="25"/>
      <c r="TND77" s="25"/>
      <c r="TNE77" s="25"/>
      <c r="TNF77" s="25"/>
      <c r="TNG77" s="25"/>
      <c r="TNH77" s="25"/>
      <c r="TNI77" s="25"/>
      <c r="TNJ77" s="25"/>
      <c r="TNK77" s="25"/>
      <c r="TNL77" s="25"/>
      <c r="TNM77" s="25"/>
      <c r="TNN77" s="25"/>
      <c r="TNO77" s="25"/>
      <c r="TNP77" s="25"/>
      <c r="TNQ77" s="25"/>
      <c r="TNR77" s="25"/>
      <c r="TNS77" s="25"/>
      <c r="TNT77" s="25"/>
      <c r="TNU77" s="25"/>
      <c r="TNV77" s="25"/>
      <c r="TNW77" s="25"/>
      <c r="TNX77" s="25"/>
      <c r="TNY77" s="25"/>
      <c r="TNZ77" s="25"/>
      <c r="TOA77" s="25"/>
      <c r="TOB77" s="25"/>
      <c r="TOC77" s="25"/>
      <c r="TOD77" s="25"/>
      <c r="TOE77" s="25"/>
      <c r="TOF77" s="25"/>
      <c r="TOG77" s="25"/>
      <c r="TOH77" s="25"/>
      <c r="TOI77" s="25"/>
      <c r="TOJ77" s="25"/>
      <c r="TOK77" s="25"/>
      <c r="TOL77" s="25"/>
      <c r="TOM77" s="25"/>
      <c r="TON77" s="25"/>
      <c r="TOO77" s="25"/>
      <c r="TOP77" s="25"/>
      <c r="TOQ77" s="25"/>
      <c r="TOR77" s="25"/>
      <c r="TOS77" s="25"/>
      <c r="TOT77" s="25"/>
      <c r="TOU77" s="25"/>
      <c r="TOV77" s="25"/>
      <c r="TOW77" s="25"/>
      <c r="TOX77" s="25"/>
      <c r="TOY77" s="25"/>
      <c r="TOZ77" s="25"/>
      <c r="TPA77" s="25"/>
      <c r="TPB77" s="25"/>
      <c r="TPC77" s="25"/>
      <c r="TPD77" s="25"/>
      <c r="TPE77" s="25"/>
      <c r="TPF77" s="25"/>
      <c r="TPG77" s="25"/>
      <c r="TPH77" s="25"/>
      <c r="TPI77" s="25"/>
      <c r="TPJ77" s="25"/>
      <c r="TPK77" s="25"/>
      <c r="TPL77" s="25"/>
      <c r="TPM77" s="25"/>
      <c r="TPN77" s="25"/>
      <c r="TPO77" s="25"/>
      <c r="TPP77" s="25"/>
      <c r="TPQ77" s="25"/>
      <c r="TPR77" s="25"/>
      <c r="TPS77" s="25"/>
      <c r="TPT77" s="25"/>
      <c r="TPU77" s="25"/>
      <c r="TPV77" s="25"/>
      <c r="TPW77" s="25"/>
      <c r="TPX77" s="25"/>
      <c r="TPY77" s="25"/>
      <c r="TPZ77" s="25"/>
      <c r="TQA77" s="25"/>
      <c r="TQB77" s="25"/>
      <c r="TQC77" s="25"/>
      <c r="TQD77" s="25"/>
      <c r="TQE77" s="25"/>
      <c r="TQF77" s="25"/>
      <c r="TQG77" s="25"/>
      <c r="TQH77" s="25"/>
      <c r="TQI77" s="25"/>
      <c r="TQJ77" s="25"/>
      <c r="TQK77" s="25"/>
      <c r="TQL77" s="25"/>
      <c r="TQM77" s="25"/>
      <c r="TQN77" s="25"/>
      <c r="TQO77" s="25"/>
      <c r="TQP77" s="25"/>
      <c r="TQQ77" s="25"/>
      <c r="TQR77" s="25"/>
      <c r="TQS77" s="25"/>
      <c r="TQT77" s="25"/>
      <c r="TQU77" s="25"/>
      <c r="TQV77" s="25"/>
      <c r="TQW77" s="25"/>
      <c r="TQX77" s="25"/>
      <c r="TQY77" s="25"/>
      <c r="TQZ77" s="25"/>
      <c r="TRA77" s="25"/>
      <c r="TRB77" s="25"/>
      <c r="TRC77" s="25"/>
      <c r="TRD77" s="25"/>
      <c r="TRE77" s="25"/>
      <c r="TRF77" s="25"/>
      <c r="TRG77" s="25"/>
      <c r="TRH77" s="25"/>
      <c r="TRI77" s="25"/>
      <c r="TRJ77" s="25"/>
      <c r="TRK77" s="25"/>
      <c r="TRL77" s="25"/>
      <c r="TRM77" s="25"/>
      <c r="TRN77" s="25"/>
      <c r="TRO77" s="25"/>
      <c r="TRP77" s="25"/>
      <c r="TRQ77" s="25"/>
      <c r="TRR77" s="25"/>
      <c r="TRS77" s="25"/>
      <c r="TRT77" s="25"/>
      <c r="TRU77" s="25"/>
      <c r="TRV77" s="25"/>
      <c r="TRW77" s="25"/>
      <c r="TRX77" s="25"/>
      <c r="TRY77" s="25"/>
      <c r="TRZ77" s="25"/>
      <c r="TSA77" s="25"/>
      <c r="TSB77" s="25"/>
      <c r="TSC77" s="25"/>
      <c r="TSD77" s="25"/>
      <c r="TSE77" s="25"/>
      <c r="TSF77" s="25"/>
      <c r="TSG77" s="25"/>
      <c r="TSH77" s="25"/>
      <c r="TSI77" s="25"/>
      <c r="TSJ77" s="25"/>
      <c r="TSK77" s="25"/>
      <c r="TSL77" s="25"/>
      <c r="TSM77" s="25"/>
      <c r="TSN77" s="25"/>
      <c r="TSO77" s="25"/>
      <c r="TSP77" s="25"/>
      <c r="TSQ77" s="25"/>
      <c r="TSR77" s="25"/>
      <c r="TSS77" s="25"/>
      <c r="TST77" s="25"/>
      <c r="TSU77" s="25"/>
      <c r="TSV77" s="25"/>
      <c r="TSW77" s="25"/>
      <c r="TSX77" s="25"/>
      <c r="TSY77" s="25"/>
      <c r="TSZ77" s="25"/>
      <c r="TTA77" s="25"/>
      <c r="TTB77" s="25"/>
      <c r="TTC77" s="25"/>
      <c r="TTD77" s="25"/>
      <c r="TTE77" s="25"/>
      <c r="TTF77" s="25"/>
      <c r="TTG77" s="25"/>
      <c r="TTH77" s="25"/>
      <c r="TTI77" s="25"/>
      <c r="TTJ77" s="25"/>
      <c r="TTK77" s="25"/>
      <c r="TTL77" s="25"/>
      <c r="TTM77" s="25"/>
      <c r="TTN77" s="25"/>
      <c r="TTO77" s="25"/>
      <c r="TTP77" s="25"/>
      <c r="TTQ77" s="25"/>
      <c r="TTR77" s="25"/>
      <c r="TTS77" s="25"/>
      <c r="TTT77" s="25"/>
      <c r="TTU77" s="25"/>
      <c r="TTV77" s="25"/>
      <c r="TTW77" s="25"/>
      <c r="TTX77" s="25"/>
      <c r="TTY77" s="25"/>
      <c r="TTZ77" s="25"/>
      <c r="TUA77" s="25"/>
      <c r="TUB77" s="25"/>
      <c r="TUC77" s="25"/>
      <c r="TUD77" s="25"/>
      <c r="TUE77" s="25"/>
      <c r="TUF77" s="25"/>
      <c r="TUG77" s="25"/>
      <c r="TUH77" s="25"/>
      <c r="TUI77" s="25"/>
      <c r="TUJ77" s="25"/>
      <c r="TUK77" s="25"/>
      <c r="TUL77" s="25"/>
      <c r="TUM77" s="25"/>
      <c r="TUN77" s="25"/>
      <c r="TUO77" s="25"/>
      <c r="TUP77" s="25"/>
      <c r="TUQ77" s="25"/>
      <c r="TUR77" s="25"/>
      <c r="TUS77" s="25"/>
      <c r="TUT77" s="25"/>
      <c r="TUU77" s="25"/>
      <c r="TUV77" s="25"/>
      <c r="TUW77" s="25"/>
      <c r="TUX77" s="25"/>
      <c r="TUY77" s="25"/>
      <c r="TUZ77" s="25"/>
      <c r="TVA77" s="25"/>
      <c r="TVB77" s="25"/>
      <c r="TVC77" s="25"/>
      <c r="TVD77" s="25"/>
      <c r="TVE77" s="25"/>
      <c r="TVF77" s="25"/>
      <c r="TVG77" s="25"/>
      <c r="TVH77" s="25"/>
      <c r="TVI77" s="25"/>
      <c r="TVJ77" s="25"/>
      <c r="TVK77" s="25"/>
      <c r="TVL77" s="25"/>
      <c r="TVM77" s="25"/>
      <c r="TVN77" s="25"/>
      <c r="TVO77" s="25"/>
      <c r="TVP77" s="25"/>
      <c r="TVQ77" s="25"/>
      <c r="TVR77" s="25"/>
      <c r="TVS77" s="25"/>
      <c r="TVT77" s="25"/>
      <c r="TVU77" s="25"/>
      <c r="TVV77" s="25"/>
      <c r="TVW77" s="25"/>
      <c r="TVX77" s="25"/>
      <c r="TVY77" s="25"/>
      <c r="TVZ77" s="25"/>
      <c r="TWA77" s="25"/>
      <c r="TWB77" s="25"/>
      <c r="TWC77" s="25"/>
      <c r="TWD77" s="25"/>
      <c r="TWE77" s="25"/>
      <c r="TWF77" s="25"/>
      <c r="TWG77" s="25"/>
      <c r="TWH77" s="25"/>
      <c r="TWI77" s="25"/>
      <c r="TWJ77" s="25"/>
      <c r="TWK77" s="25"/>
      <c r="TWL77" s="25"/>
      <c r="TWM77" s="25"/>
      <c r="TWN77" s="25"/>
      <c r="TWO77" s="25"/>
      <c r="TWP77" s="25"/>
      <c r="TWQ77" s="25"/>
      <c r="TWR77" s="25"/>
      <c r="TWS77" s="25"/>
      <c r="TWT77" s="25"/>
      <c r="TWU77" s="25"/>
      <c r="TWV77" s="25"/>
      <c r="TWW77" s="25"/>
      <c r="TWX77" s="25"/>
      <c r="TWY77" s="25"/>
      <c r="TWZ77" s="25"/>
      <c r="TXA77" s="25"/>
      <c r="TXB77" s="25"/>
      <c r="TXC77" s="25"/>
      <c r="TXD77" s="25"/>
      <c r="TXE77" s="25"/>
      <c r="TXF77" s="25"/>
      <c r="TXG77" s="25"/>
      <c r="TXH77" s="25"/>
      <c r="TXI77" s="25"/>
      <c r="TXJ77" s="25"/>
      <c r="TXK77" s="25"/>
      <c r="TXL77" s="25"/>
      <c r="TXM77" s="25"/>
      <c r="TXN77" s="25"/>
      <c r="TXO77" s="25"/>
      <c r="TXP77" s="25"/>
      <c r="TXQ77" s="25"/>
      <c r="TXR77" s="25"/>
      <c r="TXS77" s="25"/>
      <c r="TXT77" s="25"/>
      <c r="TXU77" s="25"/>
      <c r="TXV77" s="25"/>
      <c r="TXW77" s="25"/>
      <c r="TXX77" s="25"/>
      <c r="TXY77" s="25"/>
      <c r="TXZ77" s="25"/>
      <c r="TYA77" s="25"/>
      <c r="TYB77" s="25"/>
      <c r="TYC77" s="25"/>
      <c r="TYD77" s="25"/>
      <c r="TYE77" s="25"/>
      <c r="TYF77" s="25"/>
      <c r="TYG77" s="25"/>
      <c r="TYH77" s="25"/>
      <c r="TYI77" s="25"/>
      <c r="TYJ77" s="25"/>
      <c r="TYK77" s="25"/>
      <c r="TYL77" s="25"/>
      <c r="TYM77" s="25"/>
      <c r="TYN77" s="25"/>
      <c r="TYO77" s="25"/>
      <c r="TYP77" s="25"/>
      <c r="TYQ77" s="25"/>
      <c r="TYR77" s="25"/>
      <c r="TYS77" s="25"/>
      <c r="TYT77" s="25"/>
      <c r="TYU77" s="25"/>
      <c r="TYV77" s="25"/>
      <c r="TYW77" s="25"/>
      <c r="TYX77" s="25"/>
      <c r="TYY77" s="25"/>
      <c r="TYZ77" s="25"/>
      <c r="TZA77" s="25"/>
      <c r="TZB77" s="25"/>
      <c r="TZC77" s="25"/>
      <c r="TZD77" s="25"/>
      <c r="TZE77" s="25"/>
      <c r="TZF77" s="25"/>
      <c r="TZG77" s="25"/>
      <c r="TZH77" s="25"/>
      <c r="TZI77" s="25"/>
      <c r="TZJ77" s="25"/>
      <c r="TZK77" s="25"/>
      <c r="TZL77" s="25"/>
      <c r="TZM77" s="25"/>
      <c r="TZN77" s="25"/>
      <c r="TZO77" s="25"/>
      <c r="TZP77" s="25"/>
      <c r="TZQ77" s="25"/>
      <c r="TZR77" s="25"/>
      <c r="TZS77" s="25"/>
      <c r="TZT77" s="25"/>
      <c r="TZU77" s="25"/>
      <c r="TZV77" s="25"/>
      <c r="TZW77" s="25"/>
      <c r="TZX77" s="25"/>
      <c r="TZY77" s="25"/>
      <c r="TZZ77" s="25"/>
      <c r="UAA77" s="25"/>
      <c r="UAB77" s="25"/>
      <c r="UAC77" s="25"/>
      <c r="UAD77" s="25"/>
      <c r="UAE77" s="25"/>
      <c r="UAF77" s="25"/>
      <c r="UAG77" s="25"/>
      <c r="UAH77" s="25"/>
      <c r="UAI77" s="25"/>
      <c r="UAJ77" s="25"/>
      <c r="UAK77" s="25"/>
      <c r="UAL77" s="25"/>
      <c r="UAM77" s="25"/>
      <c r="UAN77" s="25"/>
      <c r="UAO77" s="25"/>
      <c r="UAP77" s="25"/>
      <c r="UAQ77" s="25"/>
      <c r="UAR77" s="25"/>
      <c r="UAS77" s="25"/>
      <c r="UAT77" s="25"/>
      <c r="UAU77" s="25"/>
      <c r="UAV77" s="25"/>
      <c r="UAW77" s="25"/>
      <c r="UAX77" s="25"/>
      <c r="UAY77" s="25"/>
      <c r="UAZ77" s="25"/>
      <c r="UBA77" s="25"/>
      <c r="UBB77" s="25"/>
      <c r="UBC77" s="25"/>
      <c r="UBD77" s="25"/>
      <c r="UBE77" s="25"/>
      <c r="UBF77" s="25"/>
      <c r="UBG77" s="25"/>
      <c r="UBH77" s="25"/>
      <c r="UBI77" s="25"/>
      <c r="UBJ77" s="25"/>
      <c r="UBK77" s="25"/>
      <c r="UBL77" s="25"/>
      <c r="UBM77" s="25"/>
      <c r="UBN77" s="25"/>
      <c r="UBO77" s="25"/>
      <c r="UBP77" s="25"/>
      <c r="UBQ77" s="25"/>
      <c r="UBR77" s="25"/>
      <c r="UBS77" s="25"/>
      <c r="UBT77" s="25"/>
      <c r="UBU77" s="25"/>
      <c r="UBV77" s="25"/>
      <c r="UBW77" s="25"/>
      <c r="UBX77" s="25"/>
      <c r="UBY77" s="25"/>
      <c r="UBZ77" s="25"/>
      <c r="UCA77" s="25"/>
      <c r="UCB77" s="25"/>
      <c r="UCC77" s="25"/>
      <c r="UCD77" s="25"/>
      <c r="UCE77" s="25"/>
      <c r="UCF77" s="25"/>
      <c r="UCG77" s="25"/>
      <c r="UCH77" s="25"/>
      <c r="UCI77" s="25"/>
      <c r="UCJ77" s="25"/>
      <c r="UCK77" s="25"/>
      <c r="UCL77" s="25"/>
      <c r="UCM77" s="25"/>
      <c r="UCN77" s="25"/>
      <c r="UCO77" s="25"/>
      <c r="UCP77" s="25"/>
      <c r="UCQ77" s="25"/>
      <c r="UCR77" s="25"/>
      <c r="UCS77" s="25"/>
      <c r="UCT77" s="25"/>
      <c r="UCU77" s="25"/>
      <c r="UCV77" s="25"/>
      <c r="UCW77" s="25"/>
      <c r="UCX77" s="25"/>
      <c r="UCY77" s="25"/>
      <c r="UCZ77" s="25"/>
      <c r="UDA77" s="25"/>
      <c r="UDB77" s="25"/>
      <c r="UDC77" s="25"/>
      <c r="UDD77" s="25"/>
      <c r="UDE77" s="25"/>
      <c r="UDF77" s="25"/>
      <c r="UDG77" s="25"/>
      <c r="UDH77" s="25"/>
      <c r="UDI77" s="25"/>
      <c r="UDJ77" s="25"/>
      <c r="UDK77" s="25"/>
      <c r="UDL77" s="25"/>
      <c r="UDM77" s="25"/>
      <c r="UDN77" s="25"/>
      <c r="UDO77" s="25"/>
      <c r="UDP77" s="25"/>
      <c r="UDQ77" s="25"/>
      <c r="UDR77" s="25"/>
      <c r="UDS77" s="25"/>
      <c r="UDT77" s="25"/>
      <c r="UDU77" s="25"/>
      <c r="UDV77" s="25"/>
      <c r="UDW77" s="25"/>
      <c r="UDX77" s="25"/>
      <c r="UDY77" s="25"/>
      <c r="UDZ77" s="25"/>
      <c r="UEA77" s="25"/>
      <c r="UEB77" s="25"/>
      <c r="UEC77" s="25"/>
      <c r="UED77" s="25"/>
      <c r="UEE77" s="25"/>
      <c r="UEF77" s="25"/>
      <c r="UEG77" s="25"/>
      <c r="UEH77" s="25"/>
      <c r="UEI77" s="25"/>
      <c r="UEJ77" s="25"/>
      <c r="UEK77" s="25"/>
      <c r="UEL77" s="25"/>
      <c r="UEM77" s="25"/>
      <c r="UEN77" s="25"/>
      <c r="UEO77" s="25"/>
      <c r="UEP77" s="25"/>
      <c r="UEQ77" s="25"/>
      <c r="UER77" s="25"/>
      <c r="UES77" s="25"/>
      <c r="UET77" s="25"/>
      <c r="UEU77" s="25"/>
      <c r="UEV77" s="25"/>
      <c r="UEW77" s="25"/>
      <c r="UEX77" s="25"/>
      <c r="UEY77" s="25"/>
      <c r="UEZ77" s="25"/>
      <c r="UFA77" s="25"/>
      <c r="UFB77" s="25"/>
      <c r="UFC77" s="25"/>
      <c r="UFD77" s="25"/>
      <c r="UFE77" s="25"/>
      <c r="UFF77" s="25"/>
      <c r="UFG77" s="25"/>
      <c r="UFH77" s="25"/>
      <c r="UFI77" s="25"/>
      <c r="UFJ77" s="25"/>
      <c r="UFK77" s="25"/>
      <c r="UFL77" s="25"/>
      <c r="UFM77" s="25"/>
      <c r="UFN77" s="25"/>
      <c r="UFO77" s="25"/>
      <c r="UFP77" s="25"/>
      <c r="UFQ77" s="25"/>
      <c r="UFR77" s="25"/>
      <c r="UFS77" s="25"/>
      <c r="UFT77" s="25"/>
      <c r="UFU77" s="25"/>
      <c r="UFV77" s="25"/>
      <c r="UFW77" s="25"/>
      <c r="UFX77" s="25"/>
      <c r="UFY77" s="25"/>
      <c r="UFZ77" s="25"/>
      <c r="UGA77" s="25"/>
      <c r="UGB77" s="25"/>
      <c r="UGC77" s="25"/>
      <c r="UGD77" s="25"/>
      <c r="UGE77" s="25"/>
      <c r="UGF77" s="25"/>
      <c r="UGG77" s="25"/>
      <c r="UGH77" s="25"/>
      <c r="UGI77" s="25"/>
      <c r="UGJ77" s="25"/>
      <c r="UGK77" s="25"/>
      <c r="UGL77" s="25"/>
      <c r="UGM77" s="25"/>
      <c r="UGN77" s="25"/>
      <c r="UGO77" s="25"/>
      <c r="UGP77" s="25"/>
      <c r="UGQ77" s="25"/>
      <c r="UGR77" s="25"/>
      <c r="UGS77" s="25"/>
      <c r="UGT77" s="25"/>
      <c r="UGU77" s="25"/>
      <c r="UGV77" s="25"/>
      <c r="UGW77" s="25"/>
      <c r="UGX77" s="25"/>
      <c r="UGY77" s="25"/>
      <c r="UGZ77" s="25"/>
      <c r="UHA77" s="25"/>
      <c r="UHB77" s="25"/>
      <c r="UHC77" s="25"/>
      <c r="UHD77" s="25"/>
      <c r="UHE77" s="25"/>
      <c r="UHF77" s="25"/>
      <c r="UHG77" s="25"/>
      <c r="UHH77" s="25"/>
      <c r="UHI77" s="25"/>
      <c r="UHJ77" s="25"/>
      <c r="UHK77" s="25"/>
      <c r="UHL77" s="25"/>
      <c r="UHM77" s="25"/>
      <c r="UHN77" s="25"/>
      <c r="UHO77" s="25"/>
      <c r="UHP77" s="25"/>
      <c r="UHQ77" s="25"/>
      <c r="UHR77" s="25"/>
      <c r="UHS77" s="25"/>
      <c r="UHT77" s="25"/>
      <c r="UHU77" s="25"/>
      <c r="UHV77" s="25"/>
      <c r="UHW77" s="25"/>
      <c r="UHX77" s="25"/>
      <c r="UHY77" s="25"/>
      <c r="UHZ77" s="25"/>
      <c r="UIA77" s="25"/>
      <c r="UIB77" s="25"/>
      <c r="UIC77" s="25"/>
      <c r="UID77" s="25"/>
      <c r="UIE77" s="25"/>
      <c r="UIF77" s="25"/>
      <c r="UIG77" s="25"/>
      <c r="UIH77" s="25"/>
      <c r="UII77" s="25"/>
      <c r="UIJ77" s="25"/>
      <c r="UIK77" s="25"/>
      <c r="UIL77" s="25"/>
      <c r="UIM77" s="25"/>
      <c r="UIN77" s="25"/>
      <c r="UIO77" s="25"/>
      <c r="UIP77" s="25"/>
      <c r="UIQ77" s="25"/>
      <c r="UIR77" s="25"/>
      <c r="UIS77" s="25"/>
      <c r="UIT77" s="25"/>
      <c r="UIU77" s="25"/>
      <c r="UIV77" s="25"/>
      <c r="UIW77" s="25"/>
      <c r="UIX77" s="25"/>
      <c r="UIY77" s="25"/>
      <c r="UIZ77" s="25"/>
      <c r="UJA77" s="25"/>
      <c r="UJB77" s="25"/>
      <c r="UJC77" s="25"/>
      <c r="UJD77" s="25"/>
      <c r="UJE77" s="25"/>
      <c r="UJF77" s="25"/>
      <c r="UJG77" s="25"/>
      <c r="UJH77" s="25"/>
      <c r="UJI77" s="25"/>
      <c r="UJJ77" s="25"/>
      <c r="UJK77" s="25"/>
      <c r="UJL77" s="25"/>
      <c r="UJM77" s="25"/>
      <c r="UJN77" s="25"/>
      <c r="UJO77" s="25"/>
      <c r="UJP77" s="25"/>
      <c r="UJQ77" s="25"/>
      <c r="UJR77" s="25"/>
      <c r="UJS77" s="25"/>
      <c r="UJT77" s="25"/>
      <c r="UJU77" s="25"/>
      <c r="UJV77" s="25"/>
      <c r="UJW77" s="25"/>
      <c r="UJX77" s="25"/>
      <c r="UJY77" s="25"/>
      <c r="UJZ77" s="25"/>
      <c r="UKA77" s="25"/>
      <c r="UKB77" s="25"/>
      <c r="UKC77" s="25"/>
      <c r="UKD77" s="25"/>
      <c r="UKE77" s="25"/>
      <c r="UKF77" s="25"/>
      <c r="UKG77" s="25"/>
      <c r="UKH77" s="25"/>
      <c r="UKI77" s="25"/>
      <c r="UKJ77" s="25"/>
      <c r="UKK77" s="25"/>
      <c r="UKL77" s="25"/>
      <c r="UKM77" s="25"/>
      <c r="UKN77" s="25"/>
      <c r="UKO77" s="25"/>
      <c r="UKP77" s="25"/>
      <c r="UKQ77" s="25"/>
      <c r="UKR77" s="25"/>
      <c r="UKS77" s="25"/>
      <c r="UKT77" s="25"/>
      <c r="UKU77" s="25"/>
      <c r="UKV77" s="25"/>
      <c r="UKW77" s="25"/>
      <c r="UKX77" s="25"/>
      <c r="UKY77" s="25"/>
      <c r="UKZ77" s="25"/>
      <c r="ULA77" s="25"/>
      <c r="ULB77" s="25"/>
      <c r="ULC77" s="25"/>
      <c r="ULD77" s="25"/>
      <c r="ULE77" s="25"/>
      <c r="ULF77" s="25"/>
      <c r="ULG77" s="25"/>
      <c r="ULH77" s="25"/>
      <c r="ULI77" s="25"/>
      <c r="ULJ77" s="25"/>
      <c r="ULK77" s="25"/>
      <c r="ULL77" s="25"/>
      <c r="ULM77" s="25"/>
      <c r="ULN77" s="25"/>
      <c r="ULO77" s="25"/>
      <c r="ULP77" s="25"/>
      <c r="ULQ77" s="25"/>
      <c r="ULR77" s="25"/>
      <c r="ULS77" s="25"/>
      <c r="ULT77" s="25"/>
      <c r="ULU77" s="25"/>
      <c r="ULV77" s="25"/>
      <c r="ULW77" s="25"/>
      <c r="ULX77" s="25"/>
      <c r="ULY77" s="25"/>
      <c r="ULZ77" s="25"/>
      <c r="UMA77" s="25"/>
      <c r="UMB77" s="25"/>
      <c r="UMC77" s="25"/>
      <c r="UMD77" s="25"/>
      <c r="UME77" s="25"/>
      <c r="UMF77" s="25"/>
      <c r="UMG77" s="25"/>
      <c r="UMH77" s="25"/>
      <c r="UMI77" s="25"/>
      <c r="UMJ77" s="25"/>
      <c r="UMK77" s="25"/>
      <c r="UML77" s="25"/>
      <c r="UMM77" s="25"/>
      <c r="UMN77" s="25"/>
      <c r="UMO77" s="25"/>
      <c r="UMP77" s="25"/>
      <c r="UMQ77" s="25"/>
      <c r="UMR77" s="25"/>
      <c r="UMS77" s="25"/>
      <c r="UMT77" s="25"/>
      <c r="UMU77" s="25"/>
      <c r="UMV77" s="25"/>
      <c r="UMW77" s="25"/>
      <c r="UMX77" s="25"/>
      <c r="UMY77" s="25"/>
      <c r="UMZ77" s="25"/>
      <c r="UNA77" s="25"/>
      <c r="UNB77" s="25"/>
      <c r="UNC77" s="25"/>
      <c r="UND77" s="25"/>
      <c r="UNE77" s="25"/>
      <c r="UNF77" s="25"/>
      <c r="UNG77" s="25"/>
      <c r="UNH77" s="25"/>
      <c r="UNI77" s="25"/>
      <c r="UNJ77" s="25"/>
      <c r="UNK77" s="25"/>
      <c r="UNL77" s="25"/>
      <c r="UNM77" s="25"/>
      <c r="UNN77" s="25"/>
      <c r="UNO77" s="25"/>
      <c r="UNP77" s="25"/>
      <c r="UNQ77" s="25"/>
      <c r="UNR77" s="25"/>
      <c r="UNS77" s="25"/>
      <c r="UNT77" s="25"/>
      <c r="UNU77" s="25"/>
      <c r="UNV77" s="25"/>
      <c r="UNW77" s="25"/>
      <c r="UNX77" s="25"/>
      <c r="UNY77" s="25"/>
      <c r="UNZ77" s="25"/>
      <c r="UOA77" s="25"/>
      <c r="UOB77" s="25"/>
      <c r="UOC77" s="25"/>
      <c r="UOD77" s="25"/>
      <c r="UOE77" s="25"/>
      <c r="UOF77" s="25"/>
      <c r="UOG77" s="25"/>
      <c r="UOH77" s="25"/>
      <c r="UOI77" s="25"/>
      <c r="UOJ77" s="25"/>
      <c r="UOK77" s="25"/>
      <c r="UOL77" s="25"/>
      <c r="UOM77" s="25"/>
      <c r="UON77" s="25"/>
      <c r="UOO77" s="25"/>
      <c r="UOP77" s="25"/>
      <c r="UOQ77" s="25"/>
      <c r="UOR77" s="25"/>
      <c r="UOS77" s="25"/>
      <c r="UOT77" s="25"/>
      <c r="UOU77" s="25"/>
      <c r="UOV77" s="25"/>
      <c r="UOW77" s="25"/>
      <c r="UOX77" s="25"/>
      <c r="UOY77" s="25"/>
      <c r="UOZ77" s="25"/>
      <c r="UPA77" s="25"/>
      <c r="UPB77" s="25"/>
      <c r="UPC77" s="25"/>
      <c r="UPD77" s="25"/>
      <c r="UPE77" s="25"/>
      <c r="UPF77" s="25"/>
      <c r="UPG77" s="25"/>
      <c r="UPH77" s="25"/>
      <c r="UPI77" s="25"/>
      <c r="UPJ77" s="25"/>
      <c r="UPK77" s="25"/>
      <c r="UPL77" s="25"/>
      <c r="UPM77" s="25"/>
      <c r="UPN77" s="25"/>
      <c r="UPO77" s="25"/>
      <c r="UPP77" s="25"/>
      <c r="UPQ77" s="25"/>
      <c r="UPR77" s="25"/>
      <c r="UPS77" s="25"/>
      <c r="UPT77" s="25"/>
      <c r="UPU77" s="25"/>
      <c r="UPV77" s="25"/>
      <c r="UPW77" s="25"/>
      <c r="UPX77" s="25"/>
      <c r="UPY77" s="25"/>
      <c r="UPZ77" s="25"/>
      <c r="UQA77" s="25"/>
      <c r="UQB77" s="25"/>
      <c r="UQC77" s="25"/>
      <c r="UQD77" s="25"/>
      <c r="UQE77" s="25"/>
      <c r="UQF77" s="25"/>
      <c r="UQG77" s="25"/>
      <c r="UQH77" s="25"/>
      <c r="UQI77" s="25"/>
      <c r="UQJ77" s="25"/>
      <c r="UQK77" s="25"/>
      <c r="UQL77" s="25"/>
      <c r="UQM77" s="25"/>
      <c r="UQN77" s="25"/>
      <c r="UQO77" s="25"/>
      <c r="UQP77" s="25"/>
      <c r="UQQ77" s="25"/>
      <c r="UQR77" s="25"/>
      <c r="UQS77" s="25"/>
      <c r="UQT77" s="25"/>
      <c r="UQU77" s="25"/>
      <c r="UQV77" s="25"/>
      <c r="UQW77" s="25"/>
      <c r="UQX77" s="25"/>
      <c r="UQY77" s="25"/>
      <c r="UQZ77" s="25"/>
      <c r="URA77" s="25"/>
      <c r="URB77" s="25"/>
      <c r="URC77" s="25"/>
      <c r="URD77" s="25"/>
      <c r="URE77" s="25"/>
      <c r="URF77" s="25"/>
      <c r="URG77" s="25"/>
      <c r="URH77" s="25"/>
      <c r="URI77" s="25"/>
      <c r="URJ77" s="25"/>
      <c r="URK77" s="25"/>
      <c r="URL77" s="25"/>
      <c r="URM77" s="25"/>
      <c r="URN77" s="25"/>
      <c r="URO77" s="25"/>
      <c r="URP77" s="25"/>
      <c r="URQ77" s="25"/>
      <c r="URR77" s="25"/>
      <c r="URS77" s="25"/>
      <c r="URT77" s="25"/>
      <c r="URU77" s="25"/>
      <c r="URV77" s="25"/>
      <c r="URW77" s="25"/>
      <c r="URX77" s="25"/>
      <c r="URY77" s="25"/>
      <c r="URZ77" s="25"/>
      <c r="USA77" s="25"/>
      <c r="USB77" s="25"/>
      <c r="USC77" s="25"/>
      <c r="USD77" s="25"/>
      <c r="USE77" s="25"/>
      <c r="USF77" s="25"/>
      <c r="USG77" s="25"/>
      <c r="USH77" s="25"/>
      <c r="USI77" s="25"/>
      <c r="USJ77" s="25"/>
      <c r="USK77" s="25"/>
      <c r="USL77" s="25"/>
      <c r="USM77" s="25"/>
      <c r="USN77" s="25"/>
      <c r="USO77" s="25"/>
      <c r="USP77" s="25"/>
      <c r="USQ77" s="25"/>
      <c r="USR77" s="25"/>
      <c r="USS77" s="25"/>
      <c r="UST77" s="25"/>
      <c r="USU77" s="25"/>
      <c r="USV77" s="25"/>
      <c r="USW77" s="25"/>
      <c r="USX77" s="25"/>
      <c r="USY77" s="25"/>
      <c r="USZ77" s="25"/>
      <c r="UTA77" s="25"/>
      <c r="UTB77" s="25"/>
      <c r="UTC77" s="25"/>
      <c r="UTD77" s="25"/>
      <c r="UTE77" s="25"/>
      <c r="UTF77" s="25"/>
      <c r="UTG77" s="25"/>
      <c r="UTH77" s="25"/>
      <c r="UTI77" s="25"/>
      <c r="UTJ77" s="25"/>
      <c r="UTK77" s="25"/>
      <c r="UTL77" s="25"/>
      <c r="UTM77" s="25"/>
      <c r="UTN77" s="25"/>
      <c r="UTO77" s="25"/>
      <c r="UTP77" s="25"/>
      <c r="UTQ77" s="25"/>
      <c r="UTR77" s="25"/>
      <c r="UTS77" s="25"/>
      <c r="UTT77" s="25"/>
      <c r="UTU77" s="25"/>
      <c r="UTV77" s="25"/>
      <c r="UTW77" s="25"/>
      <c r="UTX77" s="25"/>
      <c r="UTY77" s="25"/>
      <c r="UTZ77" s="25"/>
      <c r="UUA77" s="25"/>
      <c r="UUB77" s="25"/>
      <c r="UUC77" s="25"/>
      <c r="UUD77" s="25"/>
      <c r="UUE77" s="25"/>
      <c r="UUF77" s="25"/>
      <c r="UUG77" s="25"/>
      <c r="UUH77" s="25"/>
      <c r="UUI77" s="25"/>
      <c r="UUJ77" s="25"/>
      <c r="UUK77" s="25"/>
      <c r="UUL77" s="25"/>
      <c r="UUM77" s="25"/>
      <c r="UUN77" s="25"/>
      <c r="UUO77" s="25"/>
      <c r="UUP77" s="25"/>
      <c r="UUQ77" s="25"/>
      <c r="UUR77" s="25"/>
      <c r="UUS77" s="25"/>
      <c r="UUT77" s="25"/>
      <c r="UUU77" s="25"/>
      <c r="UUV77" s="25"/>
      <c r="UUW77" s="25"/>
      <c r="UUX77" s="25"/>
      <c r="UUY77" s="25"/>
      <c r="UUZ77" s="25"/>
      <c r="UVA77" s="25"/>
      <c r="UVB77" s="25"/>
      <c r="UVC77" s="25"/>
      <c r="UVD77" s="25"/>
      <c r="UVE77" s="25"/>
      <c r="UVF77" s="25"/>
      <c r="UVG77" s="25"/>
      <c r="UVH77" s="25"/>
      <c r="UVI77" s="25"/>
      <c r="UVJ77" s="25"/>
      <c r="UVK77" s="25"/>
      <c r="UVL77" s="25"/>
      <c r="UVM77" s="25"/>
      <c r="UVN77" s="25"/>
      <c r="UVO77" s="25"/>
      <c r="UVP77" s="25"/>
      <c r="UVQ77" s="25"/>
      <c r="UVR77" s="25"/>
      <c r="UVS77" s="25"/>
      <c r="UVT77" s="25"/>
      <c r="UVU77" s="25"/>
      <c r="UVV77" s="25"/>
      <c r="UVW77" s="25"/>
      <c r="UVX77" s="25"/>
      <c r="UVY77" s="25"/>
      <c r="UVZ77" s="25"/>
      <c r="UWA77" s="25"/>
      <c r="UWB77" s="25"/>
      <c r="UWC77" s="25"/>
      <c r="UWD77" s="25"/>
      <c r="UWE77" s="25"/>
      <c r="UWF77" s="25"/>
      <c r="UWG77" s="25"/>
      <c r="UWH77" s="25"/>
      <c r="UWI77" s="25"/>
      <c r="UWJ77" s="25"/>
      <c r="UWK77" s="25"/>
      <c r="UWL77" s="25"/>
      <c r="UWM77" s="25"/>
      <c r="UWN77" s="25"/>
      <c r="UWO77" s="25"/>
      <c r="UWP77" s="25"/>
      <c r="UWQ77" s="25"/>
      <c r="UWR77" s="25"/>
      <c r="UWS77" s="25"/>
      <c r="UWT77" s="25"/>
      <c r="UWU77" s="25"/>
      <c r="UWV77" s="25"/>
      <c r="UWW77" s="25"/>
      <c r="UWX77" s="25"/>
      <c r="UWY77" s="25"/>
      <c r="UWZ77" s="25"/>
      <c r="UXA77" s="25"/>
      <c r="UXB77" s="25"/>
      <c r="UXC77" s="25"/>
      <c r="UXD77" s="25"/>
      <c r="UXE77" s="25"/>
      <c r="UXF77" s="25"/>
      <c r="UXG77" s="25"/>
      <c r="UXH77" s="25"/>
      <c r="UXI77" s="25"/>
      <c r="UXJ77" s="25"/>
      <c r="UXK77" s="25"/>
      <c r="UXL77" s="25"/>
      <c r="UXM77" s="25"/>
      <c r="UXN77" s="25"/>
      <c r="UXO77" s="25"/>
      <c r="UXP77" s="25"/>
      <c r="UXQ77" s="25"/>
      <c r="UXR77" s="25"/>
      <c r="UXS77" s="25"/>
      <c r="UXT77" s="25"/>
      <c r="UXU77" s="25"/>
      <c r="UXV77" s="25"/>
      <c r="UXW77" s="25"/>
      <c r="UXX77" s="25"/>
      <c r="UXY77" s="25"/>
      <c r="UXZ77" s="25"/>
      <c r="UYA77" s="25"/>
      <c r="UYB77" s="25"/>
      <c r="UYC77" s="25"/>
      <c r="UYD77" s="25"/>
      <c r="UYE77" s="25"/>
      <c r="UYF77" s="25"/>
      <c r="UYG77" s="25"/>
      <c r="UYH77" s="25"/>
      <c r="UYI77" s="25"/>
      <c r="UYJ77" s="25"/>
      <c r="UYK77" s="25"/>
      <c r="UYL77" s="25"/>
      <c r="UYM77" s="25"/>
      <c r="UYN77" s="25"/>
      <c r="UYO77" s="25"/>
      <c r="UYP77" s="25"/>
      <c r="UYQ77" s="25"/>
      <c r="UYR77" s="25"/>
      <c r="UYS77" s="25"/>
      <c r="UYT77" s="25"/>
      <c r="UYU77" s="25"/>
      <c r="UYV77" s="25"/>
      <c r="UYW77" s="25"/>
      <c r="UYX77" s="25"/>
      <c r="UYY77" s="25"/>
      <c r="UYZ77" s="25"/>
      <c r="UZA77" s="25"/>
      <c r="UZB77" s="25"/>
      <c r="UZC77" s="25"/>
      <c r="UZD77" s="25"/>
      <c r="UZE77" s="25"/>
      <c r="UZF77" s="25"/>
      <c r="UZG77" s="25"/>
      <c r="UZH77" s="25"/>
      <c r="UZI77" s="25"/>
      <c r="UZJ77" s="25"/>
      <c r="UZK77" s="25"/>
      <c r="UZL77" s="25"/>
      <c r="UZM77" s="25"/>
      <c r="UZN77" s="25"/>
      <c r="UZO77" s="25"/>
      <c r="UZP77" s="25"/>
      <c r="UZQ77" s="25"/>
      <c r="UZR77" s="25"/>
      <c r="UZS77" s="25"/>
      <c r="UZT77" s="25"/>
      <c r="UZU77" s="25"/>
      <c r="UZV77" s="25"/>
      <c r="UZW77" s="25"/>
      <c r="UZX77" s="25"/>
      <c r="UZY77" s="25"/>
      <c r="UZZ77" s="25"/>
      <c r="VAA77" s="25"/>
      <c r="VAB77" s="25"/>
      <c r="VAC77" s="25"/>
      <c r="VAD77" s="25"/>
      <c r="VAE77" s="25"/>
      <c r="VAF77" s="25"/>
      <c r="VAG77" s="25"/>
      <c r="VAH77" s="25"/>
      <c r="VAI77" s="25"/>
      <c r="VAJ77" s="25"/>
      <c r="VAK77" s="25"/>
      <c r="VAL77" s="25"/>
      <c r="VAM77" s="25"/>
      <c r="VAN77" s="25"/>
      <c r="VAO77" s="25"/>
      <c r="VAP77" s="25"/>
      <c r="VAQ77" s="25"/>
      <c r="VAR77" s="25"/>
      <c r="VAS77" s="25"/>
      <c r="VAT77" s="25"/>
      <c r="VAU77" s="25"/>
      <c r="VAV77" s="25"/>
      <c r="VAW77" s="25"/>
      <c r="VAX77" s="25"/>
      <c r="VAY77" s="25"/>
      <c r="VAZ77" s="25"/>
      <c r="VBA77" s="25"/>
      <c r="VBB77" s="25"/>
      <c r="VBC77" s="25"/>
      <c r="VBD77" s="25"/>
      <c r="VBE77" s="25"/>
      <c r="VBF77" s="25"/>
      <c r="VBG77" s="25"/>
      <c r="VBH77" s="25"/>
      <c r="VBI77" s="25"/>
      <c r="VBJ77" s="25"/>
      <c r="VBK77" s="25"/>
      <c r="VBL77" s="25"/>
      <c r="VBM77" s="25"/>
      <c r="VBN77" s="25"/>
      <c r="VBO77" s="25"/>
      <c r="VBP77" s="25"/>
      <c r="VBQ77" s="25"/>
      <c r="VBR77" s="25"/>
      <c r="VBS77" s="25"/>
      <c r="VBT77" s="25"/>
      <c r="VBU77" s="25"/>
      <c r="VBV77" s="25"/>
      <c r="VBW77" s="25"/>
      <c r="VBX77" s="25"/>
      <c r="VBY77" s="25"/>
      <c r="VBZ77" s="25"/>
      <c r="VCA77" s="25"/>
      <c r="VCB77" s="25"/>
      <c r="VCC77" s="25"/>
      <c r="VCD77" s="25"/>
      <c r="VCE77" s="25"/>
      <c r="VCF77" s="25"/>
      <c r="VCG77" s="25"/>
      <c r="VCH77" s="25"/>
      <c r="VCI77" s="25"/>
      <c r="VCJ77" s="25"/>
      <c r="VCK77" s="25"/>
      <c r="VCL77" s="25"/>
      <c r="VCM77" s="25"/>
      <c r="VCN77" s="25"/>
      <c r="VCO77" s="25"/>
      <c r="VCP77" s="25"/>
      <c r="VCQ77" s="25"/>
      <c r="VCR77" s="25"/>
      <c r="VCS77" s="25"/>
      <c r="VCT77" s="25"/>
      <c r="VCU77" s="25"/>
      <c r="VCV77" s="25"/>
      <c r="VCW77" s="25"/>
      <c r="VCX77" s="25"/>
      <c r="VCY77" s="25"/>
      <c r="VCZ77" s="25"/>
      <c r="VDA77" s="25"/>
      <c r="VDB77" s="25"/>
      <c r="VDC77" s="25"/>
      <c r="VDD77" s="25"/>
      <c r="VDE77" s="25"/>
      <c r="VDF77" s="25"/>
      <c r="VDG77" s="25"/>
      <c r="VDH77" s="25"/>
      <c r="VDI77" s="25"/>
      <c r="VDJ77" s="25"/>
      <c r="VDK77" s="25"/>
      <c r="VDL77" s="25"/>
      <c r="VDM77" s="25"/>
      <c r="VDN77" s="25"/>
      <c r="VDO77" s="25"/>
      <c r="VDP77" s="25"/>
      <c r="VDQ77" s="25"/>
      <c r="VDR77" s="25"/>
      <c r="VDS77" s="25"/>
      <c r="VDT77" s="25"/>
      <c r="VDU77" s="25"/>
      <c r="VDV77" s="25"/>
      <c r="VDW77" s="25"/>
      <c r="VDX77" s="25"/>
      <c r="VDY77" s="25"/>
      <c r="VDZ77" s="25"/>
      <c r="VEA77" s="25"/>
      <c r="VEB77" s="25"/>
      <c r="VEC77" s="25"/>
      <c r="VED77" s="25"/>
      <c r="VEE77" s="25"/>
      <c r="VEF77" s="25"/>
      <c r="VEG77" s="25"/>
      <c r="VEH77" s="25"/>
      <c r="VEI77" s="25"/>
      <c r="VEJ77" s="25"/>
      <c r="VEK77" s="25"/>
      <c r="VEL77" s="25"/>
      <c r="VEM77" s="25"/>
      <c r="VEN77" s="25"/>
      <c r="VEO77" s="25"/>
      <c r="VEP77" s="25"/>
      <c r="VEQ77" s="25"/>
      <c r="VER77" s="25"/>
      <c r="VES77" s="25"/>
      <c r="VET77" s="25"/>
      <c r="VEU77" s="25"/>
      <c r="VEV77" s="25"/>
      <c r="VEW77" s="25"/>
      <c r="VEX77" s="25"/>
      <c r="VEY77" s="25"/>
      <c r="VEZ77" s="25"/>
      <c r="VFA77" s="25"/>
      <c r="VFB77" s="25"/>
      <c r="VFC77" s="25"/>
      <c r="VFD77" s="25"/>
      <c r="VFE77" s="25"/>
      <c r="VFF77" s="25"/>
      <c r="VFG77" s="25"/>
      <c r="VFH77" s="25"/>
      <c r="VFI77" s="25"/>
      <c r="VFJ77" s="25"/>
      <c r="VFK77" s="25"/>
      <c r="VFL77" s="25"/>
      <c r="VFM77" s="25"/>
      <c r="VFN77" s="25"/>
      <c r="VFO77" s="25"/>
      <c r="VFP77" s="25"/>
      <c r="VFQ77" s="25"/>
      <c r="VFR77" s="25"/>
      <c r="VFS77" s="25"/>
      <c r="VFT77" s="25"/>
      <c r="VFU77" s="25"/>
      <c r="VFV77" s="25"/>
      <c r="VFW77" s="25"/>
      <c r="VFX77" s="25"/>
      <c r="VFY77" s="25"/>
      <c r="VFZ77" s="25"/>
      <c r="VGA77" s="25"/>
      <c r="VGB77" s="25"/>
      <c r="VGC77" s="25"/>
      <c r="VGD77" s="25"/>
      <c r="VGE77" s="25"/>
      <c r="VGF77" s="25"/>
      <c r="VGG77" s="25"/>
      <c r="VGH77" s="25"/>
      <c r="VGI77" s="25"/>
      <c r="VGJ77" s="25"/>
      <c r="VGK77" s="25"/>
      <c r="VGL77" s="25"/>
      <c r="VGM77" s="25"/>
      <c r="VGN77" s="25"/>
      <c r="VGO77" s="25"/>
      <c r="VGP77" s="25"/>
      <c r="VGQ77" s="25"/>
      <c r="VGR77" s="25"/>
      <c r="VGS77" s="25"/>
      <c r="VGT77" s="25"/>
      <c r="VGU77" s="25"/>
      <c r="VGV77" s="25"/>
      <c r="VGW77" s="25"/>
      <c r="VGX77" s="25"/>
      <c r="VGY77" s="25"/>
      <c r="VGZ77" s="25"/>
      <c r="VHA77" s="25"/>
      <c r="VHB77" s="25"/>
      <c r="VHC77" s="25"/>
      <c r="VHD77" s="25"/>
      <c r="VHE77" s="25"/>
      <c r="VHF77" s="25"/>
      <c r="VHG77" s="25"/>
      <c r="VHH77" s="25"/>
      <c r="VHI77" s="25"/>
      <c r="VHJ77" s="25"/>
      <c r="VHK77" s="25"/>
      <c r="VHL77" s="25"/>
      <c r="VHM77" s="25"/>
      <c r="VHN77" s="25"/>
      <c r="VHO77" s="25"/>
      <c r="VHP77" s="25"/>
      <c r="VHQ77" s="25"/>
      <c r="VHR77" s="25"/>
      <c r="VHS77" s="25"/>
      <c r="VHT77" s="25"/>
      <c r="VHU77" s="25"/>
      <c r="VHV77" s="25"/>
      <c r="VHW77" s="25"/>
      <c r="VHX77" s="25"/>
      <c r="VHY77" s="25"/>
      <c r="VHZ77" s="25"/>
      <c r="VIA77" s="25"/>
      <c r="VIB77" s="25"/>
      <c r="VIC77" s="25"/>
      <c r="VID77" s="25"/>
      <c r="VIE77" s="25"/>
      <c r="VIF77" s="25"/>
      <c r="VIG77" s="25"/>
      <c r="VIH77" s="25"/>
      <c r="VII77" s="25"/>
      <c r="VIJ77" s="25"/>
      <c r="VIK77" s="25"/>
      <c r="VIL77" s="25"/>
      <c r="VIM77" s="25"/>
      <c r="VIN77" s="25"/>
      <c r="VIO77" s="25"/>
      <c r="VIP77" s="25"/>
      <c r="VIQ77" s="25"/>
      <c r="VIR77" s="25"/>
      <c r="VIS77" s="25"/>
      <c r="VIT77" s="25"/>
      <c r="VIU77" s="25"/>
      <c r="VIV77" s="25"/>
      <c r="VIW77" s="25"/>
      <c r="VIX77" s="25"/>
      <c r="VIY77" s="25"/>
      <c r="VIZ77" s="25"/>
      <c r="VJA77" s="25"/>
      <c r="VJB77" s="25"/>
      <c r="VJC77" s="25"/>
      <c r="VJD77" s="25"/>
      <c r="VJE77" s="25"/>
      <c r="VJF77" s="25"/>
      <c r="VJG77" s="25"/>
      <c r="VJH77" s="25"/>
      <c r="VJI77" s="25"/>
      <c r="VJJ77" s="25"/>
      <c r="VJK77" s="25"/>
      <c r="VJL77" s="25"/>
      <c r="VJM77" s="25"/>
      <c r="VJN77" s="25"/>
      <c r="VJO77" s="25"/>
      <c r="VJP77" s="25"/>
      <c r="VJQ77" s="25"/>
      <c r="VJR77" s="25"/>
      <c r="VJS77" s="25"/>
      <c r="VJT77" s="25"/>
      <c r="VJU77" s="25"/>
      <c r="VJV77" s="25"/>
      <c r="VJW77" s="25"/>
      <c r="VJX77" s="25"/>
      <c r="VJY77" s="25"/>
      <c r="VJZ77" s="25"/>
      <c r="VKA77" s="25"/>
      <c r="VKB77" s="25"/>
      <c r="VKC77" s="25"/>
      <c r="VKD77" s="25"/>
      <c r="VKE77" s="25"/>
      <c r="VKF77" s="25"/>
      <c r="VKG77" s="25"/>
      <c r="VKH77" s="25"/>
      <c r="VKI77" s="25"/>
      <c r="VKJ77" s="25"/>
      <c r="VKK77" s="25"/>
      <c r="VKL77" s="25"/>
      <c r="VKM77" s="25"/>
      <c r="VKN77" s="25"/>
      <c r="VKO77" s="25"/>
      <c r="VKP77" s="25"/>
      <c r="VKQ77" s="25"/>
      <c r="VKR77" s="25"/>
      <c r="VKS77" s="25"/>
      <c r="VKT77" s="25"/>
      <c r="VKU77" s="25"/>
      <c r="VKV77" s="25"/>
      <c r="VKW77" s="25"/>
      <c r="VKX77" s="25"/>
      <c r="VKY77" s="25"/>
      <c r="VKZ77" s="25"/>
      <c r="VLA77" s="25"/>
      <c r="VLB77" s="25"/>
      <c r="VLC77" s="25"/>
      <c r="VLD77" s="25"/>
      <c r="VLE77" s="25"/>
      <c r="VLF77" s="25"/>
      <c r="VLG77" s="25"/>
      <c r="VLH77" s="25"/>
      <c r="VLI77" s="25"/>
      <c r="VLJ77" s="25"/>
      <c r="VLK77" s="25"/>
      <c r="VLL77" s="25"/>
      <c r="VLM77" s="25"/>
      <c r="VLN77" s="25"/>
      <c r="VLO77" s="25"/>
      <c r="VLP77" s="25"/>
      <c r="VLQ77" s="25"/>
      <c r="VLR77" s="25"/>
      <c r="VLS77" s="25"/>
      <c r="VLT77" s="25"/>
      <c r="VLU77" s="25"/>
      <c r="VLV77" s="25"/>
      <c r="VLW77" s="25"/>
      <c r="VLX77" s="25"/>
      <c r="VLY77" s="25"/>
      <c r="VLZ77" s="25"/>
      <c r="VMA77" s="25"/>
      <c r="VMB77" s="25"/>
      <c r="VMC77" s="25"/>
      <c r="VMD77" s="25"/>
      <c r="VME77" s="25"/>
      <c r="VMF77" s="25"/>
      <c r="VMG77" s="25"/>
      <c r="VMH77" s="25"/>
      <c r="VMI77" s="25"/>
      <c r="VMJ77" s="25"/>
      <c r="VMK77" s="25"/>
      <c r="VML77" s="25"/>
      <c r="VMM77" s="25"/>
      <c r="VMN77" s="25"/>
      <c r="VMO77" s="25"/>
      <c r="VMP77" s="25"/>
      <c r="VMQ77" s="25"/>
      <c r="VMR77" s="25"/>
      <c r="VMS77" s="25"/>
      <c r="VMT77" s="25"/>
      <c r="VMU77" s="25"/>
      <c r="VMV77" s="25"/>
      <c r="VMW77" s="25"/>
      <c r="VMX77" s="25"/>
      <c r="VMY77" s="25"/>
      <c r="VMZ77" s="25"/>
      <c r="VNA77" s="25"/>
      <c r="VNB77" s="25"/>
      <c r="VNC77" s="25"/>
      <c r="VND77" s="25"/>
      <c r="VNE77" s="25"/>
      <c r="VNF77" s="25"/>
      <c r="VNG77" s="25"/>
      <c r="VNH77" s="25"/>
      <c r="VNI77" s="25"/>
      <c r="VNJ77" s="25"/>
      <c r="VNK77" s="25"/>
      <c r="VNL77" s="25"/>
      <c r="VNM77" s="25"/>
      <c r="VNN77" s="25"/>
      <c r="VNO77" s="25"/>
      <c r="VNP77" s="25"/>
      <c r="VNQ77" s="25"/>
      <c r="VNR77" s="25"/>
      <c r="VNS77" s="25"/>
      <c r="VNT77" s="25"/>
      <c r="VNU77" s="25"/>
      <c r="VNV77" s="25"/>
      <c r="VNW77" s="25"/>
      <c r="VNX77" s="25"/>
      <c r="VNY77" s="25"/>
      <c r="VNZ77" s="25"/>
      <c r="VOA77" s="25"/>
      <c r="VOB77" s="25"/>
      <c r="VOC77" s="25"/>
      <c r="VOD77" s="25"/>
      <c r="VOE77" s="25"/>
      <c r="VOF77" s="25"/>
      <c r="VOG77" s="25"/>
      <c r="VOH77" s="25"/>
      <c r="VOI77" s="25"/>
      <c r="VOJ77" s="25"/>
      <c r="VOK77" s="25"/>
      <c r="VOL77" s="25"/>
      <c r="VOM77" s="25"/>
      <c r="VON77" s="25"/>
      <c r="VOO77" s="25"/>
      <c r="VOP77" s="25"/>
      <c r="VOQ77" s="25"/>
      <c r="VOR77" s="25"/>
      <c r="VOS77" s="25"/>
      <c r="VOT77" s="25"/>
      <c r="VOU77" s="25"/>
      <c r="VOV77" s="25"/>
      <c r="VOW77" s="25"/>
      <c r="VOX77" s="25"/>
      <c r="VOY77" s="25"/>
      <c r="VOZ77" s="25"/>
      <c r="VPA77" s="25"/>
      <c r="VPB77" s="25"/>
      <c r="VPC77" s="25"/>
      <c r="VPD77" s="25"/>
      <c r="VPE77" s="25"/>
      <c r="VPF77" s="25"/>
      <c r="VPG77" s="25"/>
      <c r="VPH77" s="25"/>
      <c r="VPI77" s="25"/>
      <c r="VPJ77" s="25"/>
      <c r="VPK77" s="25"/>
      <c r="VPL77" s="25"/>
      <c r="VPM77" s="25"/>
      <c r="VPN77" s="25"/>
      <c r="VPO77" s="25"/>
      <c r="VPP77" s="25"/>
      <c r="VPQ77" s="25"/>
      <c r="VPR77" s="25"/>
      <c r="VPS77" s="25"/>
      <c r="VPT77" s="25"/>
      <c r="VPU77" s="25"/>
      <c r="VPV77" s="25"/>
      <c r="VPW77" s="25"/>
      <c r="VPX77" s="25"/>
      <c r="VPY77" s="25"/>
      <c r="VPZ77" s="25"/>
      <c r="VQA77" s="25"/>
      <c r="VQB77" s="25"/>
      <c r="VQC77" s="25"/>
      <c r="VQD77" s="25"/>
      <c r="VQE77" s="25"/>
      <c r="VQF77" s="25"/>
      <c r="VQG77" s="25"/>
      <c r="VQH77" s="25"/>
      <c r="VQI77" s="25"/>
      <c r="VQJ77" s="25"/>
      <c r="VQK77" s="25"/>
      <c r="VQL77" s="25"/>
      <c r="VQM77" s="25"/>
      <c r="VQN77" s="25"/>
      <c r="VQO77" s="25"/>
      <c r="VQP77" s="25"/>
      <c r="VQQ77" s="25"/>
      <c r="VQR77" s="25"/>
      <c r="VQS77" s="25"/>
      <c r="VQT77" s="25"/>
      <c r="VQU77" s="25"/>
      <c r="VQV77" s="25"/>
      <c r="VQW77" s="25"/>
      <c r="VQX77" s="25"/>
      <c r="VQY77" s="25"/>
      <c r="VQZ77" s="25"/>
      <c r="VRA77" s="25"/>
      <c r="VRB77" s="25"/>
      <c r="VRC77" s="25"/>
      <c r="VRD77" s="25"/>
      <c r="VRE77" s="25"/>
      <c r="VRF77" s="25"/>
      <c r="VRG77" s="25"/>
      <c r="VRH77" s="25"/>
      <c r="VRI77" s="25"/>
      <c r="VRJ77" s="25"/>
      <c r="VRK77" s="25"/>
      <c r="VRL77" s="25"/>
      <c r="VRM77" s="25"/>
      <c r="VRN77" s="25"/>
      <c r="VRO77" s="25"/>
      <c r="VRP77" s="25"/>
      <c r="VRQ77" s="25"/>
      <c r="VRR77" s="25"/>
      <c r="VRS77" s="25"/>
      <c r="VRT77" s="25"/>
      <c r="VRU77" s="25"/>
      <c r="VRV77" s="25"/>
      <c r="VRW77" s="25"/>
      <c r="VRX77" s="25"/>
      <c r="VRY77" s="25"/>
      <c r="VRZ77" s="25"/>
      <c r="VSA77" s="25"/>
      <c r="VSB77" s="25"/>
      <c r="VSC77" s="25"/>
      <c r="VSD77" s="25"/>
      <c r="VSE77" s="25"/>
      <c r="VSF77" s="25"/>
      <c r="VSG77" s="25"/>
      <c r="VSH77" s="25"/>
      <c r="VSI77" s="25"/>
      <c r="VSJ77" s="25"/>
      <c r="VSK77" s="25"/>
      <c r="VSL77" s="25"/>
      <c r="VSM77" s="25"/>
      <c r="VSN77" s="25"/>
      <c r="VSO77" s="25"/>
      <c r="VSP77" s="25"/>
      <c r="VSQ77" s="25"/>
      <c r="VSR77" s="25"/>
      <c r="VSS77" s="25"/>
      <c r="VST77" s="25"/>
      <c r="VSU77" s="25"/>
      <c r="VSV77" s="25"/>
      <c r="VSW77" s="25"/>
      <c r="VSX77" s="25"/>
      <c r="VSY77" s="25"/>
      <c r="VSZ77" s="25"/>
      <c r="VTA77" s="25"/>
      <c r="VTB77" s="25"/>
      <c r="VTC77" s="25"/>
      <c r="VTD77" s="25"/>
      <c r="VTE77" s="25"/>
      <c r="VTF77" s="25"/>
      <c r="VTG77" s="25"/>
      <c r="VTH77" s="25"/>
      <c r="VTI77" s="25"/>
      <c r="VTJ77" s="25"/>
      <c r="VTK77" s="25"/>
      <c r="VTL77" s="25"/>
      <c r="VTM77" s="25"/>
      <c r="VTN77" s="25"/>
      <c r="VTO77" s="25"/>
      <c r="VTP77" s="25"/>
      <c r="VTQ77" s="25"/>
      <c r="VTR77" s="25"/>
      <c r="VTS77" s="25"/>
      <c r="VTT77" s="25"/>
      <c r="VTU77" s="25"/>
      <c r="VTV77" s="25"/>
      <c r="VTW77" s="25"/>
      <c r="VTX77" s="25"/>
      <c r="VTY77" s="25"/>
      <c r="VTZ77" s="25"/>
      <c r="VUA77" s="25"/>
      <c r="VUB77" s="25"/>
      <c r="VUC77" s="25"/>
      <c r="VUD77" s="25"/>
      <c r="VUE77" s="25"/>
      <c r="VUF77" s="25"/>
      <c r="VUG77" s="25"/>
      <c r="VUH77" s="25"/>
      <c r="VUI77" s="25"/>
      <c r="VUJ77" s="25"/>
      <c r="VUK77" s="25"/>
      <c r="VUL77" s="25"/>
      <c r="VUM77" s="25"/>
      <c r="VUN77" s="25"/>
      <c r="VUO77" s="25"/>
      <c r="VUP77" s="25"/>
      <c r="VUQ77" s="25"/>
      <c r="VUR77" s="25"/>
      <c r="VUS77" s="25"/>
      <c r="VUT77" s="25"/>
      <c r="VUU77" s="25"/>
      <c r="VUV77" s="25"/>
      <c r="VUW77" s="25"/>
      <c r="VUX77" s="25"/>
      <c r="VUY77" s="25"/>
      <c r="VUZ77" s="25"/>
      <c r="VVA77" s="25"/>
      <c r="VVB77" s="25"/>
      <c r="VVC77" s="25"/>
      <c r="VVD77" s="25"/>
      <c r="VVE77" s="25"/>
      <c r="VVF77" s="25"/>
      <c r="VVG77" s="25"/>
      <c r="VVH77" s="25"/>
      <c r="VVI77" s="25"/>
      <c r="VVJ77" s="25"/>
      <c r="VVK77" s="25"/>
      <c r="VVL77" s="25"/>
      <c r="VVM77" s="25"/>
      <c r="VVN77" s="25"/>
      <c r="VVO77" s="25"/>
      <c r="VVP77" s="25"/>
      <c r="VVQ77" s="25"/>
      <c r="VVR77" s="25"/>
      <c r="VVS77" s="25"/>
      <c r="VVT77" s="25"/>
      <c r="VVU77" s="25"/>
      <c r="VVV77" s="25"/>
      <c r="VVW77" s="25"/>
      <c r="VVX77" s="25"/>
      <c r="VVY77" s="25"/>
      <c r="VVZ77" s="25"/>
      <c r="VWA77" s="25"/>
      <c r="VWB77" s="25"/>
      <c r="VWC77" s="25"/>
      <c r="VWD77" s="25"/>
      <c r="VWE77" s="25"/>
      <c r="VWF77" s="25"/>
      <c r="VWG77" s="25"/>
      <c r="VWH77" s="25"/>
      <c r="VWI77" s="25"/>
      <c r="VWJ77" s="25"/>
      <c r="VWK77" s="25"/>
      <c r="VWL77" s="25"/>
      <c r="VWM77" s="25"/>
      <c r="VWN77" s="25"/>
      <c r="VWO77" s="25"/>
      <c r="VWP77" s="25"/>
      <c r="VWQ77" s="25"/>
      <c r="VWR77" s="25"/>
      <c r="VWS77" s="25"/>
      <c r="VWT77" s="25"/>
      <c r="VWU77" s="25"/>
      <c r="VWV77" s="25"/>
      <c r="VWW77" s="25"/>
      <c r="VWX77" s="25"/>
      <c r="VWY77" s="25"/>
      <c r="VWZ77" s="25"/>
      <c r="VXA77" s="25"/>
      <c r="VXB77" s="25"/>
      <c r="VXC77" s="25"/>
      <c r="VXD77" s="25"/>
      <c r="VXE77" s="25"/>
      <c r="VXF77" s="25"/>
      <c r="VXG77" s="25"/>
      <c r="VXH77" s="25"/>
      <c r="VXI77" s="25"/>
      <c r="VXJ77" s="25"/>
      <c r="VXK77" s="25"/>
      <c r="VXL77" s="25"/>
      <c r="VXM77" s="25"/>
      <c r="VXN77" s="25"/>
      <c r="VXO77" s="25"/>
      <c r="VXP77" s="25"/>
      <c r="VXQ77" s="25"/>
      <c r="VXR77" s="25"/>
      <c r="VXS77" s="25"/>
      <c r="VXT77" s="25"/>
      <c r="VXU77" s="25"/>
      <c r="VXV77" s="25"/>
      <c r="VXW77" s="25"/>
      <c r="VXX77" s="25"/>
      <c r="VXY77" s="25"/>
      <c r="VXZ77" s="25"/>
      <c r="VYA77" s="25"/>
      <c r="VYB77" s="25"/>
      <c r="VYC77" s="25"/>
      <c r="VYD77" s="25"/>
      <c r="VYE77" s="25"/>
      <c r="VYF77" s="25"/>
      <c r="VYG77" s="25"/>
      <c r="VYH77" s="25"/>
      <c r="VYI77" s="25"/>
      <c r="VYJ77" s="25"/>
      <c r="VYK77" s="25"/>
      <c r="VYL77" s="25"/>
      <c r="VYM77" s="25"/>
      <c r="VYN77" s="25"/>
      <c r="VYO77" s="25"/>
      <c r="VYP77" s="25"/>
      <c r="VYQ77" s="25"/>
      <c r="VYR77" s="25"/>
      <c r="VYS77" s="25"/>
      <c r="VYT77" s="25"/>
      <c r="VYU77" s="25"/>
      <c r="VYV77" s="25"/>
      <c r="VYW77" s="25"/>
      <c r="VYX77" s="25"/>
      <c r="VYY77" s="25"/>
      <c r="VYZ77" s="25"/>
      <c r="VZA77" s="25"/>
      <c r="VZB77" s="25"/>
      <c r="VZC77" s="25"/>
      <c r="VZD77" s="25"/>
      <c r="VZE77" s="25"/>
      <c r="VZF77" s="25"/>
      <c r="VZG77" s="25"/>
      <c r="VZH77" s="25"/>
      <c r="VZI77" s="25"/>
      <c r="VZJ77" s="25"/>
      <c r="VZK77" s="25"/>
      <c r="VZL77" s="25"/>
      <c r="VZM77" s="25"/>
      <c r="VZN77" s="25"/>
      <c r="VZO77" s="25"/>
      <c r="VZP77" s="25"/>
      <c r="VZQ77" s="25"/>
      <c r="VZR77" s="25"/>
      <c r="VZS77" s="25"/>
      <c r="VZT77" s="25"/>
      <c r="VZU77" s="25"/>
      <c r="VZV77" s="25"/>
      <c r="VZW77" s="25"/>
      <c r="VZX77" s="25"/>
      <c r="VZY77" s="25"/>
      <c r="VZZ77" s="25"/>
      <c r="WAA77" s="25"/>
      <c r="WAB77" s="25"/>
      <c r="WAC77" s="25"/>
      <c r="WAD77" s="25"/>
      <c r="WAE77" s="25"/>
      <c r="WAF77" s="25"/>
      <c r="WAG77" s="25"/>
      <c r="WAH77" s="25"/>
      <c r="WAI77" s="25"/>
      <c r="WAJ77" s="25"/>
      <c r="WAK77" s="25"/>
      <c r="WAL77" s="25"/>
      <c r="WAM77" s="25"/>
      <c r="WAN77" s="25"/>
      <c r="WAO77" s="25"/>
      <c r="WAP77" s="25"/>
      <c r="WAQ77" s="25"/>
      <c r="WAR77" s="25"/>
      <c r="WAS77" s="25"/>
      <c r="WAT77" s="25"/>
      <c r="WAU77" s="25"/>
      <c r="WAV77" s="25"/>
      <c r="WAW77" s="25"/>
      <c r="WAX77" s="25"/>
      <c r="WAY77" s="25"/>
      <c r="WAZ77" s="25"/>
      <c r="WBA77" s="25"/>
      <c r="WBB77" s="25"/>
      <c r="WBC77" s="25"/>
      <c r="WBD77" s="25"/>
      <c r="WBE77" s="25"/>
      <c r="WBF77" s="25"/>
      <c r="WBG77" s="25"/>
      <c r="WBH77" s="25"/>
      <c r="WBI77" s="25"/>
      <c r="WBJ77" s="25"/>
      <c r="WBK77" s="25"/>
      <c r="WBL77" s="25"/>
      <c r="WBM77" s="25"/>
      <c r="WBN77" s="25"/>
      <c r="WBO77" s="25"/>
      <c r="WBP77" s="25"/>
      <c r="WBQ77" s="25"/>
      <c r="WBR77" s="25"/>
      <c r="WBS77" s="25"/>
      <c r="WBT77" s="25"/>
      <c r="WBU77" s="25"/>
      <c r="WBV77" s="25"/>
      <c r="WBW77" s="25"/>
      <c r="WBX77" s="25"/>
      <c r="WBY77" s="25"/>
      <c r="WBZ77" s="25"/>
      <c r="WCA77" s="25"/>
      <c r="WCB77" s="25"/>
      <c r="WCC77" s="25"/>
      <c r="WCD77" s="25"/>
      <c r="WCE77" s="25"/>
      <c r="WCF77" s="25"/>
      <c r="WCG77" s="25"/>
      <c r="WCH77" s="25"/>
      <c r="WCI77" s="25"/>
      <c r="WCJ77" s="25"/>
      <c r="WCK77" s="25"/>
      <c r="WCL77" s="25"/>
      <c r="WCM77" s="25"/>
      <c r="WCN77" s="25"/>
      <c r="WCO77" s="25"/>
      <c r="WCP77" s="25"/>
      <c r="WCQ77" s="25"/>
      <c r="WCR77" s="25"/>
      <c r="WCS77" s="25"/>
      <c r="WCT77" s="25"/>
      <c r="WCU77" s="25"/>
      <c r="WCV77" s="25"/>
      <c r="WCW77" s="25"/>
      <c r="WCX77" s="25"/>
      <c r="WCY77" s="25"/>
      <c r="WCZ77" s="25"/>
      <c r="WDA77" s="25"/>
      <c r="WDB77" s="25"/>
      <c r="WDC77" s="25"/>
      <c r="WDD77" s="25"/>
      <c r="WDE77" s="25"/>
      <c r="WDF77" s="25"/>
      <c r="WDG77" s="25"/>
      <c r="WDH77" s="25"/>
      <c r="WDI77" s="25"/>
      <c r="WDJ77" s="25"/>
      <c r="WDK77" s="25"/>
      <c r="WDL77" s="25"/>
      <c r="WDM77" s="25"/>
      <c r="WDN77" s="25"/>
      <c r="WDO77" s="25"/>
      <c r="WDP77" s="25"/>
      <c r="WDQ77" s="25"/>
      <c r="WDR77" s="25"/>
      <c r="WDS77" s="25"/>
      <c r="WDT77" s="25"/>
      <c r="WDU77" s="25"/>
      <c r="WDV77" s="25"/>
      <c r="WDW77" s="25"/>
      <c r="WDX77" s="25"/>
      <c r="WDY77" s="25"/>
      <c r="WDZ77" s="25"/>
      <c r="WEA77" s="25"/>
      <c r="WEB77" s="25"/>
      <c r="WEC77" s="25"/>
      <c r="WED77" s="25"/>
      <c r="WEE77" s="25"/>
      <c r="WEF77" s="25"/>
      <c r="WEG77" s="25"/>
      <c r="WEH77" s="25"/>
      <c r="WEI77" s="25"/>
      <c r="WEJ77" s="25"/>
      <c r="WEK77" s="25"/>
      <c r="WEL77" s="25"/>
      <c r="WEM77" s="25"/>
      <c r="WEN77" s="25"/>
      <c r="WEO77" s="25"/>
      <c r="WEP77" s="25"/>
      <c r="WEQ77" s="25"/>
      <c r="WER77" s="25"/>
      <c r="WES77" s="25"/>
      <c r="WET77" s="25"/>
      <c r="WEU77" s="25"/>
      <c r="WEV77" s="25"/>
      <c r="WEW77" s="25"/>
      <c r="WEX77" s="25"/>
      <c r="WEY77" s="25"/>
      <c r="WEZ77" s="25"/>
      <c r="WFA77" s="25"/>
      <c r="WFB77" s="25"/>
      <c r="WFC77" s="25"/>
      <c r="WFD77" s="25"/>
      <c r="WFE77" s="25"/>
      <c r="WFF77" s="25"/>
      <c r="WFG77" s="25"/>
      <c r="WFH77" s="25"/>
      <c r="WFI77" s="25"/>
      <c r="WFJ77" s="25"/>
      <c r="WFK77" s="25"/>
      <c r="WFL77" s="25"/>
      <c r="WFM77" s="25"/>
      <c r="WFN77" s="25"/>
      <c r="WFO77" s="25"/>
      <c r="WFP77" s="25"/>
      <c r="WFQ77" s="25"/>
      <c r="WFR77" s="25"/>
      <c r="WFS77" s="25"/>
      <c r="WFT77" s="25"/>
      <c r="WFU77" s="25"/>
      <c r="WFV77" s="25"/>
      <c r="WFW77" s="25"/>
      <c r="WFX77" s="25"/>
      <c r="WFY77" s="25"/>
      <c r="WFZ77" s="25"/>
      <c r="WGA77" s="25"/>
      <c r="WGB77" s="25"/>
      <c r="WGC77" s="25"/>
      <c r="WGD77" s="25"/>
      <c r="WGE77" s="25"/>
      <c r="WGF77" s="25"/>
      <c r="WGG77" s="25"/>
      <c r="WGH77" s="25"/>
      <c r="WGI77" s="25"/>
      <c r="WGJ77" s="25"/>
      <c r="WGK77" s="25"/>
      <c r="WGL77" s="25"/>
      <c r="WGM77" s="25"/>
      <c r="WGN77" s="25"/>
      <c r="WGO77" s="25"/>
      <c r="WGP77" s="25"/>
      <c r="WGQ77" s="25"/>
      <c r="WGR77" s="25"/>
      <c r="WGS77" s="25"/>
      <c r="WGT77" s="25"/>
      <c r="WGU77" s="25"/>
      <c r="WGV77" s="25"/>
      <c r="WGW77" s="25"/>
      <c r="WGX77" s="25"/>
      <c r="WGY77" s="25"/>
      <c r="WGZ77" s="25"/>
      <c r="WHA77" s="25"/>
      <c r="WHB77" s="25"/>
      <c r="WHC77" s="25"/>
      <c r="WHD77" s="25"/>
      <c r="WHE77" s="25"/>
      <c r="WHF77" s="25"/>
      <c r="WHG77" s="25"/>
      <c r="WHH77" s="25"/>
      <c r="WHI77" s="25"/>
      <c r="WHJ77" s="25"/>
      <c r="WHK77" s="25"/>
      <c r="WHL77" s="25"/>
      <c r="WHM77" s="25"/>
      <c r="WHN77" s="25"/>
      <c r="WHO77" s="25"/>
      <c r="WHP77" s="25"/>
      <c r="WHQ77" s="25"/>
      <c r="WHR77" s="25"/>
      <c r="WHS77" s="25"/>
      <c r="WHT77" s="25"/>
      <c r="WHU77" s="25"/>
      <c r="WHV77" s="25"/>
      <c r="WHW77" s="25"/>
      <c r="WHX77" s="25"/>
      <c r="WHY77" s="25"/>
      <c r="WHZ77" s="25"/>
      <c r="WIA77" s="25"/>
      <c r="WIB77" s="25"/>
      <c r="WIC77" s="25"/>
      <c r="WID77" s="25"/>
      <c r="WIE77" s="25"/>
      <c r="WIF77" s="25"/>
      <c r="WIG77" s="25"/>
      <c r="WIH77" s="25"/>
      <c r="WII77" s="25"/>
      <c r="WIJ77" s="25"/>
      <c r="WIK77" s="25"/>
      <c r="WIL77" s="25"/>
      <c r="WIM77" s="25"/>
      <c r="WIN77" s="25"/>
      <c r="WIO77" s="25"/>
      <c r="WIP77" s="25"/>
      <c r="WIQ77" s="25"/>
      <c r="WIR77" s="25"/>
      <c r="WIS77" s="25"/>
      <c r="WIT77" s="25"/>
      <c r="WIU77" s="25"/>
      <c r="WIV77" s="25"/>
      <c r="WIW77" s="25"/>
      <c r="WIX77" s="25"/>
      <c r="WIY77" s="25"/>
      <c r="WIZ77" s="25"/>
      <c r="WJA77" s="25"/>
      <c r="WJB77" s="25"/>
      <c r="WJC77" s="25"/>
      <c r="WJD77" s="25"/>
      <c r="WJE77" s="25"/>
      <c r="WJF77" s="25"/>
      <c r="WJG77" s="25"/>
      <c r="WJH77" s="25"/>
      <c r="WJI77" s="25"/>
      <c r="WJJ77" s="25"/>
      <c r="WJK77" s="25"/>
      <c r="WJL77" s="25"/>
      <c r="WJM77" s="25"/>
      <c r="WJN77" s="25"/>
      <c r="WJO77" s="25"/>
      <c r="WJP77" s="25"/>
      <c r="WJQ77" s="25"/>
      <c r="WJR77" s="25"/>
      <c r="WJS77" s="25"/>
      <c r="WJT77" s="25"/>
      <c r="WJU77" s="25"/>
      <c r="WJV77" s="25"/>
      <c r="WJW77" s="25"/>
      <c r="WJX77" s="25"/>
      <c r="WJY77" s="25"/>
      <c r="WJZ77" s="25"/>
      <c r="WKA77" s="25"/>
      <c r="WKB77" s="25"/>
      <c r="WKC77" s="25"/>
      <c r="WKD77" s="25"/>
      <c r="WKE77" s="25"/>
      <c r="WKF77" s="25"/>
      <c r="WKG77" s="25"/>
      <c r="WKH77" s="25"/>
      <c r="WKI77" s="25"/>
      <c r="WKJ77" s="25"/>
      <c r="WKK77" s="25"/>
      <c r="WKL77" s="25"/>
      <c r="WKM77" s="25"/>
      <c r="WKN77" s="25"/>
      <c r="WKO77" s="25"/>
      <c r="WKP77" s="25"/>
      <c r="WKQ77" s="25"/>
      <c r="WKR77" s="25"/>
      <c r="WKS77" s="25"/>
      <c r="WKT77" s="25"/>
      <c r="WKU77" s="25"/>
      <c r="WKV77" s="25"/>
      <c r="WKW77" s="25"/>
      <c r="WKX77" s="25"/>
      <c r="WKY77" s="25"/>
      <c r="WKZ77" s="25"/>
      <c r="WLA77" s="25"/>
      <c r="WLB77" s="25"/>
      <c r="WLC77" s="25"/>
      <c r="WLD77" s="25"/>
      <c r="WLE77" s="25"/>
      <c r="WLF77" s="25"/>
      <c r="WLG77" s="25"/>
      <c r="WLH77" s="25"/>
      <c r="WLI77" s="25"/>
      <c r="WLJ77" s="25"/>
      <c r="WLK77" s="25"/>
      <c r="WLL77" s="25"/>
      <c r="WLM77" s="25"/>
      <c r="WLN77" s="25"/>
      <c r="WLO77" s="25"/>
      <c r="WLP77" s="25"/>
      <c r="WLQ77" s="25"/>
      <c r="WLR77" s="25"/>
      <c r="WLS77" s="25"/>
      <c r="WLT77" s="25"/>
      <c r="WLU77" s="25"/>
      <c r="WLV77" s="25"/>
      <c r="WLW77" s="25"/>
      <c r="WLX77" s="25"/>
      <c r="WLY77" s="25"/>
      <c r="WLZ77" s="25"/>
      <c r="WMA77" s="25"/>
      <c r="WMB77" s="25"/>
      <c r="WMC77" s="25"/>
      <c r="WMD77" s="25"/>
      <c r="WME77" s="25"/>
      <c r="WMF77" s="25"/>
      <c r="WMG77" s="25"/>
      <c r="WMH77" s="25"/>
      <c r="WMI77" s="25"/>
      <c r="WMJ77" s="25"/>
      <c r="WMK77" s="25"/>
      <c r="WML77" s="25"/>
      <c r="WMM77" s="25"/>
      <c r="WMN77" s="25"/>
      <c r="WMO77" s="25"/>
      <c r="WMP77" s="25"/>
      <c r="WMQ77" s="25"/>
      <c r="WMR77" s="25"/>
      <c r="WMS77" s="25"/>
      <c r="WMT77" s="25"/>
      <c r="WMU77" s="25"/>
      <c r="WMV77" s="25"/>
      <c r="WMW77" s="25"/>
      <c r="WMX77" s="25"/>
      <c r="WMY77" s="25"/>
      <c r="WMZ77" s="25"/>
      <c r="WNA77" s="25"/>
      <c r="WNB77" s="25"/>
      <c r="WNC77" s="25"/>
      <c r="WND77" s="25"/>
      <c r="WNE77" s="25"/>
      <c r="WNF77" s="25"/>
      <c r="WNG77" s="25"/>
      <c r="WNH77" s="25"/>
      <c r="WNI77" s="25"/>
      <c r="WNJ77" s="25"/>
      <c r="WNK77" s="25"/>
      <c r="WNL77" s="25"/>
      <c r="WNM77" s="25"/>
      <c r="WNN77" s="25"/>
      <c r="WNO77" s="25"/>
      <c r="WNP77" s="25"/>
      <c r="WNQ77" s="25"/>
      <c r="WNR77" s="25"/>
      <c r="WNS77" s="25"/>
      <c r="WNT77" s="25"/>
      <c r="WNU77" s="25"/>
      <c r="WNV77" s="25"/>
      <c r="WNW77" s="25"/>
      <c r="WNX77" s="25"/>
      <c r="WNY77" s="25"/>
      <c r="WNZ77" s="25"/>
      <c r="WOA77" s="25"/>
      <c r="WOB77" s="25"/>
      <c r="WOC77" s="25"/>
      <c r="WOD77" s="25"/>
      <c r="WOE77" s="25"/>
      <c r="WOF77" s="25"/>
      <c r="WOG77" s="25"/>
      <c r="WOH77" s="25"/>
      <c r="WOI77" s="25"/>
      <c r="WOJ77" s="25"/>
      <c r="WOK77" s="25"/>
      <c r="WOL77" s="25"/>
      <c r="WOM77" s="25"/>
      <c r="WON77" s="25"/>
      <c r="WOO77" s="25"/>
      <c r="WOP77" s="25"/>
      <c r="WOQ77" s="25"/>
      <c r="WOR77" s="25"/>
      <c r="WOS77" s="25"/>
      <c r="WOT77" s="25"/>
      <c r="WOU77" s="25"/>
      <c r="WOV77" s="25"/>
      <c r="WOW77" s="25"/>
      <c r="WOX77" s="25"/>
      <c r="WOY77" s="25"/>
      <c r="WOZ77" s="25"/>
      <c r="WPA77" s="25"/>
      <c r="WPB77" s="25"/>
      <c r="WPC77" s="25"/>
      <c r="WPD77" s="25"/>
      <c r="WPE77" s="25"/>
      <c r="WPF77" s="25"/>
      <c r="WPG77" s="25"/>
      <c r="WPH77" s="25"/>
      <c r="WPI77" s="25"/>
      <c r="WPJ77" s="25"/>
      <c r="WPK77" s="25"/>
      <c r="WPL77" s="25"/>
      <c r="WPM77" s="25"/>
      <c r="WPN77" s="25"/>
      <c r="WPO77" s="25"/>
      <c r="WPP77" s="25"/>
      <c r="WPQ77" s="25"/>
      <c r="WPR77" s="25"/>
      <c r="WPS77" s="25"/>
      <c r="WPT77" s="25"/>
      <c r="WPU77" s="25"/>
      <c r="WPV77" s="25"/>
      <c r="WPW77" s="25"/>
      <c r="WPX77" s="25"/>
      <c r="WPY77" s="25"/>
      <c r="WPZ77" s="25"/>
      <c r="WQA77" s="25"/>
      <c r="WQB77" s="25"/>
      <c r="WQC77" s="25"/>
      <c r="WQD77" s="25"/>
      <c r="WQE77" s="25"/>
      <c r="WQF77" s="25"/>
      <c r="WQG77" s="25"/>
      <c r="WQH77" s="25"/>
      <c r="WQI77" s="25"/>
      <c r="WQJ77" s="25"/>
      <c r="WQK77" s="25"/>
      <c r="WQL77" s="25"/>
      <c r="WQM77" s="25"/>
      <c r="WQN77" s="25"/>
      <c r="WQO77" s="25"/>
      <c r="WQP77" s="25"/>
      <c r="WQQ77" s="25"/>
      <c r="WQR77" s="25"/>
      <c r="WQS77" s="25"/>
      <c r="WQT77" s="25"/>
      <c r="WQU77" s="25"/>
      <c r="WQV77" s="25"/>
      <c r="WQW77" s="25"/>
      <c r="WQX77" s="25"/>
      <c r="WQY77" s="25"/>
      <c r="WQZ77" s="25"/>
      <c r="WRA77" s="25"/>
      <c r="WRB77" s="25"/>
      <c r="WRC77" s="25"/>
      <c r="WRD77" s="25"/>
      <c r="WRE77" s="25"/>
      <c r="WRF77" s="25"/>
      <c r="WRG77" s="25"/>
      <c r="WRH77" s="25"/>
      <c r="WRI77" s="25"/>
      <c r="WRJ77" s="25"/>
      <c r="WRK77" s="25"/>
      <c r="WRL77" s="25"/>
      <c r="WRM77" s="25"/>
      <c r="WRN77" s="25"/>
      <c r="WRO77" s="25"/>
      <c r="WRP77" s="25"/>
      <c r="WRQ77" s="25"/>
      <c r="WRR77" s="25"/>
      <c r="WRS77" s="25"/>
      <c r="WRT77" s="25"/>
      <c r="WRU77" s="25"/>
      <c r="WRV77" s="25"/>
      <c r="WRW77" s="25"/>
      <c r="WRX77" s="25"/>
      <c r="WRY77" s="25"/>
      <c r="WRZ77" s="25"/>
      <c r="WSA77" s="25"/>
      <c r="WSB77" s="25"/>
      <c r="WSC77" s="25"/>
      <c r="WSD77" s="25"/>
      <c r="WSE77" s="25"/>
      <c r="WSF77" s="25"/>
      <c r="WSG77" s="25"/>
      <c r="WSH77" s="25"/>
      <c r="WSI77" s="25"/>
      <c r="WSJ77" s="25"/>
      <c r="WSK77" s="25"/>
      <c r="WSL77" s="25"/>
      <c r="WSM77" s="25"/>
      <c r="WSN77" s="25"/>
      <c r="WSO77" s="25"/>
      <c r="WSP77" s="25"/>
      <c r="WSQ77" s="25"/>
      <c r="WSR77" s="25"/>
      <c r="WSS77" s="25"/>
      <c r="WST77" s="25"/>
      <c r="WSU77" s="25"/>
      <c r="WSV77" s="25"/>
      <c r="WSW77" s="25"/>
      <c r="WSX77" s="25"/>
      <c r="WSY77" s="25"/>
      <c r="WSZ77" s="25"/>
      <c r="WTA77" s="25"/>
      <c r="WTB77" s="25"/>
      <c r="WTC77" s="25"/>
      <c r="WTD77" s="25"/>
      <c r="WTE77" s="25"/>
      <c r="WTF77" s="25"/>
      <c r="WTG77" s="25"/>
      <c r="WTH77" s="25"/>
      <c r="WTI77" s="25"/>
      <c r="WTJ77" s="25"/>
      <c r="WTK77" s="25"/>
      <c r="WTL77" s="25"/>
      <c r="WTM77" s="25"/>
      <c r="WTN77" s="25"/>
      <c r="WTO77" s="25"/>
      <c r="WTP77" s="25"/>
      <c r="WTQ77" s="25"/>
      <c r="WTR77" s="25"/>
      <c r="WTS77" s="25"/>
      <c r="WTT77" s="25"/>
      <c r="WTU77" s="25"/>
      <c r="WTV77" s="25"/>
      <c r="WTW77" s="25"/>
      <c r="WTX77" s="25"/>
      <c r="WTY77" s="25"/>
      <c r="WTZ77" s="25"/>
      <c r="WUA77" s="25"/>
      <c r="WUB77" s="25"/>
      <c r="WUC77" s="25"/>
      <c r="WUD77" s="25"/>
      <c r="WUE77" s="25"/>
      <c r="WUF77" s="25"/>
      <c r="WUG77" s="25"/>
      <c r="WUH77" s="25"/>
      <c r="WUI77" s="25"/>
      <c r="WUJ77" s="25"/>
      <c r="WUK77" s="25"/>
      <c r="WUL77" s="25"/>
      <c r="WUM77" s="25"/>
      <c r="WUN77" s="25"/>
      <c r="WUO77" s="25"/>
      <c r="WUP77" s="25"/>
      <c r="WUQ77" s="25"/>
      <c r="WUR77" s="25"/>
      <c r="WUS77" s="25"/>
      <c r="WUT77" s="25"/>
      <c r="WUU77" s="25"/>
      <c r="WUV77" s="25"/>
      <c r="WUW77" s="25"/>
      <c r="WUX77" s="25"/>
      <c r="WUY77" s="25"/>
      <c r="WUZ77" s="25"/>
      <c r="WVA77" s="25"/>
      <c r="WVB77" s="25"/>
      <c r="WVC77" s="25"/>
      <c r="WVD77" s="25"/>
      <c r="WVE77" s="25"/>
      <c r="WVF77" s="25"/>
      <c r="WVG77" s="25"/>
      <c r="WVH77" s="25"/>
      <c r="WVI77" s="25"/>
      <c r="WVJ77" s="25"/>
      <c r="WVK77" s="25"/>
      <c r="WVL77" s="25"/>
      <c r="WVM77" s="25"/>
      <c r="WVN77" s="25"/>
      <c r="WVO77" s="25"/>
      <c r="WVP77" s="25"/>
      <c r="WVQ77" s="25"/>
      <c r="WVR77" s="25"/>
      <c r="WVS77" s="25"/>
      <c r="WVT77" s="25"/>
      <c r="WVU77" s="25"/>
      <c r="WVV77" s="25"/>
      <c r="WVW77" s="25"/>
      <c r="WVX77" s="25"/>
      <c r="WVY77" s="25"/>
      <c r="WVZ77" s="25"/>
      <c r="WWA77" s="25"/>
      <c r="WWB77" s="25"/>
      <c r="WWC77" s="25"/>
      <c r="WWD77" s="25"/>
      <c r="WWE77" s="25"/>
      <c r="WWF77" s="25"/>
      <c r="WWG77" s="25"/>
      <c r="WWH77" s="25"/>
      <c r="WWI77" s="25"/>
      <c r="WWJ77" s="25"/>
      <c r="WWK77" s="25"/>
      <c r="WWL77" s="25"/>
      <c r="WWM77" s="25"/>
      <c r="WWN77" s="25"/>
      <c r="WWO77" s="25"/>
      <c r="WWP77" s="25"/>
      <c r="WWQ77" s="25"/>
      <c r="WWR77" s="25"/>
      <c r="WWS77" s="25"/>
      <c r="WWT77" s="25"/>
      <c r="WWU77" s="25"/>
      <c r="WWV77" s="25"/>
      <c r="WWW77" s="25"/>
      <c r="WWX77" s="25"/>
      <c r="WWY77" s="25"/>
      <c r="WWZ77" s="25"/>
      <c r="WXA77" s="25"/>
      <c r="WXB77" s="25"/>
      <c r="WXC77" s="25"/>
      <c r="WXD77" s="25"/>
      <c r="WXE77" s="25"/>
      <c r="WXF77" s="25"/>
      <c r="WXG77" s="25"/>
      <c r="WXH77" s="25"/>
      <c r="WXI77" s="25"/>
      <c r="WXJ77" s="25"/>
      <c r="WXK77" s="25"/>
      <c r="WXL77" s="25"/>
      <c r="WXM77" s="25"/>
      <c r="WXN77" s="25"/>
      <c r="WXO77" s="25"/>
      <c r="WXP77" s="25"/>
      <c r="WXQ77" s="25"/>
      <c r="WXR77" s="25"/>
      <c r="WXS77" s="25"/>
      <c r="WXT77" s="25"/>
      <c r="WXU77" s="25"/>
      <c r="WXV77" s="25"/>
      <c r="WXW77" s="25"/>
      <c r="WXX77" s="25"/>
      <c r="WXY77" s="25"/>
      <c r="WXZ77" s="25"/>
      <c r="WYA77" s="25"/>
      <c r="WYB77" s="25"/>
      <c r="WYC77" s="25"/>
      <c r="WYD77" s="25"/>
      <c r="WYE77" s="25"/>
      <c r="WYF77" s="25"/>
      <c r="WYG77" s="25"/>
      <c r="WYH77" s="25"/>
      <c r="WYI77" s="25"/>
      <c r="WYJ77" s="25"/>
      <c r="WYK77" s="25"/>
      <c r="WYL77" s="25"/>
      <c r="WYM77" s="25"/>
      <c r="WYN77" s="25"/>
      <c r="WYO77" s="25"/>
      <c r="WYP77" s="25"/>
      <c r="WYQ77" s="25"/>
      <c r="WYR77" s="25"/>
      <c r="WYS77" s="25"/>
      <c r="WYT77" s="25"/>
      <c r="WYU77" s="25"/>
      <c r="WYV77" s="25"/>
      <c r="WYW77" s="25"/>
      <c r="WYX77" s="25"/>
      <c r="WYY77" s="25"/>
      <c r="WYZ77" s="25"/>
      <c r="WZA77" s="25"/>
      <c r="WZB77" s="25"/>
      <c r="WZC77" s="25"/>
      <c r="WZD77" s="25"/>
      <c r="WZE77" s="25"/>
      <c r="WZF77" s="25"/>
      <c r="WZG77" s="25"/>
      <c r="WZH77" s="25"/>
      <c r="WZI77" s="25"/>
      <c r="WZJ77" s="25"/>
      <c r="WZK77" s="25"/>
      <c r="WZL77" s="25"/>
      <c r="WZM77" s="25"/>
      <c r="WZN77" s="25"/>
      <c r="WZO77" s="25"/>
      <c r="WZP77" s="25"/>
      <c r="WZQ77" s="25"/>
      <c r="WZR77" s="25"/>
      <c r="WZS77" s="25"/>
      <c r="WZT77" s="25"/>
      <c r="WZU77" s="25"/>
      <c r="WZV77" s="25"/>
      <c r="WZW77" s="25"/>
      <c r="WZX77" s="25"/>
      <c r="WZY77" s="25"/>
      <c r="WZZ77" s="25"/>
      <c r="XAA77" s="25"/>
      <c r="XAB77" s="25"/>
      <c r="XAC77" s="25"/>
      <c r="XAD77" s="25"/>
      <c r="XAE77" s="25"/>
      <c r="XAF77" s="25"/>
      <c r="XAG77" s="25"/>
      <c r="XAH77" s="25"/>
      <c r="XAI77" s="25"/>
      <c r="XAJ77" s="25"/>
      <c r="XAK77" s="25"/>
      <c r="XAL77" s="25"/>
      <c r="XAM77" s="25"/>
      <c r="XAN77" s="25"/>
      <c r="XAO77" s="25"/>
      <c r="XAP77" s="25"/>
      <c r="XAQ77" s="25"/>
      <c r="XAR77" s="25"/>
      <c r="XAS77" s="25"/>
      <c r="XAT77" s="25"/>
      <c r="XAU77" s="25"/>
      <c r="XAV77" s="25"/>
      <c r="XAW77" s="25"/>
      <c r="XAX77" s="25"/>
      <c r="XAY77" s="25"/>
      <c r="XAZ77" s="25"/>
      <c r="XBA77" s="25"/>
      <c r="XBB77" s="25"/>
      <c r="XBC77" s="25"/>
      <c r="XBD77" s="25"/>
      <c r="XBE77" s="25"/>
      <c r="XBF77" s="25"/>
      <c r="XBG77" s="25"/>
      <c r="XBH77" s="25"/>
      <c r="XBI77" s="25"/>
      <c r="XBJ77" s="25"/>
      <c r="XBK77" s="25"/>
      <c r="XBL77" s="25"/>
      <c r="XBM77" s="25"/>
      <c r="XBN77" s="25"/>
      <c r="XBO77" s="25"/>
      <c r="XBP77" s="25"/>
      <c r="XBQ77" s="25"/>
      <c r="XBR77" s="25"/>
      <c r="XBS77" s="25"/>
      <c r="XBT77" s="25"/>
      <c r="XBU77" s="25"/>
      <c r="XBV77" s="25"/>
      <c r="XBW77" s="25"/>
      <c r="XBX77" s="25"/>
      <c r="XBY77" s="25"/>
      <c r="XBZ77" s="25"/>
      <c r="XCA77" s="25"/>
      <c r="XCB77" s="25"/>
      <c r="XCC77" s="25"/>
      <c r="XCD77" s="25"/>
      <c r="XCE77" s="25"/>
      <c r="XCF77" s="25"/>
      <c r="XCG77" s="25"/>
      <c r="XCH77" s="25"/>
      <c r="XCI77" s="25"/>
      <c r="XCJ77" s="25"/>
      <c r="XCK77" s="25"/>
      <c r="XCL77" s="25"/>
      <c r="XCM77" s="25"/>
      <c r="XCN77" s="25"/>
      <c r="XCO77" s="25"/>
      <c r="XCP77" s="25"/>
      <c r="XCQ77" s="25"/>
      <c r="XCR77" s="25"/>
      <c r="XCS77" s="25"/>
      <c r="XCT77" s="25"/>
      <c r="XCU77" s="25"/>
      <c r="XCV77" s="25"/>
      <c r="XCW77" s="25"/>
      <c r="XCX77" s="25"/>
      <c r="XCY77" s="25"/>
      <c r="XCZ77" s="25"/>
      <c r="XDA77" s="25"/>
      <c r="XDB77" s="25"/>
      <c r="XDC77" s="25"/>
      <c r="XDD77" s="25"/>
      <c r="XDE77" s="25"/>
      <c r="XDF77" s="25"/>
      <c r="XDG77" s="25"/>
      <c r="XDH77" s="25"/>
      <c r="XDI77" s="25"/>
      <c r="XDJ77" s="25"/>
      <c r="XDK77" s="25"/>
      <c r="XDL77" s="25"/>
      <c r="XDM77" s="25"/>
      <c r="XDN77" s="25"/>
      <c r="XDO77" s="25"/>
      <c r="XDP77" s="25"/>
      <c r="XDQ77" s="25"/>
      <c r="XDR77" s="25"/>
      <c r="XDS77" s="25"/>
      <c r="XDT77" s="25"/>
      <c r="XDU77" s="25"/>
      <c r="XDV77" s="25"/>
      <c r="XDW77" s="25"/>
      <c r="XDX77" s="25"/>
      <c r="XDY77" s="25"/>
      <c r="XDZ77" s="25"/>
      <c r="XEA77" s="25"/>
      <c r="XEB77" s="25"/>
      <c r="XEC77" s="25"/>
      <c r="XED77" s="25"/>
      <c r="XEE77" s="25"/>
      <c r="XEF77" s="25"/>
      <c r="XEG77" s="25"/>
      <c r="XEH77" s="25"/>
      <c r="XEI77" s="25"/>
      <c r="XEJ77" s="25"/>
      <c r="XEK77" s="25"/>
      <c r="XEL77" s="25"/>
      <c r="XEM77" s="25"/>
      <c r="XEN77" s="25"/>
      <c r="XEO77" s="25"/>
      <c r="XEP77" s="25"/>
      <c r="XEQ77" s="25"/>
      <c r="XER77" s="25"/>
      <c r="XES77" s="25"/>
      <c r="XET77" s="25"/>
      <c r="XEU77" s="25"/>
      <c r="XEV77" s="25"/>
      <c r="XEW77" s="25"/>
      <c r="XEX77" s="25"/>
      <c r="XEY77" s="25"/>
      <c r="XEZ77" s="25"/>
      <c r="XFA77" s="25"/>
    </row>
    <row r="78" spans="1:16381" x14ac:dyDescent="0.2">
      <c r="A78" s="25" t="s">
        <v>342</v>
      </c>
      <c r="B78" s="25" t="s">
        <v>342</v>
      </c>
      <c r="C78" s="127"/>
      <c r="D78" s="132"/>
      <c r="E78" s="126"/>
      <c r="F78" s="25"/>
      <c r="G78" s="101">
        <f t="shared" si="31"/>
        <v>0</v>
      </c>
      <c r="H78" s="101">
        <f t="shared" si="31"/>
        <v>0</v>
      </c>
      <c r="I78" s="101">
        <f t="shared" si="31"/>
        <v>0</v>
      </c>
      <c r="J78" s="101">
        <f t="shared" si="31"/>
        <v>0</v>
      </c>
      <c r="K78" s="101">
        <f t="shared" si="31"/>
        <v>0</v>
      </c>
      <c r="L78" s="101">
        <f t="shared" si="31"/>
        <v>0</v>
      </c>
      <c r="M78" s="101">
        <f t="shared" si="31"/>
        <v>0</v>
      </c>
      <c r="N78" s="101">
        <f t="shared" si="31"/>
        <v>0</v>
      </c>
      <c r="O78" s="101">
        <f t="shared" si="31"/>
        <v>0</v>
      </c>
      <c r="P78" s="101">
        <f t="shared" si="31"/>
        <v>0</v>
      </c>
      <c r="Q78" s="101">
        <f t="shared" si="32"/>
        <v>0</v>
      </c>
      <c r="R78" s="101">
        <f t="shared" si="32"/>
        <v>0</v>
      </c>
      <c r="S78" s="101">
        <f t="shared" si="32"/>
        <v>0</v>
      </c>
      <c r="T78" s="101">
        <f t="shared" si="32"/>
        <v>0</v>
      </c>
      <c r="U78" s="101">
        <f t="shared" si="32"/>
        <v>0</v>
      </c>
      <c r="V78" s="101">
        <f t="shared" si="32"/>
        <v>0</v>
      </c>
      <c r="W78" s="101">
        <f t="shared" si="32"/>
        <v>0</v>
      </c>
      <c r="X78" s="101">
        <f t="shared" si="32"/>
        <v>0</v>
      </c>
      <c r="Y78" s="101">
        <f t="shared" si="32"/>
        <v>0</v>
      </c>
      <c r="Z78" s="101">
        <f t="shared" si="32"/>
        <v>0</v>
      </c>
      <c r="AA78" s="101">
        <f t="shared" si="33"/>
        <v>0</v>
      </c>
      <c r="AB78" s="101">
        <f t="shared" si="33"/>
        <v>0</v>
      </c>
      <c r="AC78" s="101">
        <f t="shared" si="33"/>
        <v>0</v>
      </c>
      <c r="AD78" s="101">
        <f t="shared" si="33"/>
        <v>0</v>
      </c>
      <c r="AE78" s="101">
        <f t="shared" si="33"/>
        <v>0</v>
      </c>
      <c r="AF78" s="101">
        <f t="shared" si="33"/>
        <v>0</v>
      </c>
      <c r="AG78" s="101">
        <f t="shared" si="33"/>
        <v>0</v>
      </c>
      <c r="AH78" s="101">
        <f t="shared" si="33"/>
        <v>0</v>
      </c>
      <c r="AI78" s="101">
        <f t="shared" si="33"/>
        <v>0</v>
      </c>
      <c r="AJ78" s="101">
        <f t="shared" si="33"/>
        <v>0</v>
      </c>
      <c r="AK78" s="101">
        <f t="shared" si="34"/>
        <v>0</v>
      </c>
      <c r="AL78" s="101">
        <f t="shared" si="34"/>
        <v>0</v>
      </c>
      <c r="AM78" s="101">
        <f t="shared" si="34"/>
        <v>0</v>
      </c>
      <c r="AN78" s="101">
        <f t="shared" si="34"/>
        <v>0</v>
      </c>
      <c r="AO78" s="101">
        <f t="shared" si="34"/>
        <v>0</v>
      </c>
      <c r="AP78" s="101">
        <f t="shared" si="34"/>
        <v>0</v>
      </c>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5"/>
      <c r="EU78" s="25"/>
      <c r="EV78" s="25"/>
      <c r="EW78" s="25"/>
      <c r="EX78" s="25"/>
      <c r="EY78" s="25"/>
      <c r="EZ78" s="25"/>
      <c r="FA78" s="25"/>
      <c r="FB78" s="25"/>
      <c r="FC78" s="25"/>
      <c r="FD78" s="25"/>
      <c r="FE78" s="25"/>
      <c r="FF78" s="25"/>
      <c r="FG78" s="25"/>
      <c r="FH78" s="25"/>
      <c r="FI78" s="25"/>
      <c r="FJ78" s="25"/>
      <c r="FK78" s="25"/>
      <c r="FL78" s="25"/>
      <c r="FM78" s="25"/>
      <c r="FN78" s="25"/>
      <c r="FO78" s="25"/>
      <c r="FP78" s="25"/>
      <c r="FQ78" s="25"/>
      <c r="FR78" s="25"/>
      <c r="FS78" s="25"/>
      <c r="FT78" s="25"/>
      <c r="FU78" s="25"/>
      <c r="FV78" s="25"/>
      <c r="FW78" s="25"/>
      <c r="FX78" s="25"/>
      <c r="FY78" s="25"/>
      <c r="FZ78" s="25"/>
      <c r="GA78" s="25"/>
      <c r="GB78" s="25"/>
      <c r="GC78" s="25"/>
      <c r="GD78" s="25"/>
      <c r="GE78" s="25"/>
      <c r="GF78" s="25"/>
      <c r="GG78" s="25"/>
      <c r="GH78" s="25"/>
      <c r="GI78" s="25"/>
      <c r="GJ78" s="25"/>
      <c r="GK78" s="25"/>
      <c r="GL78" s="25"/>
      <c r="GM78" s="25"/>
      <c r="GN78" s="25"/>
      <c r="GO78" s="25"/>
      <c r="GP78" s="25"/>
      <c r="GQ78" s="25"/>
      <c r="GR78" s="25"/>
      <c r="GS78" s="25"/>
      <c r="GT78" s="25"/>
      <c r="GU78" s="25"/>
      <c r="GV78" s="25"/>
      <c r="GW78" s="25"/>
      <c r="GX78" s="25"/>
      <c r="GY78" s="25"/>
      <c r="GZ78" s="25"/>
      <c r="HA78" s="25"/>
      <c r="HB78" s="25"/>
      <c r="HC78" s="25"/>
      <c r="HD78" s="25"/>
      <c r="HE78" s="25"/>
      <c r="HF78" s="25"/>
      <c r="HG78" s="25"/>
      <c r="HH78" s="25"/>
      <c r="HI78" s="25"/>
      <c r="HJ78" s="25"/>
      <c r="HK78" s="25"/>
      <c r="HL78" s="25"/>
      <c r="HM78" s="25"/>
      <c r="HN78" s="25"/>
      <c r="HO78" s="25"/>
      <c r="HP78" s="25"/>
      <c r="HQ78" s="25"/>
      <c r="HR78" s="25"/>
      <c r="HS78" s="25"/>
      <c r="HT78" s="25"/>
      <c r="HU78" s="25"/>
      <c r="HV78" s="25"/>
      <c r="HW78" s="25"/>
      <c r="HX78" s="25"/>
      <c r="HY78" s="25"/>
      <c r="HZ78" s="25"/>
      <c r="IA78" s="25"/>
      <c r="IB78" s="25"/>
      <c r="IC78" s="25"/>
      <c r="ID78" s="25"/>
      <c r="IE78" s="25"/>
      <c r="IF78" s="25"/>
      <c r="IG78" s="25"/>
      <c r="IH78" s="25"/>
      <c r="II78" s="25"/>
      <c r="IJ78" s="25"/>
      <c r="IK78" s="25"/>
      <c r="IL78" s="25"/>
      <c r="IM78" s="25"/>
      <c r="IN78" s="25"/>
      <c r="IO78" s="25"/>
      <c r="IP78" s="25"/>
      <c r="IQ78" s="25"/>
      <c r="IR78" s="25"/>
      <c r="IS78" s="25"/>
      <c r="IT78" s="25"/>
      <c r="IU78" s="25"/>
      <c r="IV78" s="25"/>
      <c r="IW78" s="25"/>
      <c r="IX78" s="25"/>
      <c r="IY78" s="25"/>
      <c r="IZ78" s="25"/>
      <c r="JA78" s="25"/>
      <c r="JB78" s="25"/>
      <c r="JC78" s="25"/>
      <c r="JD78" s="25"/>
      <c r="JE78" s="25"/>
      <c r="JF78" s="25"/>
      <c r="JG78" s="25"/>
      <c r="JH78" s="25"/>
      <c r="JI78" s="25"/>
      <c r="JJ78" s="25"/>
      <c r="JK78" s="25"/>
      <c r="JL78" s="25"/>
      <c r="JM78" s="25"/>
      <c r="JN78" s="25"/>
      <c r="JO78" s="25"/>
      <c r="JP78" s="25"/>
      <c r="JQ78" s="25"/>
      <c r="JR78" s="25"/>
      <c r="JS78" s="25"/>
      <c r="JT78" s="25"/>
      <c r="JU78" s="25"/>
      <c r="JV78" s="25"/>
      <c r="JW78" s="25"/>
      <c r="JX78" s="25"/>
      <c r="JY78" s="25"/>
      <c r="JZ78" s="25"/>
      <c r="KA78" s="25"/>
      <c r="KB78" s="25"/>
      <c r="KC78" s="25"/>
      <c r="KD78" s="25"/>
      <c r="KE78" s="25"/>
      <c r="KF78" s="25"/>
      <c r="KG78" s="25"/>
      <c r="KH78" s="25"/>
      <c r="KI78" s="25"/>
      <c r="KJ78" s="25"/>
      <c r="KK78" s="25"/>
      <c r="KL78" s="25"/>
      <c r="KM78" s="25"/>
      <c r="KN78" s="25"/>
      <c r="KO78" s="25"/>
      <c r="KP78" s="25"/>
      <c r="KQ78" s="25"/>
      <c r="KR78" s="25"/>
      <c r="KS78" s="25"/>
      <c r="KT78" s="25"/>
      <c r="KU78" s="25"/>
      <c r="KV78" s="25"/>
      <c r="KW78" s="25"/>
      <c r="KX78" s="25"/>
      <c r="KY78" s="25"/>
      <c r="KZ78" s="25"/>
      <c r="LA78" s="25"/>
      <c r="LB78" s="25"/>
      <c r="LC78" s="25"/>
      <c r="LD78" s="25"/>
      <c r="LE78" s="25"/>
      <c r="LF78" s="25"/>
      <c r="LG78" s="25"/>
      <c r="LH78" s="25"/>
      <c r="LI78" s="25"/>
      <c r="LJ78" s="25"/>
      <c r="LK78" s="25"/>
      <c r="LL78" s="25"/>
      <c r="LM78" s="25"/>
      <c r="LN78" s="25"/>
      <c r="LO78" s="25"/>
      <c r="LP78" s="25"/>
      <c r="LQ78" s="25"/>
      <c r="LR78" s="25"/>
      <c r="LS78" s="25"/>
      <c r="LT78" s="25"/>
      <c r="LU78" s="25"/>
      <c r="LV78" s="25"/>
      <c r="LW78" s="25"/>
      <c r="LX78" s="25"/>
      <c r="LY78" s="25"/>
      <c r="LZ78" s="25"/>
      <c r="MA78" s="25"/>
      <c r="MB78" s="25"/>
      <c r="MC78" s="25"/>
      <c r="MD78" s="25"/>
      <c r="ME78" s="25"/>
      <c r="MF78" s="25"/>
      <c r="MG78" s="25"/>
      <c r="MH78" s="25"/>
      <c r="MI78" s="25"/>
      <c r="MJ78" s="25"/>
      <c r="MK78" s="25"/>
      <c r="ML78" s="25"/>
      <c r="MM78" s="25"/>
      <c r="MN78" s="25"/>
      <c r="MO78" s="25"/>
      <c r="MP78" s="25"/>
      <c r="MQ78" s="25"/>
      <c r="MR78" s="25"/>
      <c r="MS78" s="25"/>
      <c r="MT78" s="25"/>
      <c r="MU78" s="25"/>
      <c r="MV78" s="25"/>
      <c r="MW78" s="25"/>
      <c r="MX78" s="25"/>
      <c r="MY78" s="25"/>
      <c r="MZ78" s="25"/>
      <c r="NA78" s="25"/>
      <c r="NB78" s="25"/>
      <c r="NC78" s="25"/>
      <c r="ND78" s="25"/>
      <c r="NE78" s="25"/>
      <c r="NF78" s="25"/>
      <c r="NG78" s="25"/>
      <c r="NH78" s="25"/>
      <c r="NI78" s="25"/>
      <c r="NJ78" s="25"/>
      <c r="NK78" s="25"/>
      <c r="NL78" s="25"/>
      <c r="NM78" s="25"/>
      <c r="NN78" s="25"/>
      <c r="NO78" s="25"/>
      <c r="NP78" s="25"/>
      <c r="NQ78" s="25"/>
      <c r="NR78" s="25"/>
      <c r="NS78" s="25"/>
      <c r="NT78" s="25"/>
      <c r="NU78" s="25"/>
      <c r="NV78" s="25"/>
      <c r="NW78" s="25"/>
      <c r="NX78" s="25"/>
      <c r="NY78" s="25"/>
      <c r="NZ78" s="25"/>
      <c r="OA78" s="25"/>
      <c r="OB78" s="25"/>
      <c r="OC78" s="25"/>
      <c r="OD78" s="25"/>
      <c r="OE78" s="25"/>
      <c r="OF78" s="25"/>
      <c r="OG78" s="25"/>
      <c r="OH78" s="25"/>
      <c r="OI78" s="25"/>
      <c r="OJ78" s="25"/>
      <c r="OK78" s="25"/>
      <c r="OL78" s="25"/>
      <c r="OM78" s="25"/>
      <c r="ON78" s="25"/>
      <c r="OO78" s="25"/>
      <c r="OP78" s="25"/>
      <c r="OQ78" s="25"/>
      <c r="OR78" s="25"/>
      <c r="OS78" s="25"/>
      <c r="OT78" s="25"/>
      <c r="OU78" s="25"/>
      <c r="OV78" s="25"/>
      <c r="OW78" s="25"/>
      <c r="OX78" s="25"/>
      <c r="OY78" s="25"/>
      <c r="OZ78" s="25"/>
      <c r="PA78" s="25"/>
      <c r="PB78" s="25"/>
      <c r="PC78" s="25"/>
      <c r="PD78" s="25"/>
      <c r="PE78" s="25"/>
      <c r="PF78" s="25"/>
      <c r="PG78" s="25"/>
      <c r="PH78" s="25"/>
      <c r="PI78" s="25"/>
      <c r="PJ78" s="25"/>
      <c r="PK78" s="25"/>
      <c r="PL78" s="25"/>
      <c r="PM78" s="25"/>
      <c r="PN78" s="25"/>
      <c r="PO78" s="25"/>
      <c r="PP78" s="25"/>
      <c r="PQ78" s="25"/>
      <c r="PR78" s="25"/>
      <c r="PS78" s="25"/>
      <c r="PT78" s="25"/>
      <c r="PU78" s="25"/>
      <c r="PV78" s="25"/>
      <c r="PW78" s="25"/>
      <c r="PX78" s="25"/>
      <c r="PY78" s="25"/>
      <c r="PZ78" s="25"/>
      <c r="QA78" s="25"/>
      <c r="QB78" s="25"/>
      <c r="QC78" s="25"/>
      <c r="QD78" s="25"/>
      <c r="QE78" s="25"/>
      <c r="QF78" s="25"/>
      <c r="QG78" s="25"/>
      <c r="QH78" s="25"/>
      <c r="QI78" s="25"/>
      <c r="QJ78" s="25"/>
      <c r="QK78" s="25"/>
      <c r="QL78" s="25"/>
      <c r="QM78" s="25"/>
      <c r="QN78" s="25"/>
      <c r="QO78" s="25"/>
      <c r="QP78" s="25"/>
      <c r="QQ78" s="25"/>
      <c r="QR78" s="25"/>
      <c r="QS78" s="25"/>
      <c r="QT78" s="25"/>
      <c r="QU78" s="25"/>
      <c r="QV78" s="25"/>
      <c r="QW78" s="25"/>
      <c r="QX78" s="25"/>
      <c r="QY78" s="25"/>
      <c r="QZ78" s="25"/>
      <c r="RA78" s="25"/>
      <c r="RB78" s="25"/>
      <c r="RC78" s="25"/>
      <c r="RD78" s="25"/>
      <c r="RE78" s="25"/>
      <c r="RF78" s="25"/>
      <c r="RG78" s="25"/>
      <c r="RH78" s="25"/>
      <c r="RI78" s="25"/>
      <c r="RJ78" s="25"/>
      <c r="RK78" s="25"/>
      <c r="RL78" s="25"/>
      <c r="RM78" s="25"/>
      <c r="RN78" s="25"/>
      <c r="RO78" s="25"/>
      <c r="RP78" s="25"/>
      <c r="RQ78" s="25"/>
      <c r="RR78" s="25"/>
      <c r="RS78" s="25"/>
      <c r="RT78" s="25"/>
      <c r="RU78" s="25"/>
      <c r="RV78" s="25"/>
      <c r="RW78" s="25"/>
      <c r="RX78" s="25"/>
      <c r="RY78" s="25"/>
      <c r="RZ78" s="25"/>
      <c r="SA78" s="25"/>
      <c r="SB78" s="25"/>
      <c r="SC78" s="25"/>
      <c r="SD78" s="25"/>
      <c r="SE78" s="25"/>
      <c r="SF78" s="25"/>
      <c r="SG78" s="25"/>
      <c r="SH78" s="25"/>
      <c r="SI78" s="25"/>
      <c r="SJ78" s="25"/>
      <c r="SK78" s="25"/>
      <c r="SL78" s="25"/>
      <c r="SM78" s="25"/>
      <c r="SN78" s="25"/>
      <c r="SO78" s="25"/>
      <c r="SP78" s="25"/>
      <c r="SQ78" s="25"/>
      <c r="SR78" s="25"/>
      <c r="SS78" s="25"/>
      <c r="ST78" s="25"/>
      <c r="SU78" s="25"/>
      <c r="SV78" s="25"/>
      <c r="SW78" s="25"/>
      <c r="SX78" s="25"/>
      <c r="SY78" s="25"/>
      <c r="SZ78" s="25"/>
      <c r="TA78" s="25"/>
      <c r="TB78" s="25"/>
      <c r="TC78" s="25"/>
      <c r="TD78" s="25"/>
      <c r="TE78" s="25"/>
      <c r="TF78" s="25"/>
      <c r="TG78" s="25"/>
      <c r="TH78" s="25"/>
      <c r="TI78" s="25"/>
      <c r="TJ78" s="25"/>
      <c r="TK78" s="25"/>
      <c r="TL78" s="25"/>
      <c r="TM78" s="25"/>
      <c r="TN78" s="25"/>
      <c r="TO78" s="25"/>
      <c r="TP78" s="25"/>
      <c r="TQ78" s="25"/>
      <c r="TR78" s="25"/>
      <c r="TS78" s="25"/>
      <c r="TT78" s="25"/>
      <c r="TU78" s="25"/>
      <c r="TV78" s="25"/>
      <c r="TW78" s="25"/>
      <c r="TX78" s="25"/>
      <c r="TY78" s="25"/>
      <c r="TZ78" s="25"/>
      <c r="UA78" s="25"/>
      <c r="UB78" s="25"/>
      <c r="UC78" s="25"/>
      <c r="UD78" s="25"/>
      <c r="UE78" s="25"/>
      <c r="UF78" s="25"/>
      <c r="UG78" s="25"/>
      <c r="UH78" s="25"/>
      <c r="UI78" s="25"/>
      <c r="UJ78" s="25"/>
      <c r="UK78" s="25"/>
      <c r="UL78" s="25"/>
      <c r="UM78" s="25"/>
      <c r="UN78" s="25"/>
      <c r="UO78" s="25"/>
      <c r="UP78" s="25"/>
      <c r="UQ78" s="25"/>
      <c r="UR78" s="25"/>
      <c r="US78" s="25"/>
      <c r="UT78" s="25"/>
      <c r="UU78" s="25"/>
      <c r="UV78" s="25"/>
      <c r="UW78" s="25"/>
      <c r="UX78" s="25"/>
      <c r="UY78" s="25"/>
      <c r="UZ78" s="25"/>
      <c r="VA78" s="25"/>
      <c r="VB78" s="25"/>
      <c r="VC78" s="25"/>
      <c r="VD78" s="25"/>
      <c r="VE78" s="25"/>
      <c r="VF78" s="25"/>
      <c r="VG78" s="25"/>
      <c r="VH78" s="25"/>
      <c r="VI78" s="25"/>
      <c r="VJ78" s="25"/>
      <c r="VK78" s="25"/>
      <c r="VL78" s="25"/>
      <c r="VM78" s="25"/>
      <c r="VN78" s="25"/>
      <c r="VO78" s="25"/>
      <c r="VP78" s="25"/>
      <c r="VQ78" s="25"/>
      <c r="VR78" s="25"/>
      <c r="VS78" s="25"/>
      <c r="VT78" s="25"/>
      <c r="VU78" s="25"/>
      <c r="VV78" s="25"/>
      <c r="VW78" s="25"/>
      <c r="VX78" s="25"/>
      <c r="VY78" s="25"/>
      <c r="VZ78" s="25"/>
      <c r="WA78" s="25"/>
      <c r="WB78" s="25"/>
      <c r="WC78" s="25"/>
      <c r="WD78" s="25"/>
      <c r="WE78" s="25"/>
      <c r="WF78" s="25"/>
      <c r="WG78" s="25"/>
      <c r="WH78" s="25"/>
      <c r="WI78" s="25"/>
      <c r="WJ78" s="25"/>
      <c r="WK78" s="25"/>
      <c r="WL78" s="25"/>
      <c r="WM78" s="25"/>
      <c r="WN78" s="25"/>
      <c r="WO78" s="25"/>
      <c r="WP78" s="25"/>
      <c r="WQ78" s="25"/>
      <c r="WR78" s="25"/>
      <c r="WS78" s="25"/>
      <c r="WT78" s="25"/>
      <c r="WU78" s="25"/>
      <c r="WV78" s="25"/>
      <c r="WW78" s="25"/>
      <c r="WX78" s="25"/>
      <c r="WY78" s="25"/>
      <c r="WZ78" s="25"/>
      <c r="XA78" s="25"/>
      <c r="XB78" s="25"/>
      <c r="XC78" s="25"/>
      <c r="XD78" s="25"/>
      <c r="XE78" s="25"/>
      <c r="XF78" s="25"/>
      <c r="XG78" s="25"/>
      <c r="XH78" s="25"/>
      <c r="XI78" s="25"/>
      <c r="XJ78" s="25"/>
      <c r="XK78" s="25"/>
      <c r="XL78" s="25"/>
      <c r="XM78" s="25"/>
      <c r="XN78" s="25"/>
      <c r="XO78" s="25"/>
      <c r="XP78" s="25"/>
      <c r="XQ78" s="25"/>
      <c r="XR78" s="25"/>
      <c r="XS78" s="25"/>
      <c r="XT78" s="25"/>
      <c r="XU78" s="25"/>
      <c r="XV78" s="25"/>
      <c r="XW78" s="25"/>
      <c r="XX78" s="25"/>
      <c r="XY78" s="25"/>
      <c r="XZ78" s="25"/>
      <c r="YA78" s="25"/>
      <c r="YB78" s="25"/>
      <c r="YC78" s="25"/>
      <c r="YD78" s="25"/>
      <c r="YE78" s="25"/>
      <c r="YF78" s="25"/>
      <c r="YG78" s="25"/>
      <c r="YH78" s="25"/>
      <c r="YI78" s="25"/>
      <c r="YJ78" s="25"/>
      <c r="YK78" s="25"/>
      <c r="YL78" s="25"/>
      <c r="YM78" s="25"/>
      <c r="YN78" s="25"/>
      <c r="YO78" s="25"/>
      <c r="YP78" s="25"/>
      <c r="YQ78" s="25"/>
      <c r="YR78" s="25"/>
      <c r="YS78" s="25"/>
      <c r="YT78" s="25"/>
      <c r="YU78" s="25"/>
      <c r="YV78" s="25"/>
      <c r="YW78" s="25"/>
      <c r="YX78" s="25"/>
      <c r="YY78" s="25"/>
      <c r="YZ78" s="25"/>
      <c r="ZA78" s="25"/>
      <c r="ZB78" s="25"/>
      <c r="ZC78" s="25"/>
      <c r="ZD78" s="25"/>
      <c r="ZE78" s="25"/>
      <c r="ZF78" s="25"/>
      <c r="ZG78" s="25"/>
      <c r="ZH78" s="25"/>
      <c r="ZI78" s="25"/>
      <c r="ZJ78" s="25"/>
      <c r="ZK78" s="25"/>
      <c r="ZL78" s="25"/>
      <c r="ZM78" s="25"/>
      <c r="ZN78" s="25"/>
      <c r="ZO78" s="25"/>
      <c r="ZP78" s="25"/>
      <c r="ZQ78" s="25"/>
      <c r="ZR78" s="25"/>
      <c r="ZS78" s="25"/>
      <c r="ZT78" s="25"/>
      <c r="ZU78" s="25"/>
      <c r="ZV78" s="25"/>
      <c r="ZW78" s="25"/>
      <c r="ZX78" s="25"/>
      <c r="ZY78" s="25"/>
      <c r="ZZ78" s="25"/>
      <c r="AAA78" s="25"/>
      <c r="AAB78" s="25"/>
      <c r="AAC78" s="25"/>
      <c r="AAD78" s="25"/>
      <c r="AAE78" s="25"/>
      <c r="AAF78" s="25"/>
      <c r="AAG78" s="25"/>
      <c r="AAH78" s="25"/>
      <c r="AAI78" s="25"/>
      <c r="AAJ78" s="25"/>
      <c r="AAK78" s="25"/>
      <c r="AAL78" s="25"/>
      <c r="AAM78" s="25"/>
      <c r="AAN78" s="25"/>
      <c r="AAO78" s="25"/>
      <c r="AAP78" s="25"/>
      <c r="AAQ78" s="25"/>
      <c r="AAR78" s="25"/>
      <c r="AAS78" s="25"/>
      <c r="AAT78" s="25"/>
      <c r="AAU78" s="25"/>
      <c r="AAV78" s="25"/>
      <c r="AAW78" s="25"/>
      <c r="AAX78" s="25"/>
      <c r="AAY78" s="25"/>
      <c r="AAZ78" s="25"/>
      <c r="ABA78" s="25"/>
      <c r="ABB78" s="25"/>
      <c r="ABC78" s="25"/>
      <c r="ABD78" s="25"/>
      <c r="ABE78" s="25"/>
      <c r="ABF78" s="25"/>
      <c r="ABG78" s="25"/>
      <c r="ABH78" s="25"/>
      <c r="ABI78" s="25"/>
      <c r="ABJ78" s="25"/>
      <c r="ABK78" s="25"/>
      <c r="ABL78" s="25"/>
      <c r="ABM78" s="25"/>
      <c r="ABN78" s="25"/>
      <c r="ABO78" s="25"/>
      <c r="ABP78" s="25"/>
      <c r="ABQ78" s="25"/>
      <c r="ABR78" s="25"/>
      <c r="ABS78" s="25"/>
      <c r="ABT78" s="25"/>
      <c r="ABU78" s="25"/>
      <c r="ABV78" s="25"/>
      <c r="ABW78" s="25"/>
      <c r="ABX78" s="25"/>
      <c r="ABY78" s="25"/>
      <c r="ABZ78" s="25"/>
      <c r="ACA78" s="25"/>
      <c r="ACB78" s="25"/>
      <c r="ACC78" s="25"/>
      <c r="ACD78" s="25"/>
      <c r="ACE78" s="25"/>
      <c r="ACF78" s="25"/>
      <c r="ACG78" s="25"/>
      <c r="ACH78" s="25"/>
      <c r="ACI78" s="25"/>
      <c r="ACJ78" s="25"/>
      <c r="ACK78" s="25"/>
      <c r="ACL78" s="25"/>
      <c r="ACM78" s="25"/>
      <c r="ACN78" s="25"/>
      <c r="ACO78" s="25"/>
      <c r="ACP78" s="25"/>
      <c r="ACQ78" s="25"/>
      <c r="ACR78" s="25"/>
      <c r="ACS78" s="25"/>
      <c r="ACT78" s="25"/>
      <c r="ACU78" s="25"/>
      <c r="ACV78" s="25"/>
      <c r="ACW78" s="25"/>
      <c r="ACX78" s="25"/>
      <c r="ACY78" s="25"/>
      <c r="ACZ78" s="25"/>
      <c r="ADA78" s="25"/>
      <c r="ADB78" s="25"/>
      <c r="ADC78" s="25"/>
      <c r="ADD78" s="25"/>
      <c r="ADE78" s="25"/>
      <c r="ADF78" s="25"/>
      <c r="ADG78" s="25"/>
      <c r="ADH78" s="25"/>
      <c r="ADI78" s="25"/>
      <c r="ADJ78" s="25"/>
      <c r="ADK78" s="25"/>
      <c r="ADL78" s="25"/>
      <c r="ADM78" s="25"/>
      <c r="ADN78" s="25"/>
      <c r="ADO78" s="25"/>
      <c r="ADP78" s="25"/>
      <c r="ADQ78" s="25"/>
      <c r="ADR78" s="25"/>
      <c r="ADS78" s="25"/>
      <c r="ADT78" s="25"/>
      <c r="ADU78" s="25"/>
      <c r="ADV78" s="25"/>
      <c r="ADW78" s="25"/>
      <c r="ADX78" s="25"/>
      <c r="ADY78" s="25"/>
      <c r="ADZ78" s="25"/>
      <c r="AEA78" s="25"/>
      <c r="AEB78" s="25"/>
      <c r="AEC78" s="25"/>
      <c r="AED78" s="25"/>
      <c r="AEE78" s="25"/>
      <c r="AEF78" s="25"/>
      <c r="AEG78" s="25"/>
      <c r="AEH78" s="25"/>
      <c r="AEI78" s="25"/>
      <c r="AEJ78" s="25"/>
      <c r="AEK78" s="25"/>
      <c r="AEL78" s="25"/>
      <c r="AEM78" s="25"/>
      <c r="AEN78" s="25"/>
      <c r="AEO78" s="25"/>
      <c r="AEP78" s="25"/>
      <c r="AEQ78" s="25"/>
      <c r="AER78" s="25"/>
      <c r="AES78" s="25"/>
      <c r="AET78" s="25"/>
      <c r="AEU78" s="25"/>
      <c r="AEV78" s="25"/>
      <c r="AEW78" s="25"/>
      <c r="AEX78" s="25"/>
      <c r="AEY78" s="25"/>
      <c r="AEZ78" s="25"/>
      <c r="AFA78" s="25"/>
      <c r="AFB78" s="25"/>
      <c r="AFC78" s="25"/>
      <c r="AFD78" s="25"/>
      <c r="AFE78" s="25"/>
      <c r="AFF78" s="25"/>
      <c r="AFG78" s="25"/>
      <c r="AFH78" s="25"/>
      <c r="AFI78" s="25"/>
      <c r="AFJ78" s="25"/>
      <c r="AFK78" s="25"/>
      <c r="AFL78" s="25"/>
      <c r="AFM78" s="25"/>
      <c r="AFN78" s="25"/>
      <c r="AFO78" s="25"/>
      <c r="AFP78" s="25"/>
      <c r="AFQ78" s="25"/>
      <c r="AFR78" s="25"/>
      <c r="AFS78" s="25"/>
      <c r="AFT78" s="25"/>
      <c r="AFU78" s="25"/>
      <c r="AFV78" s="25"/>
      <c r="AFW78" s="25"/>
      <c r="AFX78" s="25"/>
      <c r="AFY78" s="25"/>
      <c r="AFZ78" s="25"/>
      <c r="AGA78" s="25"/>
      <c r="AGB78" s="25"/>
      <c r="AGC78" s="25"/>
      <c r="AGD78" s="25"/>
      <c r="AGE78" s="25"/>
      <c r="AGF78" s="25"/>
      <c r="AGG78" s="25"/>
      <c r="AGH78" s="25"/>
      <c r="AGI78" s="25"/>
      <c r="AGJ78" s="25"/>
      <c r="AGK78" s="25"/>
      <c r="AGL78" s="25"/>
      <c r="AGM78" s="25"/>
      <c r="AGN78" s="25"/>
      <c r="AGO78" s="25"/>
      <c r="AGP78" s="25"/>
      <c r="AGQ78" s="25"/>
      <c r="AGR78" s="25"/>
      <c r="AGS78" s="25"/>
      <c r="AGT78" s="25"/>
      <c r="AGU78" s="25"/>
      <c r="AGV78" s="25"/>
      <c r="AGW78" s="25"/>
      <c r="AGX78" s="25"/>
      <c r="AGY78" s="25"/>
      <c r="AGZ78" s="25"/>
      <c r="AHA78" s="25"/>
      <c r="AHB78" s="25"/>
      <c r="AHC78" s="25"/>
      <c r="AHD78" s="25"/>
      <c r="AHE78" s="25"/>
      <c r="AHF78" s="25"/>
      <c r="AHG78" s="25"/>
      <c r="AHH78" s="25"/>
      <c r="AHI78" s="25"/>
      <c r="AHJ78" s="25"/>
      <c r="AHK78" s="25"/>
      <c r="AHL78" s="25"/>
      <c r="AHM78" s="25"/>
      <c r="AHN78" s="25"/>
      <c r="AHO78" s="25"/>
      <c r="AHP78" s="25"/>
      <c r="AHQ78" s="25"/>
      <c r="AHR78" s="25"/>
      <c r="AHS78" s="25"/>
      <c r="AHT78" s="25"/>
      <c r="AHU78" s="25"/>
      <c r="AHV78" s="25"/>
      <c r="AHW78" s="25"/>
      <c r="AHX78" s="25"/>
      <c r="AHY78" s="25"/>
      <c r="AHZ78" s="25"/>
      <c r="AIA78" s="25"/>
      <c r="AIB78" s="25"/>
      <c r="AIC78" s="25"/>
      <c r="AID78" s="25"/>
      <c r="AIE78" s="25"/>
      <c r="AIF78" s="25"/>
      <c r="AIG78" s="25"/>
      <c r="AIH78" s="25"/>
      <c r="AII78" s="25"/>
      <c r="AIJ78" s="25"/>
      <c r="AIK78" s="25"/>
      <c r="AIL78" s="25"/>
      <c r="AIM78" s="25"/>
      <c r="AIN78" s="25"/>
      <c r="AIO78" s="25"/>
      <c r="AIP78" s="25"/>
      <c r="AIQ78" s="25"/>
      <c r="AIR78" s="25"/>
      <c r="AIS78" s="25"/>
      <c r="AIT78" s="25"/>
      <c r="AIU78" s="25"/>
      <c r="AIV78" s="25"/>
      <c r="AIW78" s="25"/>
      <c r="AIX78" s="25"/>
      <c r="AIY78" s="25"/>
      <c r="AIZ78" s="25"/>
      <c r="AJA78" s="25"/>
      <c r="AJB78" s="25"/>
      <c r="AJC78" s="25"/>
      <c r="AJD78" s="25"/>
      <c r="AJE78" s="25"/>
      <c r="AJF78" s="25"/>
      <c r="AJG78" s="25"/>
      <c r="AJH78" s="25"/>
      <c r="AJI78" s="25"/>
      <c r="AJJ78" s="25"/>
      <c r="AJK78" s="25"/>
      <c r="AJL78" s="25"/>
      <c r="AJM78" s="25"/>
      <c r="AJN78" s="25"/>
      <c r="AJO78" s="25"/>
      <c r="AJP78" s="25"/>
      <c r="AJQ78" s="25"/>
      <c r="AJR78" s="25"/>
      <c r="AJS78" s="25"/>
      <c r="AJT78" s="25"/>
      <c r="AJU78" s="25"/>
      <c r="AJV78" s="25"/>
      <c r="AJW78" s="25"/>
      <c r="AJX78" s="25"/>
      <c r="AJY78" s="25"/>
      <c r="AJZ78" s="25"/>
      <c r="AKA78" s="25"/>
      <c r="AKB78" s="25"/>
      <c r="AKC78" s="25"/>
      <c r="AKD78" s="25"/>
      <c r="AKE78" s="25"/>
      <c r="AKF78" s="25"/>
      <c r="AKG78" s="25"/>
      <c r="AKH78" s="25"/>
      <c r="AKI78" s="25"/>
      <c r="AKJ78" s="25"/>
      <c r="AKK78" s="25"/>
      <c r="AKL78" s="25"/>
      <c r="AKM78" s="25"/>
      <c r="AKN78" s="25"/>
      <c r="AKO78" s="25"/>
      <c r="AKP78" s="25"/>
      <c r="AKQ78" s="25"/>
      <c r="AKR78" s="25"/>
      <c r="AKS78" s="25"/>
      <c r="AKT78" s="25"/>
      <c r="AKU78" s="25"/>
      <c r="AKV78" s="25"/>
      <c r="AKW78" s="25"/>
      <c r="AKX78" s="25"/>
      <c r="AKY78" s="25"/>
      <c r="AKZ78" s="25"/>
      <c r="ALA78" s="25"/>
      <c r="ALB78" s="25"/>
      <c r="ALC78" s="25"/>
      <c r="ALD78" s="25"/>
      <c r="ALE78" s="25"/>
      <c r="ALF78" s="25"/>
      <c r="ALG78" s="25"/>
      <c r="ALH78" s="25"/>
      <c r="ALI78" s="25"/>
      <c r="ALJ78" s="25"/>
      <c r="ALK78" s="25"/>
      <c r="ALL78" s="25"/>
      <c r="ALM78" s="25"/>
      <c r="ALN78" s="25"/>
      <c r="ALO78" s="25"/>
      <c r="ALP78" s="25"/>
      <c r="ALQ78" s="25"/>
      <c r="ALR78" s="25"/>
      <c r="ALS78" s="25"/>
      <c r="ALT78" s="25"/>
      <c r="ALU78" s="25"/>
      <c r="ALV78" s="25"/>
      <c r="ALW78" s="25"/>
      <c r="ALX78" s="25"/>
      <c r="ALY78" s="25"/>
      <c r="ALZ78" s="25"/>
      <c r="AMA78" s="25"/>
      <c r="AMB78" s="25"/>
      <c r="AMC78" s="25"/>
      <c r="AMD78" s="25"/>
      <c r="AME78" s="25"/>
      <c r="AMF78" s="25"/>
      <c r="AMG78" s="25"/>
      <c r="AMH78" s="25"/>
      <c r="AMI78" s="25"/>
      <c r="AMJ78" s="25"/>
      <c r="AMK78" s="25"/>
      <c r="AML78" s="25"/>
      <c r="AMM78" s="25"/>
      <c r="AMN78" s="25"/>
      <c r="AMO78" s="25"/>
      <c r="AMP78" s="25"/>
      <c r="AMQ78" s="25"/>
      <c r="AMR78" s="25"/>
      <c r="AMS78" s="25"/>
      <c r="AMT78" s="25"/>
      <c r="AMU78" s="25"/>
      <c r="AMV78" s="25"/>
      <c r="AMW78" s="25"/>
      <c r="AMX78" s="25"/>
      <c r="AMY78" s="25"/>
      <c r="AMZ78" s="25"/>
      <c r="ANA78" s="25"/>
      <c r="ANB78" s="25"/>
      <c r="ANC78" s="25"/>
      <c r="AND78" s="25"/>
      <c r="ANE78" s="25"/>
      <c r="ANF78" s="25"/>
      <c r="ANG78" s="25"/>
      <c r="ANH78" s="25"/>
      <c r="ANI78" s="25"/>
      <c r="ANJ78" s="25"/>
      <c r="ANK78" s="25"/>
      <c r="ANL78" s="25"/>
      <c r="ANM78" s="25"/>
      <c r="ANN78" s="25"/>
      <c r="ANO78" s="25"/>
      <c r="ANP78" s="25"/>
      <c r="ANQ78" s="25"/>
      <c r="ANR78" s="25"/>
      <c r="ANS78" s="25"/>
      <c r="ANT78" s="25"/>
      <c r="ANU78" s="25"/>
      <c r="ANV78" s="25"/>
      <c r="ANW78" s="25"/>
      <c r="ANX78" s="25"/>
      <c r="ANY78" s="25"/>
      <c r="ANZ78" s="25"/>
      <c r="AOA78" s="25"/>
      <c r="AOB78" s="25"/>
      <c r="AOC78" s="25"/>
      <c r="AOD78" s="25"/>
      <c r="AOE78" s="25"/>
      <c r="AOF78" s="25"/>
      <c r="AOG78" s="25"/>
      <c r="AOH78" s="25"/>
      <c r="AOI78" s="25"/>
      <c r="AOJ78" s="25"/>
      <c r="AOK78" s="25"/>
      <c r="AOL78" s="25"/>
      <c r="AOM78" s="25"/>
      <c r="AON78" s="25"/>
      <c r="AOO78" s="25"/>
      <c r="AOP78" s="25"/>
      <c r="AOQ78" s="25"/>
      <c r="AOR78" s="25"/>
      <c r="AOS78" s="25"/>
      <c r="AOT78" s="25"/>
      <c r="AOU78" s="25"/>
      <c r="AOV78" s="25"/>
      <c r="AOW78" s="25"/>
      <c r="AOX78" s="25"/>
      <c r="AOY78" s="25"/>
      <c r="AOZ78" s="25"/>
      <c r="APA78" s="25"/>
      <c r="APB78" s="25"/>
      <c r="APC78" s="25"/>
      <c r="APD78" s="25"/>
      <c r="APE78" s="25"/>
      <c r="APF78" s="25"/>
      <c r="APG78" s="25"/>
      <c r="APH78" s="25"/>
      <c r="API78" s="25"/>
      <c r="APJ78" s="25"/>
      <c r="APK78" s="25"/>
      <c r="APL78" s="25"/>
      <c r="APM78" s="25"/>
      <c r="APN78" s="25"/>
      <c r="APO78" s="25"/>
      <c r="APP78" s="25"/>
      <c r="APQ78" s="25"/>
      <c r="APR78" s="25"/>
      <c r="APS78" s="25"/>
      <c r="APT78" s="25"/>
      <c r="APU78" s="25"/>
      <c r="APV78" s="25"/>
      <c r="APW78" s="25"/>
      <c r="APX78" s="25"/>
      <c r="APY78" s="25"/>
      <c r="APZ78" s="25"/>
      <c r="AQA78" s="25"/>
      <c r="AQB78" s="25"/>
      <c r="AQC78" s="25"/>
      <c r="AQD78" s="25"/>
      <c r="AQE78" s="25"/>
      <c r="AQF78" s="25"/>
      <c r="AQG78" s="25"/>
      <c r="AQH78" s="25"/>
      <c r="AQI78" s="25"/>
      <c r="AQJ78" s="25"/>
      <c r="AQK78" s="25"/>
      <c r="AQL78" s="25"/>
      <c r="AQM78" s="25"/>
      <c r="AQN78" s="25"/>
      <c r="AQO78" s="25"/>
      <c r="AQP78" s="25"/>
      <c r="AQQ78" s="25"/>
      <c r="AQR78" s="25"/>
      <c r="AQS78" s="25"/>
      <c r="AQT78" s="25"/>
      <c r="AQU78" s="25"/>
      <c r="AQV78" s="25"/>
      <c r="AQW78" s="25"/>
      <c r="AQX78" s="25"/>
      <c r="AQY78" s="25"/>
      <c r="AQZ78" s="25"/>
      <c r="ARA78" s="25"/>
      <c r="ARB78" s="25"/>
      <c r="ARC78" s="25"/>
      <c r="ARD78" s="25"/>
      <c r="ARE78" s="25"/>
      <c r="ARF78" s="25"/>
      <c r="ARG78" s="25"/>
      <c r="ARH78" s="25"/>
      <c r="ARI78" s="25"/>
      <c r="ARJ78" s="25"/>
      <c r="ARK78" s="25"/>
      <c r="ARL78" s="25"/>
      <c r="ARM78" s="25"/>
      <c r="ARN78" s="25"/>
      <c r="ARO78" s="25"/>
      <c r="ARP78" s="25"/>
      <c r="ARQ78" s="25"/>
      <c r="ARR78" s="25"/>
      <c r="ARS78" s="25"/>
      <c r="ART78" s="25"/>
      <c r="ARU78" s="25"/>
      <c r="ARV78" s="25"/>
      <c r="ARW78" s="25"/>
      <c r="ARX78" s="25"/>
      <c r="ARY78" s="25"/>
      <c r="ARZ78" s="25"/>
      <c r="ASA78" s="25"/>
      <c r="ASB78" s="25"/>
      <c r="ASC78" s="25"/>
      <c r="ASD78" s="25"/>
      <c r="ASE78" s="25"/>
      <c r="ASF78" s="25"/>
      <c r="ASG78" s="25"/>
      <c r="ASH78" s="25"/>
      <c r="ASI78" s="25"/>
      <c r="ASJ78" s="25"/>
      <c r="ASK78" s="25"/>
      <c r="ASL78" s="25"/>
      <c r="ASM78" s="25"/>
      <c r="ASN78" s="25"/>
      <c r="ASO78" s="25"/>
      <c r="ASP78" s="25"/>
      <c r="ASQ78" s="25"/>
      <c r="ASR78" s="25"/>
      <c r="ASS78" s="25"/>
      <c r="AST78" s="25"/>
      <c r="ASU78" s="25"/>
      <c r="ASV78" s="25"/>
      <c r="ASW78" s="25"/>
      <c r="ASX78" s="25"/>
      <c r="ASY78" s="25"/>
      <c r="ASZ78" s="25"/>
      <c r="ATA78" s="25"/>
      <c r="ATB78" s="25"/>
      <c r="ATC78" s="25"/>
      <c r="ATD78" s="25"/>
      <c r="ATE78" s="25"/>
      <c r="ATF78" s="25"/>
      <c r="ATG78" s="25"/>
      <c r="ATH78" s="25"/>
      <c r="ATI78" s="25"/>
      <c r="ATJ78" s="25"/>
      <c r="ATK78" s="25"/>
      <c r="ATL78" s="25"/>
      <c r="ATM78" s="25"/>
      <c r="ATN78" s="25"/>
      <c r="ATO78" s="25"/>
      <c r="ATP78" s="25"/>
      <c r="ATQ78" s="25"/>
      <c r="ATR78" s="25"/>
      <c r="ATS78" s="25"/>
      <c r="ATT78" s="25"/>
      <c r="ATU78" s="25"/>
      <c r="ATV78" s="25"/>
      <c r="ATW78" s="25"/>
      <c r="ATX78" s="25"/>
      <c r="ATY78" s="25"/>
      <c r="ATZ78" s="25"/>
      <c r="AUA78" s="25"/>
      <c r="AUB78" s="25"/>
      <c r="AUC78" s="25"/>
      <c r="AUD78" s="25"/>
      <c r="AUE78" s="25"/>
      <c r="AUF78" s="25"/>
      <c r="AUG78" s="25"/>
      <c r="AUH78" s="25"/>
      <c r="AUI78" s="25"/>
      <c r="AUJ78" s="25"/>
      <c r="AUK78" s="25"/>
      <c r="AUL78" s="25"/>
      <c r="AUM78" s="25"/>
      <c r="AUN78" s="25"/>
      <c r="AUO78" s="25"/>
      <c r="AUP78" s="25"/>
      <c r="AUQ78" s="25"/>
      <c r="AUR78" s="25"/>
      <c r="AUS78" s="25"/>
      <c r="AUT78" s="25"/>
      <c r="AUU78" s="25"/>
      <c r="AUV78" s="25"/>
      <c r="AUW78" s="25"/>
      <c r="AUX78" s="25"/>
      <c r="AUY78" s="25"/>
      <c r="AUZ78" s="25"/>
      <c r="AVA78" s="25"/>
      <c r="AVB78" s="25"/>
      <c r="AVC78" s="25"/>
      <c r="AVD78" s="25"/>
      <c r="AVE78" s="25"/>
      <c r="AVF78" s="25"/>
      <c r="AVG78" s="25"/>
      <c r="AVH78" s="25"/>
      <c r="AVI78" s="25"/>
      <c r="AVJ78" s="25"/>
      <c r="AVK78" s="25"/>
      <c r="AVL78" s="25"/>
      <c r="AVM78" s="25"/>
      <c r="AVN78" s="25"/>
      <c r="AVO78" s="25"/>
      <c r="AVP78" s="25"/>
      <c r="AVQ78" s="25"/>
      <c r="AVR78" s="25"/>
      <c r="AVS78" s="25"/>
      <c r="AVT78" s="25"/>
      <c r="AVU78" s="25"/>
      <c r="AVV78" s="25"/>
      <c r="AVW78" s="25"/>
      <c r="AVX78" s="25"/>
      <c r="AVY78" s="25"/>
      <c r="AVZ78" s="25"/>
      <c r="AWA78" s="25"/>
      <c r="AWB78" s="25"/>
      <c r="AWC78" s="25"/>
      <c r="AWD78" s="25"/>
      <c r="AWE78" s="25"/>
      <c r="AWF78" s="25"/>
      <c r="AWG78" s="25"/>
      <c r="AWH78" s="25"/>
      <c r="AWI78" s="25"/>
      <c r="AWJ78" s="25"/>
      <c r="AWK78" s="25"/>
      <c r="AWL78" s="25"/>
      <c r="AWM78" s="25"/>
      <c r="AWN78" s="25"/>
      <c r="AWO78" s="25"/>
      <c r="AWP78" s="25"/>
      <c r="AWQ78" s="25"/>
      <c r="AWR78" s="25"/>
      <c r="AWS78" s="25"/>
      <c r="AWT78" s="25"/>
      <c r="AWU78" s="25"/>
      <c r="AWV78" s="25"/>
      <c r="AWW78" s="25"/>
      <c r="AWX78" s="25"/>
      <c r="AWY78" s="25"/>
      <c r="AWZ78" s="25"/>
      <c r="AXA78" s="25"/>
      <c r="AXB78" s="25"/>
      <c r="AXC78" s="25"/>
      <c r="AXD78" s="25"/>
      <c r="AXE78" s="25"/>
      <c r="AXF78" s="25"/>
      <c r="AXG78" s="25"/>
      <c r="AXH78" s="25"/>
      <c r="AXI78" s="25"/>
      <c r="AXJ78" s="25"/>
      <c r="AXK78" s="25"/>
      <c r="AXL78" s="25"/>
      <c r="AXM78" s="25"/>
      <c r="AXN78" s="25"/>
      <c r="AXO78" s="25"/>
      <c r="AXP78" s="25"/>
      <c r="AXQ78" s="25"/>
      <c r="AXR78" s="25"/>
      <c r="AXS78" s="25"/>
      <c r="AXT78" s="25"/>
      <c r="AXU78" s="25"/>
      <c r="AXV78" s="25"/>
      <c r="AXW78" s="25"/>
      <c r="AXX78" s="25"/>
      <c r="AXY78" s="25"/>
      <c r="AXZ78" s="25"/>
      <c r="AYA78" s="25"/>
      <c r="AYB78" s="25"/>
      <c r="AYC78" s="25"/>
      <c r="AYD78" s="25"/>
      <c r="AYE78" s="25"/>
      <c r="AYF78" s="25"/>
      <c r="AYG78" s="25"/>
      <c r="AYH78" s="25"/>
      <c r="AYI78" s="25"/>
      <c r="AYJ78" s="25"/>
      <c r="AYK78" s="25"/>
      <c r="AYL78" s="25"/>
      <c r="AYM78" s="25"/>
      <c r="AYN78" s="25"/>
      <c r="AYO78" s="25"/>
      <c r="AYP78" s="25"/>
      <c r="AYQ78" s="25"/>
      <c r="AYR78" s="25"/>
      <c r="AYS78" s="25"/>
      <c r="AYT78" s="25"/>
      <c r="AYU78" s="25"/>
      <c r="AYV78" s="25"/>
      <c r="AYW78" s="25"/>
      <c r="AYX78" s="25"/>
      <c r="AYY78" s="25"/>
      <c r="AYZ78" s="25"/>
      <c r="AZA78" s="25"/>
      <c r="AZB78" s="25"/>
      <c r="AZC78" s="25"/>
      <c r="AZD78" s="25"/>
      <c r="AZE78" s="25"/>
      <c r="AZF78" s="25"/>
      <c r="AZG78" s="25"/>
      <c r="AZH78" s="25"/>
      <c r="AZI78" s="25"/>
      <c r="AZJ78" s="25"/>
      <c r="AZK78" s="25"/>
      <c r="AZL78" s="25"/>
      <c r="AZM78" s="25"/>
      <c r="AZN78" s="25"/>
      <c r="AZO78" s="25"/>
      <c r="AZP78" s="25"/>
      <c r="AZQ78" s="25"/>
      <c r="AZR78" s="25"/>
      <c r="AZS78" s="25"/>
      <c r="AZT78" s="25"/>
      <c r="AZU78" s="25"/>
      <c r="AZV78" s="25"/>
      <c r="AZW78" s="25"/>
      <c r="AZX78" s="25"/>
      <c r="AZY78" s="25"/>
      <c r="AZZ78" s="25"/>
      <c r="BAA78" s="25"/>
      <c r="BAB78" s="25"/>
      <c r="BAC78" s="25"/>
      <c r="BAD78" s="25"/>
      <c r="BAE78" s="25"/>
      <c r="BAF78" s="25"/>
      <c r="BAG78" s="25"/>
      <c r="BAH78" s="25"/>
      <c r="BAI78" s="25"/>
      <c r="BAJ78" s="25"/>
      <c r="BAK78" s="25"/>
      <c r="BAL78" s="25"/>
      <c r="BAM78" s="25"/>
      <c r="BAN78" s="25"/>
      <c r="BAO78" s="25"/>
      <c r="BAP78" s="25"/>
      <c r="BAQ78" s="25"/>
      <c r="BAR78" s="25"/>
      <c r="BAS78" s="25"/>
      <c r="BAT78" s="25"/>
      <c r="BAU78" s="25"/>
      <c r="BAV78" s="25"/>
      <c r="BAW78" s="25"/>
      <c r="BAX78" s="25"/>
      <c r="BAY78" s="25"/>
      <c r="BAZ78" s="25"/>
      <c r="BBA78" s="25"/>
      <c r="BBB78" s="25"/>
      <c r="BBC78" s="25"/>
      <c r="BBD78" s="25"/>
      <c r="BBE78" s="25"/>
      <c r="BBF78" s="25"/>
      <c r="BBG78" s="25"/>
      <c r="BBH78" s="25"/>
      <c r="BBI78" s="25"/>
      <c r="BBJ78" s="25"/>
      <c r="BBK78" s="25"/>
      <c r="BBL78" s="25"/>
      <c r="BBM78" s="25"/>
      <c r="BBN78" s="25"/>
      <c r="BBO78" s="25"/>
      <c r="BBP78" s="25"/>
      <c r="BBQ78" s="25"/>
      <c r="BBR78" s="25"/>
      <c r="BBS78" s="25"/>
      <c r="BBT78" s="25"/>
      <c r="BBU78" s="25"/>
      <c r="BBV78" s="25"/>
      <c r="BBW78" s="25"/>
      <c r="BBX78" s="25"/>
      <c r="BBY78" s="25"/>
      <c r="BBZ78" s="25"/>
      <c r="BCA78" s="25"/>
      <c r="BCB78" s="25"/>
      <c r="BCC78" s="25"/>
      <c r="BCD78" s="25"/>
      <c r="BCE78" s="25"/>
      <c r="BCF78" s="25"/>
      <c r="BCG78" s="25"/>
      <c r="BCH78" s="25"/>
      <c r="BCI78" s="25"/>
      <c r="BCJ78" s="25"/>
      <c r="BCK78" s="25"/>
      <c r="BCL78" s="25"/>
      <c r="BCM78" s="25"/>
      <c r="BCN78" s="25"/>
      <c r="BCO78" s="25"/>
      <c r="BCP78" s="25"/>
      <c r="BCQ78" s="25"/>
      <c r="BCR78" s="25"/>
      <c r="BCS78" s="25"/>
      <c r="BCT78" s="25"/>
      <c r="BCU78" s="25"/>
      <c r="BCV78" s="25"/>
      <c r="BCW78" s="25"/>
      <c r="BCX78" s="25"/>
      <c r="BCY78" s="25"/>
      <c r="BCZ78" s="25"/>
      <c r="BDA78" s="25"/>
      <c r="BDB78" s="25"/>
      <c r="BDC78" s="25"/>
      <c r="BDD78" s="25"/>
      <c r="BDE78" s="25"/>
      <c r="BDF78" s="25"/>
      <c r="BDG78" s="25"/>
      <c r="BDH78" s="25"/>
      <c r="BDI78" s="25"/>
      <c r="BDJ78" s="25"/>
      <c r="BDK78" s="25"/>
      <c r="BDL78" s="25"/>
      <c r="BDM78" s="25"/>
      <c r="BDN78" s="25"/>
      <c r="BDO78" s="25"/>
      <c r="BDP78" s="25"/>
      <c r="BDQ78" s="25"/>
      <c r="BDR78" s="25"/>
      <c r="BDS78" s="25"/>
      <c r="BDT78" s="25"/>
      <c r="BDU78" s="25"/>
      <c r="BDV78" s="25"/>
      <c r="BDW78" s="25"/>
      <c r="BDX78" s="25"/>
      <c r="BDY78" s="25"/>
      <c r="BDZ78" s="25"/>
      <c r="BEA78" s="25"/>
      <c r="BEB78" s="25"/>
      <c r="BEC78" s="25"/>
      <c r="BED78" s="25"/>
      <c r="BEE78" s="25"/>
      <c r="BEF78" s="25"/>
      <c r="BEG78" s="25"/>
      <c r="BEH78" s="25"/>
      <c r="BEI78" s="25"/>
      <c r="BEJ78" s="25"/>
      <c r="BEK78" s="25"/>
      <c r="BEL78" s="25"/>
      <c r="BEM78" s="25"/>
      <c r="BEN78" s="25"/>
      <c r="BEO78" s="25"/>
      <c r="BEP78" s="25"/>
      <c r="BEQ78" s="25"/>
      <c r="BER78" s="25"/>
      <c r="BES78" s="25"/>
      <c r="BET78" s="25"/>
      <c r="BEU78" s="25"/>
      <c r="BEV78" s="25"/>
      <c r="BEW78" s="25"/>
      <c r="BEX78" s="25"/>
      <c r="BEY78" s="25"/>
      <c r="BEZ78" s="25"/>
      <c r="BFA78" s="25"/>
      <c r="BFB78" s="25"/>
      <c r="BFC78" s="25"/>
      <c r="BFD78" s="25"/>
      <c r="BFE78" s="25"/>
      <c r="BFF78" s="25"/>
      <c r="BFG78" s="25"/>
      <c r="BFH78" s="25"/>
      <c r="BFI78" s="25"/>
      <c r="BFJ78" s="25"/>
      <c r="BFK78" s="25"/>
      <c r="BFL78" s="25"/>
      <c r="BFM78" s="25"/>
      <c r="BFN78" s="25"/>
      <c r="BFO78" s="25"/>
      <c r="BFP78" s="25"/>
      <c r="BFQ78" s="25"/>
      <c r="BFR78" s="25"/>
      <c r="BFS78" s="25"/>
      <c r="BFT78" s="25"/>
      <c r="BFU78" s="25"/>
      <c r="BFV78" s="25"/>
      <c r="BFW78" s="25"/>
      <c r="BFX78" s="25"/>
      <c r="BFY78" s="25"/>
      <c r="BFZ78" s="25"/>
      <c r="BGA78" s="25"/>
      <c r="BGB78" s="25"/>
      <c r="BGC78" s="25"/>
      <c r="BGD78" s="25"/>
      <c r="BGE78" s="25"/>
      <c r="BGF78" s="25"/>
      <c r="BGG78" s="25"/>
      <c r="BGH78" s="25"/>
      <c r="BGI78" s="25"/>
      <c r="BGJ78" s="25"/>
      <c r="BGK78" s="25"/>
      <c r="BGL78" s="25"/>
      <c r="BGM78" s="25"/>
      <c r="BGN78" s="25"/>
      <c r="BGO78" s="25"/>
      <c r="BGP78" s="25"/>
      <c r="BGQ78" s="25"/>
      <c r="BGR78" s="25"/>
      <c r="BGS78" s="25"/>
      <c r="BGT78" s="25"/>
      <c r="BGU78" s="25"/>
      <c r="BGV78" s="25"/>
      <c r="BGW78" s="25"/>
      <c r="BGX78" s="25"/>
      <c r="BGY78" s="25"/>
      <c r="BGZ78" s="25"/>
      <c r="BHA78" s="25"/>
      <c r="BHB78" s="25"/>
      <c r="BHC78" s="25"/>
      <c r="BHD78" s="25"/>
      <c r="BHE78" s="25"/>
      <c r="BHF78" s="25"/>
      <c r="BHG78" s="25"/>
      <c r="BHH78" s="25"/>
      <c r="BHI78" s="25"/>
      <c r="BHJ78" s="25"/>
      <c r="BHK78" s="25"/>
      <c r="BHL78" s="25"/>
      <c r="BHM78" s="25"/>
      <c r="BHN78" s="25"/>
      <c r="BHO78" s="25"/>
      <c r="BHP78" s="25"/>
      <c r="BHQ78" s="25"/>
      <c r="BHR78" s="25"/>
      <c r="BHS78" s="25"/>
      <c r="BHT78" s="25"/>
      <c r="BHU78" s="25"/>
      <c r="BHV78" s="25"/>
      <c r="BHW78" s="25"/>
      <c r="BHX78" s="25"/>
      <c r="BHY78" s="25"/>
      <c r="BHZ78" s="25"/>
      <c r="BIA78" s="25"/>
      <c r="BIB78" s="25"/>
      <c r="BIC78" s="25"/>
      <c r="BID78" s="25"/>
      <c r="BIE78" s="25"/>
      <c r="BIF78" s="25"/>
      <c r="BIG78" s="25"/>
      <c r="BIH78" s="25"/>
      <c r="BII78" s="25"/>
      <c r="BIJ78" s="25"/>
      <c r="BIK78" s="25"/>
      <c r="BIL78" s="25"/>
      <c r="BIM78" s="25"/>
      <c r="BIN78" s="25"/>
      <c r="BIO78" s="25"/>
      <c r="BIP78" s="25"/>
      <c r="BIQ78" s="25"/>
      <c r="BIR78" s="25"/>
      <c r="BIS78" s="25"/>
      <c r="BIT78" s="25"/>
      <c r="BIU78" s="25"/>
      <c r="BIV78" s="25"/>
      <c r="BIW78" s="25"/>
      <c r="BIX78" s="25"/>
      <c r="BIY78" s="25"/>
      <c r="BIZ78" s="25"/>
      <c r="BJA78" s="25"/>
      <c r="BJB78" s="25"/>
      <c r="BJC78" s="25"/>
      <c r="BJD78" s="25"/>
      <c r="BJE78" s="25"/>
      <c r="BJF78" s="25"/>
      <c r="BJG78" s="25"/>
      <c r="BJH78" s="25"/>
      <c r="BJI78" s="25"/>
      <c r="BJJ78" s="25"/>
      <c r="BJK78" s="25"/>
      <c r="BJL78" s="25"/>
      <c r="BJM78" s="25"/>
      <c r="BJN78" s="25"/>
      <c r="BJO78" s="25"/>
      <c r="BJP78" s="25"/>
      <c r="BJQ78" s="25"/>
      <c r="BJR78" s="25"/>
      <c r="BJS78" s="25"/>
      <c r="BJT78" s="25"/>
      <c r="BJU78" s="25"/>
      <c r="BJV78" s="25"/>
      <c r="BJW78" s="25"/>
      <c r="BJX78" s="25"/>
      <c r="BJY78" s="25"/>
      <c r="BJZ78" s="25"/>
      <c r="BKA78" s="25"/>
      <c r="BKB78" s="25"/>
      <c r="BKC78" s="25"/>
      <c r="BKD78" s="25"/>
      <c r="BKE78" s="25"/>
      <c r="BKF78" s="25"/>
      <c r="BKG78" s="25"/>
      <c r="BKH78" s="25"/>
      <c r="BKI78" s="25"/>
      <c r="BKJ78" s="25"/>
      <c r="BKK78" s="25"/>
      <c r="BKL78" s="25"/>
      <c r="BKM78" s="25"/>
      <c r="BKN78" s="25"/>
      <c r="BKO78" s="25"/>
      <c r="BKP78" s="25"/>
      <c r="BKQ78" s="25"/>
      <c r="BKR78" s="25"/>
      <c r="BKS78" s="25"/>
      <c r="BKT78" s="25"/>
      <c r="BKU78" s="25"/>
      <c r="BKV78" s="25"/>
      <c r="BKW78" s="25"/>
      <c r="BKX78" s="25"/>
      <c r="BKY78" s="25"/>
      <c r="BKZ78" s="25"/>
      <c r="BLA78" s="25"/>
      <c r="BLB78" s="25"/>
      <c r="BLC78" s="25"/>
      <c r="BLD78" s="25"/>
      <c r="BLE78" s="25"/>
      <c r="BLF78" s="25"/>
      <c r="BLG78" s="25"/>
      <c r="BLH78" s="25"/>
      <c r="BLI78" s="25"/>
      <c r="BLJ78" s="25"/>
      <c r="BLK78" s="25"/>
      <c r="BLL78" s="25"/>
      <c r="BLM78" s="25"/>
      <c r="BLN78" s="25"/>
      <c r="BLO78" s="25"/>
      <c r="BLP78" s="25"/>
      <c r="BLQ78" s="25"/>
      <c r="BLR78" s="25"/>
      <c r="BLS78" s="25"/>
      <c r="BLT78" s="25"/>
      <c r="BLU78" s="25"/>
      <c r="BLV78" s="25"/>
      <c r="BLW78" s="25"/>
      <c r="BLX78" s="25"/>
      <c r="BLY78" s="25"/>
      <c r="BLZ78" s="25"/>
      <c r="BMA78" s="25"/>
      <c r="BMB78" s="25"/>
      <c r="BMC78" s="25"/>
      <c r="BMD78" s="25"/>
      <c r="BME78" s="25"/>
      <c r="BMF78" s="25"/>
      <c r="BMG78" s="25"/>
      <c r="BMH78" s="25"/>
      <c r="BMI78" s="25"/>
      <c r="BMJ78" s="25"/>
      <c r="BMK78" s="25"/>
      <c r="BML78" s="25"/>
      <c r="BMM78" s="25"/>
      <c r="BMN78" s="25"/>
      <c r="BMO78" s="25"/>
      <c r="BMP78" s="25"/>
      <c r="BMQ78" s="25"/>
      <c r="BMR78" s="25"/>
      <c r="BMS78" s="25"/>
      <c r="BMT78" s="25"/>
      <c r="BMU78" s="25"/>
      <c r="BMV78" s="25"/>
      <c r="BMW78" s="25"/>
      <c r="BMX78" s="25"/>
      <c r="BMY78" s="25"/>
      <c r="BMZ78" s="25"/>
      <c r="BNA78" s="25"/>
      <c r="BNB78" s="25"/>
      <c r="BNC78" s="25"/>
      <c r="BND78" s="25"/>
      <c r="BNE78" s="25"/>
      <c r="BNF78" s="25"/>
      <c r="BNG78" s="25"/>
      <c r="BNH78" s="25"/>
      <c r="BNI78" s="25"/>
      <c r="BNJ78" s="25"/>
      <c r="BNK78" s="25"/>
      <c r="BNL78" s="25"/>
      <c r="BNM78" s="25"/>
      <c r="BNN78" s="25"/>
      <c r="BNO78" s="25"/>
      <c r="BNP78" s="25"/>
      <c r="BNQ78" s="25"/>
      <c r="BNR78" s="25"/>
      <c r="BNS78" s="25"/>
      <c r="BNT78" s="25"/>
      <c r="BNU78" s="25"/>
      <c r="BNV78" s="25"/>
      <c r="BNW78" s="25"/>
      <c r="BNX78" s="25"/>
      <c r="BNY78" s="25"/>
      <c r="BNZ78" s="25"/>
      <c r="BOA78" s="25"/>
      <c r="BOB78" s="25"/>
      <c r="BOC78" s="25"/>
      <c r="BOD78" s="25"/>
      <c r="BOE78" s="25"/>
      <c r="BOF78" s="25"/>
      <c r="BOG78" s="25"/>
      <c r="BOH78" s="25"/>
      <c r="BOI78" s="25"/>
      <c r="BOJ78" s="25"/>
      <c r="BOK78" s="25"/>
      <c r="BOL78" s="25"/>
      <c r="BOM78" s="25"/>
      <c r="BON78" s="25"/>
      <c r="BOO78" s="25"/>
      <c r="BOP78" s="25"/>
      <c r="BOQ78" s="25"/>
      <c r="BOR78" s="25"/>
      <c r="BOS78" s="25"/>
      <c r="BOT78" s="25"/>
      <c r="BOU78" s="25"/>
      <c r="BOV78" s="25"/>
      <c r="BOW78" s="25"/>
      <c r="BOX78" s="25"/>
      <c r="BOY78" s="25"/>
      <c r="BOZ78" s="25"/>
      <c r="BPA78" s="25"/>
      <c r="BPB78" s="25"/>
      <c r="BPC78" s="25"/>
      <c r="BPD78" s="25"/>
      <c r="BPE78" s="25"/>
      <c r="BPF78" s="25"/>
      <c r="BPG78" s="25"/>
      <c r="BPH78" s="25"/>
      <c r="BPI78" s="25"/>
      <c r="BPJ78" s="25"/>
      <c r="BPK78" s="25"/>
      <c r="BPL78" s="25"/>
      <c r="BPM78" s="25"/>
      <c r="BPN78" s="25"/>
      <c r="BPO78" s="25"/>
      <c r="BPP78" s="25"/>
      <c r="BPQ78" s="25"/>
      <c r="BPR78" s="25"/>
      <c r="BPS78" s="25"/>
      <c r="BPT78" s="25"/>
      <c r="BPU78" s="25"/>
      <c r="BPV78" s="25"/>
      <c r="BPW78" s="25"/>
      <c r="BPX78" s="25"/>
      <c r="BPY78" s="25"/>
      <c r="BPZ78" s="25"/>
      <c r="BQA78" s="25"/>
      <c r="BQB78" s="25"/>
      <c r="BQC78" s="25"/>
      <c r="BQD78" s="25"/>
      <c r="BQE78" s="25"/>
      <c r="BQF78" s="25"/>
      <c r="BQG78" s="25"/>
      <c r="BQH78" s="25"/>
      <c r="BQI78" s="25"/>
      <c r="BQJ78" s="25"/>
      <c r="BQK78" s="25"/>
      <c r="BQL78" s="25"/>
      <c r="BQM78" s="25"/>
      <c r="BQN78" s="25"/>
      <c r="BQO78" s="25"/>
      <c r="BQP78" s="25"/>
      <c r="BQQ78" s="25"/>
      <c r="BQR78" s="25"/>
      <c r="BQS78" s="25"/>
      <c r="BQT78" s="25"/>
      <c r="BQU78" s="25"/>
      <c r="BQV78" s="25"/>
      <c r="BQW78" s="25"/>
      <c r="BQX78" s="25"/>
      <c r="BQY78" s="25"/>
      <c r="BQZ78" s="25"/>
      <c r="BRA78" s="25"/>
      <c r="BRB78" s="25"/>
      <c r="BRC78" s="25"/>
      <c r="BRD78" s="25"/>
      <c r="BRE78" s="25"/>
      <c r="BRF78" s="25"/>
      <c r="BRG78" s="25"/>
      <c r="BRH78" s="25"/>
      <c r="BRI78" s="25"/>
      <c r="BRJ78" s="25"/>
      <c r="BRK78" s="25"/>
      <c r="BRL78" s="25"/>
      <c r="BRM78" s="25"/>
      <c r="BRN78" s="25"/>
      <c r="BRO78" s="25"/>
      <c r="BRP78" s="25"/>
      <c r="BRQ78" s="25"/>
      <c r="BRR78" s="25"/>
      <c r="BRS78" s="25"/>
      <c r="BRT78" s="25"/>
      <c r="BRU78" s="25"/>
      <c r="BRV78" s="25"/>
      <c r="BRW78" s="25"/>
      <c r="BRX78" s="25"/>
      <c r="BRY78" s="25"/>
      <c r="BRZ78" s="25"/>
      <c r="BSA78" s="25"/>
      <c r="BSB78" s="25"/>
      <c r="BSC78" s="25"/>
      <c r="BSD78" s="25"/>
      <c r="BSE78" s="25"/>
      <c r="BSF78" s="25"/>
      <c r="BSG78" s="25"/>
      <c r="BSH78" s="25"/>
      <c r="BSI78" s="25"/>
      <c r="BSJ78" s="25"/>
      <c r="BSK78" s="25"/>
      <c r="BSL78" s="25"/>
      <c r="BSM78" s="25"/>
      <c r="BSN78" s="25"/>
      <c r="BSO78" s="25"/>
      <c r="BSP78" s="25"/>
      <c r="BSQ78" s="25"/>
      <c r="BSR78" s="25"/>
      <c r="BSS78" s="25"/>
      <c r="BST78" s="25"/>
      <c r="BSU78" s="25"/>
      <c r="BSV78" s="25"/>
      <c r="BSW78" s="25"/>
      <c r="BSX78" s="25"/>
      <c r="BSY78" s="25"/>
      <c r="BSZ78" s="25"/>
      <c r="BTA78" s="25"/>
      <c r="BTB78" s="25"/>
      <c r="BTC78" s="25"/>
      <c r="BTD78" s="25"/>
      <c r="BTE78" s="25"/>
      <c r="BTF78" s="25"/>
      <c r="BTG78" s="25"/>
      <c r="BTH78" s="25"/>
      <c r="BTI78" s="25"/>
      <c r="BTJ78" s="25"/>
      <c r="BTK78" s="25"/>
      <c r="BTL78" s="25"/>
      <c r="BTM78" s="25"/>
      <c r="BTN78" s="25"/>
      <c r="BTO78" s="25"/>
      <c r="BTP78" s="25"/>
      <c r="BTQ78" s="25"/>
      <c r="BTR78" s="25"/>
      <c r="BTS78" s="25"/>
      <c r="BTT78" s="25"/>
      <c r="BTU78" s="25"/>
      <c r="BTV78" s="25"/>
      <c r="BTW78" s="25"/>
      <c r="BTX78" s="25"/>
      <c r="BTY78" s="25"/>
      <c r="BTZ78" s="25"/>
      <c r="BUA78" s="25"/>
      <c r="BUB78" s="25"/>
      <c r="BUC78" s="25"/>
      <c r="BUD78" s="25"/>
      <c r="BUE78" s="25"/>
      <c r="BUF78" s="25"/>
      <c r="BUG78" s="25"/>
      <c r="BUH78" s="25"/>
      <c r="BUI78" s="25"/>
      <c r="BUJ78" s="25"/>
      <c r="BUK78" s="25"/>
      <c r="BUL78" s="25"/>
      <c r="BUM78" s="25"/>
      <c r="BUN78" s="25"/>
      <c r="BUO78" s="25"/>
      <c r="BUP78" s="25"/>
      <c r="BUQ78" s="25"/>
      <c r="BUR78" s="25"/>
      <c r="BUS78" s="25"/>
      <c r="BUT78" s="25"/>
      <c r="BUU78" s="25"/>
      <c r="BUV78" s="25"/>
      <c r="BUW78" s="25"/>
      <c r="BUX78" s="25"/>
      <c r="BUY78" s="25"/>
      <c r="BUZ78" s="25"/>
      <c r="BVA78" s="25"/>
      <c r="BVB78" s="25"/>
      <c r="BVC78" s="25"/>
      <c r="BVD78" s="25"/>
      <c r="BVE78" s="25"/>
      <c r="BVF78" s="25"/>
      <c r="BVG78" s="25"/>
      <c r="BVH78" s="25"/>
      <c r="BVI78" s="25"/>
      <c r="BVJ78" s="25"/>
      <c r="BVK78" s="25"/>
      <c r="BVL78" s="25"/>
      <c r="BVM78" s="25"/>
      <c r="BVN78" s="25"/>
      <c r="BVO78" s="25"/>
      <c r="BVP78" s="25"/>
      <c r="BVQ78" s="25"/>
      <c r="BVR78" s="25"/>
      <c r="BVS78" s="25"/>
      <c r="BVT78" s="25"/>
      <c r="BVU78" s="25"/>
      <c r="BVV78" s="25"/>
      <c r="BVW78" s="25"/>
      <c r="BVX78" s="25"/>
      <c r="BVY78" s="25"/>
      <c r="BVZ78" s="25"/>
      <c r="BWA78" s="25"/>
      <c r="BWB78" s="25"/>
      <c r="BWC78" s="25"/>
      <c r="BWD78" s="25"/>
      <c r="BWE78" s="25"/>
      <c r="BWF78" s="25"/>
      <c r="BWG78" s="25"/>
      <c r="BWH78" s="25"/>
      <c r="BWI78" s="25"/>
      <c r="BWJ78" s="25"/>
      <c r="BWK78" s="25"/>
      <c r="BWL78" s="25"/>
      <c r="BWM78" s="25"/>
      <c r="BWN78" s="25"/>
      <c r="BWO78" s="25"/>
      <c r="BWP78" s="25"/>
      <c r="BWQ78" s="25"/>
      <c r="BWR78" s="25"/>
      <c r="BWS78" s="25"/>
      <c r="BWT78" s="25"/>
      <c r="BWU78" s="25"/>
      <c r="BWV78" s="25"/>
      <c r="BWW78" s="25"/>
      <c r="BWX78" s="25"/>
      <c r="BWY78" s="25"/>
      <c r="BWZ78" s="25"/>
      <c r="BXA78" s="25"/>
      <c r="BXB78" s="25"/>
      <c r="BXC78" s="25"/>
      <c r="BXD78" s="25"/>
      <c r="BXE78" s="25"/>
      <c r="BXF78" s="25"/>
      <c r="BXG78" s="25"/>
      <c r="BXH78" s="25"/>
      <c r="BXI78" s="25"/>
      <c r="BXJ78" s="25"/>
      <c r="BXK78" s="25"/>
      <c r="BXL78" s="25"/>
      <c r="BXM78" s="25"/>
      <c r="BXN78" s="25"/>
      <c r="BXO78" s="25"/>
      <c r="BXP78" s="25"/>
      <c r="BXQ78" s="25"/>
      <c r="BXR78" s="25"/>
      <c r="BXS78" s="25"/>
      <c r="BXT78" s="25"/>
      <c r="BXU78" s="25"/>
      <c r="BXV78" s="25"/>
      <c r="BXW78" s="25"/>
      <c r="BXX78" s="25"/>
      <c r="BXY78" s="25"/>
      <c r="BXZ78" s="25"/>
      <c r="BYA78" s="25"/>
      <c r="BYB78" s="25"/>
      <c r="BYC78" s="25"/>
      <c r="BYD78" s="25"/>
      <c r="BYE78" s="25"/>
      <c r="BYF78" s="25"/>
      <c r="BYG78" s="25"/>
      <c r="BYH78" s="25"/>
      <c r="BYI78" s="25"/>
      <c r="BYJ78" s="25"/>
      <c r="BYK78" s="25"/>
      <c r="BYL78" s="25"/>
      <c r="BYM78" s="25"/>
      <c r="BYN78" s="25"/>
      <c r="BYO78" s="25"/>
      <c r="BYP78" s="25"/>
      <c r="BYQ78" s="25"/>
      <c r="BYR78" s="25"/>
      <c r="BYS78" s="25"/>
      <c r="BYT78" s="25"/>
      <c r="BYU78" s="25"/>
      <c r="BYV78" s="25"/>
      <c r="BYW78" s="25"/>
      <c r="BYX78" s="25"/>
      <c r="BYY78" s="25"/>
      <c r="BYZ78" s="25"/>
      <c r="BZA78" s="25"/>
      <c r="BZB78" s="25"/>
      <c r="BZC78" s="25"/>
      <c r="BZD78" s="25"/>
      <c r="BZE78" s="25"/>
      <c r="BZF78" s="25"/>
      <c r="BZG78" s="25"/>
      <c r="BZH78" s="25"/>
      <c r="BZI78" s="25"/>
      <c r="BZJ78" s="25"/>
      <c r="BZK78" s="25"/>
      <c r="BZL78" s="25"/>
      <c r="BZM78" s="25"/>
      <c r="BZN78" s="25"/>
      <c r="BZO78" s="25"/>
      <c r="BZP78" s="25"/>
      <c r="BZQ78" s="25"/>
      <c r="BZR78" s="25"/>
      <c r="BZS78" s="25"/>
      <c r="BZT78" s="25"/>
      <c r="BZU78" s="25"/>
      <c r="BZV78" s="25"/>
      <c r="BZW78" s="25"/>
      <c r="BZX78" s="25"/>
      <c r="BZY78" s="25"/>
      <c r="BZZ78" s="25"/>
      <c r="CAA78" s="25"/>
      <c r="CAB78" s="25"/>
      <c r="CAC78" s="25"/>
      <c r="CAD78" s="25"/>
      <c r="CAE78" s="25"/>
      <c r="CAF78" s="25"/>
      <c r="CAG78" s="25"/>
      <c r="CAH78" s="25"/>
      <c r="CAI78" s="25"/>
      <c r="CAJ78" s="25"/>
      <c r="CAK78" s="25"/>
      <c r="CAL78" s="25"/>
      <c r="CAM78" s="25"/>
      <c r="CAN78" s="25"/>
      <c r="CAO78" s="25"/>
      <c r="CAP78" s="25"/>
      <c r="CAQ78" s="25"/>
      <c r="CAR78" s="25"/>
      <c r="CAS78" s="25"/>
      <c r="CAT78" s="25"/>
      <c r="CAU78" s="25"/>
      <c r="CAV78" s="25"/>
      <c r="CAW78" s="25"/>
      <c r="CAX78" s="25"/>
      <c r="CAY78" s="25"/>
      <c r="CAZ78" s="25"/>
      <c r="CBA78" s="25"/>
      <c r="CBB78" s="25"/>
      <c r="CBC78" s="25"/>
      <c r="CBD78" s="25"/>
      <c r="CBE78" s="25"/>
      <c r="CBF78" s="25"/>
      <c r="CBG78" s="25"/>
      <c r="CBH78" s="25"/>
      <c r="CBI78" s="25"/>
      <c r="CBJ78" s="25"/>
      <c r="CBK78" s="25"/>
      <c r="CBL78" s="25"/>
      <c r="CBM78" s="25"/>
      <c r="CBN78" s="25"/>
      <c r="CBO78" s="25"/>
      <c r="CBP78" s="25"/>
      <c r="CBQ78" s="25"/>
      <c r="CBR78" s="25"/>
      <c r="CBS78" s="25"/>
      <c r="CBT78" s="25"/>
      <c r="CBU78" s="25"/>
      <c r="CBV78" s="25"/>
      <c r="CBW78" s="25"/>
      <c r="CBX78" s="25"/>
      <c r="CBY78" s="25"/>
      <c r="CBZ78" s="25"/>
      <c r="CCA78" s="25"/>
      <c r="CCB78" s="25"/>
      <c r="CCC78" s="25"/>
      <c r="CCD78" s="25"/>
      <c r="CCE78" s="25"/>
      <c r="CCF78" s="25"/>
      <c r="CCG78" s="25"/>
      <c r="CCH78" s="25"/>
      <c r="CCI78" s="25"/>
      <c r="CCJ78" s="25"/>
      <c r="CCK78" s="25"/>
      <c r="CCL78" s="25"/>
      <c r="CCM78" s="25"/>
      <c r="CCN78" s="25"/>
      <c r="CCO78" s="25"/>
      <c r="CCP78" s="25"/>
      <c r="CCQ78" s="25"/>
      <c r="CCR78" s="25"/>
      <c r="CCS78" s="25"/>
      <c r="CCT78" s="25"/>
      <c r="CCU78" s="25"/>
      <c r="CCV78" s="25"/>
      <c r="CCW78" s="25"/>
      <c r="CCX78" s="25"/>
      <c r="CCY78" s="25"/>
      <c r="CCZ78" s="25"/>
      <c r="CDA78" s="25"/>
      <c r="CDB78" s="25"/>
      <c r="CDC78" s="25"/>
      <c r="CDD78" s="25"/>
      <c r="CDE78" s="25"/>
      <c r="CDF78" s="25"/>
      <c r="CDG78" s="25"/>
      <c r="CDH78" s="25"/>
      <c r="CDI78" s="25"/>
      <c r="CDJ78" s="25"/>
      <c r="CDK78" s="25"/>
      <c r="CDL78" s="25"/>
      <c r="CDM78" s="25"/>
      <c r="CDN78" s="25"/>
      <c r="CDO78" s="25"/>
      <c r="CDP78" s="25"/>
      <c r="CDQ78" s="25"/>
      <c r="CDR78" s="25"/>
      <c r="CDS78" s="25"/>
      <c r="CDT78" s="25"/>
      <c r="CDU78" s="25"/>
      <c r="CDV78" s="25"/>
      <c r="CDW78" s="25"/>
      <c r="CDX78" s="25"/>
      <c r="CDY78" s="25"/>
      <c r="CDZ78" s="25"/>
      <c r="CEA78" s="25"/>
      <c r="CEB78" s="25"/>
      <c r="CEC78" s="25"/>
      <c r="CED78" s="25"/>
      <c r="CEE78" s="25"/>
      <c r="CEF78" s="25"/>
      <c r="CEG78" s="25"/>
      <c r="CEH78" s="25"/>
      <c r="CEI78" s="25"/>
      <c r="CEJ78" s="25"/>
      <c r="CEK78" s="25"/>
      <c r="CEL78" s="25"/>
      <c r="CEM78" s="25"/>
      <c r="CEN78" s="25"/>
      <c r="CEO78" s="25"/>
      <c r="CEP78" s="25"/>
      <c r="CEQ78" s="25"/>
      <c r="CER78" s="25"/>
      <c r="CES78" s="25"/>
      <c r="CET78" s="25"/>
      <c r="CEU78" s="25"/>
      <c r="CEV78" s="25"/>
      <c r="CEW78" s="25"/>
      <c r="CEX78" s="25"/>
      <c r="CEY78" s="25"/>
      <c r="CEZ78" s="25"/>
      <c r="CFA78" s="25"/>
      <c r="CFB78" s="25"/>
      <c r="CFC78" s="25"/>
      <c r="CFD78" s="25"/>
      <c r="CFE78" s="25"/>
      <c r="CFF78" s="25"/>
      <c r="CFG78" s="25"/>
      <c r="CFH78" s="25"/>
      <c r="CFI78" s="25"/>
      <c r="CFJ78" s="25"/>
      <c r="CFK78" s="25"/>
      <c r="CFL78" s="25"/>
      <c r="CFM78" s="25"/>
      <c r="CFN78" s="25"/>
      <c r="CFO78" s="25"/>
      <c r="CFP78" s="25"/>
      <c r="CFQ78" s="25"/>
      <c r="CFR78" s="25"/>
      <c r="CFS78" s="25"/>
      <c r="CFT78" s="25"/>
      <c r="CFU78" s="25"/>
      <c r="CFV78" s="25"/>
      <c r="CFW78" s="25"/>
      <c r="CFX78" s="25"/>
      <c r="CFY78" s="25"/>
      <c r="CFZ78" s="25"/>
      <c r="CGA78" s="25"/>
      <c r="CGB78" s="25"/>
      <c r="CGC78" s="25"/>
      <c r="CGD78" s="25"/>
      <c r="CGE78" s="25"/>
      <c r="CGF78" s="25"/>
      <c r="CGG78" s="25"/>
      <c r="CGH78" s="25"/>
      <c r="CGI78" s="25"/>
      <c r="CGJ78" s="25"/>
      <c r="CGK78" s="25"/>
      <c r="CGL78" s="25"/>
      <c r="CGM78" s="25"/>
      <c r="CGN78" s="25"/>
      <c r="CGO78" s="25"/>
      <c r="CGP78" s="25"/>
      <c r="CGQ78" s="25"/>
      <c r="CGR78" s="25"/>
      <c r="CGS78" s="25"/>
      <c r="CGT78" s="25"/>
      <c r="CGU78" s="25"/>
      <c r="CGV78" s="25"/>
      <c r="CGW78" s="25"/>
      <c r="CGX78" s="25"/>
      <c r="CGY78" s="25"/>
      <c r="CGZ78" s="25"/>
      <c r="CHA78" s="25"/>
      <c r="CHB78" s="25"/>
      <c r="CHC78" s="25"/>
      <c r="CHD78" s="25"/>
      <c r="CHE78" s="25"/>
      <c r="CHF78" s="25"/>
      <c r="CHG78" s="25"/>
      <c r="CHH78" s="25"/>
      <c r="CHI78" s="25"/>
      <c r="CHJ78" s="25"/>
      <c r="CHK78" s="25"/>
      <c r="CHL78" s="25"/>
      <c r="CHM78" s="25"/>
      <c r="CHN78" s="25"/>
      <c r="CHO78" s="25"/>
      <c r="CHP78" s="25"/>
      <c r="CHQ78" s="25"/>
      <c r="CHR78" s="25"/>
      <c r="CHS78" s="25"/>
      <c r="CHT78" s="25"/>
      <c r="CHU78" s="25"/>
      <c r="CHV78" s="25"/>
      <c r="CHW78" s="25"/>
      <c r="CHX78" s="25"/>
      <c r="CHY78" s="25"/>
      <c r="CHZ78" s="25"/>
      <c r="CIA78" s="25"/>
      <c r="CIB78" s="25"/>
      <c r="CIC78" s="25"/>
      <c r="CID78" s="25"/>
      <c r="CIE78" s="25"/>
      <c r="CIF78" s="25"/>
      <c r="CIG78" s="25"/>
      <c r="CIH78" s="25"/>
      <c r="CII78" s="25"/>
      <c r="CIJ78" s="25"/>
      <c r="CIK78" s="25"/>
      <c r="CIL78" s="25"/>
      <c r="CIM78" s="25"/>
      <c r="CIN78" s="25"/>
      <c r="CIO78" s="25"/>
      <c r="CIP78" s="25"/>
      <c r="CIQ78" s="25"/>
      <c r="CIR78" s="25"/>
      <c r="CIS78" s="25"/>
      <c r="CIT78" s="25"/>
      <c r="CIU78" s="25"/>
      <c r="CIV78" s="25"/>
      <c r="CIW78" s="25"/>
      <c r="CIX78" s="25"/>
      <c r="CIY78" s="25"/>
      <c r="CIZ78" s="25"/>
      <c r="CJA78" s="25"/>
      <c r="CJB78" s="25"/>
      <c r="CJC78" s="25"/>
      <c r="CJD78" s="25"/>
      <c r="CJE78" s="25"/>
      <c r="CJF78" s="25"/>
      <c r="CJG78" s="25"/>
      <c r="CJH78" s="25"/>
      <c r="CJI78" s="25"/>
      <c r="CJJ78" s="25"/>
      <c r="CJK78" s="25"/>
      <c r="CJL78" s="25"/>
      <c r="CJM78" s="25"/>
      <c r="CJN78" s="25"/>
      <c r="CJO78" s="25"/>
      <c r="CJP78" s="25"/>
      <c r="CJQ78" s="25"/>
      <c r="CJR78" s="25"/>
      <c r="CJS78" s="25"/>
      <c r="CJT78" s="25"/>
      <c r="CJU78" s="25"/>
      <c r="CJV78" s="25"/>
      <c r="CJW78" s="25"/>
      <c r="CJX78" s="25"/>
      <c r="CJY78" s="25"/>
      <c r="CJZ78" s="25"/>
      <c r="CKA78" s="25"/>
      <c r="CKB78" s="25"/>
      <c r="CKC78" s="25"/>
      <c r="CKD78" s="25"/>
      <c r="CKE78" s="25"/>
      <c r="CKF78" s="25"/>
      <c r="CKG78" s="25"/>
      <c r="CKH78" s="25"/>
      <c r="CKI78" s="25"/>
      <c r="CKJ78" s="25"/>
      <c r="CKK78" s="25"/>
      <c r="CKL78" s="25"/>
      <c r="CKM78" s="25"/>
      <c r="CKN78" s="25"/>
      <c r="CKO78" s="25"/>
      <c r="CKP78" s="25"/>
      <c r="CKQ78" s="25"/>
      <c r="CKR78" s="25"/>
      <c r="CKS78" s="25"/>
      <c r="CKT78" s="25"/>
      <c r="CKU78" s="25"/>
      <c r="CKV78" s="25"/>
      <c r="CKW78" s="25"/>
      <c r="CKX78" s="25"/>
      <c r="CKY78" s="25"/>
      <c r="CKZ78" s="25"/>
      <c r="CLA78" s="25"/>
      <c r="CLB78" s="25"/>
      <c r="CLC78" s="25"/>
      <c r="CLD78" s="25"/>
      <c r="CLE78" s="25"/>
      <c r="CLF78" s="25"/>
      <c r="CLG78" s="25"/>
      <c r="CLH78" s="25"/>
      <c r="CLI78" s="25"/>
      <c r="CLJ78" s="25"/>
      <c r="CLK78" s="25"/>
      <c r="CLL78" s="25"/>
      <c r="CLM78" s="25"/>
      <c r="CLN78" s="25"/>
      <c r="CLO78" s="25"/>
      <c r="CLP78" s="25"/>
      <c r="CLQ78" s="25"/>
      <c r="CLR78" s="25"/>
      <c r="CLS78" s="25"/>
      <c r="CLT78" s="25"/>
      <c r="CLU78" s="25"/>
      <c r="CLV78" s="25"/>
      <c r="CLW78" s="25"/>
      <c r="CLX78" s="25"/>
      <c r="CLY78" s="25"/>
      <c r="CLZ78" s="25"/>
      <c r="CMA78" s="25"/>
      <c r="CMB78" s="25"/>
      <c r="CMC78" s="25"/>
      <c r="CMD78" s="25"/>
      <c r="CME78" s="25"/>
      <c r="CMF78" s="25"/>
      <c r="CMG78" s="25"/>
      <c r="CMH78" s="25"/>
      <c r="CMI78" s="25"/>
      <c r="CMJ78" s="25"/>
      <c r="CMK78" s="25"/>
      <c r="CML78" s="25"/>
      <c r="CMM78" s="25"/>
      <c r="CMN78" s="25"/>
      <c r="CMO78" s="25"/>
      <c r="CMP78" s="25"/>
      <c r="CMQ78" s="25"/>
      <c r="CMR78" s="25"/>
      <c r="CMS78" s="25"/>
      <c r="CMT78" s="25"/>
      <c r="CMU78" s="25"/>
      <c r="CMV78" s="25"/>
      <c r="CMW78" s="25"/>
      <c r="CMX78" s="25"/>
      <c r="CMY78" s="25"/>
      <c r="CMZ78" s="25"/>
      <c r="CNA78" s="25"/>
      <c r="CNB78" s="25"/>
      <c r="CNC78" s="25"/>
      <c r="CND78" s="25"/>
      <c r="CNE78" s="25"/>
      <c r="CNF78" s="25"/>
      <c r="CNG78" s="25"/>
      <c r="CNH78" s="25"/>
      <c r="CNI78" s="25"/>
      <c r="CNJ78" s="25"/>
      <c r="CNK78" s="25"/>
      <c r="CNL78" s="25"/>
      <c r="CNM78" s="25"/>
      <c r="CNN78" s="25"/>
      <c r="CNO78" s="25"/>
      <c r="CNP78" s="25"/>
      <c r="CNQ78" s="25"/>
      <c r="CNR78" s="25"/>
      <c r="CNS78" s="25"/>
      <c r="CNT78" s="25"/>
      <c r="CNU78" s="25"/>
      <c r="CNV78" s="25"/>
      <c r="CNW78" s="25"/>
      <c r="CNX78" s="25"/>
      <c r="CNY78" s="25"/>
      <c r="CNZ78" s="25"/>
      <c r="COA78" s="25"/>
      <c r="COB78" s="25"/>
      <c r="COC78" s="25"/>
      <c r="COD78" s="25"/>
      <c r="COE78" s="25"/>
      <c r="COF78" s="25"/>
      <c r="COG78" s="25"/>
      <c r="COH78" s="25"/>
      <c r="COI78" s="25"/>
      <c r="COJ78" s="25"/>
      <c r="COK78" s="25"/>
      <c r="COL78" s="25"/>
      <c r="COM78" s="25"/>
      <c r="CON78" s="25"/>
      <c r="COO78" s="25"/>
      <c r="COP78" s="25"/>
      <c r="COQ78" s="25"/>
      <c r="COR78" s="25"/>
      <c r="COS78" s="25"/>
      <c r="COT78" s="25"/>
      <c r="COU78" s="25"/>
      <c r="COV78" s="25"/>
      <c r="COW78" s="25"/>
      <c r="COX78" s="25"/>
      <c r="COY78" s="25"/>
      <c r="COZ78" s="25"/>
      <c r="CPA78" s="25"/>
      <c r="CPB78" s="25"/>
      <c r="CPC78" s="25"/>
      <c r="CPD78" s="25"/>
      <c r="CPE78" s="25"/>
      <c r="CPF78" s="25"/>
      <c r="CPG78" s="25"/>
      <c r="CPH78" s="25"/>
      <c r="CPI78" s="25"/>
      <c r="CPJ78" s="25"/>
      <c r="CPK78" s="25"/>
      <c r="CPL78" s="25"/>
      <c r="CPM78" s="25"/>
      <c r="CPN78" s="25"/>
      <c r="CPO78" s="25"/>
      <c r="CPP78" s="25"/>
      <c r="CPQ78" s="25"/>
      <c r="CPR78" s="25"/>
      <c r="CPS78" s="25"/>
      <c r="CPT78" s="25"/>
      <c r="CPU78" s="25"/>
      <c r="CPV78" s="25"/>
      <c r="CPW78" s="25"/>
      <c r="CPX78" s="25"/>
      <c r="CPY78" s="25"/>
      <c r="CPZ78" s="25"/>
      <c r="CQA78" s="25"/>
      <c r="CQB78" s="25"/>
      <c r="CQC78" s="25"/>
      <c r="CQD78" s="25"/>
      <c r="CQE78" s="25"/>
      <c r="CQF78" s="25"/>
      <c r="CQG78" s="25"/>
      <c r="CQH78" s="25"/>
      <c r="CQI78" s="25"/>
      <c r="CQJ78" s="25"/>
      <c r="CQK78" s="25"/>
      <c r="CQL78" s="25"/>
      <c r="CQM78" s="25"/>
      <c r="CQN78" s="25"/>
      <c r="CQO78" s="25"/>
      <c r="CQP78" s="25"/>
      <c r="CQQ78" s="25"/>
      <c r="CQR78" s="25"/>
      <c r="CQS78" s="25"/>
      <c r="CQT78" s="25"/>
      <c r="CQU78" s="25"/>
      <c r="CQV78" s="25"/>
      <c r="CQW78" s="25"/>
      <c r="CQX78" s="25"/>
      <c r="CQY78" s="25"/>
      <c r="CQZ78" s="25"/>
      <c r="CRA78" s="25"/>
      <c r="CRB78" s="25"/>
      <c r="CRC78" s="25"/>
      <c r="CRD78" s="25"/>
      <c r="CRE78" s="25"/>
      <c r="CRF78" s="25"/>
      <c r="CRG78" s="25"/>
      <c r="CRH78" s="25"/>
      <c r="CRI78" s="25"/>
      <c r="CRJ78" s="25"/>
      <c r="CRK78" s="25"/>
      <c r="CRL78" s="25"/>
      <c r="CRM78" s="25"/>
      <c r="CRN78" s="25"/>
      <c r="CRO78" s="25"/>
      <c r="CRP78" s="25"/>
      <c r="CRQ78" s="25"/>
      <c r="CRR78" s="25"/>
      <c r="CRS78" s="25"/>
      <c r="CRT78" s="25"/>
      <c r="CRU78" s="25"/>
      <c r="CRV78" s="25"/>
      <c r="CRW78" s="25"/>
      <c r="CRX78" s="25"/>
      <c r="CRY78" s="25"/>
      <c r="CRZ78" s="25"/>
      <c r="CSA78" s="25"/>
      <c r="CSB78" s="25"/>
      <c r="CSC78" s="25"/>
      <c r="CSD78" s="25"/>
      <c r="CSE78" s="25"/>
      <c r="CSF78" s="25"/>
      <c r="CSG78" s="25"/>
      <c r="CSH78" s="25"/>
      <c r="CSI78" s="25"/>
      <c r="CSJ78" s="25"/>
      <c r="CSK78" s="25"/>
      <c r="CSL78" s="25"/>
      <c r="CSM78" s="25"/>
      <c r="CSN78" s="25"/>
      <c r="CSO78" s="25"/>
      <c r="CSP78" s="25"/>
      <c r="CSQ78" s="25"/>
      <c r="CSR78" s="25"/>
      <c r="CSS78" s="25"/>
      <c r="CST78" s="25"/>
      <c r="CSU78" s="25"/>
      <c r="CSV78" s="25"/>
      <c r="CSW78" s="25"/>
      <c r="CSX78" s="25"/>
      <c r="CSY78" s="25"/>
      <c r="CSZ78" s="25"/>
      <c r="CTA78" s="25"/>
      <c r="CTB78" s="25"/>
      <c r="CTC78" s="25"/>
      <c r="CTD78" s="25"/>
      <c r="CTE78" s="25"/>
      <c r="CTF78" s="25"/>
      <c r="CTG78" s="25"/>
      <c r="CTH78" s="25"/>
      <c r="CTI78" s="25"/>
      <c r="CTJ78" s="25"/>
      <c r="CTK78" s="25"/>
      <c r="CTL78" s="25"/>
      <c r="CTM78" s="25"/>
      <c r="CTN78" s="25"/>
      <c r="CTO78" s="25"/>
      <c r="CTP78" s="25"/>
      <c r="CTQ78" s="25"/>
      <c r="CTR78" s="25"/>
      <c r="CTS78" s="25"/>
      <c r="CTT78" s="25"/>
      <c r="CTU78" s="25"/>
      <c r="CTV78" s="25"/>
      <c r="CTW78" s="25"/>
      <c r="CTX78" s="25"/>
      <c r="CTY78" s="25"/>
      <c r="CTZ78" s="25"/>
      <c r="CUA78" s="25"/>
      <c r="CUB78" s="25"/>
      <c r="CUC78" s="25"/>
      <c r="CUD78" s="25"/>
      <c r="CUE78" s="25"/>
      <c r="CUF78" s="25"/>
      <c r="CUG78" s="25"/>
      <c r="CUH78" s="25"/>
      <c r="CUI78" s="25"/>
      <c r="CUJ78" s="25"/>
      <c r="CUK78" s="25"/>
      <c r="CUL78" s="25"/>
      <c r="CUM78" s="25"/>
      <c r="CUN78" s="25"/>
      <c r="CUO78" s="25"/>
      <c r="CUP78" s="25"/>
      <c r="CUQ78" s="25"/>
      <c r="CUR78" s="25"/>
      <c r="CUS78" s="25"/>
      <c r="CUT78" s="25"/>
      <c r="CUU78" s="25"/>
      <c r="CUV78" s="25"/>
      <c r="CUW78" s="25"/>
      <c r="CUX78" s="25"/>
      <c r="CUY78" s="25"/>
      <c r="CUZ78" s="25"/>
      <c r="CVA78" s="25"/>
      <c r="CVB78" s="25"/>
      <c r="CVC78" s="25"/>
      <c r="CVD78" s="25"/>
      <c r="CVE78" s="25"/>
      <c r="CVF78" s="25"/>
      <c r="CVG78" s="25"/>
      <c r="CVH78" s="25"/>
      <c r="CVI78" s="25"/>
      <c r="CVJ78" s="25"/>
      <c r="CVK78" s="25"/>
      <c r="CVL78" s="25"/>
      <c r="CVM78" s="25"/>
      <c r="CVN78" s="25"/>
      <c r="CVO78" s="25"/>
      <c r="CVP78" s="25"/>
      <c r="CVQ78" s="25"/>
      <c r="CVR78" s="25"/>
      <c r="CVS78" s="25"/>
      <c r="CVT78" s="25"/>
      <c r="CVU78" s="25"/>
      <c r="CVV78" s="25"/>
      <c r="CVW78" s="25"/>
      <c r="CVX78" s="25"/>
      <c r="CVY78" s="25"/>
      <c r="CVZ78" s="25"/>
      <c r="CWA78" s="25"/>
      <c r="CWB78" s="25"/>
      <c r="CWC78" s="25"/>
      <c r="CWD78" s="25"/>
      <c r="CWE78" s="25"/>
      <c r="CWF78" s="25"/>
      <c r="CWG78" s="25"/>
      <c r="CWH78" s="25"/>
      <c r="CWI78" s="25"/>
      <c r="CWJ78" s="25"/>
      <c r="CWK78" s="25"/>
      <c r="CWL78" s="25"/>
      <c r="CWM78" s="25"/>
      <c r="CWN78" s="25"/>
      <c r="CWO78" s="25"/>
      <c r="CWP78" s="25"/>
      <c r="CWQ78" s="25"/>
      <c r="CWR78" s="25"/>
      <c r="CWS78" s="25"/>
      <c r="CWT78" s="25"/>
      <c r="CWU78" s="25"/>
      <c r="CWV78" s="25"/>
      <c r="CWW78" s="25"/>
      <c r="CWX78" s="25"/>
      <c r="CWY78" s="25"/>
      <c r="CWZ78" s="25"/>
      <c r="CXA78" s="25"/>
      <c r="CXB78" s="25"/>
      <c r="CXC78" s="25"/>
      <c r="CXD78" s="25"/>
      <c r="CXE78" s="25"/>
      <c r="CXF78" s="25"/>
      <c r="CXG78" s="25"/>
      <c r="CXH78" s="25"/>
      <c r="CXI78" s="25"/>
      <c r="CXJ78" s="25"/>
      <c r="CXK78" s="25"/>
      <c r="CXL78" s="25"/>
      <c r="CXM78" s="25"/>
      <c r="CXN78" s="25"/>
      <c r="CXO78" s="25"/>
      <c r="CXP78" s="25"/>
      <c r="CXQ78" s="25"/>
      <c r="CXR78" s="25"/>
      <c r="CXS78" s="25"/>
      <c r="CXT78" s="25"/>
      <c r="CXU78" s="25"/>
      <c r="CXV78" s="25"/>
      <c r="CXW78" s="25"/>
      <c r="CXX78" s="25"/>
      <c r="CXY78" s="25"/>
      <c r="CXZ78" s="25"/>
      <c r="CYA78" s="25"/>
      <c r="CYB78" s="25"/>
      <c r="CYC78" s="25"/>
      <c r="CYD78" s="25"/>
      <c r="CYE78" s="25"/>
      <c r="CYF78" s="25"/>
      <c r="CYG78" s="25"/>
      <c r="CYH78" s="25"/>
      <c r="CYI78" s="25"/>
      <c r="CYJ78" s="25"/>
      <c r="CYK78" s="25"/>
      <c r="CYL78" s="25"/>
      <c r="CYM78" s="25"/>
      <c r="CYN78" s="25"/>
      <c r="CYO78" s="25"/>
      <c r="CYP78" s="25"/>
      <c r="CYQ78" s="25"/>
      <c r="CYR78" s="25"/>
      <c r="CYS78" s="25"/>
      <c r="CYT78" s="25"/>
      <c r="CYU78" s="25"/>
      <c r="CYV78" s="25"/>
      <c r="CYW78" s="25"/>
      <c r="CYX78" s="25"/>
      <c r="CYY78" s="25"/>
      <c r="CYZ78" s="25"/>
      <c r="CZA78" s="25"/>
      <c r="CZB78" s="25"/>
      <c r="CZC78" s="25"/>
      <c r="CZD78" s="25"/>
      <c r="CZE78" s="25"/>
      <c r="CZF78" s="25"/>
      <c r="CZG78" s="25"/>
      <c r="CZH78" s="25"/>
      <c r="CZI78" s="25"/>
      <c r="CZJ78" s="25"/>
      <c r="CZK78" s="25"/>
      <c r="CZL78" s="25"/>
      <c r="CZM78" s="25"/>
      <c r="CZN78" s="25"/>
      <c r="CZO78" s="25"/>
      <c r="CZP78" s="25"/>
      <c r="CZQ78" s="25"/>
      <c r="CZR78" s="25"/>
      <c r="CZS78" s="25"/>
      <c r="CZT78" s="25"/>
      <c r="CZU78" s="25"/>
      <c r="CZV78" s="25"/>
      <c r="CZW78" s="25"/>
      <c r="CZX78" s="25"/>
      <c r="CZY78" s="25"/>
      <c r="CZZ78" s="25"/>
      <c r="DAA78" s="25"/>
      <c r="DAB78" s="25"/>
      <c r="DAC78" s="25"/>
      <c r="DAD78" s="25"/>
      <c r="DAE78" s="25"/>
      <c r="DAF78" s="25"/>
      <c r="DAG78" s="25"/>
      <c r="DAH78" s="25"/>
      <c r="DAI78" s="25"/>
      <c r="DAJ78" s="25"/>
      <c r="DAK78" s="25"/>
      <c r="DAL78" s="25"/>
      <c r="DAM78" s="25"/>
      <c r="DAN78" s="25"/>
      <c r="DAO78" s="25"/>
      <c r="DAP78" s="25"/>
      <c r="DAQ78" s="25"/>
      <c r="DAR78" s="25"/>
      <c r="DAS78" s="25"/>
      <c r="DAT78" s="25"/>
      <c r="DAU78" s="25"/>
      <c r="DAV78" s="25"/>
      <c r="DAW78" s="25"/>
      <c r="DAX78" s="25"/>
      <c r="DAY78" s="25"/>
      <c r="DAZ78" s="25"/>
      <c r="DBA78" s="25"/>
      <c r="DBB78" s="25"/>
      <c r="DBC78" s="25"/>
      <c r="DBD78" s="25"/>
      <c r="DBE78" s="25"/>
      <c r="DBF78" s="25"/>
      <c r="DBG78" s="25"/>
      <c r="DBH78" s="25"/>
      <c r="DBI78" s="25"/>
      <c r="DBJ78" s="25"/>
      <c r="DBK78" s="25"/>
      <c r="DBL78" s="25"/>
      <c r="DBM78" s="25"/>
      <c r="DBN78" s="25"/>
      <c r="DBO78" s="25"/>
      <c r="DBP78" s="25"/>
      <c r="DBQ78" s="25"/>
      <c r="DBR78" s="25"/>
      <c r="DBS78" s="25"/>
      <c r="DBT78" s="25"/>
      <c r="DBU78" s="25"/>
      <c r="DBV78" s="25"/>
      <c r="DBW78" s="25"/>
      <c r="DBX78" s="25"/>
      <c r="DBY78" s="25"/>
      <c r="DBZ78" s="25"/>
      <c r="DCA78" s="25"/>
      <c r="DCB78" s="25"/>
      <c r="DCC78" s="25"/>
      <c r="DCD78" s="25"/>
      <c r="DCE78" s="25"/>
      <c r="DCF78" s="25"/>
      <c r="DCG78" s="25"/>
      <c r="DCH78" s="25"/>
      <c r="DCI78" s="25"/>
      <c r="DCJ78" s="25"/>
      <c r="DCK78" s="25"/>
      <c r="DCL78" s="25"/>
      <c r="DCM78" s="25"/>
      <c r="DCN78" s="25"/>
      <c r="DCO78" s="25"/>
      <c r="DCP78" s="25"/>
      <c r="DCQ78" s="25"/>
      <c r="DCR78" s="25"/>
      <c r="DCS78" s="25"/>
      <c r="DCT78" s="25"/>
      <c r="DCU78" s="25"/>
      <c r="DCV78" s="25"/>
      <c r="DCW78" s="25"/>
      <c r="DCX78" s="25"/>
      <c r="DCY78" s="25"/>
      <c r="DCZ78" s="25"/>
      <c r="DDA78" s="25"/>
      <c r="DDB78" s="25"/>
      <c r="DDC78" s="25"/>
      <c r="DDD78" s="25"/>
      <c r="DDE78" s="25"/>
      <c r="DDF78" s="25"/>
      <c r="DDG78" s="25"/>
      <c r="DDH78" s="25"/>
      <c r="DDI78" s="25"/>
      <c r="DDJ78" s="25"/>
      <c r="DDK78" s="25"/>
      <c r="DDL78" s="25"/>
      <c r="DDM78" s="25"/>
      <c r="DDN78" s="25"/>
      <c r="DDO78" s="25"/>
      <c r="DDP78" s="25"/>
      <c r="DDQ78" s="25"/>
      <c r="DDR78" s="25"/>
      <c r="DDS78" s="25"/>
      <c r="DDT78" s="25"/>
      <c r="DDU78" s="25"/>
      <c r="DDV78" s="25"/>
      <c r="DDW78" s="25"/>
      <c r="DDX78" s="25"/>
      <c r="DDY78" s="25"/>
      <c r="DDZ78" s="25"/>
      <c r="DEA78" s="25"/>
      <c r="DEB78" s="25"/>
      <c r="DEC78" s="25"/>
      <c r="DED78" s="25"/>
      <c r="DEE78" s="25"/>
      <c r="DEF78" s="25"/>
      <c r="DEG78" s="25"/>
      <c r="DEH78" s="25"/>
      <c r="DEI78" s="25"/>
      <c r="DEJ78" s="25"/>
      <c r="DEK78" s="25"/>
      <c r="DEL78" s="25"/>
      <c r="DEM78" s="25"/>
      <c r="DEN78" s="25"/>
      <c r="DEO78" s="25"/>
      <c r="DEP78" s="25"/>
      <c r="DEQ78" s="25"/>
      <c r="DER78" s="25"/>
      <c r="DES78" s="25"/>
      <c r="DET78" s="25"/>
      <c r="DEU78" s="25"/>
      <c r="DEV78" s="25"/>
      <c r="DEW78" s="25"/>
      <c r="DEX78" s="25"/>
      <c r="DEY78" s="25"/>
      <c r="DEZ78" s="25"/>
      <c r="DFA78" s="25"/>
      <c r="DFB78" s="25"/>
      <c r="DFC78" s="25"/>
      <c r="DFD78" s="25"/>
      <c r="DFE78" s="25"/>
      <c r="DFF78" s="25"/>
      <c r="DFG78" s="25"/>
      <c r="DFH78" s="25"/>
      <c r="DFI78" s="25"/>
      <c r="DFJ78" s="25"/>
      <c r="DFK78" s="25"/>
      <c r="DFL78" s="25"/>
      <c r="DFM78" s="25"/>
      <c r="DFN78" s="25"/>
      <c r="DFO78" s="25"/>
      <c r="DFP78" s="25"/>
      <c r="DFQ78" s="25"/>
      <c r="DFR78" s="25"/>
      <c r="DFS78" s="25"/>
      <c r="DFT78" s="25"/>
      <c r="DFU78" s="25"/>
      <c r="DFV78" s="25"/>
      <c r="DFW78" s="25"/>
      <c r="DFX78" s="25"/>
      <c r="DFY78" s="25"/>
      <c r="DFZ78" s="25"/>
      <c r="DGA78" s="25"/>
      <c r="DGB78" s="25"/>
      <c r="DGC78" s="25"/>
      <c r="DGD78" s="25"/>
      <c r="DGE78" s="25"/>
      <c r="DGF78" s="25"/>
      <c r="DGG78" s="25"/>
      <c r="DGH78" s="25"/>
      <c r="DGI78" s="25"/>
      <c r="DGJ78" s="25"/>
      <c r="DGK78" s="25"/>
      <c r="DGL78" s="25"/>
      <c r="DGM78" s="25"/>
      <c r="DGN78" s="25"/>
      <c r="DGO78" s="25"/>
      <c r="DGP78" s="25"/>
      <c r="DGQ78" s="25"/>
      <c r="DGR78" s="25"/>
      <c r="DGS78" s="25"/>
      <c r="DGT78" s="25"/>
      <c r="DGU78" s="25"/>
      <c r="DGV78" s="25"/>
      <c r="DGW78" s="25"/>
      <c r="DGX78" s="25"/>
      <c r="DGY78" s="25"/>
      <c r="DGZ78" s="25"/>
      <c r="DHA78" s="25"/>
      <c r="DHB78" s="25"/>
      <c r="DHC78" s="25"/>
      <c r="DHD78" s="25"/>
      <c r="DHE78" s="25"/>
      <c r="DHF78" s="25"/>
      <c r="DHG78" s="25"/>
      <c r="DHH78" s="25"/>
      <c r="DHI78" s="25"/>
      <c r="DHJ78" s="25"/>
      <c r="DHK78" s="25"/>
      <c r="DHL78" s="25"/>
      <c r="DHM78" s="25"/>
      <c r="DHN78" s="25"/>
      <c r="DHO78" s="25"/>
      <c r="DHP78" s="25"/>
      <c r="DHQ78" s="25"/>
      <c r="DHR78" s="25"/>
      <c r="DHS78" s="25"/>
      <c r="DHT78" s="25"/>
      <c r="DHU78" s="25"/>
      <c r="DHV78" s="25"/>
      <c r="DHW78" s="25"/>
      <c r="DHX78" s="25"/>
      <c r="DHY78" s="25"/>
      <c r="DHZ78" s="25"/>
      <c r="DIA78" s="25"/>
      <c r="DIB78" s="25"/>
      <c r="DIC78" s="25"/>
      <c r="DID78" s="25"/>
      <c r="DIE78" s="25"/>
      <c r="DIF78" s="25"/>
      <c r="DIG78" s="25"/>
      <c r="DIH78" s="25"/>
      <c r="DII78" s="25"/>
      <c r="DIJ78" s="25"/>
      <c r="DIK78" s="25"/>
      <c r="DIL78" s="25"/>
      <c r="DIM78" s="25"/>
      <c r="DIN78" s="25"/>
      <c r="DIO78" s="25"/>
      <c r="DIP78" s="25"/>
      <c r="DIQ78" s="25"/>
      <c r="DIR78" s="25"/>
      <c r="DIS78" s="25"/>
      <c r="DIT78" s="25"/>
      <c r="DIU78" s="25"/>
      <c r="DIV78" s="25"/>
      <c r="DIW78" s="25"/>
      <c r="DIX78" s="25"/>
      <c r="DIY78" s="25"/>
      <c r="DIZ78" s="25"/>
      <c r="DJA78" s="25"/>
      <c r="DJB78" s="25"/>
      <c r="DJC78" s="25"/>
      <c r="DJD78" s="25"/>
      <c r="DJE78" s="25"/>
      <c r="DJF78" s="25"/>
      <c r="DJG78" s="25"/>
      <c r="DJH78" s="25"/>
      <c r="DJI78" s="25"/>
      <c r="DJJ78" s="25"/>
      <c r="DJK78" s="25"/>
      <c r="DJL78" s="25"/>
      <c r="DJM78" s="25"/>
      <c r="DJN78" s="25"/>
      <c r="DJO78" s="25"/>
      <c r="DJP78" s="25"/>
      <c r="DJQ78" s="25"/>
      <c r="DJR78" s="25"/>
      <c r="DJS78" s="25"/>
      <c r="DJT78" s="25"/>
      <c r="DJU78" s="25"/>
      <c r="DJV78" s="25"/>
      <c r="DJW78" s="25"/>
      <c r="DJX78" s="25"/>
      <c r="DJY78" s="25"/>
      <c r="DJZ78" s="25"/>
      <c r="DKA78" s="25"/>
      <c r="DKB78" s="25"/>
      <c r="DKC78" s="25"/>
      <c r="DKD78" s="25"/>
      <c r="DKE78" s="25"/>
      <c r="DKF78" s="25"/>
      <c r="DKG78" s="25"/>
      <c r="DKH78" s="25"/>
      <c r="DKI78" s="25"/>
      <c r="DKJ78" s="25"/>
      <c r="DKK78" s="25"/>
      <c r="DKL78" s="25"/>
      <c r="DKM78" s="25"/>
      <c r="DKN78" s="25"/>
      <c r="DKO78" s="25"/>
      <c r="DKP78" s="25"/>
      <c r="DKQ78" s="25"/>
      <c r="DKR78" s="25"/>
      <c r="DKS78" s="25"/>
      <c r="DKT78" s="25"/>
      <c r="DKU78" s="25"/>
      <c r="DKV78" s="25"/>
      <c r="DKW78" s="25"/>
      <c r="DKX78" s="25"/>
      <c r="DKY78" s="25"/>
      <c r="DKZ78" s="25"/>
      <c r="DLA78" s="25"/>
      <c r="DLB78" s="25"/>
      <c r="DLC78" s="25"/>
      <c r="DLD78" s="25"/>
      <c r="DLE78" s="25"/>
      <c r="DLF78" s="25"/>
      <c r="DLG78" s="25"/>
      <c r="DLH78" s="25"/>
      <c r="DLI78" s="25"/>
      <c r="DLJ78" s="25"/>
      <c r="DLK78" s="25"/>
      <c r="DLL78" s="25"/>
      <c r="DLM78" s="25"/>
      <c r="DLN78" s="25"/>
      <c r="DLO78" s="25"/>
      <c r="DLP78" s="25"/>
      <c r="DLQ78" s="25"/>
      <c r="DLR78" s="25"/>
      <c r="DLS78" s="25"/>
      <c r="DLT78" s="25"/>
      <c r="DLU78" s="25"/>
      <c r="DLV78" s="25"/>
      <c r="DLW78" s="25"/>
      <c r="DLX78" s="25"/>
      <c r="DLY78" s="25"/>
      <c r="DLZ78" s="25"/>
      <c r="DMA78" s="25"/>
      <c r="DMB78" s="25"/>
      <c r="DMC78" s="25"/>
      <c r="DMD78" s="25"/>
      <c r="DME78" s="25"/>
      <c r="DMF78" s="25"/>
      <c r="DMG78" s="25"/>
      <c r="DMH78" s="25"/>
      <c r="DMI78" s="25"/>
      <c r="DMJ78" s="25"/>
      <c r="DMK78" s="25"/>
      <c r="DML78" s="25"/>
      <c r="DMM78" s="25"/>
      <c r="DMN78" s="25"/>
      <c r="DMO78" s="25"/>
      <c r="DMP78" s="25"/>
      <c r="DMQ78" s="25"/>
      <c r="DMR78" s="25"/>
      <c r="DMS78" s="25"/>
      <c r="DMT78" s="25"/>
      <c r="DMU78" s="25"/>
      <c r="DMV78" s="25"/>
      <c r="DMW78" s="25"/>
      <c r="DMX78" s="25"/>
      <c r="DMY78" s="25"/>
      <c r="DMZ78" s="25"/>
      <c r="DNA78" s="25"/>
      <c r="DNB78" s="25"/>
      <c r="DNC78" s="25"/>
      <c r="DND78" s="25"/>
      <c r="DNE78" s="25"/>
      <c r="DNF78" s="25"/>
      <c r="DNG78" s="25"/>
      <c r="DNH78" s="25"/>
      <c r="DNI78" s="25"/>
      <c r="DNJ78" s="25"/>
      <c r="DNK78" s="25"/>
      <c r="DNL78" s="25"/>
      <c r="DNM78" s="25"/>
      <c r="DNN78" s="25"/>
      <c r="DNO78" s="25"/>
      <c r="DNP78" s="25"/>
      <c r="DNQ78" s="25"/>
      <c r="DNR78" s="25"/>
      <c r="DNS78" s="25"/>
      <c r="DNT78" s="25"/>
      <c r="DNU78" s="25"/>
      <c r="DNV78" s="25"/>
      <c r="DNW78" s="25"/>
      <c r="DNX78" s="25"/>
      <c r="DNY78" s="25"/>
      <c r="DNZ78" s="25"/>
      <c r="DOA78" s="25"/>
      <c r="DOB78" s="25"/>
      <c r="DOC78" s="25"/>
      <c r="DOD78" s="25"/>
      <c r="DOE78" s="25"/>
      <c r="DOF78" s="25"/>
      <c r="DOG78" s="25"/>
      <c r="DOH78" s="25"/>
      <c r="DOI78" s="25"/>
      <c r="DOJ78" s="25"/>
      <c r="DOK78" s="25"/>
      <c r="DOL78" s="25"/>
      <c r="DOM78" s="25"/>
      <c r="DON78" s="25"/>
      <c r="DOO78" s="25"/>
      <c r="DOP78" s="25"/>
      <c r="DOQ78" s="25"/>
      <c r="DOR78" s="25"/>
      <c r="DOS78" s="25"/>
      <c r="DOT78" s="25"/>
      <c r="DOU78" s="25"/>
      <c r="DOV78" s="25"/>
      <c r="DOW78" s="25"/>
      <c r="DOX78" s="25"/>
      <c r="DOY78" s="25"/>
      <c r="DOZ78" s="25"/>
      <c r="DPA78" s="25"/>
      <c r="DPB78" s="25"/>
      <c r="DPC78" s="25"/>
      <c r="DPD78" s="25"/>
      <c r="DPE78" s="25"/>
      <c r="DPF78" s="25"/>
      <c r="DPG78" s="25"/>
      <c r="DPH78" s="25"/>
      <c r="DPI78" s="25"/>
      <c r="DPJ78" s="25"/>
      <c r="DPK78" s="25"/>
      <c r="DPL78" s="25"/>
      <c r="DPM78" s="25"/>
      <c r="DPN78" s="25"/>
      <c r="DPO78" s="25"/>
      <c r="DPP78" s="25"/>
      <c r="DPQ78" s="25"/>
      <c r="DPR78" s="25"/>
      <c r="DPS78" s="25"/>
      <c r="DPT78" s="25"/>
      <c r="DPU78" s="25"/>
      <c r="DPV78" s="25"/>
      <c r="DPW78" s="25"/>
      <c r="DPX78" s="25"/>
      <c r="DPY78" s="25"/>
      <c r="DPZ78" s="25"/>
      <c r="DQA78" s="25"/>
      <c r="DQB78" s="25"/>
      <c r="DQC78" s="25"/>
      <c r="DQD78" s="25"/>
      <c r="DQE78" s="25"/>
      <c r="DQF78" s="25"/>
      <c r="DQG78" s="25"/>
      <c r="DQH78" s="25"/>
      <c r="DQI78" s="25"/>
      <c r="DQJ78" s="25"/>
      <c r="DQK78" s="25"/>
      <c r="DQL78" s="25"/>
      <c r="DQM78" s="25"/>
      <c r="DQN78" s="25"/>
      <c r="DQO78" s="25"/>
      <c r="DQP78" s="25"/>
      <c r="DQQ78" s="25"/>
      <c r="DQR78" s="25"/>
      <c r="DQS78" s="25"/>
      <c r="DQT78" s="25"/>
      <c r="DQU78" s="25"/>
      <c r="DQV78" s="25"/>
      <c r="DQW78" s="25"/>
      <c r="DQX78" s="25"/>
      <c r="DQY78" s="25"/>
      <c r="DQZ78" s="25"/>
      <c r="DRA78" s="25"/>
      <c r="DRB78" s="25"/>
      <c r="DRC78" s="25"/>
      <c r="DRD78" s="25"/>
      <c r="DRE78" s="25"/>
      <c r="DRF78" s="25"/>
      <c r="DRG78" s="25"/>
      <c r="DRH78" s="25"/>
      <c r="DRI78" s="25"/>
      <c r="DRJ78" s="25"/>
      <c r="DRK78" s="25"/>
      <c r="DRL78" s="25"/>
      <c r="DRM78" s="25"/>
      <c r="DRN78" s="25"/>
      <c r="DRO78" s="25"/>
      <c r="DRP78" s="25"/>
      <c r="DRQ78" s="25"/>
      <c r="DRR78" s="25"/>
      <c r="DRS78" s="25"/>
      <c r="DRT78" s="25"/>
      <c r="DRU78" s="25"/>
      <c r="DRV78" s="25"/>
      <c r="DRW78" s="25"/>
      <c r="DRX78" s="25"/>
      <c r="DRY78" s="25"/>
      <c r="DRZ78" s="25"/>
      <c r="DSA78" s="25"/>
      <c r="DSB78" s="25"/>
      <c r="DSC78" s="25"/>
      <c r="DSD78" s="25"/>
      <c r="DSE78" s="25"/>
      <c r="DSF78" s="25"/>
      <c r="DSG78" s="25"/>
      <c r="DSH78" s="25"/>
      <c r="DSI78" s="25"/>
      <c r="DSJ78" s="25"/>
      <c r="DSK78" s="25"/>
      <c r="DSL78" s="25"/>
      <c r="DSM78" s="25"/>
      <c r="DSN78" s="25"/>
      <c r="DSO78" s="25"/>
      <c r="DSP78" s="25"/>
      <c r="DSQ78" s="25"/>
      <c r="DSR78" s="25"/>
      <c r="DSS78" s="25"/>
      <c r="DST78" s="25"/>
      <c r="DSU78" s="25"/>
      <c r="DSV78" s="25"/>
      <c r="DSW78" s="25"/>
      <c r="DSX78" s="25"/>
      <c r="DSY78" s="25"/>
      <c r="DSZ78" s="25"/>
      <c r="DTA78" s="25"/>
      <c r="DTB78" s="25"/>
      <c r="DTC78" s="25"/>
      <c r="DTD78" s="25"/>
      <c r="DTE78" s="25"/>
      <c r="DTF78" s="25"/>
      <c r="DTG78" s="25"/>
      <c r="DTH78" s="25"/>
      <c r="DTI78" s="25"/>
      <c r="DTJ78" s="25"/>
      <c r="DTK78" s="25"/>
      <c r="DTL78" s="25"/>
      <c r="DTM78" s="25"/>
      <c r="DTN78" s="25"/>
      <c r="DTO78" s="25"/>
      <c r="DTP78" s="25"/>
      <c r="DTQ78" s="25"/>
      <c r="DTR78" s="25"/>
      <c r="DTS78" s="25"/>
      <c r="DTT78" s="25"/>
      <c r="DTU78" s="25"/>
      <c r="DTV78" s="25"/>
      <c r="DTW78" s="25"/>
      <c r="DTX78" s="25"/>
      <c r="DTY78" s="25"/>
      <c r="DTZ78" s="25"/>
      <c r="DUA78" s="25"/>
      <c r="DUB78" s="25"/>
      <c r="DUC78" s="25"/>
      <c r="DUD78" s="25"/>
      <c r="DUE78" s="25"/>
      <c r="DUF78" s="25"/>
      <c r="DUG78" s="25"/>
      <c r="DUH78" s="25"/>
      <c r="DUI78" s="25"/>
      <c r="DUJ78" s="25"/>
      <c r="DUK78" s="25"/>
      <c r="DUL78" s="25"/>
      <c r="DUM78" s="25"/>
      <c r="DUN78" s="25"/>
      <c r="DUO78" s="25"/>
      <c r="DUP78" s="25"/>
      <c r="DUQ78" s="25"/>
      <c r="DUR78" s="25"/>
      <c r="DUS78" s="25"/>
      <c r="DUT78" s="25"/>
      <c r="DUU78" s="25"/>
      <c r="DUV78" s="25"/>
      <c r="DUW78" s="25"/>
      <c r="DUX78" s="25"/>
      <c r="DUY78" s="25"/>
      <c r="DUZ78" s="25"/>
      <c r="DVA78" s="25"/>
      <c r="DVB78" s="25"/>
      <c r="DVC78" s="25"/>
      <c r="DVD78" s="25"/>
      <c r="DVE78" s="25"/>
      <c r="DVF78" s="25"/>
      <c r="DVG78" s="25"/>
      <c r="DVH78" s="25"/>
      <c r="DVI78" s="25"/>
      <c r="DVJ78" s="25"/>
      <c r="DVK78" s="25"/>
      <c r="DVL78" s="25"/>
      <c r="DVM78" s="25"/>
      <c r="DVN78" s="25"/>
      <c r="DVO78" s="25"/>
      <c r="DVP78" s="25"/>
      <c r="DVQ78" s="25"/>
      <c r="DVR78" s="25"/>
      <c r="DVS78" s="25"/>
      <c r="DVT78" s="25"/>
      <c r="DVU78" s="25"/>
      <c r="DVV78" s="25"/>
      <c r="DVW78" s="25"/>
      <c r="DVX78" s="25"/>
      <c r="DVY78" s="25"/>
      <c r="DVZ78" s="25"/>
      <c r="DWA78" s="25"/>
      <c r="DWB78" s="25"/>
      <c r="DWC78" s="25"/>
      <c r="DWD78" s="25"/>
      <c r="DWE78" s="25"/>
      <c r="DWF78" s="25"/>
      <c r="DWG78" s="25"/>
      <c r="DWH78" s="25"/>
      <c r="DWI78" s="25"/>
      <c r="DWJ78" s="25"/>
      <c r="DWK78" s="25"/>
      <c r="DWL78" s="25"/>
      <c r="DWM78" s="25"/>
      <c r="DWN78" s="25"/>
      <c r="DWO78" s="25"/>
      <c r="DWP78" s="25"/>
      <c r="DWQ78" s="25"/>
      <c r="DWR78" s="25"/>
      <c r="DWS78" s="25"/>
      <c r="DWT78" s="25"/>
      <c r="DWU78" s="25"/>
      <c r="DWV78" s="25"/>
      <c r="DWW78" s="25"/>
      <c r="DWX78" s="25"/>
      <c r="DWY78" s="25"/>
      <c r="DWZ78" s="25"/>
      <c r="DXA78" s="25"/>
      <c r="DXB78" s="25"/>
      <c r="DXC78" s="25"/>
      <c r="DXD78" s="25"/>
      <c r="DXE78" s="25"/>
      <c r="DXF78" s="25"/>
      <c r="DXG78" s="25"/>
      <c r="DXH78" s="25"/>
      <c r="DXI78" s="25"/>
      <c r="DXJ78" s="25"/>
      <c r="DXK78" s="25"/>
      <c r="DXL78" s="25"/>
      <c r="DXM78" s="25"/>
      <c r="DXN78" s="25"/>
      <c r="DXO78" s="25"/>
      <c r="DXP78" s="25"/>
      <c r="DXQ78" s="25"/>
      <c r="DXR78" s="25"/>
      <c r="DXS78" s="25"/>
      <c r="DXT78" s="25"/>
      <c r="DXU78" s="25"/>
      <c r="DXV78" s="25"/>
      <c r="DXW78" s="25"/>
      <c r="DXX78" s="25"/>
      <c r="DXY78" s="25"/>
      <c r="DXZ78" s="25"/>
      <c r="DYA78" s="25"/>
      <c r="DYB78" s="25"/>
      <c r="DYC78" s="25"/>
      <c r="DYD78" s="25"/>
      <c r="DYE78" s="25"/>
      <c r="DYF78" s="25"/>
      <c r="DYG78" s="25"/>
      <c r="DYH78" s="25"/>
      <c r="DYI78" s="25"/>
      <c r="DYJ78" s="25"/>
      <c r="DYK78" s="25"/>
      <c r="DYL78" s="25"/>
      <c r="DYM78" s="25"/>
      <c r="DYN78" s="25"/>
      <c r="DYO78" s="25"/>
      <c r="DYP78" s="25"/>
      <c r="DYQ78" s="25"/>
      <c r="DYR78" s="25"/>
      <c r="DYS78" s="25"/>
      <c r="DYT78" s="25"/>
      <c r="DYU78" s="25"/>
      <c r="DYV78" s="25"/>
      <c r="DYW78" s="25"/>
      <c r="DYX78" s="25"/>
      <c r="DYY78" s="25"/>
      <c r="DYZ78" s="25"/>
      <c r="DZA78" s="25"/>
      <c r="DZB78" s="25"/>
      <c r="DZC78" s="25"/>
      <c r="DZD78" s="25"/>
      <c r="DZE78" s="25"/>
      <c r="DZF78" s="25"/>
      <c r="DZG78" s="25"/>
      <c r="DZH78" s="25"/>
      <c r="DZI78" s="25"/>
      <c r="DZJ78" s="25"/>
      <c r="DZK78" s="25"/>
      <c r="DZL78" s="25"/>
      <c r="DZM78" s="25"/>
      <c r="DZN78" s="25"/>
      <c r="DZO78" s="25"/>
      <c r="DZP78" s="25"/>
      <c r="DZQ78" s="25"/>
      <c r="DZR78" s="25"/>
      <c r="DZS78" s="25"/>
      <c r="DZT78" s="25"/>
      <c r="DZU78" s="25"/>
      <c r="DZV78" s="25"/>
      <c r="DZW78" s="25"/>
      <c r="DZX78" s="25"/>
      <c r="DZY78" s="25"/>
      <c r="DZZ78" s="25"/>
      <c r="EAA78" s="25"/>
      <c r="EAB78" s="25"/>
      <c r="EAC78" s="25"/>
      <c r="EAD78" s="25"/>
      <c r="EAE78" s="25"/>
      <c r="EAF78" s="25"/>
      <c r="EAG78" s="25"/>
      <c r="EAH78" s="25"/>
      <c r="EAI78" s="25"/>
      <c r="EAJ78" s="25"/>
      <c r="EAK78" s="25"/>
      <c r="EAL78" s="25"/>
      <c r="EAM78" s="25"/>
      <c r="EAN78" s="25"/>
      <c r="EAO78" s="25"/>
      <c r="EAP78" s="25"/>
      <c r="EAQ78" s="25"/>
      <c r="EAR78" s="25"/>
      <c r="EAS78" s="25"/>
      <c r="EAT78" s="25"/>
      <c r="EAU78" s="25"/>
      <c r="EAV78" s="25"/>
      <c r="EAW78" s="25"/>
      <c r="EAX78" s="25"/>
      <c r="EAY78" s="25"/>
      <c r="EAZ78" s="25"/>
      <c r="EBA78" s="25"/>
      <c r="EBB78" s="25"/>
      <c r="EBC78" s="25"/>
      <c r="EBD78" s="25"/>
      <c r="EBE78" s="25"/>
      <c r="EBF78" s="25"/>
      <c r="EBG78" s="25"/>
      <c r="EBH78" s="25"/>
      <c r="EBI78" s="25"/>
      <c r="EBJ78" s="25"/>
      <c r="EBK78" s="25"/>
      <c r="EBL78" s="25"/>
      <c r="EBM78" s="25"/>
      <c r="EBN78" s="25"/>
      <c r="EBO78" s="25"/>
      <c r="EBP78" s="25"/>
      <c r="EBQ78" s="25"/>
      <c r="EBR78" s="25"/>
      <c r="EBS78" s="25"/>
      <c r="EBT78" s="25"/>
      <c r="EBU78" s="25"/>
      <c r="EBV78" s="25"/>
      <c r="EBW78" s="25"/>
      <c r="EBX78" s="25"/>
      <c r="EBY78" s="25"/>
      <c r="EBZ78" s="25"/>
      <c r="ECA78" s="25"/>
      <c r="ECB78" s="25"/>
      <c r="ECC78" s="25"/>
      <c r="ECD78" s="25"/>
      <c r="ECE78" s="25"/>
      <c r="ECF78" s="25"/>
      <c r="ECG78" s="25"/>
      <c r="ECH78" s="25"/>
      <c r="ECI78" s="25"/>
      <c r="ECJ78" s="25"/>
      <c r="ECK78" s="25"/>
      <c r="ECL78" s="25"/>
      <c r="ECM78" s="25"/>
      <c r="ECN78" s="25"/>
      <c r="ECO78" s="25"/>
      <c r="ECP78" s="25"/>
      <c r="ECQ78" s="25"/>
      <c r="ECR78" s="25"/>
      <c r="ECS78" s="25"/>
      <c r="ECT78" s="25"/>
      <c r="ECU78" s="25"/>
      <c r="ECV78" s="25"/>
      <c r="ECW78" s="25"/>
      <c r="ECX78" s="25"/>
      <c r="ECY78" s="25"/>
      <c r="ECZ78" s="25"/>
      <c r="EDA78" s="25"/>
      <c r="EDB78" s="25"/>
      <c r="EDC78" s="25"/>
      <c r="EDD78" s="25"/>
      <c r="EDE78" s="25"/>
      <c r="EDF78" s="25"/>
      <c r="EDG78" s="25"/>
      <c r="EDH78" s="25"/>
      <c r="EDI78" s="25"/>
      <c r="EDJ78" s="25"/>
      <c r="EDK78" s="25"/>
      <c r="EDL78" s="25"/>
      <c r="EDM78" s="25"/>
      <c r="EDN78" s="25"/>
      <c r="EDO78" s="25"/>
      <c r="EDP78" s="25"/>
      <c r="EDQ78" s="25"/>
      <c r="EDR78" s="25"/>
      <c r="EDS78" s="25"/>
      <c r="EDT78" s="25"/>
      <c r="EDU78" s="25"/>
      <c r="EDV78" s="25"/>
      <c r="EDW78" s="25"/>
      <c r="EDX78" s="25"/>
      <c r="EDY78" s="25"/>
      <c r="EDZ78" s="25"/>
      <c r="EEA78" s="25"/>
      <c r="EEB78" s="25"/>
      <c r="EEC78" s="25"/>
      <c r="EED78" s="25"/>
      <c r="EEE78" s="25"/>
      <c r="EEF78" s="25"/>
      <c r="EEG78" s="25"/>
      <c r="EEH78" s="25"/>
      <c r="EEI78" s="25"/>
      <c r="EEJ78" s="25"/>
      <c r="EEK78" s="25"/>
      <c r="EEL78" s="25"/>
      <c r="EEM78" s="25"/>
      <c r="EEN78" s="25"/>
      <c r="EEO78" s="25"/>
      <c r="EEP78" s="25"/>
      <c r="EEQ78" s="25"/>
      <c r="EER78" s="25"/>
      <c r="EES78" s="25"/>
      <c r="EET78" s="25"/>
      <c r="EEU78" s="25"/>
      <c r="EEV78" s="25"/>
      <c r="EEW78" s="25"/>
      <c r="EEX78" s="25"/>
      <c r="EEY78" s="25"/>
      <c r="EEZ78" s="25"/>
      <c r="EFA78" s="25"/>
      <c r="EFB78" s="25"/>
      <c r="EFC78" s="25"/>
      <c r="EFD78" s="25"/>
      <c r="EFE78" s="25"/>
      <c r="EFF78" s="25"/>
      <c r="EFG78" s="25"/>
      <c r="EFH78" s="25"/>
      <c r="EFI78" s="25"/>
      <c r="EFJ78" s="25"/>
      <c r="EFK78" s="25"/>
      <c r="EFL78" s="25"/>
      <c r="EFM78" s="25"/>
      <c r="EFN78" s="25"/>
      <c r="EFO78" s="25"/>
      <c r="EFP78" s="25"/>
      <c r="EFQ78" s="25"/>
      <c r="EFR78" s="25"/>
      <c r="EFS78" s="25"/>
      <c r="EFT78" s="25"/>
      <c r="EFU78" s="25"/>
      <c r="EFV78" s="25"/>
      <c r="EFW78" s="25"/>
      <c r="EFX78" s="25"/>
      <c r="EFY78" s="25"/>
      <c r="EFZ78" s="25"/>
      <c r="EGA78" s="25"/>
      <c r="EGB78" s="25"/>
      <c r="EGC78" s="25"/>
      <c r="EGD78" s="25"/>
      <c r="EGE78" s="25"/>
      <c r="EGF78" s="25"/>
      <c r="EGG78" s="25"/>
      <c r="EGH78" s="25"/>
      <c r="EGI78" s="25"/>
      <c r="EGJ78" s="25"/>
      <c r="EGK78" s="25"/>
      <c r="EGL78" s="25"/>
      <c r="EGM78" s="25"/>
      <c r="EGN78" s="25"/>
      <c r="EGO78" s="25"/>
      <c r="EGP78" s="25"/>
      <c r="EGQ78" s="25"/>
      <c r="EGR78" s="25"/>
      <c r="EGS78" s="25"/>
      <c r="EGT78" s="25"/>
      <c r="EGU78" s="25"/>
      <c r="EGV78" s="25"/>
      <c r="EGW78" s="25"/>
      <c r="EGX78" s="25"/>
      <c r="EGY78" s="25"/>
      <c r="EGZ78" s="25"/>
      <c r="EHA78" s="25"/>
      <c r="EHB78" s="25"/>
      <c r="EHC78" s="25"/>
      <c r="EHD78" s="25"/>
      <c r="EHE78" s="25"/>
      <c r="EHF78" s="25"/>
      <c r="EHG78" s="25"/>
      <c r="EHH78" s="25"/>
      <c r="EHI78" s="25"/>
      <c r="EHJ78" s="25"/>
      <c r="EHK78" s="25"/>
      <c r="EHL78" s="25"/>
      <c r="EHM78" s="25"/>
      <c r="EHN78" s="25"/>
      <c r="EHO78" s="25"/>
      <c r="EHP78" s="25"/>
      <c r="EHQ78" s="25"/>
      <c r="EHR78" s="25"/>
      <c r="EHS78" s="25"/>
      <c r="EHT78" s="25"/>
      <c r="EHU78" s="25"/>
      <c r="EHV78" s="25"/>
      <c r="EHW78" s="25"/>
      <c r="EHX78" s="25"/>
      <c r="EHY78" s="25"/>
      <c r="EHZ78" s="25"/>
      <c r="EIA78" s="25"/>
      <c r="EIB78" s="25"/>
      <c r="EIC78" s="25"/>
      <c r="EID78" s="25"/>
      <c r="EIE78" s="25"/>
      <c r="EIF78" s="25"/>
      <c r="EIG78" s="25"/>
      <c r="EIH78" s="25"/>
      <c r="EII78" s="25"/>
      <c r="EIJ78" s="25"/>
      <c r="EIK78" s="25"/>
      <c r="EIL78" s="25"/>
      <c r="EIM78" s="25"/>
      <c r="EIN78" s="25"/>
      <c r="EIO78" s="25"/>
      <c r="EIP78" s="25"/>
      <c r="EIQ78" s="25"/>
      <c r="EIR78" s="25"/>
      <c r="EIS78" s="25"/>
      <c r="EIT78" s="25"/>
      <c r="EIU78" s="25"/>
      <c r="EIV78" s="25"/>
      <c r="EIW78" s="25"/>
      <c r="EIX78" s="25"/>
      <c r="EIY78" s="25"/>
      <c r="EIZ78" s="25"/>
      <c r="EJA78" s="25"/>
      <c r="EJB78" s="25"/>
      <c r="EJC78" s="25"/>
      <c r="EJD78" s="25"/>
      <c r="EJE78" s="25"/>
      <c r="EJF78" s="25"/>
      <c r="EJG78" s="25"/>
      <c r="EJH78" s="25"/>
      <c r="EJI78" s="25"/>
      <c r="EJJ78" s="25"/>
      <c r="EJK78" s="25"/>
      <c r="EJL78" s="25"/>
      <c r="EJM78" s="25"/>
      <c r="EJN78" s="25"/>
      <c r="EJO78" s="25"/>
      <c r="EJP78" s="25"/>
      <c r="EJQ78" s="25"/>
      <c r="EJR78" s="25"/>
      <c r="EJS78" s="25"/>
      <c r="EJT78" s="25"/>
      <c r="EJU78" s="25"/>
      <c r="EJV78" s="25"/>
      <c r="EJW78" s="25"/>
      <c r="EJX78" s="25"/>
      <c r="EJY78" s="25"/>
      <c r="EJZ78" s="25"/>
      <c r="EKA78" s="25"/>
      <c r="EKB78" s="25"/>
      <c r="EKC78" s="25"/>
      <c r="EKD78" s="25"/>
      <c r="EKE78" s="25"/>
      <c r="EKF78" s="25"/>
      <c r="EKG78" s="25"/>
      <c r="EKH78" s="25"/>
      <c r="EKI78" s="25"/>
      <c r="EKJ78" s="25"/>
      <c r="EKK78" s="25"/>
      <c r="EKL78" s="25"/>
      <c r="EKM78" s="25"/>
      <c r="EKN78" s="25"/>
      <c r="EKO78" s="25"/>
      <c r="EKP78" s="25"/>
      <c r="EKQ78" s="25"/>
      <c r="EKR78" s="25"/>
      <c r="EKS78" s="25"/>
      <c r="EKT78" s="25"/>
      <c r="EKU78" s="25"/>
      <c r="EKV78" s="25"/>
      <c r="EKW78" s="25"/>
      <c r="EKX78" s="25"/>
      <c r="EKY78" s="25"/>
      <c r="EKZ78" s="25"/>
      <c r="ELA78" s="25"/>
      <c r="ELB78" s="25"/>
      <c r="ELC78" s="25"/>
      <c r="ELD78" s="25"/>
      <c r="ELE78" s="25"/>
      <c r="ELF78" s="25"/>
      <c r="ELG78" s="25"/>
      <c r="ELH78" s="25"/>
      <c r="ELI78" s="25"/>
      <c r="ELJ78" s="25"/>
      <c r="ELK78" s="25"/>
      <c r="ELL78" s="25"/>
      <c r="ELM78" s="25"/>
      <c r="ELN78" s="25"/>
      <c r="ELO78" s="25"/>
      <c r="ELP78" s="25"/>
      <c r="ELQ78" s="25"/>
      <c r="ELR78" s="25"/>
      <c r="ELS78" s="25"/>
      <c r="ELT78" s="25"/>
      <c r="ELU78" s="25"/>
      <c r="ELV78" s="25"/>
      <c r="ELW78" s="25"/>
      <c r="ELX78" s="25"/>
      <c r="ELY78" s="25"/>
      <c r="ELZ78" s="25"/>
      <c r="EMA78" s="25"/>
      <c r="EMB78" s="25"/>
      <c r="EMC78" s="25"/>
      <c r="EMD78" s="25"/>
      <c r="EME78" s="25"/>
      <c r="EMF78" s="25"/>
      <c r="EMG78" s="25"/>
      <c r="EMH78" s="25"/>
      <c r="EMI78" s="25"/>
      <c r="EMJ78" s="25"/>
      <c r="EMK78" s="25"/>
      <c r="EML78" s="25"/>
      <c r="EMM78" s="25"/>
      <c r="EMN78" s="25"/>
      <c r="EMO78" s="25"/>
      <c r="EMP78" s="25"/>
      <c r="EMQ78" s="25"/>
      <c r="EMR78" s="25"/>
      <c r="EMS78" s="25"/>
      <c r="EMT78" s="25"/>
      <c r="EMU78" s="25"/>
      <c r="EMV78" s="25"/>
      <c r="EMW78" s="25"/>
      <c r="EMX78" s="25"/>
      <c r="EMY78" s="25"/>
      <c r="EMZ78" s="25"/>
      <c r="ENA78" s="25"/>
      <c r="ENB78" s="25"/>
      <c r="ENC78" s="25"/>
      <c r="END78" s="25"/>
      <c r="ENE78" s="25"/>
      <c r="ENF78" s="25"/>
      <c r="ENG78" s="25"/>
      <c r="ENH78" s="25"/>
      <c r="ENI78" s="25"/>
      <c r="ENJ78" s="25"/>
      <c r="ENK78" s="25"/>
      <c r="ENL78" s="25"/>
      <c r="ENM78" s="25"/>
      <c r="ENN78" s="25"/>
      <c r="ENO78" s="25"/>
      <c r="ENP78" s="25"/>
      <c r="ENQ78" s="25"/>
      <c r="ENR78" s="25"/>
      <c r="ENS78" s="25"/>
      <c r="ENT78" s="25"/>
      <c r="ENU78" s="25"/>
      <c r="ENV78" s="25"/>
      <c r="ENW78" s="25"/>
      <c r="ENX78" s="25"/>
      <c r="ENY78" s="25"/>
      <c r="ENZ78" s="25"/>
      <c r="EOA78" s="25"/>
      <c r="EOB78" s="25"/>
      <c r="EOC78" s="25"/>
      <c r="EOD78" s="25"/>
      <c r="EOE78" s="25"/>
      <c r="EOF78" s="25"/>
      <c r="EOG78" s="25"/>
      <c r="EOH78" s="25"/>
      <c r="EOI78" s="25"/>
      <c r="EOJ78" s="25"/>
      <c r="EOK78" s="25"/>
      <c r="EOL78" s="25"/>
      <c r="EOM78" s="25"/>
      <c r="EON78" s="25"/>
      <c r="EOO78" s="25"/>
      <c r="EOP78" s="25"/>
      <c r="EOQ78" s="25"/>
      <c r="EOR78" s="25"/>
      <c r="EOS78" s="25"/>
      <c r="EOT78" s="25"/>
      <c r="EOU78" s="25"/>
      <c r="EOV78" s="25"/>
      <c r="EOW78" s="25"/>
      <c r="EOX78" s="25"/>
      <c r="EOY78" s="25"/>
      <c r="EOZ78" s="25"/>
      <c r="EPA78" s="25"/>
      <c r="EPB78" s="25"/>
      <c r="EPC78" s="25"/>
      <c r="EPD78" s="25"/>
      <c r="EPE78" s="25"/>
      <c r="EPF78" s="25"/>
      <c r="EPG78" s="25"/>
      <c r="EPH78" s="25"/>
      <c r="EPI78" s="25"/>
      <c r="EPJ78" s="25"/>
      <c r="EPK78" s="25"/>
      <c r="EPL78" s="25"/>
      <c r="EPM78" s="25"/>
      <c r="EPN78" s="25"/>
      <c r="EPO78" s="25"/>
      <c r="EPP78" s="25"/>
      <c r="EPQ78" s="25"/>
      <c r="EPR78" s="25"/>
      <c r="EPS78" s="25"/>
      <c r="EPT78" s="25"/>
      <c r="EPU78" s="25"/>
      <c r="EPV78" s="25"/>
      <c r="EPW78" s="25"/>
      <c r="EPX78" s="25"/>
      <c r="EPY78" s="25"/>
      <c r="EPZ78" s="25"/>
      <c r="EQA78" s="25"/>
      <c r="EQB78" s="25"/>
      <c r="EQC78" s="25"/>
      <c r="EQD78" s="25"/>
      <c r="EQE78" s="25"/>
      <c r="EQF78" s="25"/>
      <c r="EQG78" s="25"/>
      <c r="EQH78" s="25"/>
      <c r="EQI78" s="25"/>
      <c r="EQJ78" s="25"/>
      <c r="EQK78" s="25"/>
      <c r="EQL78" s="25"/>
      <c r="EQM78" s="25"/>
      <c r="EQN78" s="25"/>
      <c r="EQO78" s="25"/>
      <c r="EQP78" s="25"/>
      <c r="EQQ78" s="25"/>
      <c r="EQR78" s="25"/>
      <c r="EQS78" s="25"/>
      <c r="EQT78" s="25"/>
      <c r="EQU78" s="25"/>
      <c r="EQV78" s="25"/>
      <c r="EQW78" s="25"/>
      <c r="EQX78" s="25"/>
      <c r="EQY78" s="25"/>
      <c r="EQZ78" s="25"/>
      <c r="ERA78" s="25"/>
      <c r="ERB78" s="25"/>
      <c r="ERC78" s="25"/>
      <c r="ERD78" s="25"/>
      <c r="ERE78" s="25"/>
      <c r="ERF78" s="25"/>
      <c r="ERG78" s="25"/>
      <c r="ERH78" s="25"/>
      <c r="ERI78" s="25"/>
      <c r="ERJ78" s="25"/>
      <c r="ERK78" s="25"/>
      <c r="ERL78" s="25"/>
      <c r="ERM78" s="25"/>
      <c r="ERN78" s="25"/>
      <c r="ERO78" s="25"/>
      <c r="ERP78" s="25"/>
      <c r="ERQ78" s="25"/>
      <c r="ERR78" s="25"/>
      <c r="ERS78" s="25"/>
      <c r="ERT78" s="25"/>
      <c r="ERU78" s="25"/>
      <c r="ERV78" s="25"/>
      <c r="ERW78" s="25"/>
      <c r="ERX78" s="25"/>
      <c r="ERY78" s="25"/>
      <c r="ERZ78" s="25"/>
      <c r="ESA78" s="25"/>
      <c r="ESB78" s="25"/>
      <c r="ESC78" s="25"/>
      <c r="ESD78" s="25"/>
      <c r="ESE78" s="25"/>
      <c r="ESF78" s="25"/>
      <c r="ESG78" s="25"/>
      <c r="ESH78" s="25"/>
      <c r="ESI78" s="25"/>
      <c r="ESJ78" s="25"/>
      <c r="ESK78" s="25"/>
      <c r="ESL78" s="25"/>
      <c r="ESM78" s="25"/>
      <c r="ESN78" s="25"/>
      <c r="ESO78" s="25"/>
      <c r="ESP78" s="25"/>
      <c r="ESQ78" s="25"/>
      <c r="ESR78" s="25"/>
      <c r="ESS78" s="25"/>
      <c r="EST78" s="25"/>
      <c r="ESU78" s="25"/>
      <c r="ESV78" s="25"/>
      <c r="ESW78" s="25"/>
      <c r="ESX78" s="25"/>
      <c r="ESY78" s="25"/>
      <c r="ESZ78" s="25"/>
      <c r="ETA78" s="25"/>
      <c r="ETB78" s="25"/>
      <c r="ETC78" s="25"/>
      <c r="ETD78" s="25"/>
      <c r="ETE78" s="25"/>
      <c r="ETF78" s="25"/>
      <c r="ETG78" s="25"/>
      <c r="ETH78" s="25"/>
      <c r="ETI78" s="25"/>
      <c r="ETJ78" s="25"/>
      <c r="ETK78" s="25"/>
      <c r="ETL78" s="25"/>
      <c r="ETM78" s="25"/>
      <c r="ETN78" s="25"/>
      <c r="ETO78" s="25"/>
      <c r="ETP78" s="25"/>
      <c r="ETQ78" s="25"/>
      <c r="ETR78" s="25"/>
      <c r="ETS78" s="25"/>
      <c r="ETT78" s="25"/>
      <c r="ETU78" s="25"/>
      <c r="ETV78" s="25"/>
      <c r="ETW78" s="25"/>
      <c r="ETX78" s="25"/>
      <c r="ETY78" s="25"/>
      <c r="ETZ78" s="25"/>
      <c r="EUA78" s="25"/>
      <c r="EUB78" s="25"/>
      <c r="EUC78" s="25"/>
      <c r="EUD78" s="25"/>
      <c r="EUE78" s="25"/>
      <c r="EUF78" s="25"/>
      <c r="EUG78" s="25"/>
      <c r="EUH78" s="25"/>
      <c r="EUI78" s="25"/>
      <c r="EUJ78" s="25"/>
      <c r="EUK78" s="25"/>
      <c r="EUL78" s="25"/>
      <c r="EUM78" s="25"/>
      <c r="EUN78" s="25"/>
      <c r="EUO78" s="25"/>
      <c r="EUP78" s="25"/>
      <c r="EUQ78" s="25"/>
      <c r="EUR78" s="25"/>
      <c r="EUS78" s="25"/>
      <c r="EUT78" s="25"/>
      <c r="EUU78" s="25"/>
      <c r="EUV78" s="25"/>
      <c r="EUW78" s="25"/>
      <c r="EUX78" s="25"/>
      <c r="EUY78" s="25"/>
      <c r="EUZ78" s="25"/>
      <c r="EVA78" s="25"/>
      <c r="EVB78" s="25"/>
      <c r="EVC78" s="25"/>
      <c r="EVD78" s="25"/>
      <c r="EVE78" s="25"/>
      <c r="EVF78" s="25"/>
      <c r="EVG78" s="25"/>
      <c r="EVH78" s="25"/>
      <c r="EVI78" s="25"/>
      <c r="EVJ78" s="25"/>
      <c r="EVK78" s="25"/>
      <c r="EVL78" s="25"/>
      <c r="EVM78" s="25"/>
      <c r="EVN78" s="25"/>
      <c r="EVO78" s="25"/>
      <c r="EVP78" s="25"/>
      <c r="EVQ78" s="25"/>
      <c r="EVR78" s="25"/>
      <c r="EVS78" s="25"/>
      <c r="EVT78" s="25"/>
      <c r="EVU78" s="25"/>
      <c r="EVV78" s="25"/>
      <c r="EVW78" s="25"/>
      <c r="EVX78" s="25"/>
      <c r="EVY78" s="25"/>
      <c r="EVZ78" s="25"/>
      <c r="EWA78" s="25"/>
      <c r="EWB78" s="25"/>
      <c r="EWC78" s="25"/>
      <c r="EWD78" s="25"/>
      <c r="EWE78" s="25"/>
      <c r="EWF78" s="25"/>
      <c r="EWG78" s="25"/>
      <c r="EWH78" s="25"/>
      <c r="EWI78" s="25"/>
      <c r="EWJ78" s="25"/>
      <c r="EWK78" s="25"/>
      <c r="EWL78" s="25"/>
      <c r="EWM78" s="25"/>
      <c r="EWN78" s="25"/>
      <c r="EWO78" s="25"/>
      <c r="EWP78" s="25"/>
      <c r="EWQ78" s="25"/>
      <c r="EWR78" s="25"/>
      <c r="EWS78" s="25"/>
      <c r="EWT78" s="25"/>
      <c r="EWU78" s="25"/>
      <c r="EWV78" s="25"/>
      <c r="EWW78" s="25"/>
      <c r="EWX78" s="25"/>
      <c r="EWY78" s="25"/>
      <c r="EWZ78" s="25"/>
      <c r="EXA78" s="25"/>
      <c r="EXB78" s="25"/>
      <c r="EXC78" s="25"/>
      <c r="EXD78" s="25"/>
      <c r="EXE78" s="25"/>
      <c r="EXF78" s="25"/>
      <c r="EXG78" s="25"/>
      <c r="EXH78" s="25"/>
      <c r="EXI78" s="25"/>
      <c r="EXJ78" s="25"/>
      <c r="EXK78" s="25"/>
      <c r="EXL78" s="25"/>
      <c r="EXM78" s="25"/>
      <c r="EXN78" s="25"/>
      <c r="EXO78" s="25"/>
      <c r="EXP78" s="25"/>
      <c r="EXQ78" s="25"/>
      <c r="EXR78" s="25"/>
      <c r="EXS78" s="25"/>
      <c r="EXT78" s="25"/>
      <c r="EXU78" s="25"/>
      <c r="EXV78" s="25"/>
      <c r="EXW78" s="25"/>
      <c r="EXX78" s="25"/>
      <c r="EXY78" s="25"/>
      <c r="EXZ78" s="25"/>
      <c r="EYA78" s="25"/>
      <c r="EYB78" s="25"/>
      <c r="EYC78" s="25"/>
      <c r="EYD78" s="25"/>
      <c r="EYE78" s="25"/>
      <c r="EYF78" s="25"/>
      <c r="EYG78" s="25"/>
      <c r="EYH78" s="25"/>
      <c r="EYI78" s="25"/>
      <c r="EYJ78" s="25"/>
      <c r="EYK78" s="25"/>
      <c r="EYL78" s="25"/>
      <c r="EYM78" s="25"/>
      <c r="EYN78" s="25"/>
      <c r="EYO78" s="25"/>
      <c r="EYP78" s="25"/>
      <c r="EYQ78" s="25"/>
      <c r="EYR78" s="25"/>
      <c r="EYS78" s="25"/>
      <c r="EYT78" s="25"/>
      <c r="EYU78" s="25"/>
      <c r="EYV78" s="25"/>
      <c r="EYW78" s="25"/>
      <c r="EYX78" s="25"/>
      <c r="EYY78" s="25"/>
      <c r="EYZ78" s="25"/>
      <c r="EZA78" s="25"/>
      <c r="EZB78" s="25"/>
      <c r="EZC78" s="25"/>
      <c r="EZD78" s="25"/>
      <c r="EZE78" s="25"/>
      <c r="EZF78" s="25"/>
      <c r="EZG78" s="25"/>
      <c r="EZH78" s="25"/>
      <c r="EZI78" s="25"/>
      <c r="EZJ78" s="25"/>
      <c r="EZK78" s="25"/>
      <c r="EZL78" s="25"/>
      <c r="EZM78" s="25"/>
      <c r="EZN78" s="25"/>
      <c r="EZO78" s="25"/>
      <c r="EZP78" s="25"/>
      <c r="EZQ78" s="25"/>
      <c r="EZR78" s="25"/>
      <c r="EZS78" s="25"/>
      <c r="EZT78" s="25"/>
      <c r="EZU78" s="25"/>
      <c r="EZV78" s="25"/>
      <c r="EZW78" s="25"/>
      <c r="EZX78" s="25"/>
      <c r="EZY78" s="25"/>
      <c r="EZZ78" s="25"/>
      <c r="FAA78" s="25"/>
      <c r="FAB78" s="25"/>
      <c r="FAC78" s="25"/>
      <c r="FAD78" s="25"/>
      <c r="FAE78" s="25"/>
      <c r="FAF78" s="25"/>
      <c r="FAG78" s="25"/>
      <c r="FAH78" s="25"/>
      <c r="FAI78" s="25"/>
      <c r="FAJ78" s="25"/>
      <c r="FAK78" s="25"/>
      <c r="FAL78" s="25"/>
      <c r="FAM78" s="25"/>
      <c r="FAN78" s="25"/>
      <c r="FAO78" s="25"/>
      <c r="FAP78" s="25"/>
      <c r="FAQ78" s="25"/>
      <c r="FAR78" s="25"/>
      <c r="FAS78" s="25"/>
      <c r="FAT78" s="25"/>
      <c r="FAU78" s="25"/>
      <c r="FAV78" s="25"/>
      <c r="FAW78" s="25"/>
      <c r="FAX78" s="25"/>
      <c r="FAY78" s="25"/>
      <c r="FAZ78" s="25"/>
      <c r="FBA78" s="25"/>
      <c r="FBB78" s="25"/>
      <c r="FBC78" s="25"/>
      <c r="FBD78" s="25"/>
      <c r="FBE78" s="25"/>
      <c r="FBF78" s="25"/>
      <c r="FBG78" s="25"/>
      <c r="FBH78" s="25"/>
      <c r="FBI78" s="25"/>
      <c r="FBJ78" s="25"/>
      <c r="FBK78" s="25"/>
      <c r="FBL78" s="25"/>
      <c r="FBM78" s="25"/>
      <c r="FBN78" s="25"/>
      <c r="FBO78" s="25"/>
      <c r="FBP78" s="25"/>
      <c r="FBQ78" s="25"/>
      <c r="FBR78" s="25"/>
      <c r="FBS78" s="25"/>
      <c r="FBT78" s="25"/>
      <c r="FBU78" s="25"/>
      <c r="FBV78" s="25"/>
      <c r="FBW78" s="25"/>
      <c r="FBX78" s="25"/>
      <c r="FBY78" s="25"/>
      <c r="FBZ78" s="25"/>
      <c r="FCA78" s="25"/>
      <c r="FCB78" s="25"/>
      <c r="FCC78" s="25"/>
      <c r="FCD78" s="25"/>
      <c r="FCE78" s="25"/>
      <c r="FCF78" s="25"/>
      <c r="FCG78" s="25"/>
      <c r="FCH78" s="25"/>
      <c r="FCI78" s="25"/>
      <c r="FCJ78" s="25"/>
      <c r="FCK78" s="25"/>
      <c r="FCL78" s="25"/>
      <c r="FCM78" s="25"/>
      <c r="FCN78" s="25"/>
      <c r="FCO78" s="25"/>
      <c r="FCP78" s="25"/>
      <c r="FCQ78" s="25"/>
      <c r="FCR78" s="25"/>
      <c r="FCS78" s="25"/>
      <c r="FCT78" s="25"/>
      <c r="FCU78" s="25"/>
      <c r="FCV78" s="25"/>
      <c r="FCW78" s="25"/>
      <c r="FCX78" s="25"/>
      <c r="FCY78" s="25"/>
      <c r="FCZ78" s="25"/>
      <c r="FDA78" s="25"/>
      <c r="FDB78" s="25"/>
      <c r="FDC78" s="25"/>
      <c r="FDD78" s="25"/>
      <c r="FDE78" s="25"/>
      <c r="FDF78" s="25"/>
      <c r="FDG78" s="25"/>
      <c r="FDH78" s="25"/>
      <c r="FDI78" s="25"/>
      <c r="FDJ78" s="25"/>
      <c r="FDK78" s="25"/>
      <c r="FDL78" s="25"/>
      <c r="FDM78" s="25"/>
      <c r="FDN78" s="25"/>
      <c r="FDO78" s="25"/>
      <c r="FDP78" s="25"/>
      <c r="FDQ78" s="25"/>
      <c r="FDR78" s="25"/>
      <c r="FDS78" s="25"/>
      <c r="FDT78" s="25"/>
      <c r="FDU78" s="25"/>
      <c r="FDV78" s="25"/>
      <c r="FDW78" s="25"/>
      <c r="FDX78" s="25"/>
      <c r="FDY78" s="25"/>
      <c r="FDZ78" s="25"/>
      <c r="FEA78" s="25"/>
      <c r="FEB78" s="25"/>
      <c r="FEC78" s="25"/>
      <c r="FED78" s="25"/>
      <c r="FEE78" s="25"/>
      <c r="FEF78" s="25"/>
      <c r="FEG78" s="25"/>
      <c r="FEH78" s="25"/>
      <c r="FEI78" s="25"/>
      <c r="FEJ78" s="25"/>
      <c r="FEK78" s="25"/>
      <c r="FEL78" s="25"/>
      <c r="FEM78" s="25"/>
      <c r="FEN78" s="25"/>
      <c r="FEO78" s="25"/>
      <c r="FEP78" s="25"/>
      <c r="FEQ78" s="25"/>
      <c r="FER78" s="25"/>
      <c r="FES78" s="25"/>
      <c r="FET78" s="25"/>
      <c r="FEU78" s="25"/>
      <c r="FEV78" s="25"/>
      <c r="FEW78" s="25"/>
      <c r="FEX78" s="25"/>
      <c r="FEY78" s="25"/>
      <c r="FEZ78" s="25"/>
      <c r="FFA78" s="25"/>
      <c r="FFB78" s="25"/>
      <c r="FFC78" s="25"/>
      <c r="FFD78" s="25"/>
      <c r="FFE78" s="25"/>
      <c r="FFF78" s="25"/>
      <c r="FFG78" s="25"/>
      <c r="FFH78" s="25"/>
      <c r="FFI78" s="25"/>
      <c r="FFJ78" s="25"/>
      <c r="FFK78" s="25"/>
      <c r="FFL78" s="25"/>
      <c r="FFM78" s="25"/>
      <c r="FFN78" s="25"/>
      <c r="FFO78" s="25"/>
      <c r="FFP78" s="25"/>
      <c r="FFQ78" s="25"/>
      <c r="FFR78" s="25"/>
      <c r="FFS78" s="25"/>
      <c r="FFT78" s="25"/>
      <c r="FFU78" s="25"/>
      <c r="FFV78" s="25"/>
      <c r="FFW78" s="25"/>
      <c r="FFX78" s="25"/>
      <c r="FFY78" s="25"/>
      <c r="FFZ78" s="25"/>
      <c r="FGA78" s="25"/>
      <c r="FGB78" s="25"/>
      <c r="FGC78" s="25"/>
      <c r="FGD78" s="25"/>
      <c r="FGE78" s="25"/>
      <c r="FGF78" s="25"/>
      <c r="FGG78" s="25"/>
      <c r="FGH78" s="25"/>
      <c r="FGI78" s="25"/>
      <c r="FGJ78" s="25"/>
      <c r="FGK78" s="25"/>
      <c r="FGL78" s="25"/>
      <c r="FGM78" s="25"/>
      <c r="FGN78" s="25"/>
      <c r="FGO78" s="25"/>
      <c r="FGP78" s="25"/>
      <c r="FGQ78" s="25"/>
      <c r="FGR78" s="25"/>
      <c r="FGS78" s="25"/>
      <c r="FGT78" s="25"/>
      <c r="FGU78" s="25"/>
      <c r="FGV78" s="25"/>
      <c r="FGW78" s="25"/>
      <c r="FGX78" s="25"/>
      <c r="FGY78" s="25"/>
      <c r="FGZ78" s="25"/>
      <c r="FHA78" s="25"/>
      <c r="FHB78" s="25"/>
      <c r="FHC78" s="25"/>
      <c r="FHD78" s="25"/>
      <c r="FHE78" s="25"/>
      <c r="FHF78" s="25"/>
      <c r="FHG78" s="25"/>
      <c r="FHH78" s="25"/>
      <c r="FHI78" s="25"/>
      <c r="FHJ78" s="25"/>
      <c r="FHK78" s="25"/>
      <c r="FHL78" s="25"/>
      <c r="FHM78" s="25"/>
      <c r="FHN78" s="25"/>
      <c r="FHO78" s="25"/>
      <c r="FHP78" s="25"/>
      <c r="FHQ78" s="25"/>
      <c r="FHR78" s="25"/>
      <c r="FHS78" s="25"/>
      <c r="FHT78" s="25"/>
      <c r="FHU78" s="25"/>
      <c r="FHV78" s="25"/>
      <c r="FHW78" s="25"/>
      <c r="FHX78" s="25"/>
      <c r="FHY78" s="25"/>
      <c r="FHZ78" s="25"/>
      <c r="FIA78" s="25"/>
      <c r="FIB78" s="25"/>
      <c r="FIC78" s="25"/>
      <c r="FID78" s="25"/>
      <c r="FIE78" s="25"/>
      <c r="FIF78" s="25"/>
      <c r="FIG78" s="25"/>
      <c r="FIH78" s="25"/>
      <c r="FII78" s="25"/>
      <c r="FIJ78" s="25"/>
      <c r="FIK78" s="25"/>
      <c r="FIL78" s="25"/>
      <c r="FIM78" s="25"/>
      <c r="FIN78" s="25"/>
      <c r="FIO78" s="25"/>
      <c r="FIP78" s="25"/>
      <c r="FIQ78" s="25"/>
      <c r="FIR78" s="25"/>
      <c r="FIS78" s="25"/>
      <c r="FIT78" s="25"/>
      <c r="FIU78" s="25"/>
      <c r="FIV78" s="25"/>
      <c r="FIW78" s="25"/>
      <c r="FIX78" s="25"/>
      <c r="FIY78" s="25"/>
      <c r="FIZ78" s="25"/>
      <c r="FJA78" s="25"/>
      <c r="FJB78" s="25"/>
      <c r="FJC78" s="25"/>
      <c r="FJD78" s="25"/>
      <c r="FJE78" s="25"/>
      <c r="FJF78" s="25"/>
      <c r="FJG78" s="25"/>
      <c r="FJH78" s="25"/>
      <c r="FJI78" s="25"/>
      <c r="FJJ78" s="25"/>
      <c r="FJK78" s="25"/>
      <c r="FJL78" s="25"/>
      <c r="FJM78" s="25"/>
      <c r="FJN78" s="25"/>
      <c r="FJO78" s="25"/>
      <c r="FJP78" s="25"/>
      <c r="FJQ78" s="25"/>
      <c r="FJR78" s="25"/>
      <c r="FJS78" s="25"/>
      <c r="FJT78" s="25"/>
      <c r="FJU78" s="25"/>
      <c r="FJV78" s="25"/>
      <c r="FJW78" s="25"/>
      <c r="FJX78" s="25"/>
      <c r="FJY78" s="25"/>
      <c r="FJZ78" s="25"/>
      <c r="FKA78" s="25"/>
      <c r="FKB78" s="25"/>
      <c r="FKC78" s="25"/>
      <c r="FKD78" s="25"/>
      <c r="FKE78" s="25"/>
      <c r="FKF78" s="25"/>
      <c r="FKG78" s="25"/>
      <c r="FKH78" s="25"/>
      <c r="FKI78" s="25"/>
      <c r="FKJ78" s="25"/>
      <c r="FKK78" s="25"/>
      <c r="FKL78" s="25"/>
      <c r="FKM78" s="25"/>
      <c r="FKN78" s="25"/>
      <c r="FKO78" s="25"/>
      <c r="FKP78" s="25"/>
      <c r="FKQ78" s="25"/>
      <c r="FKR78" s="25"/>
      <c r="FKS78" s="25"/>
      <c r="FKT78" s="25"/>
      <c r="FKU78" s="25"/>
      <c r="FKV78" s="25"/>
      <c r="FKW78" s="25"/>
      <c r="FKX78" s="25"/>
      <c r="FKY78" s="25"/>
      <c r="FKZ78" s="25"/>
      <c r="FLA78" s="25"/>
      <c r="FLB78" s="25"/>
      <c r="FLC78" s="25"/>
      <c r="FLD78" s="25"/>
      <c r="FLE78" s="25"/>
      <c r="FLF78" s="25"/>
      <c r="FLG78" s="25"/>
      <c r="FLH78" s="25"/>
      <c r="FLI78" s="25"/>
      <c r="FLJ78" s="25"/>
      <c r="FLK78" s="25"/>
      <c r="FLL78" s="25"/>
      <c r="FLM78" s="25"/>
      <c r="FLN78" s="25"/>
      <c r="FLO78" s="25"/>
      <c r="FLP78" s="25"/>
      <c r="FLQ78" s="25"/>
      <c r="FLR78" s="25"/>
      <c r="FLS78" s="25"/>
      <c r="FLT78" s="25"/>
      <c r="FLU78" s="25"/>
      <c r="FLV78" s="25"/>
      <c r="FLW78" s="25"/>
      <c r="FLX78" s="25"/>
      <c r="FLY78" s="25"/>
      <c r="FLZ78" s="25"/>
      <c r="FMA78" s="25"/>
      <c r="FMB78" s="25"/>
      <c r="FMC78" s="25"/>
      <c r="FMD78" s="25"/>
      <c r="FME78" s="25"/>
      <c r="FMF78" s="25"/>
      <c r="FMG78" s="25"/>
      <c r="FMH78" s="25"/>
      <c r="FMI78" s="25"/>
      <c r="FMJ78" s="25"/>
      <c r="FMK78" s="25"/>
      <c r="FML78" s="25"/>
      <c r="FMM78" s="25"/>
      <c r="FMN78" s="25"/>
      <c r="FMO78" s="25"/>
      <c r="FMP78" s="25"/>
      <c r="FMQ78" s="25"/>
      <c r="FMR78" s="25"/>
      <c r="FMS78" s="25"/>
      <c r="FMT78" s="25"/>
      <c r="FMU78" s="25"/>
      <c r="FMV78" s="25"/>
      <c r="FMW78" s="25"/>
      <c r="FMX78" s="25"/>
      <c r="FMY78" s="25"/>
      <c r="FMZ78" s="25"/>
      <c r="FNA78" s="25"/>
      <c r="FNB78" s="25"/>
      <c r="FNC78" s="25"/>
      <c r="FND78" s="25"/>
      <c r="FNE78" s="25"/>
      <c r="FNF78" s="25"/>
      <c r="FNG78" s="25"/>
      <c r="FNH78" s="25"/>
      <c r="FNI78" s="25"/>
      <c r="FNJ78" s="25"/>
      <c r="FNK78" s="25"/>
      <c r="FNL78" s="25"/>
      <c r="FNM78" s="25"/>
      <c r="FNN78" s="25"/>
      <c r="FNO78" s="25"/>
      <c r="FNP78" s="25"/>
      <c r="FNQ78" s="25"/>
      <c r="FNR78" s="25"/>
      <c r="FNS78" s="25"/>
      <c r="FNT78" s="25"/>
      <c r="FNU78" s="25"/>
      <c r="FNV78" s="25"/>
      <c r="FNW78" s="25"/>
      <c r="FNX78" s="25"/>
      <c r="FNY78" s="25"/>
      <c r="FNZ78" s="25"/>
      <c r="FOA78" s="25"/>
      <c r="FOB78" s="25"/>
      <c r="FOC78" s="25"/>
      <c r="FOD78" s="25"/>
      <c r="FOE78" s="25"/>
      <c r="FOF78" s="25"/>
      <c r="FOG78" s="25"/>
      <c r="FOH78" s="25"/>
      <c r="FOI78" s="25"/>
      <c r="FOJ78" s="25"/>
      <c r="FOK78" s="25"/>
      <c r="FOL78" s="25"/>
      <c r="FOM78" s="25"/>
      <c r="FON78" s="25"/>
      <c r="FOO78" s="25"/>
      <c r="FOP78" s="25"/>
      <c r="FOQ78" s="25"/>
      <c r="FOR78" s="25"/>
      <c r="FOS78" s="25"/>
      <c r="FOT78" s="25"/>
      <c r="FOU78" s="25"/>
      <c r="FOV78" s="25"/>
      <c r="FOW78" s="25"/>
      <c r="FOX78" s="25"/>
      <c r="FOY78" s="25"/>
      <c r="FOZ78" s="25"/>
      <c r="FPA78" s="25"/>
      <c r="FPB78" s="25"/>
      <c r="FPC78" s="25"/>
      <c r="FPD78" s="25"/>
      <c r="FPE78" s="25"/>
      <c r="FPF78" s="25"/>
      <c r="FPG78" s="25"/>
      <c r="FPH78" s="25"/>
      <c r="FPI78" s="25"/>
      <c r="FPJ78" s="25"/>
      <c r="FPK78" s="25"/>
      <c r="FPL78" s="25"/>
      <c r="FPM78" s="25"/>
      <c r="FPN78" s="25"/>
      <c r="FPO78" s="25"/>
      <c r="FPP78" s="25"/>
      <c r="FPQ78" s="25"/>
      <c r="FPR78" s="25"/>
      <c r="FPS78" s="25"/>
      <c r="FPT78" s="25"/>
      <c r="FPU78" s="25"/>
      <c r="FPV78" s="25"/>
      <c r="FPW78" s="25"/>
      <c r="FPX78" s="25"/>
      <c r="FPY78" s="25"/>
      <c r="FPZ78" s="25"/>
      <c r="FQA78" s="25"/>
      <c r="FQB78" s="25"/>
      <c r="FQC78" s="25"/>
      <c r="FQD78" s="25"/>
      <c r="FQE78" s="25"/>
      <c r="FQF78" s="25"/>
      <c r="FQG78" s="25"/>
      <c r="FQH78" s="25"/>
      <c r="FQI78" s="25"/>
      <c r="FQJ78" s="25"/>
      <c r="FQK78" s="25"/>
      <c r="FQL78" s="25"/>
      <c r="FQM78" s="25"/>
      <c r="FQN78" s="25"/>
      <c r="FQO78" s="25"/>
      <c r="FQP78" s="25"/>
      <c r="FQQ78" s="25"/>
      <c r="FQR78" s="25"/>
      <c r="FQS78" s="25"/>
      <c r="FQT78" s="25"/>
      <c r="FQU78" s="25"/>
      <c r="FQV78" s="25"/>
      <c r="FQW78" s="25"/>
      <c r="FQX78" s="25"/>
      <c r="FQY78" s="25"/>
      <c r="FQZ78" s="25"/>
      <c r="FRA78" s="25"/>
      <c r="FRB78" s="25"/>
      <c r="FRC78" s="25"/>
      <c r="FRD78" s="25"/>
      <c r="FRE78" s="25"/>
      <c r="FRF78" s="25"/>
      <c r="FRG78" s="25"/>
      <c r="FRH78" s="25"/>
      <c r="FRI78" s="25"/>
      <c r="FRJ78" s="25"/>
      <c r="FRK78" s="25"/>
      <c r="FRL78" s="25"/>
      <c r="FRM78" s="25"/>
      <c r="FRN78" s="25"/>
      <c r="FRO78" s="25"/>
      <c r="FRP78" s="25"/>
      <c r="FRQ78" s="25"/>
      <c r="FRR78" s="25"/>
      <c r="FRS78" s="25"/>
      <c r="FRT78" s="25"/>
      <c r="FRU78" s="25"/>
      <c r="FRV78" s="25"/>
      <c r="FRW78" s="25"/>
      <c r="FRX78" s="25"/>
      <c r="FRY78" s="25"/>
      <c r="FRZ78" s="25"/>
      <c r="FSA78" s="25"/>
      <c r="FSB78" s="25"/>
      <c r="FSC78" s="25"/>
      <c r="FSD78" s="25"/>
      <c r="FSE78" s="25"/>
      <c r="FSF78" s="25"/>
      <c r="FSG78" s="25"/>
      <c r="FSH78" s="25"/>
      <c r="FSI78" s="25"/>
      <c r="FSJ78" s="25"/>
      <c r="FSK78" s="25"/>
      <c r="FSL78" s="25"/>
      <c r="FSM78" s="25"/>
      <c r="FSN78" s="25"/>
      <c r="FSO78" s="25"/>
      <c r="FSP78" s="25"/>
      <c r="FSQ78" s="25"/>
      <c r="FSR78" s="25"/>
      <c r="FSS78" s="25"/>
      <c r="FST78" s="25"/>
      <c r="FSU78" s="25"/>
      <c r="FSV78" s="25"/>
      <c r="FSW78" s="25"/>
      <c r="FSX78" s="25"/>
      <c r="FSY78" s="25"/>
      <c r="FSZ78" s="25"/>
      <c r="FTA78" s="25"/>
      <c r="FTB78" s="25"/>
      <c r="FTC78" s="25"/>
      <c r="FTD78" s="25"/>
      <c r="FTE78" s="25"/>
      <c r="FTF78" s="25"/>
      <c r="FTG78" s="25"/>
      <c r="FTH78" s="25"/>
      <c r="FTI78" s="25"/>
      <c r="FTJ78" s="25"/>
      <c r="FTK78" s="25"/>
      <c r="FTL78" s="25"/>
      <c r="FTM78" s="25"/>
      <c r="FTN78" s="25"/>
      <c r="FTO78" s="25"/>
      <c r="FTP78" s="25"/>
      <c r="FTQ78" s="25"/>
      <c r="FTR78" s="25"/>
      <c r="FTS78" s="25"/>
      <c r="FTT78" s="25"/>
      <c r="FTU78" s="25"/>
      <c r="FTV78" s="25"/>
      <c r="FTW78" s="25"/>
      <c r="FTX78" s="25"/>
      <c r="FTY78" s="25"/>
      <c r="FTZ78" s="25"/>
      <c r="FUA78" s="25"/>
      <c r="FUB78" s="25"/>
      <c r="FUC78" s="25"/>
      <c r="FUD78" s="25"/>
      <c r="FUE78" s="25"/>
      <c r="FUF78" s="25"/>
      <c r="FUG78" s="25"/>
      <c r="FUH78" s="25"/>
      <c r="FUI78" s="25"/>
      <c r="FUJ78" s="25"/>
      <c r="FUK78" s="25"/>
      <c r="FUL78" s="25"/>
      <c r="FUM78" s="25"/>
      <c r="FUN78" s="25"/>
      <c r="FUO78" s="25"/>
      <c r="FUP78" s="25"/>
      <c r="FUQ78" s="25"/>
      <c r="FUR78" s="25"/>
      <c r="FUS78" s="25"/>
      <c r="FUT78" s="25"/>
      <c r="FUU78" s="25"/>
      <c r="FUV78" s="25"/>
      <c r="FUW78" s="25"/>
      <c r="FUX78" s="25"/>
      <c r="FUY78" s="25"/>
      <c r="FUZ78" s="25"/>
      <c r="FVA78" s="25"/>
      <c r="FVB78" s="25"/>
      <c r="FVC78" s="25"/>
      <c r="FVD78" s="25"/>
      <c r="FVE78" s="25"/>
      <c r="FVF78" s="25"/>
      <c r="FVG78" s="25"/>
      <c r="FVH78" s="25"/>
      <c r="FVI78" s="25"/>
      <c r="FVJ78" s="25"/>
      <c r="FVK78" s="25"/>
      <c r="FVL78" s="25"/>
      <c r="FVM78" s="25"/>
      <c r="FVN78" s="25"/>
      <c r="FVO78" s="25"/>
      <c r="FVP78" s="25"/>
      <c r="FVQ78" s="25"/>
      <c r="FVR78" s="25"/>
      <c r="FVS78" s="25"/>
      <c r="FVT78" s="25"/>
      <c r="FVU78" s="25"/>
      <c r="FVV78" s="25"/>
      <c r="FVW78" s="25"/>
      <c r="FVX78" s="25"/>
      <c r="FVY78" s="25"/>
      <c r="FVZ78" s="25"/>
      <c r="FWA78" s="25"/>
      <c r="FWB78" s="25"/>
      <c r="FWC78" s="25"/>
      <c r="FWD78" s="25"/>
      <c r="FWE78" s="25"/>
      <c r="FWF78" s="25"/>
      <c r="FWG78" s="25"/>
      <c r="FWH78" s="25"/>
      <c r="FWI78" s="25"/>
      <c r="FWJ78" s="25"/>
      <c r="FWK78" s="25"/>
      <c r="FWL78" s="25"/>
      <c r="FWM78" s="25"/>
      <c r="FWN78" s="25"/>
      <c r="FWO78" s="25"/>
      <c r="FWP78" s="25"/>
      <c r="FWQ78" s="25"/>
      <c r="FWR78" s="25"/>
      <c r="FWS78" s="25"/>
      <c r="FWT78" s="25"/>
      <c r="FWU78" s="25"/>
      <c r="FWV78" s="25"/>
      <c r="FWW78" s="25"/>
      <c r="FWX78" s="25"/>
      <c r="FWY78" s="25"/>
      <c r="FWZ78" s="25"/>
      <c r="FXA78" s="25"/>
      <c r="FXB78" s="25"/>
      <c r="FXC78" s="25"/>
      <c r="FXD78" s="25"/>
      <c r="FXE78" s="25"/>
      <c r="FXF78" s="25"/>
      <c r="FXG78" s="25"/>
      <c r="FXH78" s="25"/>
      <c r="FXI78" s="25"/>
      <c r="FXJ78" s="25"/>
      <c r="FXK78" s="25"/>
      <c r="FXL78" s="25"/>
      <c r="FXM78" s="25"/>
      <c r="FXN78" s="25"/>
      <c r="FXO78" s="25"/>
      <c r="FXP78" s="25"/>
      <c r="FXQ78" s="25"/>
      <c r="FXR78" s="25"/>
      <c r="FXS78" s="25"/>
      <c r="FXT78" s="25"/>
      <c r="FXU78" s="25"/>
      <c r="FXV78" s="25"/>
      <c r="FXW78" s="25"/>
      <c r="FXX78" s="25"/>
      <c r="FXY78" s="25"/>
      <c r="FXZ78" s="25"/>
      <c r="FYA78" s="25"/>
      <c r="FYB78" s="25"/>
      <c r="FYC78" s="25"/>
      <c r="FYD78" s="25"/>
      <c r="FYE78" s="25"/>
      <c r="FYF78" s="25"/>
      <c r="FYG78" s="25"/>
      <c r="FYH78" s="25"/>
      <c r="FYI78" s="25"/>
      <c r="FYJ78" s="25"/>
      <c r="FYK78" s="25"/>
      <c r="FYL78" s="25"/>
      <c r="FYM78" s="25"/>
      <c r="FYN78" s="25"/>
      <c r="FYO78" s="25"/>
      <c r="FYP78" s="25"/>
      <c r="FYQ78" s="25"/>
      <c r="FYR78" s="25"/>
      <c r="FYS78" s="25"/>
      <c r="FYT78" s="25"/>
      <c r="FYU78" s="25"/>
      <c r="FYV78" s="25"/>
      <c r="FYW78" s="25"/>
      <c r="FYX78" s="25"/>
      <c r="FYY78" s="25"/>
      <c r="FYZ78" s="25"/>
      <c r="FZA78" s="25"/>
      <c r="FZB78" s="25"/>
      <c r="FZC78" s="25"/>
      <c r="FZD78" s="25"/>
      <c r="FZE78" s="25"/>
      <c r="FZF78" s="25"/>
      <c r="FZG78" s="25"/>
      <c r="FZH78" s="25"/>
      <c r="FZI78" s="25"/>
      <c r="FZJ78" s="25"/>
      <c r="FZK78" s="25"/>
      <c r="FZL78" s="25"/>
      <c r="FZM78" s="25"/>
      <c r="FZN78" s="25"/>
      <c r="FZO78" s="25"/>
      <c r="FZP78" s="25"/>
      <c r="FZQ78" s="25"/>
      <c r="FZR78" s="25"/>
      <c r="FZS78" s="25"/>
      <c r="FZT78" s="25"/>
      <c r="FZU78" s="25"/>
      <c r="FZV78" s="25"/>
      <c r="FZW78" s="25"/>
      <c r="FZX78" s="25"/>
      <c r="FZY78" s="25"/>
      <c r="FZZ78" s="25"/>
      <c r="GAA78" s="25"/>
      <c r="GAB78" s="25"/>
      <c r="GAC78" s="25"/>
      <c r="GAD78" s="25"/>
      <c r="GAE78" s="25"/>
      <c r="GAF78" s="25"/>
      <c r="GAG78" s="25"/>
      <c r="GAH78" s="25"/>
      <c r="GAI78" s="25"/>
      <c r="GAJ78" s="25"/>
      <c r="GAK78" s="25"/>
      <c r="GAL78" s="25"/>
      <c r="GAM78" s="25"/>
      <c r="GAN78" s="25"/>
      <c r="GAO78" s="25"/>
      <c r="GAP78" s="25"/>
      <c r="GAQ78" s="25"/>
      <c r="GAR78" s="25"/>
      <c r="GAS78" s="25"/>
      <c r="GAT78" s="25"/>
      <c r="GAU78" s="25"/>
      <c r="GAV78" s="25"/>
      <c r="GAW78" s="25"/>
      <c r="GAX78" s="25"/>
      <c r="GAY78" s="25"/>
      <c r="GAZ78" s="25"/>
      <c r="GBA78" s="25"/>
      <c r="GBB78" s="25"/>
      <c r="GBC78" s="25"/>
      <c r="GBD78" s="25"/>
      <c r="GBE78" s="25"/>
      <c r="GBF78" s="25"/>
      <c r="GBG78" s="25"/>
      <c r="GBH78" s="25"/>
      <c r="GBI78" s="25"/>
      <c r="GBJ78" s="25"/>
      <c r="GBK78" s="25"/>
      <c r="GBL78" s="25"/>
      <c r="GBM78" s="25"/>
      <c r="GBN78" s="25"/>
      <c r="GBO78" s="25"/>
      <c r="GBP78" s="25"/>
      <c r="GBQ78" s="25"/>
      <c r="GBR78" s="25"/>
      <c r="GBS78" s="25"/>
      <c r="GBT78" s="25"/>
      <c r="GBU78" s="25"/>
      <c r="GBV78" s="25"/>
      <c r="GBW78" s="25"/>
      <c r="GBX78" s="25"/>
      <c r="GBY78" s="25"/>
      <c r="GBZ78" s="25"/>
      <c r="GCA78" s="25"/>
      <c r="GCB78" s="25"/>
      <c r="GCC78" s="25"/>
      <c r="GCD78" s="25"/>
      <c r="GCE78" s="25"/>
      <c r="GCF78" s="25"/>
      <c r="GCG78" s="25"/>
      <c r="GCH78" s="25"/>
      <c r="GCI78" s="25"/>
      <c r="GCJ78" s="25"/>
      <c r="GCK78" s="25"/>
      <c r="GCL78" s="25"/>
      <c r="GCM78" s="25"/>
      <c r="GCN78" s="25"/>
      <c r="GCO78" s="25"/>
      <c r="GCP78" s="25"/>
      <c r="GCQ78" s="25"/>
      <c r="GCR78" s="25"/>
      <c r="GCS78" s="25"/>
      <c r="GCT78" s="25"/>
      <c r="GCU78" s="25"/>
      <c r="GCV78" s="25"/>
      <c r="GCW78" s="25"/>
      <c r="GCX78" s="25"/>
      <c r="GCY78" s="25"/>
      <c r="GCZ78" s="25"/>
      <c r="GDA78" s="25"/>
      <c r="GDB78" s="25"/>
      <c r="GDC78" s="25"/>
      <c r="GDD78" s="25"/>
      <c r="GDE78" s="25"/>
      <c r="GDF78" s="25"/>
      <c r="GDG78" s="25"/>
      <c r="GDH78" s="25"/>
      <c r="GDI78" s="25"/>
      <c r="GDJ78" s="25"/>
      <c r="GDK78" s="25"/>
      <c r="GDL78" s="25"/>
      <c r="GDM78" s="25"/>
      <c r="GDN78" s="25"/>
      <c r="GDO78" s="25"/>
      <c r="GDP78" s="25"/>
      <c r="GDQ78" s="25"/>
      <c r="GDR78" s="25"/>
      <c r="GDS78" s="25"/>
      <c r="GDT78" s="25"/>
      <c r="GDU78" s="25"/>
      <c r="GDV78" s="25"/>
      <c r="GDW78" s="25"/>
      <c r="GDX78" s="25"/>
      <c r="GDY78" s="25"/>
      <c r="GDZ78" s="25"/>
      <c r="GEA78" s="25"/>
      <c r="GEB78" s="25"/>
      <c r="GEC78" s="25"/>
      <c r="GED78" s="25"/>
      <c r="GEE78" s="25"/>
      <c r="GEF78" s="25"/>
      <c r="GEG78" s="25"/>
      <c r="GEH78" s="25"/>
      <c r="GEI78" s="25"/>
      <c r="GEJ78" s="25"/>
      <c r="GEK78" s="25"/>
      <c r="GEL78" s="25"/>
      <c r="GEM78" s="25"/>
      <c r="GEN78" s="25"/>
      <c r="GEO78" s="25"/>
      <c r="GEP78" s="25"/>
      <c r="GEQ78" s="25"/>
      <c r="GER78" s="25"/>
      <c r="GES78" s="25"/>
      <c r="GET78" s="25"/>
      <c r="GEU78" s="25"/>
      <c r="GEV78" s="25"/>
      <c r="GEW78" s="25"/>
      <c r="GEX78" s="25"/>
      <c r="GEY78" s="25"/>
      <c r="GEZ78" s="25"/>
      <c r="GFA78" s="25"/>
      <c r="GFB78" s="25"/>
      <c r="GFC78" s="25"/>
      <c r="GFD78" s="25"/>
      <c r="GFE78" s="25"/>
      <c r="GFF78" s="25"/>
      <c r="GFG78" s="25"/>
      <c r="GFH78" s="25"/>
      <c r="GFI78" s="25"/>
      <c r="GFJ78" s="25"/>
      <c r="GFK78" s="25"/>
      <c r="GFL78" s="25"/>
      <c r="GFM78" s="25"/>
      <c r="GFN78" s="25"/>
      <c r="GFO78" s="25"/>
      <c r="GFP78" s="25"/>
      <c r="GFQ78" s="25"/>
      <c r="GFR78" s="25"/>
      <c r="GFS78" s="25"/>
      <c r="GFT78" s="25"/>
      <c r="GFU78" s="25"/>
      <c r="GFV78" s="25"/>
      <c r="GFW78" s="25"/>
      <c r="GFX78" s="25"/>
      <c r="GFY78" s="25"/>
      <c r="GFZ78" s="25"/>
      <c r="GGA78" s="25"/>
      <c r="GGB78" s="25"/>
      <c r="GGC78" s="25"/>
      <c r="GGD78" s="25"/>
      <c r="GGE78" s="25"/>
      <c r="GGF78" s="25"/>
      <c r="GGG78" s="25"/>
      <c r="GGH78" s="25"/>
      <c r="GGI78" s="25"/>
      <c r="GGJ78" s="25"/>
      <c r="GGK78" s="25"/>
      <c r="GGL78" s="25"/>
      <c r="GGM78" s="25"/>
      <c r="GGN78" s="25"/>
      <c r="GGO78" s="25"/>
      <c r="GGP78" s="25"/>
      <c r="GGQ78" s="25"/>
      <c r="GGR78" s="25"/>
      <c r="GGS78" s="25"/>
      <c r="GGT78" s="25"/>
      <c r="GGU78" s="25"/>
      <c r="GGV78" s="25"/>
      <c r="GGW78" s="25"/>
      <c r="GGX78" s="25"/>
      <c r="GGY78" s="25"/>
      <c r="GGZ78" s="25"/>
      <c r="GHA78" s="25"/>
      <c r="GHB78" s="25"/>
      <c r="GHC78" s="25"/>
      <c r="GHD78" s="25"/>
      <c r="GHE78" s="25"/>
      <c r="GHF78" s="25"/>
      <c r="GHG78" s="25"/>
      <c r="GHH78" s="25"/>
      <c r="GHI78" s="25"/>
      <c r="GHJ78" s="25"/>
      <c r="GHK78" s="25"/>
      <c r="GHL78" s="25"/>
      <c r="GHM78" s="25"/>
      <c r="GHN78" s="25"/>
      <c r="GHO78" s="25"/>
      <c r="GHP78" s="25"/>
      <c r="GHQ78" s="25"/>
      <c r="GHR78" s="25"/>
      <c r="GHS78" s="25"/>
      <c r="GHT78" s="25"/>
      <c r="GHU78" s="25"/>
      <c r="GHV78" s="25"/>
      <c r="GHW78" s="25"/>
      <c r="GHX78" s="25"/>
      <c r="GHY78" s="25"/>
      <c r="GHZ78" s="25"/>
      <c r="GIA78" s="25"/>
      <c r="GIB78" s="25"/>
      <c r="GIC78" s="25"/>
      <c r="GID78" s="25"/>
      <c r="GIE78" s="25"/>
      <c r="GIF78" s="25"/>
      <c r="GIG78" s="25"/>
      <c r="GIH78" s="25"/>
      <c r="GII78" s="25"/>
      <c r="GIJ78" s="25"/>
      <c r="GIK78" s="25"/>
      <c r="GIL78" s="25"/>
      <c r="GIM78" s="25"/>
      <c r="GIN78" s="25"/>
      <c r="GIO78" s="25"/>
      <c r="GIP78" s="25"/>
      <c r="GIQ78" s="25"/>
      <c r="GIR78" s="25"/>
      <c r="GIS78" s="25"/>
      <c r="GIT78" s="25"/>
      <c r="GIU78" s="25"/>
      <c r="GIV78" s="25"/>
      <c r="GIW78" s="25"/>
      <c r="GIX78" s="25"/>
      <c r="GIY78" s="25"/>
      <c r="GIZ78" s="25"/>
      <c r="GJA78" s="25"/>
      <c r="GJB78" s="25"/>
      <c r="GJC78" s="25"/>
      <c r="GJD78" s="25"/>
      <c r="GJE78" s="25"/>
      <c r="GJF78" s="25"/>
      <c r="GJG78" s="25"/>
      <c r="GJH78" s="25"/>
      <c r="GJI78" s="25"/>
      <c r="GJJ78" s="25"/>
      <c r="GJK78" s="25"/>
      <c r="GJL78" s="25"/>
      <c r="GJM78" s="25"/>
      <c r="GJN78" s="25"/>
      <c r="GJO78" s="25"/>
      <c r="GJP78" s="25"/>
      <c r="GJQ78" s="25"/>
      <c r="GJR78" s="25"/>
      <c r="GJS78" s="25"/>
      <c r="GJT78" s="25"/>
      <c r="GJU78" s="25"/>
      <c r="GJV78" s="25"/>
      <c r="GJW78" s="25"/>
      <c r="GJX78" s="25"/>
      <c r="GJY78" s="25"/>
      <c r="GJZ78" s="25"/>
      <c r="GKA78" s="25"/>
      <c r="GKB78" s="25"/>
      <c r="GKC78" s="25"/>
      <c r="GKD78" s="25"/>
      <c r="GKE78" s="25"/>
      <c r="GKF78" s="25"/>
      <c r="GKG78" s="25"/>
      <c r="GKH78" s="25"/>
      <c r="GKI78" s="25"/>
      <c r="GKJ78" s="25"/>
      <c r="GKK78" s="25"/>
      <c r="GKL78" s="25"/>
      <c r="GKM78" s="25"/>
      <c r="GKN78" s="25"/>
      <c r="GKO78" s="25"/>
      <c r="GKP78" s="25"/>
      <c r="GKQ78" s="25"/>
      <c r="GKR78" s="25"/>
      <c r="GKS78" s="25"/>
      <c r="GKT78" s="25"/>
      <c r="GKU78" s="25"/>
      <c r="GKV78" s="25"/>
      <c r="GKW78" s="25"/>
      <c r="GKX78" s="25"/>
      <c r="GKY78" s="25"/>
      <c r="GKZ78" s="25"/>
      <c r="GLA78" s="25"/>
      <c r="GLB78" s="25"/>
      <c r="GLC78" s="25"/>
      <c r="GLD78" s="25"/>
      <c r="GLE78" s="25"/>
      <c r="GLF78" s="25"/>
      <c r="GLG78" s="25"/>
      <c r="GLH78" s="25"/>
      <c r="GLI78" s="25"/>
      <c r="GLJ78" s="25"/>
      <c r="GLK78" s="25"/>
      <c r="GLL78" s="25"/>
      <c r="GLM78" s="25"/>
      <c r="GLN78" s="25"/>
      <c r="GLO78" s="25"/>
      <c r="GLP78" s="25"/>
      <c r="GLQ78" s="25"/>
      <c r="GLR78" s="25"/>
      <c r="GLS78" s="25"/>
      <c r="GLT78" s="25"/>
      <c r="GLU78" s="25"/>
      <c r="GLV78" s="25"/>
      <c r="GLW78" s="25"/>
      <c r="GLX78" s="25"/>
      <c r="GLY78" s="25"/>
      <c r="GLZ78" s="25"/>
      <c r="GMA78" s="25"/>
      <c r="GMB78" s="25"/>
      <c r="GMC78" s="25"/>
      <c r="GMD78" s="25"/>
      <c r="GME78" s="25"/>
      <c r="GMF78" s="25"/>
      <c r="GMG78" s="25"/>
      <c r="GMH78" s="25"/>
      <c r="GMI78" s="25"/>
      <c r="GMJ78" s="25"/>
      <c r="GMK78" s="25"/>
      <c r="GML78" s="25"/>
      <c r="GMM78" s="25"/>
      <c r="GMN78" s="25"/>
      <c r="GMO78" s="25"/>
      <c r="GMP78" s="25"/>
      <c r="GMQ78" s="25"/>
      <c r="GMR78" s="25"/>
      <c r="GMS78" s="25"/>
      <c r="GMT78" s="25"/>
      <c r="GMU78" s="25"/>
      <c r="GMV78" s="25"/>
      <c r="GMW78" s="25"/>
      <c r="GMX78" s="25"/>
      <c r="GMY78" s="25"/>
      <c r="GMZ78" s="25"/>
      <c r="GNA78" s="25"/>
      <c r="GNB78" s="25"/>
      <c r="GNC78" s="25"/>
      <c r="GND78" s="25"/>
      <c r="GNE78" s="25"/>
      <c r="GNF78" s="25"/>
      <c r="GNG78" s="25"/>
      <c r="GNH78" s="25"/>
      <c r="GNI78" s="25"/>
      <c r="GNJ78" s="25"/>
      <c r="GNK78" s="25"/>
      <c r="GNL78" s="25"/>
      <c r="GNM78" s="25"/>
      <c r="GNN78" s="25"/>
      <c r="GNO78" s="25"/>
      <c r="GNP78" s="25"/>
      <c r="GNQ78" s="25"/>
      <c r="GNR78" s="25"/>
      <c r="GNS78" s="25"/>
      <c r="GNT78" s="25"/>
      <c r="GNU78" s="25"/>
      <c r="GNV78" s="25"/>
      <c r="GNW78" s="25"/>
      <c r="GNX78" s="25"/>
      <c r="GNY78" s="25"/>
      <c r="GNZ78" s="25"/>
      <c r="GOA78" s="25"/>
      <c r="GOB78" s="25"/>
      <c r="GOC78" s="25"/>
      <c r="GOD78" s="25"/>
      <c r="GOE78" s="25"/>
      <c r="GOF78" s="25"/>
      <c r="GOG78" s="25"/>
      <c r="GOH78" s="25"/>
      <c r="GOI78" s="25"/>
      <c r="GOJ78" s="25"/>
      <c r="GOK78" s="25"/>
      <c r="GOL78" s="25"/>
      <c r="GOM78" s="25"/>
      <c r="GON78" s="25"/>
      <c r="GOO78" s="25"/>
      <c r="GOP78" s="25"/>
      <c r="GOQ78" s="25"/>
      <c r="GOR78" s="25"/>
      <c r="GOS78" s="25"/>
      <c r="GOT78" s="25"/>
      <c r="GOU78" s="25"/>
      <c r="GOV78" s="25"/>
      <c r="GOW78" s="25"/>
      <c r="GOX78" s="25"/>
      <c r="GOY78" s="25"/>
      <c r="GOZ78" s="25"/>
      <c r="GPA78" s="25"/>
      <c r="GPB78" s="25"/>
      <c r="GPC78" s="25"/>
      <c r="GPD78" s="25"/>
      <c r="GPE78" s="25"/>
      <c r="GPF78" s="25"/>
      <c r="GPG78" s="25"/>
      <c r="GPH78" s="25"/>
      <c r="GPI78" s="25"/>
      <c r="GPJ78" s="25"/>
      <c r="GPK78" s="25"/>
      <c r="GPL78" s="25"/>
      <c r="GPM78" s="25"/>
      <c r="GPN78" s="25"/>
      <c r="GPO78" s="25"/>
      <c r="GPP78" s="25"/>
      <c r="GPQ78" s="25"/>
      <c r="GPR78" s="25"/>
      <c r="GPS78" s="25"/>
      <c r="GPT78" s="25"/>
      <c r="GPU78" s="25"/>
      <c r="GPV78" s="25"/>
      <c r="GPW78" s="25"/>
      <c r="GPX78" s="25"/>
      <c r="GPY78" s="25"/>
      <c r="GPZ78" s="25"/>
      <c r="GQA78" s="25"/>
      <c r="GQB78" s="25"/>
      <c r="GQC78" s="25"/>
      <c r="GQD78" s="25"/>
      <c r="GQE78" s="25"/>
      <c r="GQF78" s="25"/>
      <c r="GQG78" s="25"/>
      <c r="GQH78" s="25"/>
      <c r="GQI78" s="25"/>
      <c r="GQJ78" s="25"/>
      <c r="GQK78" s="25"/>
      <c r="GQL78" s="25"/>
      <c r="GQM78" s="25"/>
      <c r="GQN78" s="25"/>
      <c r="GQO78" s="25"/>
      <c r="GQP78" s="25"/>
      <c r="GQQ78" s="25"/>
      <c r="GQR78" s="25"/>
      <c r="GQS78" s="25"/>
      <c r="GQT78" s="25"/>
      <c r="GQU78" s="25"/>
      <c r="GQV78" s="25"/>
      <c r="GQW78" s="25"/>
      <c r="GQX78" s="25"/>
      <c r="GQY78" s="25"/>
      <c r="GQZ78" s="25"/>
      <c r="GRA78" s="25"/>
      <c r="GRB78" s="25"/>
      <c r="GRC78" s="25"/>
      <c r="GRD78" s="25"/>
      <c r="GRE78" s="25"/>
      <c r="GRF78" s="25"/>
      <c r="GRG78" s="25"/>
      <c r="GRH78" s="25"/>
      <c r="GRI78" s="25"/>
      <c r="GRJ78" s="25"/>
      <c r="GRK78" s="25"/>
      <c r="GRL78" s="25"/>
      <c r="GRM78" s="25"/>
      <c r="GRN78" s="25"/>
      <c r="GRO78" s="25"/>
      <c r="GRP78" s="25"/>
      <c r="GRQ78" s="25"/>
      <c r="GRR78" s="25"/>
      <c r="GRS78" s="25"/>
      <c r="GRT78" s="25"/>
      <c r="GRU78" s="25"/>
      <c r="GRV78" s="25"/>
      <c r="GRW78" s="25"/>
      <c r="GRX78" s="25"/>
      <c r="GRY78" s="25"/>
      <c r="GRZ78" s="25"/>
      <c r="GSA78" s="25"/>
      <c r="GSB78" s="25"/>
      <c r="GSC78" s="25"/>
      <c r="GSD78" s="25"/>
      <c r="GSE78" s="25"/>
      <c r="GSF78" s="25"/>
      <c r="GSG78" s="25"/>
      <c r="GSH78" s="25"/>
      <c r="GSI78" s="25"/>
      <c r="GSJ78" s="25"/>
      <c r="GSK78" s="25"/>
      <c r="GSL78" s="25"/>
      <c r="GSM78" s="25"/>
      <c r="GSN78" s="25"/>
      <c r="GSO78" s="25"/>
      <c r="GSP78" s="25"/>
      <c r="GSQ78" s="25"/>
      <c r="GSR78" s="25"/>
      <c r="GSS78" s="25"/>
      <c r="GST78" s="25"/>
      <c r="GSU78" s="25"/>
      <c r="GSV78" s="25"/>
      <c r="GSW78" s="25"/>
      <c r="GSX78" s="25"/>
      <c r="GSY78" s="25"/>
      <c r="GSZ78" s="25"/>
      <c r="GTA78" s="25"/>
      <c r="GTB78" s="25"/>
      <c r="GTC78" s="25"/>
      <c r="GTD78" s="25"/>
      <c r="GTE78" s="25"/>
      <c r="GTF78" s="25"/>
      <c r="GTG78" s="25"/>
      <c r="GTH78" s="25"/>
      <c r="GTI78" s="25"/>
      <c r="GTJ78" s="25"/>
      <c r="GTK78" s="25"/>
      <c r="GTL78" s="25"/>
      <c r="GTM78" s="25"/>
      <c r="GTN78" s="25"/>
      <c r="GTO78" s="25"/>
      <c r="GTP78" s="25"/>
      <c r="GTQ78" s="25"/>
      <c r="GTR78" s="25"/>
      <c r="GTS78" s="25"/>
      <c r="GTT78" s="25"/>
      <c r="GTU78" s="25"/>
      <c r="GTV78" s="25"/>
      <c r="GTW78" s="25"/>
      <c r="GTX78" s="25"/>
      <c r="GTY78" s="25"/>
      <c r="GTZ78" s="25"/>
      <c r="GUA78" s="25"/>
      <c r="GUB78" s="25"/>
      <c r="GUC78" s="25"/>
      <c r="GUD78" s="25"/>
      <c r="GUE78" s="25"/>
      <c r="GUF78" s="25"/>
      <c r="GUG78" s="25"/>
      <c r="GUH78" s="25"/>
      <c r="GUI78" s="25"/>
      <c r="GUJ78" s="25"/>
      <c r="GUK78" s="25"/>
      <c r="GUL78" s="25"/>
      <c r="GUM78" s="25"/>
      <c r="GUN78" s="25"/>
      <c r="GUO78" s="25"/>
      <c r="GUP78" s="25"/>
      <c r="GUQ78" s="25"/>
      <c r="GUR78" s="25"/>
      <c r="GUS78" s="25"/>
      <c r="GUT78" s="25"/>
      <c r="GUU78" s="25"/>
      <c r="GUV78" s="25"/>
      <c r="GUW78" s="25"/>
      <c r="GUX78" s="25"/>
      <c r="GUY78" s="25"/>
      <c r="GUZ78" s="25"/>
      <c r="GVA78" s="25"/>
      <c r="GVB78" s="25"/>
      <c r="GVC78" s="25"/>
      <c r="GVD78" s="25"/>
      <c r="GVE78" s="25"/>
      <c r="GVF78" s="25"/>
      <c r="GVG78" s="25"/>
      <c r="GVH78" s="25"/>
      <c r="GVI78" s="25"/>
      <c r="GVJ78" s="25"/>
      <c r="GVK78" s="25"/>
      <c r="GVL78" s="25"/>
      <c r="GVM78" s="25"/>
      <c r="GVN78" s="25"/>
      <c r="GVO78" s="25"/>
      <c r="GVP78" s="25"/>
      <c r="GVQ78" s="25"/>
      <c r="GVR78" s="25"/>
      <c r="GVS78" s="25"/>
      <c r="GVT78" s="25"/>
      <c r="GVU78" s="25"/>
      <c r="GVV78" s="25"/>
      <c r="GVW78" s="25"/>
      <c r="GVX78" s="25"/>
      <c r="GVY78" s="25"/>
      <c r="GVZ78" s="25"/>
      <c r="GWA78" s="25"/>
      <c r="GWB78" s="25"/>
      <c r="GWC78" s="25"/>
      <c r="GWD78" s="25"/>
      <c r="GWE78" s="25"/>
      <c r="GWF78" s="25"/>
      <c r="GWG78" s="25"/>
      <c r="GWH78" s="25"/>
      <c r="GWI78" s="25"/>
      <c r="GWJ78" s="25"/>
      <c r="GWK78" s="25"/>
      <c r="GWL78" s="25"/>
      <c r="GWM78" s="25"/>
      <c r="GWN78" s="25"/>
      <c r="GWO78" s="25"/>
      <c r="GWP78" s="25"/>
      <c r="GWQ78" s="25"/>
      <c r="GWR78" s="25"/>
      <c r="GWS78" s="25"/>
      <c r="GWT78" s="25"/>
      <c r="GWU78" s="25"/>
      <c r="GWV78" s="25"/>
      <c r="GWW78" s="25"/>
      <c r="GWX78" s="25"/>
      <c r="GWY78" s="25"/>
      <c r="GWZ78" s="25"/>
      <c r="GXA78" s="25"/>
      <c r="GXB78" s="25"/>
      <c r="GXC78" s="25"/>
      <c r="GXD78" s="25"/>
      <c r="GXE78" s="25"/>
      <c r="GXF78" s="25"/>
      <c r="GXG78" s="25"/>
      <c r="GXH78" s="25"/>
      <c r="GXI78" s="25"/>
      <c r="GXJ78" s="25"/>
      <c r="GXK78" s="25"/>
      <c r="GXL78" s="25"/>
      <c r="GXM78" s="25"/>
      <c r="GXN78" s="25"/>
      <c r="GXO78" s="25"/>
      <c r="GXP78" s="25"/>
      <c r="GXQ78" s="25"/>
      <c r="GXR78" s="25"/>
      <c r="GXS78" s="25"/>
      <c r="GXT78" s="25"/>
      <c r="GXU78" s="25"/>
      <c r="GXV78" s="25"/>
      <c r="GXW78" s="25"/>
      <c r="GXX78" s="25"/>
      <c r="GXY78" s="25"/>
      <c r="GXZ78" s="25"/>
      <c r="GYA78" s="25"/>
      <c r="GYB78" s="25"/>
      <c r="GYC78" s="25"/>
      <c r="GYD78" s="25"/>
      <c r="GYE78" s="25"/>
      <c r="GYF78" s="25"/>
      <c r="GYG78" s="25"/>
      <c r="GYH78" s="25"/>
      <c r="GYI78" s="25"/>
      <c r="GYJ78" s="25"/>
      <c r="GYK78" s="25"/>
      <c r="GYL78" s="25"/>
      <c r="GYM78" s="25"/>
      <c r="GYN78" s="25"/>
      <c r="GYO78" s="25"/>
      <c r="GYP78" s="25"/>
      <c r="GYQ78" s="25"/>
      <c r="GYR78" s="25"/>
      <c r="GYS78" s="25"/>
      <c r="GYT78" s="25"/>
      <c r="GYU78" s="25"/>
      <c r="GYV78" s="25"/>
      <c r="GYW78" s="25"/>
      <c r="GYX78" s="25"/>
      <c r="GYY78" s="25"/>
      <c r="GYZ78" s="25"/>
      <c r="GZA78" s="25"/>
      <c r="GZB78" s="25"/>
      <c r="GZC78" s="25"/>
      <c r="GZD78" s="25"/>
      <c r="GZE78" s="25"/>
      <c r="GZF78" s="25"/>
      <c r="GZG78" s="25"/>
      <c r="GZH78" s="25"/>
      <c r="GZI78" s="25"/>
      <c r="GZJ78" s="25"/>
      <c r="GZK78" s="25"/>
      <c r="GZL78" s="25"/>
      <c r="GZM78" s="25"/>
      <c r="GZN78" s="25"/>
      <c r="GZO78" s="25"/>
      <c r="GZP78" s="25"/>
      <c r="GZQ78" s="25"/>
      <c r="GZR78" s="25"/>
      <c r="GZS78" s="25"/>
      <c r="GZT78" s="25"/>
      <c r="GZU78" s="25"/>
      <c r="GZV78" s="25"/>
      <c r="GZW78" s="25"/>
      <c r="GZX78" s="25"/>
      <c r="GZY78" s="25"/>
      <c r="GZZ78" s="25"/>
      <c r="HAA78" s="25"/>
      <c r="HAB78" s="25"/>
      <c r="HAC78" s="25"/>
      <c r="HAD78" s="25"/>
      <c r="HAE78" s="25"/>
      <c r="HAF78" s="25"/>
      <c r="HAG78" s="25"/>
      <c r="HAH78" s="25"/>
      <c r="HAI78" s="25"/>
      <c r="HAJ78" s="25"/>
      <c r="HAK78" s="25"/>
      <c r="HAL78" s="25"/>
      <c r="HAM78" s="25"/>
      <c r="HAN78" s="25"/>
      <c r="HAO78" s="25"/>
      <c r="HAP78" s="25"/>
      <c r="HAQ78" s="25"/>
      <c r="HAR78" s="25"/>
      <c r="HAS78" s="25"/>
      <c r="HAT78" s="25"/>
      <c r="HAU78" s="25"/>
      <c r="HAV78" s="25"/>
      <c r="HAW78" s="25"/>
      <c r="HAX78" s="25"/>
      <c r="HAY78" s="25"/>
      <c r="HAZ78" s="25"/>
      <c r="HBA78" s="25"/>
      <c r="HBB78" s="25"/>
      <c r="HBC78" s="25"/>
      <c r="HBD78" s="25"/>
      <c r="HBE78" s="25"/>
      <c r="HBF78" s="25"/>
      <c r="HBG78" s="25"/>
      <c r="HBH78" s="25"/>
      <c r="HBI78" s="25"/>
      <c r="HBJ78" s="25"/>
      <c r="HBK78" s="25"/>
      <c r="HBL78" s="25"/>
      <c r="HBM78" s="25"/>
      <c r="HBN78" s="25"/>
      <c r="HBO78" s="25"/>
      <c r="HBP78" s="25"/>
      <c r="HBQ78" s="25"/>
      <c r="HBR78" s="25"/>
      <c r="HBS78" s="25"/>
      <c r="HBT78" s="25"/>
      <c r="HBU78" s="25"/>
      <c r="HBV78" s="25"/>
      <c r="HBW78" s="25"/>
      <c r="HBX78" s="25"/>
      <c r="HBY78" s="25"/>
      <c r="HBZ78" s="25"/>
      <c r="HCA78" s="25"/>
      <c r="HCB78" s="25"/>
      <c r="HCC78" s="25"/>
      <c r="HCD78" s="25"/>
      <c r="HCE78" s="25"/>
      <c r="HCF78" s="25"/>
      <c r="HCG78" s="25"/>
      <c r="HCH78" s="25"/>
      <c r="HCI78" s="25"/>
      <c r="HCJ78" s="25"/>
      <c r="HCK78" s="25"/>
      <c r="HCL78" s="25"/>
      <c r="HCM78" s="25"/>
      <c r="HCN78" s="25"/>
      <c r="HCO78" s="25"/>
      <c r="HCP78" s="25"/>
      <c r="HCQ78" s="25"/>
      <c r="HCR78" s="25"/>
      <c r="HCS78" s="25"/>
      <c r="HCT78" s="25"/>
      <c r="HCU78" s="25"/>
      <c r="HCV78" s="25"/>
      <c r="HCW78" s="25"/>
      <c r="HCX78" s="25"/>
      <c r="HCY78" s="25"/>
      <c r="HCZ78" s="25"/>
      <c r="HDA78" s="25"/>
      <c r="HDB78" s="25"/>
      <c r="HDC78" s="25"/>
      <c r="HDD78" s="25"/>
      <c r="HDE78" s="25"/>
      <c r="HDF78" s="25"/>
      <c r="HDG78" s="25"/>
      <c r="HDH78" s="25"/>
      <c r="HDI78" s="25"/>
      <c r="HDJ78" s="25"/>
      <c r="HDK78" s="25"/>
      <c r="HDL78" s="25"/>
      <c r="HDM78" s="25"/>
      <c r="HDN78" s="25"/>
      <c r="HDO78" s="25"/>
      <c r="HDP78" s="25"/>
      <c r="HDQ78" s="25"/>
      <c r="HDR78" s="25"/>
      <c r="HDS78" s="25"/>
      <c r="HDT78" s="25"/>
      <c r="HDU78" s="25"/>
      <c r="HDV78" s="25"/>
      <c r="HDW78" s="25"/>
      <c r="HDX78" s="25"/>
      <c r="HDY78" s="25"/>
      <c r="HDZ78" s="25"/>
      <c r="HEA78" s="25"/>
      <c r="HEB78" s="25"/>
      <c r="HEC78" s="25"/>
      <c r="HED78" s="25"/>
      <c r="HEE78" s="25"/>
      <c r="HEF78" s="25"/>
      <c r="HEG78" s="25"/>
      <c r="HEH78" s="25"/>
      <c r="HEI78" s="25"/>
      <c r="HEJ78" s="25"/>
      <c r="HEK78" s="25"/>
      <c r="HEL78" s="25"/>
      <c r="HEM78" s="25"/>
      <c r="HEN78" s="25"/>
      <c r="HEO78" s="25"/>
      <c r="HEP78" s="25"/>
      <c r="HEQ78" s="25"/>
      <c r="HER78" s="25"/>
      <c r="HES78" s="25"/>
      <c r="HET78" s="25"/>
      <c r="HEU78" s="25"/>
      <c r="HEV78" s="25"/>
      <c r="HEW78" s="25"/>
      <c r="HEX78" s="25"/>
      <c r="HEY78" s="25"/>
      <c r="HEZ78" s="25"/>
      <c r="HFA78" s="25"/>
      <c r="HFB78" s="25"/>
      <c r="HFC78" s="25"/>
      <c r="HFD78" s="25"/>
      <c r="HFE78" s="25"/>
      <c r="HFF78" s="25"/>
      <c r="HFG78" s="25"/>
      <c r="HFH78" s="25"/>
      <c r="HFI78" s="25"/>
      <c r="HFJ78" s="25"/>
      <c r="HFK78" s="25"/>
      <c r="HFL78" s="25"/>
      <c r="HFM78" s="25"/>
      <c r="HFN78" s="25"/>
      <c r="HFO78" s="25"/>
      <c r="HFP78" s="25"/>
      <c r="HFQ78" s="25"/>
      <c r="HFR78" s="25"/>
      <c r="HFS78" s="25"/>
      <c r="HFT78" s="25"/>
      <c r="HFU78" s="25"/>
      <c r="HFV78" s="25"/>
      <c r="HFW78" s="25"/>
      <c r="HFX78" s="25"/>
      <c r="HFY78" s="25"/>
      <c r="HFZ78" s="25"/>
      <c r="HGA78" s="25"/>
      <c r="HGB78" s="25"/>
      <c r="HGC78" s="25"/>
      <c r="HGD78" s="25"/>
      <c r="HGE78" s="25"/>
      <c r="HGF78" s="25"/>
      <c r="HGG78" s="25"/>
      <c r="HGH78" s="25"/>
      <c r="HGI78" s="25"/>
      <c r="HGJ78" s="25"/>
      <c r="HGK78" s="25"/>
      <c r="HGL78" s="25"/>
      <c r="HGM78" s="25"/>
      <c r="HGN78" s="25"/>
      <c r="HGO78" s="25"/>
      <c r="HGP78" s="25"/>
      <c r="HGQ78" s="25"/>
      <c r="HGR78" s="25"/>
      <c r="HGS78" s="25"/>
      <c r="HGT78" s="25"/>
      <c r="HGU78" s="25"/>
      <c r="HGV78" s="25"/>
      <c r="HGW78" s="25"/>
      <c r="HGX78" s="25"/>
      <c r="HGY78" s="25"/>
      <c r="HGZ78" s="25"/>
      <c r="HHA78" s="25"/>
      <c r="HHB78" s="25"/>
      <c r="HHC78" s="25"/>
      <c r="HHD78" s="25"/>
      <c r="HHE78" s="25"/>
      <c r="HHF78" s="25"/>
      <c r="HHG78" s="25"/>
      <c r="HHH78" s="25"/>
      <c r="HHI78" s="25"/>
      <c r="HHJ78" s="25"/>
      <c r="HHK78" s="25"/>
      <c r="HHL78" s="25"/>
      <c r="HHM78" s="25"/>
      <c r="HHN78" s="25"/>
      <c r="HHO78" s="25"/>
      <c r="HHP78" s="25"/>
      <c r="HHQ78" s="25"/>
      <c r="HHR78" s="25"/>
      <c r="HHS78" s="25"/>
      <c r="HHT78" s="25"/>
      <c r="HHU78" s="25"/>
      <c r="HHV78" s="25"/>
      <c r="HHW78" s="25"/>
      <c r="HHX78" s="25"/>
      <c r="HHY78" s="25"/>
      <c r="HHZ78" s="25"/>
      <c r="HIA78" s="25"/>
      <c r="HIB78" s="25"/>
      <c r="HIC78" s="25"/>
      <c r="HID78" s="25"/>
      <c r="HIE78" s="25"/>
      <c r="HIF78" s="25"/>
      <c r="HIG78" s="25"/>
      <c r="HIH78" s="25"/>
      <c r="HII78" s="25"/>
      <c r="HIJ78" s="25"/>
      <c r="HIK78" s="25"/>
      <c r="HIL78" s="25"/>
      <c r="HIM78" s="25"/>
      <c r="HIN78" s="25"/>
      <c r="HIO78" s="25"/>
      <c r="HIP78" s="25"/>
      <c r="HIQ78" s="25"/>
      <c r="HIR78" s="25"/>
      <c r="HIS78" s="25"/>
      <c r="HIT78" s="25"/>
      <c r="HIU78" s="25"/>
      <c r="HIV78" s="25"/>
      <c r="HIW78" s="25"/>
      <c r="HIX78" s="25"/>
      <c r="HIY78" s="25"/>
      <c r="HIZ78" s="25"/>
      <c r="HJA78" s="25"/>
      <c r="HJB78" s="25"/>
      <c r="HJC78" s="25"/>
      <c r="HJD78" s="25"/>
      <c r="HJE78" s="25"/>
      <c r="HJF78" s="25"/>
      <c r="HJG78" s="25"/>
      <c r="HJH78" s="25"/>
      <c r="HJI78" s="25"/>
      <c r="HJJ78" s="25"/>
      <c r="HJK78" s="25"/>
      <c r="HJL78" s="25"/>
      <c r="HJM78" s="25"/>
      <c r="HJN78" s="25"/>
      <c r="HJO78" s="25"/>
      <c r="HJP78" s="25"/>
      <c r="HJQ78" s="25"/>
      <c r="HJR78" s="25"/>
      <c r="HJS78" s="25"/>
      <c r="HJT78" s="25"/>
      <c r="HJU78" s="25"/>
      <c r="HJV78" s="25"/>
      <c r="HJW78" s="25"/>
      <c r="HJX78" s="25"/>
      <c r="HJY78" s="25"/>
      <c r="HJZ78" s="25"/>
      <c r="HKA78" s="25"/>
      <c r="HKB78" s="25"/>
      <c r="HKC78" s="25"/>
      <c r="HKD78" s="25"/>
      <c r="HKE78" s="25"/>
      <c r="HKF78" s="25"/>
      <c r="HKG78" s="25"/>
      <c r="HKH78" s="25"/>
      <c r="HKI78" s="25"/>
      <c r="HKJ78" s="25"/>
      <c r="HKK78" s="25"/>
      <c r="HKL78" s="25"/>
      <c r="HKM78" s="25"/>
      <c r="HKN78" s="25"/>
      <c r="HKO78" s="25"/>
      <c r="HKP78" s="25"/>
      <c r="HKQ78" s="25"/>
      <c r="HKR78" s="25"/>
      <c r="HKS78" s="25"/>
      <c r="HKT78" s="25"/>
      <c r="HKU78" s="25"/>
      <c r="HKV78" s="25"/>
      <c r="HKW78" s="25"/>
      <c r="HKX78" s="25"/>
      <c r="HKY78" s="25"/>
      <c r="HKZ78" s="25"/>
      <c r="HLA78" s="25"/>
      <c r="HLB78" s="25"/>
      <c r="HLC78" s="25"/>
      <c r="HLD78" s="25"/>
      <c r="HLE78" s="25"/>
      <c r="HLF78" s="25"/>
      <c r="HLG78" s="25"/>
      <c r="HLH78" s="25"/>
      <c r="HLI78" s="25"/>
      <c r="HLJ78" s="25"/>
      <c r="HLK78" s="25"/>
      <c r="HLL78" s="25"/>
      <c r="HLM78" s="25"/>
      <c r="HLN78" s="25"/>
      <c r="HLO78" s="25"/>
      <c r="HLP78" s="25"/>
      <c r="HLQ78" s="25"/>
      <c r="HLR78" s="25"/>
      <c r="HLS78" s="25"/>
      <c r="HLT78" s="25"/>
      <c r="HLU78" s="25"/>
      <c r="HLV78" s="25"/>
      <c r="HLW78" s="25"/>
      <c r="HLX78" s="25"/>
      <c r="HLY78" s="25"/>
      <c r="HLZ78" s="25"/>
      <c r="HMA78" s="25"/>
      <c r="HMB78" s="25"/>
      <c r="HMC78" s="25"/>
      <c r="HMD78" s="25"/>
      <c r="HME78" s="25"/>
      <c r="HMF78" s="25"/>
      <c r="HMG78" s="25"/>
      <c r="HMH78" s="25"/>
      <c r="HMI78" s="25"/>
      <c r="HMJ78" s="25"/>
      <c r="HMK78" s="25"/>
      <c r="HML78" s="25"/>
      <c r="HMM78" s="25"/>
      <c r="HMN78" s="25"/>
      <c r="HMO78" s="25"/>
      <c r="HMP78" s="25"/>
      <c r="HMQ78" s="25"/>
      <c r="HMR78" s="25"/>
      <c r="HMS78" s="25"/>
      <c r="HMT78" s="25"/>
      <c r="HMU78" s="25"/>
      <c r="HMV78" s="25"/>
      <c r="HMW78" s="25"/>
      <c r="HMX78" s="25"/>
      <c r="HMY78" s="25"/>
      <c r="HMZ78" s="25"/>
      <c r="HNA78" s="25"/>
      <c r="HNB78" s="25"/>
      <c r="HNC78" s="25"/>
      <c r="HND78" s="25"/>
      <c r="HNE78" s="25"/>
      <c r="HNF78" s="25"/>
      <c r="HNG78" s="25"/>
      <c r="HNH78" s="25"/>
      <c r="HNI78" s="25"/>
      <c r="HNJ78" s="25"/>
      <c r="HNK78" s="25"/>
      <c r="HNL78" s="25"/>
      <c r="HNM78" s="25"/>
      <c r="HNN78" s="25"/>
      <c r="HNO78" s="25"/>
      <c r="HNP78" s="25"/>
      <c r="HNQ78" s="25"/>
      <c r="HNR78" s="25"/>
      <c r="HNS78" s="25"/>
      <c r="HNT78" s="25"/>
      <c r="HNU78" s="25"/>
      <c r="HNV78" s="25"/>
      <c r="HNW78" s="25"/>
      <c r="HNX78" s="25"/>
      <c r="HNY78" s="25"/>
      <c r="HNZ78" s="25"/>
      <c r="HOA78" s="25"/>
      <c r="HOB78" s="25"/>
      <c r="HOC78" s="25"/>
      <c r="HOD78" s="25"/>
      <c r="HOE78" s="25"/>
      <c r="HOF78" s="25"/>
      <c r="HOG78" s="25"/>
      <c r="HOH78" s="25"/>
      <c r="HOI78" s="25"/>
      <c r="HOJ78" s="25"/>
      <c r="HOK78" s="25"/>
      <c r="HOL78" s="25"/>
      <c r="HOM78" s="25"/>
      <c r="HON78" s="25"/>
      <c r="HOO78" s="25"/>
      <c r="HOP78" s="25"/>
      <c r="HOQ78" s="25"/>
      <c r="HOR78" s="25"/>
      <c r="HOS78" s="25"/>
      <c r="HOT78" s="25"/>
      <c r="HOU78" s="25"/>
      <c r="HOV78" s="25"/>
      <c r="HOW78" s="25"/>
      <c r="HOX78" s="25"/>
      <c r="HOY78" s="25"/>
      <c r="HOZ78" s="25"/>
      <c r="HPA78" s="25"/>
      <c r="HPB78" s="25"/>
      <c r="HPC78" s="25"/>
      <c r="HPD78" s="25"/>
      <c r="HPE78" s="25"/>
      <c r="HPF78" s="25"/>
      <c r="HPG78" s="25"/>
      <c r="HPH78" s="25"/>
      <c r="HPI78" s="25"/>
      <c r="HPJ78" s="25"/>
      <c r="HPK78" s="25"/>
      <c r="HPL78" s="25"/>
      <c r="HPM78" s="25"/>
      <c r="HPN78" s="25"/>
      <c r="HPO78" s="25"/>
      <c r="HPP78" s="25"/>
      <c r="HPQ78" s="25"/>
      <c r="HPR78" s="25"/>
      <c r="HPS78" s="25"/>
      <c r="HPT78" s="25"/>
      <c r="HPU78" s="25"/>
      <c r="HPV78" s="25"/>
      <c r="HPW78" s="25"/>
      <c r="HPX78" s="25"/>
      <c r="HPY78" s="25"/>
      <c r="HPZ78" s="25"/>
      <c r="HQA78" s="25"/>
      <c r="HQB78" s="25"/>
      <c r="HQC78" s="25"/>
      <c r="HQD78" s="25"/>
      <c r="HQE78" s="25"/>
      <c r="HQF78" s="25"/>
      <c r="HQG78" s="25"/>
      <c r="HQH78" s="25"/>
      <c r="HQI78" s="25"/>
      <c r="HQJ78" s="25"/>
      <c r="HQK78" s="25"/>
      <c r="HQL78" s="25"/>
      <c r="HQM78" s="25"/>
      <c r="HQN78" s="25"/>
      <c r="HQO78" s="25"/>
      <c r="HQP78" s="25"/>
      <c r="HQQ78" s="25"/>
      <c r="HQR78" s="25"/>
      <c r="HQS78" s="25"/>
      <c r="HQT78" s="25"/>
      <c r="HQU78" s="25"/>
      <c r="HQV78" s="25"/>
      <c r="HQW78" s="25"/>
      <c r="HQX78" s="25"/>
      <c r="HQY78" s="25"/>
      <c r="HQZ78" s="25"/>
      <c r="HRA78" s="25"/>
      <c r="HRB78" s="25"/>
      <c r="HRC78" s="25"/>
      <c r="HRD78" s="25"/>
      <c r="HRE78" s="25"/>
      <c r="HRF78" s="25"/>
      <c r="HRG78" s="25"/>
      <c r="HRH78" s="25"/>
      <c r="HRI78" s="25"/>
      <c r="HRJ78" s="25"/>
      <c r="HRK78" s="25"/>
      <c r="HRL78" s="25"/>
      <c r="HRM78" s="25"/>
      <c r="HRN78" s="25"/>
      <c r="HRO78" s="25"/>
      <c r="HRP78" s="25"/>
      <c r="HRQ78" s="25"/>
      <c r="HRR78" s="25"/>
      <c r="HRS78" s="25"/>
      <c r="HRT78" s="25"/>
      <c r="HRU78" s="25"/>
      <c r="HRV78" s="25"/>
      <c r="HRW78" s="25"/>
      <c r="HRX78" s="25"/>
      <c r="HRY78" s="25"/>
      <c r="HRZ78" s="25"/>
      <c r="HSA78" s="25"/>
      <c r="HSB78" s="25"/>
      <c r="HSC78" s="25"/>
      <c r="HSD78" s="25"/>
      <c r="HSE78" s="25"/>
      <c r="HSF78" s="25"/>
      <c r="HSG78" s="25"/>
      <c r="HSH78" s="25"/>
      <c r="HSI78" s="25"/>
      <c r="HSJ78" s="25"/>
      <c r="HSK78" s="25"/>
      <c r="HSL78" s="25"/>
      <c r="HSM78" s="25"/>
      <c r="HSN78" s="25"/>
      <c r="HSO78" s="25"/>
      <c r="HSP78" s="25"/>
      <c r="HSQ78" s="25"/>
      <c r="HSR78" s="25"/>
      <c r="HSS78" s="25"/>
      <c r="HST78" s="25"/>
      <c r="HSU78" s="25"/>
      <c r="HSV78" s="25"/>
      <c r="HSW78" s="25"/>
      <c r="HSX78" s="25"/>
      <c r="HSY78" s="25"/>
      <c r="HSZ78" s="25"/>
      <c r="HTA78" s="25"/>
      <c r="HTB78" s="25"/>
      <c r="HTC78" s="25"/>
      <c r="HTD78" s="25"/>
      <c r="HTE78" s="25"/>
      <c r="HTF78" s="25"/>
      <c r="HTG78" s="25"/>
      <c r="HTH78" s="25"/>
      <c r="HTI78" s="25"/>
      <c r="HTJ78" s="25"/>
      <c r="HTK78" s="25"/>
      <c r="HTL78" s="25"/>
      <c r="HTM78" s="25"/>
      <c r="HTN78" s="25"/>
      <c r="HTO78" s="25"/>
      <c r="HTP78" s="25"/>
      <c r="HTQ78" s="25"/>
      <c r="HTR78" s="25"/>
      <c r="HTS78" s="25"/>
      <c r="HTT78" s="25"/>
      <c r="HTU78" s="25"/>
      <c r="HTV78" s="25"/>
      <c r="HTW78" s="25"/>
      <c r="HTX78" s="25"/>
      <c r="HTY78" s="25"/>
      <c r="HTZ78" s="25"/>
      <c r="HUA78" s="25"/>
      <c r="HUB78" s="25"/>
      <c r="HUC78" s="25"/>
      <c r="HUD78" s="25"/>
      <c r="HUE78" s="25"/>
      <c r="HUF78" s="25"/>
      <c r="HUG78" s="25"/>
      <c r="HUH78" s="25"/>
      <c r="HUI78" s="25"/>
      <c r="HUJ78" s="25"/>
      <c r="HUK78" s="25"/>
      <c r="HUL78" s="25"/>
      <c r="HUM78" s="25"/>
      <c r="HUN78" s="25"/>
      <c r="HUO78" s="25"/>
      <c r="HUP78" s="25"/>
      <c r="HUQ78" s="25"/>
      <c r="HUR78" s="25"/>
      <c r="HUS78" s="25"/>
      <c r="HUT78" s="25"/>
      <c r="HUU78" s="25"/>
      <c r="HUV78" s="25"/>
      <c r="HUW78" s="25"/>
      <c r="HUX78" s="25"/>
      <c r="HUY78" s="25"/>
      <c r="HUZ78" s="25"/>
      <c r="HVA78" s="25"/>
      <c r="HVB78" s="25"/>
      <c r="HVC78" s="25"/>
      <c r="HVD78" s="25"/>
      <c r="HVE78" s="25"/>
      <c r="HVF78" s="25"/>
      <c r="HVG78" s="25"/>
      <c r="HVH78" s="25"/>
      <c r="HVI78" s="25"/>
      <c r="HVJ78" s="25"/>
      <c r="HVK78" s="25"/>
      <c r="HVL78" s="25"/>
      <c r="HVM78" s="25"/>
      <c r="HVN78" s="25"/>
      <c r="HVO78" s="25"/>
      <c r="HVP78" s="25"/>
      <c r="HVQ78" s="25"/>
      <c r="HVR78" s="25"/>
      <c r="HVS78" s="25"/>
      <c r="HVT78" s="25"/>
      <c r="HVU78" s="25"/>
      <c r="HVV78" s="25"/>
      <c r="HVW78" s="25"/>
      <c r="HVX78" s="25"/>
      <c r="HVY78" s="25"/>
      <c r="HVZ78" s="25"/>
      <c r="HWA78" s="25"/>
      <c r="HWB78" s="25"/>
      <c r="HWC78" s="25"/>
      <c r="HWD78" s="25"/>
      <c r="HWE78" s="25"/>
      <c r="HWF78" s="25"/>
      <c r="HWG78" s="25"/>
      <c r="HWH78" s="25"/>
      <c r="HWI78" s="25"/>
      <c r="HWJ78" s="25"/>
      <c r="HWK78" s="25"/>
      <c r="HWL78" s="25"/>
      <c r="HWM78" s="25"/>
      <c r="HWN78" s="25"/>
      <c r="HWO78" s="25"/>
      <c r="HWP78" s="25"/>
      <c r="HWQ78" s="25"/>
      <c r="HWR78" s="25"/>
      <c r="HWS78" s="25"/>
      <c r="HWT78" s="25"/>
      <c r="HWU78" s="25"/>
      <c r="HWV78" s="25"/>
      <c r="HWW78" s="25"/>
      <c r="HWX78" s="25"/>
      <c r="HWY78" s="25"/>
      <c r="HWZ78" s="25"/>
      <c r="HXA78" s="25"/>
      <c r="HXB78" s="25"/>
      <c r="HXC78" s="25"/>
      <c r="HXD78" s="25"/>
      <c r="HXE78" s="25"/>
      <c r="HXF78" s="25"/>
      <c r="HXG78" s="25"/>
      <c r="HXH78" s="25"/>
      <c r="HXI78" s="25"/>
      <c r="HXJ78" s="25"/>
      <c r="HXK78" s="25"/>
      <c r="HXL78" s="25"/>
      <c r="HXM78" s="25"/>
      <c r="HXN78" s="25"/>
      <c r="HXO78" s="25"/>
      <c r="HXP78" s="25"/>
      <c r="HXQ78" s="25"/>
      <c r="HXR78" s="25"/>
      <c r="HXS78" s="25"/>
      <c r="HXT78" s="25"/>
      <c r="HXU78" s="25"/>
      <c r="HXV78" s="25"/>
      <c r="HXW78" s="25"/>
      <c r="HXX78" s="25"/>
      <c r="HXY78" s="25"/>
      <c r="HXZ78" s="25"/>
      <c r="HYA78" s="25"/>
      <c r="HYB78" s="25"/>
      <c r="HYC78" s="25"/>
      <c r="HYD78" s="25"/>
      <c r="HYE78" s="25"/>
      <c r="HYF78" s="25"/>
      <c r="HYG78" s="25"/>
      <c r="HYH78" s="25"/>
      <c r="HYI78" s="25"/>
      <c r="HYJ78" s="25"/>
      <c r="HYK78" s="25"/>
      <c r="HYL78" s="25"/>
      <c r="HYM78" s="25"/>
      <c r="HYN78" s="25"/>
      <c r="HYO78" s="25"/>
      <c r="HYP78" s="25"/>
      <c r="HYQ78" s="25"/>
      <c r="HYR78" s="25"/>
      <c r="HYS78" s="25"/>
      <c r="HYT78" s="25"/>
      <c r="HYU78" s="25"/>
      <c r="HYV78" s="25"/>
      <c r="HYW78" s="25"/>
      <c r="HYX78" s="25"/>
      <c r="HYY78" s="25"/>
      <c r="HYZ78" s="25"/>
      <c r="HZA78" s="25"/>
      <c r="HZB78" s="25"/>
      <c r="HZC78" s="25"/>
      <c r="HZD78" s="25"/>
      <c r="HZE78" s="25"/>
      <c r="HZF78" s="25"/>
      <c r="HZG78" s="25"/>
      <c r="HZH78" s="25"/>
      <c r="HZI78" s="25"/>
      <c r="HZJ78" s="25"/>
      <c r="HZK78" s="25"/>
      <c r="HZL78" s="25"/>
      <c r="HZM78" s="25"/>
      <c r="HZN78" s="25"/>
      <c r="HZO78" s="25"/>
      <c r="HZP78" s="25"/>
      <c r="HZQ78" s="25"/>
      <c r="HZR78" s="25"/>
      <c r="HZS78" s="25"/>
      <c r="HZT78" s="25"/>
      <c r="HZU78" s="25"/>
      <c r="HZV78" s="25"/>
      <c r="HZW78" s="25"/>
      <c r="HZX78" s="25"/>
      <c r="HZY78" s="25"/>
      <c r="HZZ78" s="25"/>
      <c r="IAA78" s="25"/>
      <c r="IAB78" s="25"/>
      <c r="IAC78" s="25"/>
      <c r="IAD78" s="25"/>
      <c r="IAE78" s="25"/>
      <c r="IAF78" s="25"/>
      <c r="IAG78" s="25"/>
      <c r="IAH78" s="25"/>
      <c r="IAI78" s="25"/>
      <c r="IAJ78" s="25"/>
      <c r="IAK78" s="25"/>
      <c r="IAL78" s="25"/>
      <c r="IAM78" s="25"/>
      <c r="IAN78" s="25"/>
      <c r="IAO78" s="25"/>
      <c r="IAP78" s="25"/>
      <c r="IAQ78" s="25"/>
      <c r="IAR78" s="25"/>
      <c r="IAS78" s="25"/>
      <c r="IAT78" s="25"/>
      <c r="IAU78" s="25"/>
      <c r="IAV78" s="25"/>
      <c r="IAW78" s="25"/>
      <c r="IAX78" s="25"/>
      <c r="IAY78" s="25"/>
      <c r="IAZ78" s="25"/>
      <c r="IBA78" s="25"/>
      <c r="IBB78" s="25"/>
      <c r="IBC78" s="25"/>
      <c r="IBD78" s="25"/>
      <c r="IBE78" s="25"/>
      <c r="IBF78" s="25"/>
      <c r="IBG78" s="25"/>
      <c r="IBH78" s="25"/>
      <c r="IBI78" s="25"/>
      <c r="IBJ78" s="25"/>
      <c r="IBK78" s="25"/>
      <c r="IBL78" s="25"/>
      <c r="IBM78" s="25"/>
      <c r="IBN78" s="25"/>
      <c r="IBO78" s="25"/>
      <c r="IBP78" s="25"/>
      <c r="IBQ78" s="25"/>
      <c r="IBR78" s="25"/>
      <c r="IBS78" s="25"/>
      <c r="IBT78" s="25"/>
      <c r="IBU78" s="25"/>
      <c r="IBV78" s="25"/>
      <c r="IBW78" s="25"/>
      <c r="IBX78" s="25"/>
      <c r="IBY78" s="25"/>
      <c r="IBZ78" s="25"/>
      <c r="ICA78" s="25"/>
      <c r="ICB78" s="25"/>
      <c r="ICC78" s="25"/>
      <c r="ICD78" s="25"/>
      <c r="ICE78" s="25"/>
      <c r="ICF78" s="25"/>
      <c r="ICG78" s="25"/>
      <c r="ICH78" s="25"/>
      <c r="ICI78" s="25"/>
      <c r="ICJ78" s="25"/>
      <c r="ICK78" s="25"/>
      <c r="ICL78" s="25"/>
      <c r="ICM78" s="25"/>
      <c r="ICN78" s="25"/>
      <c r="ICO78" s="25"/>
      <c r="ICP78" s="25"/>
      <c r="ICQ78" s="25"/>
      <c r="ICR78" s="25"/>
      <c r="ICS78" s="25"/>
      <c r="ICT78" s="25"/>
      <c r="ICU78" s="25"/>
      <c r="ICV78" s="25"/>
      <c r="ICW78" s="25"/>
      <c r="ICX78" s="25"/>
      <c r="ICY78" s="25"/>
      <c r="ICZ78" s="25"/>
      <c r="IDA78" s="25"/>
      <c r="IDB78" s="25"/>
      <c r="IDC78" s="25"/>
      <c r="IDD78" s="25"/>
      <c r="IDE78" s="25"/>
      <c r="IDF78" s="25"/>
      <c r="IDG78" s="25"/>
      <c r="IDH78" s="25"/>
      <c r="IDI78" s="25"/>
      <c r="IDJ78" s="25"/>
      <c r="IDK78" s="25"/>
      <c r="IDL78" s="25"/>
      <c r="IDM78" s="25"/>
      <c r="IDN78" s="25"/>
      <c r="IDO78" s="25"/>
      <c r="IDP78" s="25"/>
      <c r="IDQ78" s="25"/>
      <c r="IDR78" s="25"/>
      <c r="IDS78" s="25"/>
      <c r="IDT78" s="25"/>
      <c r="IDU78" s="25"/>
      <c r="IDV78" s="25"/>
      <c r="IDW78" s="25"/>
      <c r="IDX78" s="25"/>
      <c r="IDY78" s="25"/>
      <c r="IDZ78" s="25"/>
      <c r="IEA78" s="25"/>
      <c r="IEB78" s="25"/>
      <c r="IEC78" s="25"/>
      <c r="IED78" s="25"/>
      <c r="IEE78" s="25"/>
      <c r="IEF78" s="25"/>
      <c r="IEG78" s="25"/>
      <c r="IEH78" s="25"/>
      <c r="IEI78" s="25"/>
      <c r="IEJ78" s="25"/>
      <c r="IEK78" s="25"/>
      <c r="IEL78" s="25"/>
      <c r="IEM78" s="25"/>
      <c r="IEN78" s="25"/>
      <c r="IEO78" s="25"/>
      <c r="IEP78" s="25"/>
      <c r="IEQ78" s="25"/>
      <c r="IER78" s="25"/>
      <c r="IES78" s="25"/>
      <c r="IET78" s="25"/>
      <c r="IEU78" s="25"/>
      <c r="IEV78" s="25"/>
      <c r="IEW78" s="25"/>
      <c r="IEX78" s="25"/>
      <c r="IEY78" s="25"/>
      <c r="IEZ78" s="25"/>
      <c r="IFA78" s="25"/>
      <c r="IFB78" s="25"/>
      <c r="IFC78" s="25"/>
      <c r="IFD78" s="25"/>
      <c r="IFE78" s="25"/>
      <c r="IFF78" s="25"/>
      <c r="IFG78" s="25"/>
      <c r="IFH78" s="25"/>
      <c r="IFI78" s="25"/>
      <c r="IFJ78" s="25"/>
      <c r="IFK78" s="25"/>
      <c r="IFL78" s="25"/>
      <c r="IFM78" s="25"/>
      <c r="IFN78" s="25"/>
      <c r="IFO78" s="25"/>
      <c r="IFP78" s="25"/>
      <c r="IFQ78" s="25"/>
      <c r="IFR78" s="25"/>
      <c r="IFS78" s="25"/>
      <c r="IFT78" s="25"/>
      <c r="IFU78" s="25"/>
      <c r="IFV78" s="25"/>
      <c r="IFW78" s="25"/>
      <c r="IFX78" s="25"/>
      <c r="IFY78" s="25"/>
      <c r="IFZ78" s="25"/>
      <c r="IGA78" s="25"/>
      <c r="IGB78" s="25"/>
      <c r="IGC78" s="25"/>
      <c r="IGD78" s="25"/>
      <c r="IGE78" s="25"/>
      <c r="IGF78" s="25"/>
      <c r="IGG78" s="25"/>
      <c r="IGH78" s="25"/>
      <c r="IGI78" s="25"/>
      <c r="IGJ78" s="25"/>
      <c r="IGK78" s="25"/>
      <c r="IGL78" s="25"/>
      <c r="IGM78" s="25"/>
      <c r="IGN78" s="25"/>
      <c r="IGO78" s="25"/>
      <c r="IGP78" s="25"/>
      <c r="IGQ78" s="25"/>
      <c r="IGR78" s="25"/>
      <c r="IGS78" s="25"/>
      <c r="IGT78" s="25"/>
      <c r="IGU78" s="25"/>
      <c r="IGV78" s="25"/>
      <c r="IGW78" s="25"/>
      <c r="IGX78" s="25"/>
      <c r="IGY78" s="25"/>
      <c r="IGZ78" s="25"/>
      <c r="IHA78" s="25"/>
      <c r="IHB78" s="25"/>
      <c r="IHC78" s="25"/>
      <c r="IHD78" s="25"/>
      <c r="IHE78" s="25"/>
      <c r="IHF78" s="25"/>
      <c r="IHG78" s="25"/>
      <c r="IHH78" s="25"/>
      <c r="IHI78" s="25"/>
      <c r="IHJ78" s="25"/>
      <c r="IHK78" s="25"/>
      <c r="IHL78" s="25"/>
      <c r="IHM78" s="25"/>
      <c r="IHN78" s="25"/>
      <c r="IHO78" s="25"/>
      <c r="IHP78" s="25"/>
      <c r="IHQ78" s="25"/>
      <c r="IHR78" s="25"/>
      <c r="IHS78" s="25"/>
      <c r="IHT78" s="25"/>
      <c r="IHU78" s="25"/>
      <c r="IHV78" s="25"/>
      <c r="IHW78" s="25"/>
      <c r="IHX78" s="25"/>
      <c r="IHY78" s="25"/>
      <c r="IHZ78" s="25"/>
      <c r="IIA78" s="25"/>
      <c r="IIB78" s="25"/>
      <c r="IIC78" s="25"/>
      <c r="IID78" s="25"/>
      <c r="IIE78" s="25"/>
      <c r="IIF78" s="25"/>
      <c r="IIG78" s="25"/>
      <c r="IIH78" s="25"/>
      <c r="III78" s="25"/>
      <c r="IIJ78" s="25"/>
      <c r="IIK78" s="25"/>
      <c r="IIL78" s="25"/>
      <c r="IIM78" s="25"/>
      <c r="IIN78" s="25"/>
      <c r="IIO78" s="25"/>
      <c r="IIP78" s="25"/>
      <c r="IIQ78" s="25"/>
      <c r="IIR78" s="25"/>
      <c r="IIS78" s="25"/>
      <c r="IIT78" s="25"/>
      <c r="IIU78" s="25"/>
      <c r="IIV78" s="25"/>
      <c r="IIW78" s="25"/>
      <c r="IIX78" s="25"/>
      <c r="IIY78" s="25"/>
      <c r="IIZ78" s="25"/>
      <c r="IJA78" s="25"/>
      <c r="IJB78" s="25"/>
      <c r="IJC78" s="25"/>
      <c r="IJD78" s="25"/>
      <c r="IJE78" s="25"/>
      <c r="IJF78" s="25"/>
      <c r="IJG78" s="25"/>
      <c r="IJH78" s="25"/>
      <c r="IJI78" s="25"/>
      <c r="IJJ78" s="25"/>
      <c r="IJK78" s="25"/>
      <c r="IJL78" s="25"/>
      <c r="IJM78" s="25"/>
      <c r="IJN78" s="25"/>
      <c r="IJO78" s="25"/>
      <c r="IJP78" s="25"/>
      <c r="IJQ78" s="25"/>
      <c r="IJR78" s="25"/>
      <c r="IJS78" s="25"/>
      <c r="IJT78" s="25"/>
      <c r="IJU78" s="25"/>
      <c r="IJV78" s="25"/>
      <c r="IJW78" s="25"/>
      <c r="IJX78" s="25"/>
      <c r="IJY78" s="25"/>
      <c r="IJZ78" s="25"/>
      <c r="IKA78" s="25"/>
      <c r="IKB78" s="25"/>
      <c r="IKC78" s="25"/>
      <c r="IKD78" s="25"/>
      <c r="IKE78" s="25"/>
      <c r="IKF78" s="25"/>
      <c r="IKG78" s="25"/>
      <c r="IKH78" s="25"/>
      <c r="IKI78" s="25"/>
      <c r="IKJ78" s="25"/>
      <c r="IKK78" s="25"/>
      <c r="IKL78" s="25"/>
      <c r="IKM78" s="25"/>
      <c r="IKN78" s="25"/>
      <c r="IKO78" s="25"/>
      <c r="IKP78" s="25"/>
      <c r="IKQ78" s="25"/>
      <c r="IKR78" s="25"/>
      <c r="IKS78" s="25"/>
      <c r="IKT78" s="25"/>
      <c r="IKU78" s="25"/>
      <c r="IKV78" s="25"/>
      <c r="IKW78" s="25"/>
      <c r="IKX78" s="25"/>
      <c r="IKY78" s="25"/>
      <c r="IKZ78" s="25"/>
      <c r="ILA78" s="25"/>
      <c r="ILB78" s="25"/>
      <c r="ILC78" s="25"/>
      <c r="ILD78" s="25"/>
      <c r="ILE78" s="25"/>
      <c r="ILF78" s="25"/>
      <c r="ILG78" s="25"/>
      <c r="ILH78" s="25"/>
      <c r="ILI78" s="25"/>
      <c r="ILJ78" s="25"/>
      <c r="ILK78" s="25"/>
      <c r="ILL78" s="25"/>
      <c r="ILM78" s="25"/>
      <c r="ILN78" s="25"/>
      <c r="ILO78" s="25"/>
      <c r="ILP78" s="25"/>
      <c r="ILQ78" s="25"/>
      <c r="ILR78" s="25"/>
      <c r="ILS78" s="25"/>
      <c r="ILT78" s="25"/>
      <c r="ILU78" s="25"/>
      <c r="ILV78" s="25"/>
      <c r="ILW78" s="25"/>
      <c r="ILX78" s="25"/>
      <c r="ILY78" s="25"/>
      <c r="ILZ78" s="25"/>
      <c r="IMA78" s="25"/>
      <c r="IMB78" s="25"/>
      <c r="IMC78" s="25"/>
      <c r="IMD78" s="25"/>
      <c r="IME78" s="25"/>
      <c r="IMF78" s="25"/>
      <c r="IMG78" s="25"/>
      <c r="IMH78" s="25"/>
      <c r="IMI78" s="25"/>
      <c r="IMJ78" s="25"/>
      <c r="IMK78" s="25"/>
      <c r="IML78" s="25"/>
      <c r="IMM78" s="25"/>
      <c r="IMN78" s="25"/>
      <c r="IMO78" s="25"/>
      <c r="IMP78" s="25"/>
      <c r="IMQ78" s="25"/>
      <c r="IMR78" s="25"/>
      <c r="IMS78" s="25"/>
      <c r="IMT78" s="25"/>
      <c r="IMU78" s="25"/>
      <c r="IMV78" s="25"/>
      <c r="IMW78" s="25"/>
      <c r="IMX78" s="25"/>
      <c r="IMY78" s="25"/>
      <c r="IMZ78" s="25"/>
      <c r="INA78" s="25"/>
      <c r="INB78" s="25"/>
      <c r="INC78" s="25"/>
      <c r="IND78" s="25"/>
      <c r="INE78" s="25"/>
      <c r="INF78" s="25"/>
      <c r="ING78" s="25"/>
      <c r="INH78" s="25"/>
      <c r="INI78" s="25"/>
      <c r="INJ78" s="25"/>
      <c r="INK78" s="25"/>
      <c r="INL78" s="25"/>
      <c r="INM78" s="25"/>
      <c r="INN78" s="25"/>
      <c r="INO78" s="25"/>
      <c r="INP78" s="25"/>
      <c r="INQ78" s="25"/>
      <c r="INR78" s="25"/>
      <c r="INS78" s="25"/>
      <c r="INT78" s="25"/>
      <c r="INU78" s="25"/>
      <c r="INV78" s="25"/>
      <c r="INW78" s="25"/>
      <c r="INX78" s="25"/>
      <c r="INY78" s="25"/>
      <c r="INZ78" s="25"/>
      <c r="IOA78" s="25"/>
      <c r="IOB78" s="25"/>
      <c r="IOC78" s="25"/>
      <c r="IOD78" s="25"/>
      <c r="IOE78" s="25"/>
      <c r="IOF78" s="25"/>
      <c r="IOG78" s="25"/>
      <c r="IOH78" s="25"/>
      <c r="IOI78" s="25"/>
      <c r="IOJ78" s="25"/>
      <c r="IOK78" s="25"/>
      <c r="IOL78" s="25"/>
      <c r="IOM78" s="25"/>
      <c r="ION78" s="25"/>
      <c r="IOO78" s="25"/>
      <c r="IOP78" s="25"/>
      <c r="IOQ78" s="25"/>
      <c r="IOR78" s="25"/>
      <c r="IOS78" s="25"/>
      <c r="IOT78" s="25"/>
      <c r="IOU78" s="25"/>
      <c r="IOV78" s="25"/>
      <c r="IOW78" s="25"/>
      <c r="IOX78" s="25"/>
      <c r="IOY78" s="25"/>
      <c r="IOZ78" s="25"/>
      <c r="IPA78" s="25"/>
      <c r="IPB78" s="25"/>
      <c r="IPC78" s="25"/>
      <c r="IPD78" s="25"/>
      <c r="IPE78" s="25"/>
      <c r="IPF78" s="25"/>
      <c r="IPG78" s="25"/>
      <c r="IPH78" s="25"/>
      <c r="IPI78" s="25"/>
      <c r="IPJ78" s="25"/>
      <c r="IPK78" s="25"/>
      <c r="IPL78" s="25"/>
      <c r="IPM78" s="25"/>
      <c r="IPN78" s="25"/>
      <c r="IPO78" s="25"/>
      <c r="IPP78" s="25"/>
      <c r="IPQ78" s="25"/>
      <c r="IPR78" s="25"/>
      <c r="IPS78" s="25"/>
      <c r="IPT78" s="25"/>
      <c r="IPU78" s="25"/>
      <c r="IPV78" s="25"/>
      <c r="IPW78" s="25"/>
      <c r="IPX78" s="25"/>
      <c r="IPY78" s="25"/>
      <c r="IPZ78" s="25"/>
      <c r="IQA78" s="25"/>
      <c r="IQB78" s="25"/>
      <c r="IQC78" s="25"/>
      <c r="IQD78" s="25"/>
      <c r="IQE78" s="25"/>
      <c r="IQF78" s="25"/>
      <c r="IQG78" s="25"/>
      <c r="IQH78" s="25"/>
      <c r="IQI78" s="25"/>
      <c r="IQJ78" s="25"/>
      <c r="IQK78" s="25"/>
      <c r="IQL78" s="25"/>
      <c r="IQM78" s="25"/>
      <c r="IQN78" s="25"/>
      <c r="IQO78" s="25"/>
      <c r="IQP78" s="25"/>
      <c r="IQQ78" s="25"/>
      <c r="IQR78" s="25"/>
      <c r="IQS78" s="25"/>
      <c r="IQT78" s="25"/>
      <c r="IQU78" s="25"/>
      <c r="IQV78" s="25"/>
      <c r="IQW78" s="25"/>
      <c r="IQX78" s="25"/>
      <c r="IQY78" s="25"/>
      <c r="IQZ78" s="25"/>
      <c r="IRA78" s="25"/>
      <c r="IRB78" s="25"/>
      <c r="IRC78" s="25"/>
      <c r="IRD78" s="25"/>
      <c r="IRE78" s="25"/>
      <c r="IRF78" s="25"/>
      <c r="IRG78" s="25"/>
      <c r="IRH78" s="25"/>
      <c r="IRI78" s="25"/>
      <c r="IRJ78" s="25"/>
      <c r="IRK78" s="25"/>
      <c r="IRL78" s="25"/>
      <c r="IRM78" s="25"/>
      <c r="IRN78" s="25"/>
      <c r="IRO78" s="25"/>
      <c r="IRP78" s="25"/>
      <c r="IRQ78" s="25"/>
      <c r="IRR78" s="25"/>
      <c r="IRS78" s="25"/>
      <c r="IRT78" s="25"/>
      <c r="IRU78" s="25"/>
      <c r="IRV78" s="25"/>
      <c r="IRW78" s="25"/>
      <c r="IRX78" s="25"/>
      <c r="IRY78" s="25"/>
      <c r="IRZ78" s="25"/>
      <c r="ISA78" s="25"/>
      <c r="ISB78" s="25"/>
      <c r="ISC78" s="25"/>
      <c r="ISD78" s="25"/>
      <c r="ISE78" s="25"/>
      <c r="ISF78" s="25"/>
      <c r="ISG78" s="25"/>
      <c r="ISH78" s="25"/>
      <c r="ISI78" s="25"/>
      <c r="ISJ78" s="25"/>
      <c r="ISK78" s="25"/>
      <c r="ISL78" s="25"/>
      <c r="ISM78" s="25"/>
      <c r="ISN78" s="25"/>
      <c r="ISO78" s="25"/>
      <c r="ISP78" s="25"/>
      <c r="ISQ78" s="25"/>
      <c r="ISR78" s="25"/>
      <c r="ISS78" s="25"/>
      <c r="IST78" s="25"/>
      <c r="ISU78" s="25"/>
      <c r="ISV78" s="25"/>
      <c r="ISW78" s="25"/>
      <c r="ISX78" s="25"/>
      <c r="ISY78" s="25"/>
      <c r="ISZ78" s="25"/>
      <c r="ITA78" s="25"/>
      <c r="ITB78" s="25"/>
      <c r="ITC78" s="25"/>
      <c r="ITD78" s="25"/>
      <c r="ITE78" s="25"/>
      <c r="ITF78" s="25"/>
      <c r="ITG78" s="25"/>
      <c r="ITH78" s="25"/>
      <c r="ITI78" s="25"/>
      <c r="ITJ78" s="25"/>
      <c r="ITK78" s="25"/>
      <c r="ITL78" s="25"/>
      <c r="ITM78" s="25"/>
      <c r="ITN78" s="25"/>
      <c r="ITO78" s="25"/>
      <c r="ITP78" s="25"/>
      <c r="ITQ78" s="25"/>
      <c r="ITR78" s="25"/>
      <c r="ITS78" s="25"/>
      <c r="ITT78" s="25"/>
      <c r="ITU78" s="25"/>
      <c r="ITV78" s="25"/>
      <c r="ITW78" s="25"/>
      <c r="ITX78" s="25"/>
      <c r="ITY78" s="25"/>
      <c r="ITZ78" s="25"/>
      <c r="IUA78" s="25"/>
      <c r="IUB78" s="25"/>
      <c r="IUC78" s="25"/>
      <c r="IUD78" s="25"/>
      <c r="IUE78" s="25"/>
      <c r="IUF78" s="25"/>
      <c r="IUG78" s="25"/>
      <c r="IUH78" s="25"/>
      <c r="IUI78" s="25"/>
      <c r="IUJ78" s="25"/>
      <c r="IUK78" s="25"/>
      <c r="IUL78" s="25"/>
      <c r="IUM78" s="25"/>
      <c r="IUN78" s="25"/>
      <c r="IUO78" s="25"/>
      <c r="IUP78" s="25"/>
      <c r="IUQ78" s="25"/>
      <c r="IUR78" s="25"/>
      <c r="IUS78" s="25"/>
      <c r="IUT78" s="25"/>
      <c r="IUU78" s="25"/>
      <c r="IUV78" s="25"/>
      <c r="IUW78" s="25"/>
      <c r="IUX78" s="25"/>
      <c r="IUY78" s="25"/>
      <c r="IUZ78" s="25"/>
      <c r="IVA78" s="25"/>
      <c r="IVB78" s="25"/>
      <c r="IVC78" s="25"/>
      <c r="IVD78" s="25"/>
      <c r="IVE78" s="25"/>
      <c r="IVF78" s="25"/>
      <c r="IVG78" s="25"/>
      <c r="IVH78" s="25"/>
      <c r="IVI78" s="25"/>
      <c r="IVJ78" s="25"/>
      <c r="IVK78" s="25"/>
      <c r="IVL78" s="25"/>
      <c r="IVM78" s="25"/>
      <c r="IVN78" s="25"/>
      <c r="IVO78" s="25"/>
      <c r="IVP78" s="25"/>
      <c r="IVQ78" s="25"/>
      <c r="IVR78" s="25"/>
      <c r="IVS78" s="25"/>
      <c r="IVT78" s="25"/>
      <c r="IVU78" s="25"/>
      <c r="IVV78" s="25"/>
      <c r="IVW78" s="25"/>
      <c r="IVX78" s="25"/>
      <c r="IVY78" s="25"/>
      <c r="IVZ78" s="25"/>
      <c r="IWA78" s="25"/>
      <c r="IWB78" s="25"/>
      <c r="IWC78" s="25"/>
      <c r="IWD78" s="25"/>
      <c r="IWE78" s="25"/>
      <c r="IWF78" s="25"/>
      <c r="IWG78" s="25"/>
      <c r="IWH78" s="25"/>
      <c r="IWI78" s="25"/>
      <c r="IWJ78" s="25"/>
      <c r="IWK78" s="25"/>
      <c r="IWL78" s="25"/>
      <c r="IWM78" s="25"/>
      <c r="IWN78" s="25"/>
      <c r="IWO78" s="25"/>
      <c r="IWP78" s="25"/>
      <c r="IWQ78" s="25"/>
      <c r="IWR78" s="25"/>
      <c r="IWS78" s="25"/>
      <c r="IWT78" s="25"/>
      <c r="IWU78" s="25"/>
      <c r="IWV78" s="25"/>
      <c r="IWW78" s="25"/>
      <c r="IWX78" s="25"/>
      <c r="IWY78" s="25"/>
      <c r="IWZ78" s="25"/>
      <c r="IXA78" s="25"/>
      <c r="IXB78" s="25"/>
      <c r="IXC78" s="25"/>
      <c r="IXD78" s="25"/>
      <c r="IXE78" s="25"/>
      <c r="IXF78" s="25"/>
      <c r="IXG78" s="25"/>
      <c r="IXH78" s="25"/>
      <c r="IXI78" s="25"/>
      <c r="IXJ78" s="25"/>
      <c r="IXK78" s="25"/>
      <c r="IXL78" s="25"/>
      <c r="IXM78" s="25"/>
      <c r="IXN78" s="25"/>
      <c r="IXO78" s="25"/>
      <c r="IXP78" s="25"/>
      <c r="IXQ78" s="25"/>
      <c r="IXR78" s="25"/>
      <c r="IXS78" s="25"/>
      <c r="IXT78" s="25"/>
      <c r="IXU78" s="25"/>
      <c r="IXV78" s="25"/>
      <c r="IXW78" s="25"/>
      <c r="IXX78" s="25"/>
      <c r="IXY78" s="25"/>
      <c r="IXZ78" s="25"/>
      <c r="IYA78" s="25"/>
      <c r="IYB78" s="25"/>
      <c r="IYC78" s="25"/>
      <c r="IYD78" s="25"/>
      <c r="IYE78" s="25"/>
      <c r="IYF78" s="25"/>
      <c r="IYG78" s="25"/>
      <c r="IYH78" s="25"/>
      <c r="IYI78" s="25"/>
      <c r="IYJ78" s="25"/>
      <c r="IYK78" s="25"/>
      <c r="IYL78" s="25"/>
      <c r="IYM78" s="25"/>
      <c r="IYN78" s="25"/>
      <c r="IYO78" s="25"/>
      <c r="IYP78" s="25"/>
      <c r="IYQ78" s="25"/>
      <c r="IYR78" s="25"/>
      <c r="IYS78" s="25"/>
      <c r="IYT78" s="25"/>
      <c r="IYU78" s="25"/>
      <c r="IYV78" s="25"/>
      <c r="IYW78" s="25"/>
      <c r="IYX78" s="25"/>
      <c r="IYY78" s="25"/>
      <c r="IYZ78" s="25"/>
      <c r="IZA78" s="25"/>
      <c r="IZB78" s="25"/>
      <c r="IZC78" s="25"/>
      <c r="IZD78" s="25"/>
      <c r="IZE78" s="25"/>
      <c r="IZF78" s="25"/>
      <c r="IZG78" s="25"/>
      <c r="IZH78" s="25"/>
      <c r="IZI78" s="25"/>
      <c r="IZJ78" s="25"/>
      <c r="IZK78" s="25"/>
      <c r="IZL78" s="25"/>
      <c r="IZM78" s="25"/>
      <c r="IZN78" s="25"/>
      <c r="IZO78" s="25"/>
      <c r="IZP78" s="25"/>
      <c r="IZQ78" s="25"/>
      <c r="IZR78" s="25"/>
      <c r="IZS78" s="25"/>
      <c r="IZT78" s="25"/>
      <c r="IZU78" s="25"/>
      <c r="IZV78" s="25"/>
      <c r="IZW78" s="25"/>
      <c r="IZX78" s="25"/>
      <c r="IZY78" s="25"/>
      <c r="IZZ78" s="25"/>
      <c r="JAA78" s="25"/>
      <c r="JAB78" s="25"/>
      <c r="JAC78" s="25"/>
      <c r="JAD78" s="25"/>
      <c r="JAE78" s="25"/>
      <c r="JAF78" s="25"/>
      <c r="JAG78" s="25"/>
      <c r="JAH78" s="25"/>
      <c r="JAI78" s="25"/>
      <c r="JAJ78" s="25"/>
      <c r="JAK78" s="25"/>
      <c r="JAL78" s="25"/>
      <c r="JAM78" s="25"/>
      <c r="JAN78" s="25"/>
      <c r="JAO78" s="25"/>
      <c r="JAP78" s="25"/>
      <c r="JAQ78" s="25"/>
      <c r="JAR78" s="25"/>
      <c r="JAS78" s="25"/>
      <c r="JAT78" s="25"/>
      <c r="JAU78" s="25"/>
      <c r="JAV78" s="25"/>
      <c r="JAW78" s="25"/>
      <c r="JAX78" s="25"/>
      <c r="JAY78" s="25"/>
      <c r="JAZ78" s="25"/>
      <c r="JBA78" s="25"/>
      <c r="JBB78" s="25"/>
      <c r="JBC78" s="25"/>
      <c r="JBD78" s="25"/>
      <c r="JBE78" s="25"/>
      <c r="JBF78" s="25"/>
      <c r="JBG78" s="25"/>
      <c r="JBH78" s="25"/>
      <c r="JBI78" s="25"/>
      <c r="JBJ78" s="25"/>
      <c r="JBK78" s="25"/>
      <c r="JBL78" s="25"/>
      <c r="JBM78" s="25"/>
      <c r="JBN78" s="25"/>
      <c r="JBO78" s="25"/>
      <c r="JBP78" s="25"/>
      <c r="JBQ78" s="25"/>
      <c r="JBR78" s="25"/>
      <c r="JBS78" s="25"/>
      <c r="JBT78" s="25"/>
      <c r="JBU78" s="25"/>
      <c r="JBV78" s="25"/>
      <c r="JBW78" s="25"/>
      <c r="JBX78" s="25"/>
      <c r="JBY78" s="25"/>
      <c r="JBZ78" s="25"/>
      <c r="JCA78" s="25"/>
      <c r="JCB78" s="25"/>
      <c r="JCC78" s="25"/>
      <c r="JCD78" s="25"/>
      <c r="JCE78" s="25"/>
      <c r="JCF78" s="25"/>
      <c r="JCG78" s="25"/>
      <c r="JCH78" s="25"/>
      <c r="JCI78" s="25"/>
      <c r="JCJ78" s="25"/>
      <c r="JCK78" s="25"/>
      <c r="JCL78" s="25"/>
      <c r="JCM78" s="25"/>
      <c r="JCN78" s="25"/>
      <c r="JCO78" s="25"/>
      <c r="JCP78" s="25"/>
      <c r="JCQ78" s="25"/>
      <c r="JCR78" s="25"/>
      <c r="JCS78" s="25"/>
      <c r="JCT78" s="25"/>
      <c r="JCU78" s="25"/>
      <c r="JCV78" s="25"/>
      <c r="JCW78" s="25"/>
      <c r="JCX78" s="25"/>
      <c r="JCY78" s="25"/>
      <c r="JCZ78" s="25"/>
      <c r="JDA78" s="25"/>
      <c r="JDB78" s="25"/>
      <c r="JDC78" s="25"/>
      <c r="JDD78" s="25"/>
      <c r="JDE78" s="25"/>
      <c r="JDF78" s="25"/>
      <c r="JDG78" s="25"/>
      <c r="JDH78" s="25"/>
      <c r="JDI78" s="25"/>
      <c r="JDJ78" s="25"/>
      <c r="JDK78" s="25"/>
      <c r="JDL78" s="25"/>
      <c r="JDM78" s="25"/>
      <c r="JDN78" s="25"/>
      <c r="JDO78" s="25"/>
      <c r="JDP78" s="25"/>
      <c r="JDQ78" s="25"/>
      <c r="JDR78" s="25"/>
      <c r="JDS78" s="25"/>
      <c r="JDT78" s="25"/>
      <c r="JDU78" s="25"/>
      <c r="JDV78" s="25"/>
      <c r="JDW78" s="25"/>
      <c r="JDX78" s="25"/>
      <c r="JDY78" s="25"/>
      <c r="JDZ78" s="25"/>
      <c r="JEA78" s="25"/>
      <c r="JEB78" s="25"/>
      <c r="JEC78" s="25"/>
      <c r="JED78" s="25"/>
      <c r="JEE78" s="25"/>
      <c r="JEF78" s="25"/>
      <c r="JEG78" s="25"/>
      <c r="JEH78" s="25"/>
      <c r="JEI78" s="25"/>
      <c r="JEJ78" s="25"/>
      <c r="JEK78" s="25"/>
      <c r="JEL78" s="25"/>
      <c r="JEM78" s="25"/>
      <c r="JEN78" s="25"/>
      <c r="JEO78" s="25"/>
      <c r="JEP78" s="25"/>
      <c r="JEQ78" s="25"/>
      <c r="JER78" s="25"/>
      <c r="JES78" s="25"/>
      <c r="JET78" s="25"/>
      <c r="JEU78" s="25"/>
      <c r="JEV78" s="25"/>
      <c r="JEW78" s="25"/>
      <c r="JEX78" s="25"/>
      <c r="JEY78" s="25"/>
      <c r="JEZ78" s="25"/>
      <c r="JFA78" s="25"/>
      <c r="JFB78" s="25"/>
      <c r="JFC78" s="25"/>
      <c r="JFD78" s="25"/>
      <c r="JFE78" s="25"/>
      <c r="JFF78" s="25"/>
      <c r="JFG78" s="25"/>
      <c r="JFH78" s="25"/>
      <c r="JFI78" s="25"/>
      <c r="JFJ78" s="25"/>
      <c r="JFK78" s="25"/>
      <c r="JFL78" s="25"/>
      <c r="JFM78" s="25"/>
      <c r="JFN78" s="25"/>
      <c r="JFO78" s="25"/>
      <c r="JFP78" s="25"/>
      <c r="JFQ78" s="25"/>
      <c r="JFR78" s="25"/>
      <c r="JFS78" s="25"/>
      <c r="JFT78" s="25"/>
      <c r="JFU78" s="25"/>
      <c r="JFV78" s="25"/>
      <c r="JFW78" s="25"/>
      <c r="JFX78" s="25"/>
      <c r="JFY78" s="25"/>
      <c r="JFZ78" s="25"/>
      <c r="JGA78" s="25"/>
      <c r="JGB78" s="25"/>
      <c r="JGC78" s="25"/>
      <c r="JGD78" s="25"/>
      <c r="JGE78" s="25"/>
      <c r="JGF78" s="25"/>
      <c r="JGG78" s="25"/>
      <c r="JGH78" s="25"/>
      <c r="JGI78" s="25"/>
      <c r="JGJ78" s="25"/>
      <c r="JGK78" s="25"/>
      <c r="JGL78" s="25"/>
      <c r="JGM78" s="25"/>
      <c r="JGN78" s="25"/>
      <c r="JGO78" s="25"/>
      <c r="JGP78" s="25"/>
      <c r="JGQ78" s="25"/>
      <c r="JGR78" s="25"/>
      <c r="JGS78" s="25"/>
      <c r="JGT78" s="25"/>
      <c r="JGU78" s="25"/>
      <c r="JGV78" s="25"/>
      <c r="JGW78" s="25"/>
      <c r="JGX78" s="25"/>
      <c r="JGY78" s="25"/>
      <c r="JGZ78" s="25"/>
      <c r="JHA78" s="25"/>
      <c r="JHB78" s="25"/>
      <c r="JHC78" s="25"/>
      <c r="JHD78" s="25"/>
      <c r="JHE78" s="25"/>
      <c r="JHF78" s="25"/>
      <c r="JHG78" s="25"/>
      <c r="JHH78" s="25"/>
      <c r="JHI78" s="25"/>
      <c r="JHJ78" s="25"/>
      <c r="JHK78" s="25"/>
      <c r="JHL78" s="25"/>
      <c r="JHM78" s="25"/>
      <c r="JHN78" s="25"/>
      <c r="JHO78" s="25"/>
      <c r="JHP78" s="25"/>
      <c r="JHQ78" s="25"/>
      <c r="JHR78" s="25"/>
      <c r="JHS78" s="25"/>
      <c r="JHT78" s="25"/>
      <c r="JHU78" s="25"/>
      <c r="JHV78" s="25"/>
      <c r="JHW78" s="25"/>
      <c r="JHX78" s="25"/>
      <c r="JHY78" s="25"/>
      <c r="JHZ78" s="25"/>
      <c r="JIA78" s="25"/>
      <c r="JIB78" s="25"/>
      <c r="JIC78" s="25"/>
      <c r="JID78" s="25"/>
      <c r="JIE78" s="25"/>
      <c r="JIF78" s="25"/>
      <c r="JIG78" s="25"/>
      <c r="JIH78" s="25"/>
      <c r="JII78" s="25"/>
      <c r="JIJ78" s="25"/>
      <c r="JIK78" s="25"/>
      <c r="JIL78" s="25"/>
      <c r="JIM78" s="25"/>
      <c r="JIN78" s="25"/>
      <c r="JIO78" s="25"/>
      <c r="JIP78" s="25"/>
      <c r="JIQ78" s="25"/>
      <c r="JIR78" s="25"/>
      <c r="JIS78" s="25"/>
      <c r="JIT78" s="25"/>
      <c r="JIU78" s="25"/>
      <c r="JIV78" s="25"/>
      <c r="JIW78" s="25"/>
      <c r="JIX78" s="25"/>
      <c r="JIY78" s="25"/>
      <c r="JIZ78" s="25"/>
      <c r="JJA78" s="25"/>
      <c r="JJB78" s="25"/>
      <c r="JJC78" s="25"/>
      <c r="JJD78" s="25"/>
      <c r="JJE78" s="25"/>
      <c r="JJF78" s="25"/>
      <c r="JJG78" s="25"/>
      <c r="JJH78" s="25"/>
      <c r="JJI78" s="25"/>
      <c r="JJJ78" s="25"/>
      <c r="JJK78" s="25"/>
      <c r="JJL78" s="25"/>
      <c r="JJM78" s="25"/>
      <c r="JJN78" s="25"/>
      <c r="JJO78" s="25"/>
      <c r="JJP78" s="25"/>
      <c r="JJQ78" s="25"/>
      <c r="JJR78" s="25"/>
      <c r="JJS78" s="25"/>
      <c r="JJT78" s="25"/>
      <c r="JJU78" s="25"/>
      <c r="JJV78" s="25"/>
      <c r="JJW78" s="25"/>
      <c r="JJX78" s="25"/>
      <c r="JJY78" s="25"/>
      <c r="JJZ78" s="25"/>
      <c r="JKA78" s="25"/>
      <c r="JKB78" s="25"/>
      <c r="JKC78" s="25"/>
      <c r="JKD78" s="25"/>
      <c r="JKE78" s="25"/>
      <c r="JKF78" s="25"/>
      <c r="JKG78" s="25"/>
      <c r="JKH78" s="25"/>
      <c r="JKI78" s="25"/>
      <c r="JKJ78" s="25"/>
      <c r="JKK78" s="25"/>
      <c r="JKL78" s="25"/>
      <c r="JKM78" s="25"/>
      <c r="JKN78" s="25"/>
      <c r="JKO78" s="25"/>
      <c r="JKP78" s="25"/>
      <c r="JKQ78" s="25"/>
      <c r="JKR78" s="25"/>
      <c r="JKS78" s="25"/>
      <c r="JKT78" s="25"/>
      <c r="JKU78" s="25"/>
      <c r="JKV78" s="25"/>
      <c r="JKW78" s="25"/>
      <c r="JKX78" s="25"/>
      <c r="JKY78" s="25"/>
      <c r="JKZ78" s="25"/>
      <c r="JLA78" s="25"/>
      <c r="JLB78" s="25"/>
      <c r="JLC78" s="25"/>
      <c r="JLD78" s="25"/>
      <c r="JLE78" s="25"/>
      <c r="JLF78" s="25"/>
      <c r="JLG78" s="25"/>
      <c r="JLH78" s="25"/>
      <c r="JLI78" s="25"/>
      <c r="JLJ78" s="25"/>
      <c r="JLK78" s="25"/>
      <c r="JLL78" s="25"/>
      <c r="JLM78" s="25"/>
      <c r="JLN78" s="25"/>
      <c r="JLO78" s="25"/>
      <c r="JLP78" s="25"/>
      <c r="JLQ78" s="25"/>
      <c r="JLR78" s="25"/>
      <c r="JLS78" s="25"/>
      <c r="JLT78" s="25"/>
      <c r="JLU78" s="25"/>
      <c r="JLV78" s="25"/>
      <c r="JLW78" s="25"/>
      <c r="JLX78" s="25"/>
      <c r="JLY78" s="25"/>
      <c r="JLZ78" s="25"/>
      <c r="JMA78" s="25"/>
      <c r="JMB78" s="25"/>
      <c r="JMC78" s="25"/>
      <c r="JMD78" s="25"/>
      <c r="JME78" s="25"/>
      <c r="JMF78" s="25"/>
      <c r="JMG78" s="25"/>
      <c r="JMH78" s="25"/>
      <c r="JMI78" s="25"/>
      <c r="JMJ78" s="25"/>
      <c r="JMK78" s="25"/>
      <c r="JML78" s="25"/>
      <c r="JMM78" s="25"/>
      <c r="JMN78" s="25"/>
      <c r="JMO78" s="25"/>
      <c r="JMP78" s="25"/>
      <c r="JMQ78" s="25"/>
      <c r="JMR78" s="25"/>
      <c r="JMS78" s="25"/>
      <c r="JMT78" s="25"/>
      <c r="JMU78" s="25"/>
      <c r="JMV78" s="25"/>
      <c r="JMW78" s="25"/>
      <c r="JMX78" s="25"/>
      <c r="JMY78" s="25"/>
      <c r="JMZ78" s="25"/>
      <c r="JNA78" s="25"/>
      <c r="JNB78" s="25"/>
      <c r="JNC78" s="25"/>
      <c r="JND78" s="25"/>
      <c r="JNE78" s="25"/>
      <c r="JNF78" s="25"/>
      <c r="JNG78" s="25"/>
      <c r="JNH78" s="25"/>
      <c r="JNI78" s="25"/>
      <c r="JNJ78" s="25"/>
      <c r="JNK78" s="25"/>
      <c r="JNL78" s="25"/>
      <c r="JNM78" s="25"/>
      <c r="JNN78" s="25"/>
      <c r="JNO78" s="25"/>
      <c r="JNP78" s="25"/>
      <c r="JNQ78" s="25"/>
      <c r="JNR78" s="25"/>
      <c r="JNS78" s="25"/>
      <c r="JNT78" s="25"/>
      <c r="JNU78" s="25"/>
      <c r="JNV78" s="25"/>
      <c r="JNW78" s="25"/>
      <c r="JNX78" s="25"/>
      <c r="JNY78" s="25"/>
      <c r="JNZ78" s="25"/>
      <c r="JOA78" s="25"/>
      <c r="JOB78" s="25"/>
      <c r="JOC78" s="25"/>
      <c r="JOD78" s="25"/>
      <c r="JOE78" s="25"/>
      <c r="JOF78" s="25"/>
      <c r="JOG78" s="25"/>
      <c r="JOH78" s="25"/>
      <c r="JOI78" s="25"/>
      <c r="JOJ78" s="25"/>
      <c r="JOK78" s="25"/>
      <c r="JOL78" s="25"/>
      <c r="JOM78" s="25"/>
      <c r="JON78" s="25"/>
      <c r="JOO78" s="25"/>
      <c r="JOP78" s="25"/>
      <c r="JOQ78" s="25"/>
      <c r="JOR78" s="25"/>
      <c r="JOS78" s="25"/>
      <c r="JOT78" s="25"/>
      <c r="JOU78" s="25"/>
      <c r="JOV78" s="25"/>
      <c r="JOW78" s="25"/>
      <c r="JOX78" s="25"/>
      <c r="JOY78" s="25"/>
      <c r="JOZ78" s="25"/>
      <c r="JPA78" s="25"/>
      <c r="JPB78" s="25"/>
      <c r="JPC78" s="25"/>
      <c r="JPD78" s="25"/>
      <c r="JPE78" s="25"/>
      <c r="JPF78" s="25"/>
      <c r="JPG78" s="25"/>
      <c r="JPH78" s="25"/>
      <c r="JPI78" s="25"/>
      <c r="JPJ78" s="25"/>
      <c r="JPK78" s="25"/>
      <c r="JPL78" s="25"/>
      <c r="JPM78" s="25"/>
      <c r="JPN78" s="25"/>
      <c r="JPO78" s="25"/>
      <c r="JPP78" s="25"/>
      <c r="JPQ78" s="25"/>
      <c r="JPR78" s="25"/>
      <c r="JPS78" s="25"/>
      <c r="JPT78" s="25"/>
      <c r="JPU78" s="25"/>
      <c r="JPV78" s="25"/>
      <c r="JPW78" s="25"/>
      <c r="JPX78" s="25"/>
      <c r="JPY78" s="25"/>
      <c r="JPZ78" s="25"/>
      <c r="JQA78" s="25"/>
      <c r="JQB78" s="25"/>
      <c r="JQC78" s="25"/>
      <c r="JQD78" s="25"/>
      <c r="JQE78" s="25"/>
      <c r="JQF78" s="25"/>
      <c r="JQG78" s="25"/>
      <c r="JQH78" s="25"/>
      <c r="JQI78" s="25"/>
      <c r="JQJ78" s="25"/>
      <c r="JQK78" s="25"/>
      <c r="JQL78" s="25"/>
      <c r="JQM78" s="25"/>
      <c r="JQN78" s="25"/>
      <c r="JQO78" s="25"/>
      <c r="JQP78" s="25"/>
      <c r="JQQ78" s="25"/>
      <c r="JQR78" s="25"/>
      <c r="JQS78" s="25"/>
      <c r="JQT78" s="25"/>
      <c r="JQU78" s="25"/>
      <c r="JQV78" s="25"/>
      <c r="JQW78" s="25"/>
      <c r="JQX78" s="25"/>
      <c r="JQY78" s="25"/>
      <c r="JQZ78" s="25"/>
      <c r="JRA78" s="25"/>
      <c r="JRB78" s="25"/>
      <c r="JRC78" s="25"/>
      <c r="JRD78" s="25"/>
      <c r="JRE78" s="25"/>
      <c r="JRF78" s="25"/>
      <c r="JRG78" s="25"/>
      <c r="JRH78" s="25"/>
      <c r="JRI78" s="25"/>
      <c r="JRJ78" s="25"/>
      <c r="JRK78" s="25"/>
      <c r="JRL78" s="25"/>
      <c r="JRM78" s="25"/>
      <c r="JRN78" s="25"/>
      <c r="JRO78" s="25"/>
      <c r="JRP78" s="25"/>
      <c r="JRQ78" s="25"/>
      <c r="JRR78" s="25"/>
      <c r="JRS78" s="25"/>
      <c r="JRT78" s="25"/>
      <c r="JRU78" s="25"/>
      <c r="JRV78" s="25"/>
      <c r="JRW78" s="25"/>
      <c r="JRX78" s="25"/>
      <c r="JRY78" s="25"/>
      <c r="JRZ78" s="25"/>
      <c r="JSA78" s="25"/>
      <c r="JSB78" s="25"/>
      <c r="JSC78" s="25"/>
      <c r="JSD78" s="25"/>
      <c r="JSE78" s="25"/>
      <c r="JSF78" s="25"/>
      <c r="JSG78" s="25"/>
      <c r="JSH78" s="25"/>
      <c r="JSI78" s="25"/>
      <c r="JSJ78" s="25"/>
      <c r="JSK78" s="25"/>
      <c r="JSL78" s="25"/>
      <c r="JSM78" s="25"/>
      <c r="JSN78" s="25"/>
      <c r="JSO78" s="25"/>
      <c r="JSP78" s="25"/>
      <c r="JSQ78" s="25"/>
      <c r="JSR78" s="25"/>
      <c r="JSS78" s="25"/>
      <c r="JST78" s="25"/>
      <c r="JSU78" s="25"/>
      <c r="JSV78" s="25"/>
      <c r="JSW78" s="25"/>
      <c r="JSX78" s="25"/>
      <c r="JSY78" s="25"/>
      <c r="JSZ78" s="25"/>
      <c r="JTA78" s="25"/>
      <c r="JTB78" s="25"/>
      <c r="JTC78" s="25"/>
      <c r="JTD78" s="25"/>
      <c r="JTE78" s="25"/>
      <c r="JTF78" s="25"/>
      <c r="JTG78" s="25"/>
      <c r="JTH78" s="25"/>
      <c r="JTI78" s="25"/>
      <c r="JTJ78" s="25"/>
      <c r="JTK78" s="25"/>
      <c r="JTL78" s="25"/>
      <c r="JTM78" s="25"/>
      <c r="JTN78" s="25"/>
      <c r="JTO78" s="25"/>
      <c r="JTP78" s="25"/>
      <c r="JTQ78" s="25"/>
      <c r="JTR78" s="25"/>
      <c r="JTS78" s="25"/>
      <c r="JTT78" s="25"/>
      <c r="JTU78" s="25"/>
      <c r="JTV78" s="25"/>
      <c r="JTW78" s="25"/>
      <c r="JTX78" s="25"/>
      <c r="JTY78" s="25"/>
      <c r="JTZ78" s="25"/>
      <c r="JUA78" s="25"/>
      <c r="JUB78" s="25"/>
      <c r="JUC78" s="25"/>
      <c r="JUD78" s="25"/>
      <c r="JUE78" s="25"/>
      <c r="JUF78" s="25"/>
      <c r="JUG78" s="25"/>
      <c r="JUH78" s="25"/>
      <c r="JUI78" s="25"/>
      <c r="JUJ78" s="25"/>
      <c r="JUK78" s="25"/>
      <c r="JUL78" s="25"/>
      <c r="JUM78" s="25"/>
      <c r="JUN78" s="25"/>
      <c r="JUO78" s="25"/>
      <c r="JUP78" s="25"/>
      <c r="JUQ78" s="25"/>
      <c r="JUR78" s="25"/>
      <c r="JUS78" s="25"/>
      <c r="JUT78" s="25"/>
      <c r="JUU78" s="25"/>
      <c r="JUV78" s="25"/>
      <c r="JUW78" s="25"/>
      <c r="JUX78" s="25"/>
      <c r="JUY78" s="25"/>
      <c r="JUZ78" s="25"/>
      <c r="JVA78" s="25"/>
      <c r="JVB78" s="25"/>
      <c r="JVC78" s="25"/>
      <c r="JVD78" s="25"/>
      <c r="JVE78" s="25"/>
      <c r="JVF78" s="25"/>
      <c r="JVG78" s="25"/>
      <c r="JVH78" s="25"/>
      <c r="JVI78" s="25"/>
      <c r="JVJ78" s="25"/>
      <c r="JVK78" s="25"/>
      <c r="JVL78" s="25"/>
      <c r="JVM78" s="25"/>
      <c r="JVN78" s="25"/>
      <c r="JVO78" s="25"/>
      <c r="JVP78" s="25"/>
      <c r="JVQ78" s="25"/>
      <c r="JVR78" s="25"/>
      <c r="JVS78" s="25"/>
      <c r="JVT78" s="25"/>
      <c r="JVU78" s="25"/>
      <c r="JVV78" s="25"/>
      <c r="JVW78" s="25"/>
      <c r="JVX78" s="25"/>
      <c r="JVY78" s="25"/>
      <c r="JVZ78" s="25"/>
      <c r="JWA78" s="25"/>
      <c r="JWB78" s="25"/>
      <c r="JWC78" s="25"/>
      <c r="JWD78" s="25"/>
      <c r="JWE78" s="25"/>
      <c r="JWF78" s="25"/>
      <c r="JWG78" s="25"/>
      <c r="JWH78" s="25"/>
      <c r="JWI78" s="25"/>
      <c r="JWJ78" s="25"/>
      <c r="JWK78" s="25"/>
      <c r="JWL78" s="25"/>
      <c r="JWM78" s="25"/>
      <c r="JWN78" s="25"/>
      <c r="JWO78" s="25"/>
      <c r="JWP78" s="25"/>
      <c r="JWQ78" s="25"/>
      <c r="JWR78" s="25"/>
      <c r="JWS78" s="25"/>
      <c r="JWT78" s="25"/>
      <c r="JWU78" s="25"/>
      <c r="JWV78" s="25"/>
      <c r="JWW78" s="25"/>
      <c r="JWX78" s="25"/>
      <c r="JWY78" s="25"/>
      <c r="JWZ78" s="25"/>
      <c r="JXA78" s="25"/>
      <c r="JXB78" s="25"/>
      <c r="JXC78" s="25"/>
      <c r="JXD78" s="25"/>
      <c r="JXE78" s="25"/>
      <c r="JXF78" s="25"/>
      <c r="JXG78" s="25"/>
      <c r="JXH78" s="25"/>
      <c r="JXI78" s="25"/>
      <c r="JXJ78" s="25"/>
      <c r="JXK78" s="25"/>
      <c r="JXL78" s="25"/>
      <c r="JXM78" s="25"/>
      <c r="JXN78" s="25"/>
      <c r="JXO78" s="25"/>
      <c r="JXP78" s="25"/>
      <c r="JXQ78" s="25"/>
      <c r="JXR78" s="25"/>
      <c r="JXS78" s="25"/>
      <c r="JXT78" s="25"/>
      <c r="JXU78" s="25"/>
      <c r="JXV78" s="25"/>
      <c r="JXW78" s="25"/>
      <c r="JXX78" s="25"/>
      <c r="JXY78" s="25"/>
      <c r="JXZ78" s="25"/>
      <c r="JYA78" s="25"/>
      <c r="JYB78" s="25"/>
      <c r="JYC78" s="25"/>
      <c r="JYD78" s="25"/>
      <c r="JYE78" s="25"/>
      <c r="JYF78" s="25"/>
      <c r="JYG78" s="25"/>
      <c r="JYH78" s="25"/>
      <c r="JYI78" s="25"/>
      <c r="JYJ78" s="25"/>
      <c r="JYK78" s="25"/>
      <c r="JYL78" s="25"/>
      <c r="JYM78" s="25"/>
      <c r="JYN78" s="25"/>
      <c r="JYO78" s="25"/>
      <c r="JYP78" s="25"/>
      <c r="JYQ78" s="25"/>
      <c r="JYR78" s="25"/>
      <c r="JYS78" s="25"/>
      <c r="JYT78" s="25"/>
      <c r="JYU78" s="25"/>
      <c r="JYV78" s="25"/>
      <c r="JYW78" s="25"/>
      <c r="JYX78" s="25"/>
      <c r="JYY78" s="25"/>
      <c r="JYZ78" s="25"/>
      <c r="JZA78" s="25"/>
      <c r="JZB78" s="25"/>
      <c r="JZC78" s="25"/>
      <c r="JZD78" s="25"/>
      <c r="JZE78" s="25"/>
      <c r="JZF78" s="25"/>
      <c r="JZG78" s="25"/>
      <c r="JZH78" s="25"/>
      <c r="JZI78" s="25"/>
      <c r="JZJ78" s="25"/>
      <c r="JZK78" s="25"/>
      <c r="JZL78" s="25"/>
      <c r="JZM78" s="25"/>
      <c r="JZN78" s="25"/>
      <c r="JZO78" s="25"/>
      <c r="JZP78" s="25"/>
      <c r="JZQ78" s="25"/>
      <c r="JZR78" s="25"/>
      <c r="JZS78" s="25"/>
      <c r="JZT78" s="25"/>
      <c r="JZU78" s="25"/>
      <c r="JZV78" s="25"/>
      <c r="JZW78" s="25"/>
      <c r="JZX78" s="25"/>
      <c r="JZY78" s="25"/>
      <c r="JZZ78" s="25"/>
      <c r="KAA78" s="25"/>
      <c r="KAB78" s="25"/>
      <c r="KAC78" s="25"/>
      <c r="KAD78" s="25"/>
      <c r="KAE78" s="25"/>
      <c r="KAF78" s="25"/>
      <c r="KAG78" s="25"/>
      <c r="KAH78" s="25"/>
      <c r="KAI78" s="25"/>
      <c r="KAJ78" s="25"/>
      <c r="KAK78" s="25"/>
      <c r="KAL78" s="25"/>
      <c r="KAM78" s="25"/>
      <c r="KAN78" s="25"/>
      <c r="KAO78" s="25"/>
      <c r="KAP78" s="25"/>
      <c r="KAQ78" s="25"/>
      <c r="KAR78" s="25"/>
      <c r="KAS78" s="25"/>
      <c r="KAT78" s="25"/>
      <c r="KAU78" s="25"/>
      <c r="KAV78" s="25"/>
      <c r="KAW78" s="25"/>
      <c r="KAX78" s="25"/>
      <c r="KAY78" s="25"/>
      <c r="KAZ78" s="25"/>
      <c r="KBA78" s="25"/>
      <c r="KBB78" s="25"/>
      <c r="KBC78" s="25"/>
      <c r="KBD78" s="25"/>
      <c r="KBE78" s="25"/>
      <c r="KBF78" s="25"/>
      <c r="KBG78" s="25"/>
      <c r="KBH78" s="25"/>
      <c r="KBI78" s="25"/>
      <c r="KBJ78" s="25"/>
      <c r="KBK78" s="25"/>
      <c r="KBL78" s="25"/>
      <c r="KBM78" s="25"/>
      <c r="KBN78" s="25"/>
      <c r="KBO78" s="25"/>
      <c r="KBP78" s="25"/>
      <c r="KBQ78" s="25"/>
      <c r="KBR78" s="25"/>
      <c r="KBS78" s="25"/>
      <c r="KBT78" s="25"/>
      <c r="KBU78" s="25"/>
      <c r="KBV78" s="25"/>
      <c r="KBW78" s="25"/>
      <c r="KBX78" s="25"/>
      <c r="KBY78" s="25"/>
      <c r="KBZ78" s="25"/>
      <c r="KCA78" s="25"/>
      <c r="KCB78" s="25"/>
      <c r="KCC78" s="25"/>
      <c r="KCD78" s="25"/>
      <c r="KCE78" s="25"/>
      <c r="KCF78" s="25"/>
      <c r="KCG78" s="25"/>
      <c r="KCH78" s="25"/>
      <c r="KCI78" s="25"/>
      <c r="KCJ78" s="25"/>
      <c r="KCK78" s="25"/>
      <c r="KCL78" s="25"/>
      <c r="KCM78" s="25"/>
      <c r="KCN78" s="25"/>
      <c r="KCO78" s="25"/>
      <c r="KCP78" s="25"/>
      <c r="KCQ78" s="25"/>
      <c r="KCR78" s="25"/>
      <c r="KCS78" s="25"/>
      <c r="KCT78" s="25"/>
      <c r="KCU78" s="25"/>
      <c r="KCV78" s="25"/>
      <c r="KCW78" s="25"/>
      <c r="KCX78" s="25"/>
      <c r="KCY78" s="25"/>
      <c r="KCZ78" s="25"/>
      <c r="KDA78" s="25"/>
      <c r="KDB78" s="25"/>
      <c r="KDC78" s="25"/>
      <c r="KDD78" s="25"/>
      <c r="KDE78" s="25"/>
      <c r="KDF78" s="25"/>
      <c r="KDG78" s="25"/>
      <c r="KDH78" s="25"/>
      <c r="KDI78" s="25"/>
      <c r="KDJ78" s="25"/>
      <c r="KDK78" s="25"/>
      <c r="KDL78" s="25"/>
      <c r="KDM78" s="25"/>
      <c r="KDN78" s="25"/>
      <c r="KDO78" s="25"/>
      <c r="KDP78" s="25"/>
      <c r="KDQ78" s="25"/>
      <c r="KDR78" s="25"/>
      <c r="KDS78" s="25"/>
      <c r="KDT78" s="25"/>
      <c r="KDU78" s="25"/>
      <c r="KDV78" s="25"/>
      <c r="KDW78" s="25"/>
      <c r="KDX78" s="25"/>
      <c r="KDY78" s="25"/>
      <c r="KDZ78" s="25"/>
      <c r="KEA78" s="25"/>
      <c r="KEB78" s="25"/>
      <c r="KEC78" s="25"/>
      <c r="KED78" s="25"/>
      <c r="KEE78" s="25"/>
      <c r="KEF78" s="25"/>
      <c r="KEG78" s="25"/>
      <c r="KEH78" s="25"/>
      <c r="KEI78" s="25"/>
      <c r="KEJ78" s="25"/>
      <c r="KEK78" s="25"/>
      <c r="KEL78" s="25"/>
      <c r="KEM78" s="25"/>
      <c r="KEN78" s="25"/>
      <c r="KEO78" s="25"/>
      <c r="KEP78" s="25"/>
      <c r="KEQ78" s="25"/>
      <c r="KER78" s="25"/>
      <c r="KES78" s="25"/>
      <c r="KET78" s="25"/>
      <c r="KEU78" s="25"/>
      <c r="KEV78" s="25"/>
      <c r="KEW78" s="25"/>
      <c r="KEX78" s="25"/>
      <c r="KEY78" s="25"/>
      <c r="KEZ78" s="25"/>
      <c r="KFA78" s="25"/>
      <c r="KFB78" s="25"/>
      <c r="KFC78" s="25"/>
      <c r="KFD78" s="25"/>
      <c r="KFE78" s="25"/>
      <c r="KFF78" s="25"/>
      <c r="KFG78" s="25"/>
      <c r="KFH78" s="25"/>
      <c r="KFI78" s="25"/>
      <c r="KFJ78" s="25"/>
      <c r="KFK78" s="25"/>
      <c r="KFL78" s="25"/>
      <c r="KFM78" s="25"/>
      <c r="KFN78" s="25"/>
      <c r="KFO78" s="25"/>
      <c r="KFP78" s="25"/>
      <c r="KFQ78" s="25"/>
      <c r="KFR78" s="25"/>
      <c r="KFS78" s="25"/>
      <c r="KFT78" s="25"/>
      <c r="KFU78" s="25"/>
      <c r="KFV78" s="25"/>
      <c r="KFW78" s="25"/>
      <c r="KFX78" s="25"/>
      <c r="KFY78" s="25"/>
      <c r="KFZ78" s="25"/>
      <c r="KGA78" s="25"/>
      <c r="KGB78" s="25"/>
      <c r="KGC78" s="25"/>
      <c r="KGD78" s="25"/>
      <c r="KGE78" s="25"/>
      <c r="KGF78" s="25"/>
      <c r="KGG78" s="25"/>
      <c r="KGH78" s="25"/>
      <c r="KGI78" s="25"/>
      <c r="KGJ78" s="25"/>
      <c r="KGK78" s="25"/>
      <c r="KGL78" s="25"/>
      <c r="KGM78" s="25"/>
      <c r="KGN78" s="25"/>
      <c r="KGO78" s="25"/>
      <c r="KGP78" s="25"/>
      <c r="KGQ78" s="25"/>
      <c r="KGR78" s="25"/>
      <c r="KGS78" s="25"/>
      <c r="KGT78" s="25"/>
      <c r="KGU78" s="25"/>
      <c r="KGV78" s="25"/>
      <c r="KGW78" s="25"/>
      <c r="KGX78" s="25"/>
      <c r="KGY78" s="25"/>
      <c r="KGZ78" s="25"/>
      <c r="KHA78" s="25"/>
      <c r="KHB78" s="25"/>
      <c r="KHC78" s="25"/>
      <c r="KHD78" s="25"/>
      <c r="KHE78" s="25"/>
      <c r="KHF78" s="25"/>
      <c r="KHG78" s="25"/>
      <c r="KHH78" s="25"/>
      <c r="KHI78" s="25"/>
      <c r="KHJ78" s="25"/>
      <c r="KHK78" s="25"/>
      <c r="KHL78" s="25"/>
      <c r="KHM78" s="25"/>
      <c r="KHN78" s="25"/>
      <c r="KHO78" s="25"/>
      <c r="KHP78" s="25"/>
      <c r="KHQ78" s="25"/>
      <c r="KHR78" s="25"/>
      <c r="KHS78" s="25"/>
      <c r="KHT78" s="25"/>
      <c r="KHU78" s="25"/>
      <c r="KHV78" s="25"/>
      <c r="KHW78" s="25"/>
      <c r="KHX78" s="25"/>
      <c r="KHY78" s="25"/>
      <c r="KHZ78" s="25"/>
      <c r="KIA78" s="25"/>
      <c r="KIB78" s="25"/>
      <c r="KIC78" s="25"/>
      <c r="KID78" s="25"/>
      <c r="KIE78" s="25"/>
      <c r="KIF78" s="25"/>
      <c r="KIG78" s="25"/>
      <c r="KIH78" s="25"/>
      <c r="KII78" s="25"/>
      <c r="KIJ78" s="25"/>
      <c r="KIK78" s="25"/>
      <c r="KIL78" s="25"/>
      <c r="KIM78" s="25"/>
      <c r="KIN78" s="25"/>
      <c r="KIO78" s="25"/>
      <c r="KIP78" s="25"/>
      <c r="KIQ78" s="25"/>
      <c r="KIR78" s="25"/>
      <c r="KIS78" s="25"/>
      <c r="KIT78" s="25"/>
      <c r="KIU78" s="25"/>
      <c r="KIV78" s="25"/>
      <c r="KIW78" s="25"/>
      <c r="KIX78" s="25"/>
      <c r="KIY78" s="25"/>
      <c r="KIZ78" s="25"/>
      <c r="KJA78" s="25"/>
      <c r="KJB78" s="25"/>
      <c r="KJC78" s="25"/>
      <c r="KJD78" s="25"/>
      <c r="KJE78" s="25"/>
      <c r="KJF78" s="25"/>
      <c r="KJG78" s="25"/>
      <c r="KJH78" s="25"/>
      <c r="KJI78" s="25"/>
      <c r="KJJ78" s="25"/>
      <c r="KJK78" s="25"/>
      <c r="KJL78" s="25"/>
      <c r="KJM78" s="25"/>
      <c r="KJN78" s="25"/>
      <c r="KJO78" s="25"/>
      <c r="KJP78" s="25"/>
      <c r="KJQ78" s="25"/>
      <c r="KJR78" s="25"/>
      <c r="KJS78" s="25"/>
      <c r="KJT78" s="25"/>
      <c r="KJU78" s="25"/>
      <c r="KJV78" s="25"/>
      <c r="KJW78" s="25"/>
      <c r="KJX78" s="25"/>
      <c r="KJY78" s="25"/>
      <c r="KJZ78" s="25"/>
      <c r="KKA78" s="25"/>
      <c r="KKB78" s="25"/>
      <c r="KKC78" s="25"/>
      <c r="KKD78" s="25"/>
      <c r="KKE78" s="25"/>
      <c r="KKF78" s="25"/>
      <c r="KKG78" s="25"/>
      <c r="KKH78" s="25"/>
      <c r="KKI78" s="25"/>
      <c r="KKJ78" s="25"/>
      <c r="KKK78" s="25"/>
      <c r="KKL78" s="25"/>
      <c r="KKM78" s="25"/>
      <c r="KKN78" s="25"/>
      <c r="KKO78" s="25"/>
      <c r="KKP78" s="25"/>
      <c r="KKQ78" s="25"/>
      <c r="KKR78" s="25"/>
      <c r="KKS78" s="25"/>
      <c r="KKT78" s="25"/>
      <c r="KKU78" s="25"/>
      <c r="KKV78" s="25"/>
      <c r="KKW78" s="25"/>
      <c r="KKX78" s="25"/>
      <c r="KKY78" s="25"/>
      <c r="KKZ78" s="25"/>
      <c r="KLA78" s="25"/>
      <c r="KLB78" s="25"/>
      <c r="KLC78" s="25"/>
      <c r="KLD78" s="25"/>
      <c r="KLE78" s="25"/>
      <c r="KLF78" s="25"/>
      <c r="KLG78" s="25"/>
      <c r="KLH78" s="25"/>
      <c r="KLI78" s="25"/>
      <c r="KLJ78" s="25"/>
      <c r="KLK78" s="25"/>
      <c r="KLL78" s="25"/>
      <c r="KLM78" s="25"/>
      <c r="KLN78" s="25"/>
      <c r="KLO78" s="25"/>
      <c r="KLP78" s="25"/>
      <c r="KLQ78" s="25"/>
      <c r="KLR78" s="25"/>
      <c r="KLS78" s="25"/>
      <c r="KLT78" s="25"/>
      <c r="KLU78" s="25"/>
      <c r="KLV78" s="25"/>
      <c r="KLW78" s="25"/>
      <c r="KLX78" s="25"/>
      <c r="KLY78" s="25"/>
      <c r="KLZ78" s="25"/>
      <c r="KMA78" s="25"/>
      <c r="KMB78" s="25"/>
      <c r="KMC78" s="25"/>
      <c r="KMD78" s="25"/>
      <c r="KME78" s="25"/>
      <c r="KMF78" s="25"/>
      <c r="KMG78" s="25"/>
      <c r="KMH78" s="25"/>
      <c r="KMI78" s="25"/>
      <c r="KMJ78" s="25"/>
      <c r="KMK78" s="25"/>
      <c r="KML78" s="25"/>
      <c r="KMM78" s="25"/>
      <c r="KMN78" s="25"/>
      <c r="KMO78" s="25"/>
      <c r="KMP78" s="25"/>
      <c r="KMQ78" s="25"/>
      <c r="KMR78" s="25"/>
      <c r="KMS78" s="25"/>
      <c r="KMT78" s="25"/>
      <c r="KMU78" s="25"/>
      <c r="KMV78" s="25"/>
      <c r="KMW78" s="25"/>
      <c r="KMX78" s="25"/>
      <c r="KMY78" s="25"/>
      <c r="KMZ78" s="25"/>
      <c r="KNA78" s="25"/>
      <c r="KNB78" s="25"/>
      <c r="KNC78" s="25"/>
      <c r="KND78" s="25"/>
      <c r="KNE78" s="25"/>
      <c r="KNF78" s="25"/>
      <c r="KNG78" s="25"/>
      <c r="KNH78" s="25"/>
      <c r="KNI78" s="25"/>
      <c r="KNJ78" s="25"/>
      <c r="KNK78" s="25"/>
      <c r="KNL78" s="25"/>
      <c r="KNM78" s="25"/>
      <c r="KNN78" s="25"/>
      <c r="KNO78" s="25"/>
      <c r="KNP78" s="25"/>
      <c r="KNQ78" s="25"/>
      <c r="KNR78" s="25"/>
      <c r="KNS78" s="25"/>
      <c r="KNT78" s="25"/>
      <c r="KNU78" s="25"/>
      <c r="KNV78" s="25"/>
      <c r="KNW78" s="25"/>
      <c r="KNX78" s="25"/>
      <c r="KNY78" s="25"/>
      <c r="KNZ78" s="25"/>
      <c r="KOA78" s="25"/>
      <c r="KOB78" s="25"/>
      <c r="KOC78" s="25"/>
      <c r="KOD78" s="25"/>
      <c r="KOE78" s="25"/>
      <c r="KOF78" s="25"/>
      <c r="KOG78" s="25"/>
      <c r="KOH78" s="25"/>
      <c r="KOI78" s="25"/>
      <c r="KOJ78" s="25"/>
      <c r="KOK78" s="25"/>
      <c r="KOL78" s="25"/>
      <c r="KOM78" s="25"/>
      <c r="KON78" s="25"/>
      <c r="KOO78" s="25"/>
      <c r="KOP78" s="25"/>
      <c r="KOQ78" s="25"/>
      <c r="KOR78" s="25"/>
      <c r="KOS78" s="25"/>
      <c r="KOT78" s="25"/>
      <c r="KOU78" s="25"/>
      <c r="KOV78" s="25"/>
      <c r="KOW78" s="25"/>
      <c r="KOX78" s="25"/>
      <c r="KOY78" s="25"/>
      <c r="KOZ78" s="25"/>
      <c r="KPA78" s="25"/>
      <c r="KPB78" s="25"/>
      <c r="KPC78" s="25"/>
      <c r="KPD78" s="25"/>
      <c r="KPE78" s="25"/>
      <c r="KPF78" s="25"/>
      <c r="KPG78" s="25"/>
      <c r="KPH78" s="25"/>
      <c r="KPI78" s="25"/>
      <c r="KPJ78" s="25"/>
      <c r="KPK78" s="25"/>
      <c r="KPL78" s="25"/>
      <c r="KPM78" s="25"/>
      <c r="KPN78" s="25"/>
      <c r="KPO78" s="25"/>
      <c r="KPP78" s="25"/>
      <c r="KPQ78" s="25"/>
      <c r="KPR78" s="25"/>
      <c r="KPS78" s="25"/>
      <c r="KPT78" s="25"/>
      <c r="KPU78" s="25"/>
      <c r="KPV78" s="25"/>
      <c r="KPW78" s="25"/>
      <c r="KPX78" s="25"/>
      <c r="KPY78" s="25"/>
      <c r="KPZ78" s="25"/>
      <c r="KQA78" s="25"/>
      <c r="KQB78" s="25"/>
      <c r="KQC78" s="25"/>
      <c r="KQD78" s="25"/>
      <c r="KQE78" s="25"/>
      <c r="KQF78" s="25"/>
      <c r="KQG78" s="25"/>
      <c r="KQH78" s="25"/>
      <c r="KQI78" s="25"/>
      <c r="KQJ78" s="25"/>
      <c r="KQK78" s="25"/>
      <c r="KQL78" s="25"/>
      <c r="KQM78" s="25"/>
      <c r="KQN78" s="25"/>
      <c r="KQO78" s="25"/>
      <c r="KQP78" s="25"/>
      <c r="KQQ78" s="25"/>
      <c r="KQR78" s="25"/>
      <c r="KQS78" s="25"/>
      <c r="KQT78" s="25"/>
      <c r="KQU78" s="25"/>
      <c r="KQV78" s="25"/>
      <c r="KQW78" s="25"/>
      <c r="KQX78" s="25"/>
      <c r="KQY78" s="25"/>
      <c r="KQZ78" s="25"/>
      <c r="KRA78" s="25"/>
      <c r="KRB78" s="25"/>
      <c r="KRC78" s="25"/>
      <c r="KRD78" s="25"/>
      <c r="KRE78" s="25"/>
      <c r="KRF78" s="25"/>
      <c r="KRG78" s="25"/>
      <c r="KRH78" s="25"/>
      <c r="KRI78" s="25"/>
      <c r="KRJ78" s="25"/>
      <c r="KRK78" s="25"/>
      <c r="KRL78" s="25"/>
      <c r="KRM78" s="25"/>
      <c r="KRN78" s="25"/>
      <c r="KRO78" s="25"/>
      <c r="KRP78" s="25"/>
      <c r="KRQ78" s="25"/>
      <c r="KRR78" s="25"/>
      <c r="KRS78" s="25"/>
      <c r="KRT78" s="25"/>
      <c r="KRU78" s="25"/>
      <c r="KRV78" s="25"/>
      <c r="KRW78" s="25"/>
      <c r="KRX78" s="25"/>
      <c r="KRY78" s="25"/>
      <c r="KRZ78" s="25"/>
      <c r="KSA78" s="25"/>
      <c r="KSB78" s="25"/>
      <c r="KSC78" s="25"/>
      <c r="KSD78" s="25"/>
      <c r="KSE78" s="25"/>
      <c r="KSF78" s="25"/>
      <c r="KSG78" s="25"/>
      <c r="KSH78" s="25"/>
      <c r="KSI78" s="25"/>
      <c r="KSJ78" s="25"/>
      <c r="KSK78" s="25"/>
      <c r="KSL78" s="25"/>
      <c r="KSM78" s="25"/>
      <c r="KSN78" s="25"/>
      <c r="KSO78" s="25"/>
      <c r="KSP78" s="25"/>
      <c r="KSQ78" s="25"/>
      <c r="KSR78" s="25"/>
      <c r="KSS78" s="25"/>
      <c r="KST78" s="25"/>
      <c r="KSU78" s="25"/>
      <c r="KSV78" s="25"/>
      <c r="KSW78" s="25"/>
      <c r="KSX78" s="25"/>
      <c r="KSY78" s="25"/>
      <c r="KSZ78" s="25"/>
      <c r="KTA78" s="25"/>
      <c r="KTB78" s="25"/>
      <c r="KTC78" s="25"/>
      <c r="KTD78" s="25"/>
      <c r="KTE78" s="25"/>
      <c r="KTF78" s="25"/>
      <c r="KTG78" s="25"/>
      <c r="KTH78" s="25"/>
      <c r="KTI78" s="25"/>
      <c r="KTJ78" s="25"/>
      <c r="KTK78" s="25"/>
      <c r="KTL78" s="25"/>
      <c r="KTM78" s="25"/>
      <c r="KTN78" s="25"/>
      <c r="KTO78" s="25"/>
      <c r="KTP78" s="25"/>
      <c r="KTQ78" s="25"/>
      <c r="KTR78" s="25"/>
      <c r="KTS78" s="25"/>
      <c r="KTT78" s="25"/>
      <c r="KTU78" s="25"/>
      <c r="KTV78" s="25"/>
      <c r="KTW78" s="25"/>
      <c r="KTX78" s="25"/>
      <c r="KTY78" s="25"/>
      <c r="KTZ78" s="25"/>
      <c r="KUA78" s="25"/>
      <c r="KUB78" s="25"/>
      <c r="KUC78" s="25"/>
      <c r="KUD78" s="25"/>
      <c r="KUE78" s="25"/>
      <c r="KUF78" s="25"/>
      <c r="KUG78" s="25"/>
      <c r="KUH78" s="25"/>
      <c r="KUI78" s="25"/>
      <c r="KUJ78" s="25"/>
      <c r="KUK78" s="25"/>
      <c r="KUL78" s="25"/>
      <c r="KUM78" s="25"/>
      <c r="KUN78" s="25"/>
      <c r="KUO78" s="25"/>
      <c r="KUP78" s="25"/>
      <c r="KUQ78" s="25"/>
      <c r="KUR78" s="25"/>
      <c r="KUS78" s="25"/>
      <c r="KUT78" s="25"/>
      <c r="KUU78" s="25"/>
      <c r="KUV78" s="25"/>
      <c r="KUW78" s="25"/>
      <c r="KUX78" s="25"/>
      <c r="KUY78" s="25"/>
      <c r="KUZ78" s="25"/>
      <c r="KVA78" s="25"/>
      <c r="KVB78" s="25"/>
      <c r="KVC78" s="25"/>
      <c r="KVD78" s="25"/>
      <c r="KVE78" s="25"/>
      <c r="KVF78" s="25"/>
      <c r="KVG78" s="25"/>
      <c r="KVH78" s="25"/>
      <c r="KVI78" s="25"/>
      <c r="KVJ78" s="25"/>
      <c r="KVK78" s="25"/>
      <c r="KVL78" s="25"/>
      <c r="KVM78" s="25"/>
      <c r="KVN78" s="25"/>
      <c r="KVO78" s="25"/>
      <c r="KVP78" s="25"/>
      <c r="KVQ78" s="25"/>
      <c r="KVR78" s="25"/>
      <c r="KVS78" s="25"/>
      <c r="KVT78" s="25"/>
      <c r="KVU78" s="25"/>
      <c r="KVV78" s="25"/>
      <c r="KVW78" s="25"/>
      <c r="KVX78" s="25"/>
      <c r="KVY78" s="25"/>
      <c r="KVZ78" s="25"/>
      <c r="KWA78" s="25"/>
      <c r="KWB78" s="25"/>
      <c r="KWC78" s="25"/>
      <c r="KWD78" s="25"/>
      <c r="KWE78" s="25"/>
      <c r="KWF78" s="25"/>
      <c r="KWG78" s="25"/>
      <c r="KWH78" s="25"/>
      <c r="KWI78" s="25"/>
      <c r="KWJ78" s="25"/>
      <c r="KWK78" s="25"/>
      <c r="KWL78" s="25"/>
      <c r="KWM78" s="25"/>
      <c r="KWN78" s="25"/>
      <c r="KWO78" s="25"/>
      <c r="KWP78" s="25"/>
      <c r="KWQ78" s="25"/>
      <c r="KWR78" s="25"/>
      <c r="KWS78" s="25"/>
      <c r="KWT78" s="25"/>
      <c r="KWU78" s="25"/>
      <c r="KWV78" s="25"/>
      <c r="KWW78" s="25"/>
      <c r="KWX78" s="25"/>
      <c r="KWY78" s="25"/>
      <c r="KWZ78" s="25"/>
      <c r="KXA78" s="25"/>
      <c r="KXB78" s="25"/>
      <c r="KXC78" s="25"/>
      <c r="KXD78" s="25"/>
      <c r="KXE78" s="25"/>
      <c r="KXF78" s="25"/>
      <c r="KXG78" s="25"/>
      <c r="KXH78" s="25"/>
      <c r="KXI78" s="25"/>
      <c r="KXJ78" s="25"/>
      <c r="KXK78" s="25"/>
      <c r="KXL78" s="25"/>
      <c r="KXM78" s="25"/>
      <c r="KXN78" s="25"/>
      <c r="KXO78" s="25"/>
      <c r="KXP78" s="25"/>
      <c r="KXQ78" s="25"/>
      <c r="KXR78" s="25"/>
      <c r="KXS78" s="25"/>
      <c r="KXT78" s="25"/>
      <c r="KXU78" s="25"/>
      <c r="KXV78" s="25"/>
      <c r="KXW78" s="25"/>
      <c r="KXX78" s="25"/>
      <c r="KXY78" s="25"/>
      <c r="KXZ78" s="25"/>
      <c r="KYA78" s="25"/>
      <c r="KYB78" s="25"/>
      <c r="KYC78" s="25"/>
      <c r="KYD78" s="25"/>
      <c r="KYE78" s="25"/>
      <c r="KYF78" s="25"/>
      <c r="KYG78" s="25"/>
      <c r="KYH78" s="25"/>
      <c r="KYI78" s="25"/>
      <c r="KYJ78" s="25"/>
      <c r="KYK78" s="25"/>
      <c r="KYL78" s="25"/>
      <c r="KYM78" s="25"/>
      <c r="KYN78" s="25"/>
      <c r="KYO78" s="25"/>
      <c r="KYP78" s="25"/>
      <c r="KYQ78" s="25"/>
      <c r="KYR78" s="25"/>
      <c r="KYS78" s="25"/>
      <c r="KYT78" s="25"/>
      <c r="KYU78" s="25"/>
      <c r="KYV78" s="25"/>
      <c r="KYW78" s="25"/>
      <c r="KYX78" s="25"/>
      <c r="KYY78" s="25"/>
      <c r="KYZ78" s="25"/>
      <c r="KZA78" s="25"/>
      <c r="KZB78" s="25"/>
      <c r="KZC78" s="25"/>
      <c r="KZD78" s="25"/>
      <c r="KZE78" s="25"/>
      <c r="KZF78" s="25"/>
      <c r="KZG78" s="25"/>
      <c r="KZH78" s="25"/>
      <c r="KZI78" s="25"/>
      <c r="KZJ78" s="25"/>
      <c r="KZK78" s="25"/>
      <c r="KZL78" s="25"/>
      <c r="KZM78" s="25"/>
      <c r="KZN78" s="25"/>
      <c r="KZO78" s="25"/>
      <c r="KZP78" s="25"/>
      <c r="KZQ78" s="25"/>
      <c r="KZR78" s="25"/>
      <c r="KZS78" s="25"/>
      <c r="KZT78" s="25"/>
      <c r="KZU78" s="25"/>
      <c r="KZV78" s="25"/>
      <c r="KZW78" s="25"/>
      <c r="KZX78" s="25"/>
      <c r="KZY78" s="25"/>
      <c r="KZZ78" s="25"/>
      <c r="LAA78" s="25"/>
      <c r="LAB78" s="25"/>
      <c r="LAC78" s="25"/>
      <c r="LAD78" s="25"/>
      <c r="LAE78" s="25"/>
      <c r="LAF78" s="25"/>
      <c r="LAG78" s="25"/>
      <c r="LAH78" s="25"/>
      <c r="LAI78" s="25"/>
      <c r="LAJ78" s="25"/>
      <c r="LAK78" s="25"/>
      <c r="LAL78" s="25"/>
      <c r="LAM78" s="25"/>
      <c r="LAN78" s="25"/>
      <c r="LAO78" s="25"/>
      <c r="LAP78" s="25"/>
      <c r="LAQ78" s="25"/>
      <c r="LAR78" s="25"/>
      <c r="LAS78" s="25"/>
      <c r="LAT78" s="25"/>
      <c r="LAU78" s="25"/>
      <c r="LAV78" s="25"/>
      <c r="LAW78" s="25"/>
      <c r="LAX78" s="25"/>
      <c r="LAY78" s="25"/>
      <c r="LAZ78" s="25"/>
      <c r="LBA78" s="25"/>
      <c r="LBB78" s="25"/>
      <c r="LBC78" s="25"/>
      <c r="LBD78" s="25"/>
      <c r="LBE78" s="25"/>
      <c r="LBF78" s="25"/>
      <c r="LBG78" s="25"/>
      <c r="LBH78" s="25"/>
      <c r="LBI78" s="25"/>
      <c r="LBJ78" s="25"/>
      <c r="LBK78" s="25"/>
      <c r="LBL78" s="25"/>
      <c r="LBM78" s="25"/>
      <c r="LBN78" s="25"/>
      <c r="LBO78" s="25"/>
      <c r="LBP78" s="25"/>
      <c r="LBQ78" s="25"/>
      <c r="LBR78" s="25"/>
      <c r="LBS78" s="25"/>
      <c r="LBT78" s="25"/>
      <c r="LBU78" s="25"/>
      <c r="LBV78" s="25"/>
      <c r="LBW78" s="25"/>
      <c r="LBX78" s="25"/>
      <c r="LBY78" s="25"/>
      <c r="LBZ78" s="25"/>
      <c r="LCA78" s="25"/>
      <c r="LCB78" s="25"/>
      <c r="LCC78" s="25"/>
      <c r="LCD78" s="25"/>
      <c r="LCE78" s="25"/>
      <c r="LCF78" s="25"/>
      <c r="LCG78" s="25"/>
      <c r="LCH78" s="25"/>
      <c r="LCI78" s="25"/>
      <c r="LCJ78" s="25"/>
      <c r="LCK78" s="25"/>
      <c r="LCL78" s="25"/>
      <c r="LCM78" s="25"/>
      <c r="LCN78" s="25"/>
      <c r="LCO78" s="25"/>
      <c r="LCP78" s="25"/>
      <c r="LCQ78" s="25"/>
      <c r="LCR78" s="25"/>
      <c r="LCS78" s="25"/>
      <c r="LCT78" s="25"/>
      <c r="LCU78" s="25"/>
      <c r="LCV78" s="25"/>
      <c r="LCW78" s="25"/>
      <c r="LCX78" s="25"/>
      <c r="LCY78" s="25"/>
      <c r="LCZ78" s="25"/>
      <c r="LDA78" s="25"/>
      <c r="LDB78" s="25"/>
      <c r="LDC78" s="25"/>
      <c r="LDD78" s="25"/>
      <c r="LDE78" s="25"/>
      <c r="LDF78" s="25"/>
      <c r="LDG78" s="25"/>
      <c r="LDH78" s="25"/>
      <c r="LDI78" s="25"/>
      <c r="LDJ78" s="25"/>
      <c r="LDK78" s="25"/>
      <c r="LDL78" s="25"/>
      <c r="LDM78" s="25"/>
      <c r="LDN78" s="25"/>
      <c r="LDO78" s="25"/>
      <c r="LDP78" s="25"/>
      <c r="LDQ78" s="25"/>
      <c r="LDR78" s="25"/>
      <c r="LDS78" s="25"/>
      <c r="LDT78" s="25"/>
      <c r="LDU78" s="25"/>
      <c r="LDV78" s="25"/>
      <c r="LDW78" s="25"/>
      <c r="LDX78" s="25"/>
      <c r="LDY78" s="25"/>
      <c r="LDZ78" s="25"/>
      <c r="LEA78" s="25"/>
      <c r="LEB78" s="25"/>
      <c r="LEC78" s="25"/>
      <c r="LED78" s="25"/>
      <c r="LEE78" s="25"/>
      <c r="LEF78" s="25"/>
      <c r="LEG78" s="25"/>
      <c r="LEH78" s="25"/>
      <c r="LEI78" s="25"/>
      <c r="LEJ78" s="25"/>
      <c r="LEK78" s="25"/>
      <c r="LEL78" s="25"/>
      <c r="LEM78" s="25"/>
      <c r="LEN78" s="25"/>
      <c r="LEO78" s="25"/>
      <c r="LEP78" s="25"/>
      <c r="LEQ78" s="25"/>
      <c r="LER78" s="25"/>
      <c r="LES78" s="25"/>
      <c r="LET78" s="25"/>
      <c r="LEU78" s="25"/>
      <c r="LEV78" s="25"/>
      <c r="LEW78" s="25"/>
      <c r="LEX78" s="25"/>
      <c r="LEY78" s="25"/>
      <c r="LEZ78" s="25"/>
      <c r="LFA78" s="25"/>
      <c r="LFB78" s="25"/>
      <c r="LFC78" s="25"/>
      <c r="LFD78" s="25"/>
      <c r="LFE78" s="25"/>
      <c r="LFF78" s="25"/>
      <c r="LFG78" s="25"/>
      <c r="LFH78" s="25"/>
      <c r="LFI78" s="25"/>
      <c r="LFJ78" s="25"/>
      <c r="LFK78" s="25"/>
      <c r="LFL78" s="25"/>
      <c r="LFM78" s="25"/>
      <c r="LFN78" s="25"/>
      <c r="LFO78" s="25"/>
      <c r="LFP78" s="25"/>
      <c r="LFQ78" s="25"/>
      <c r="LFR78" s="25"/>
      <c r="LFS78" s="25"/>
      <c r="LFT78" s="25"/>
      <c r="LFU78" s="25"/>
      <c r="LFV78" s="25"/>
      <c r="LFW78" s="25"/>
      <c r="LFX78" s="25"/>
      <c r="LFY78" s="25"/>
      <c r="LFZ78" s="25"/>
      <c r="LGA78" s="25"/>
      <c r="LGB78" s="25"/>
      <c r="LGC78" s="25"/>
      <c r="LGD78" s="25"/>
      <c r="LGE78" s="25"/>
      <c r="LGF78" s="25"/>
      <c r="LGG78" s="25"/>
      <c r="LGH78" s="25"/>
      <c r="LGI78" s="25"/>
      <c r="LGJ78" s="25"/>
      <c r="LGK78" s="25"/>
      <c r="LGL78" s="25"/>
      <c r="LGM78" s="25"/>
      <c r="LGN78" s="25"/>
      <c r="LGO78" s="25"/>
      <c r="LGP78" s="25"/>
      <c r="LGQ78" s="25"/>
      <c r="LGR78" s="25"/>
      <c r="LGS78" s="25"/>
      <c r="LGT78" s="25"/>
      <c r="LGU78" s="25"/>
      <c r="LGV78" s="25"/>
      <c r="LGW78" s="25"/>
      <c r="LGX78" s="25"/>
      <c r="LGY78" s="25"/>
      <c r="LGZ78" s="25"/>
      <c r="LHA78" s="25"/>
      <c r="LHB78" s="25"/>
      <c r="LHC78" s="25"/>
      <c r="LHD78" s="25"/>
      <c r="LHE78" s="25"/>
      <c r="LHF78" s="25"/>
      <c r="LHG78" s="25"/>
      <c r="LHH78" s="25"/>
      <c r="LHI78" s="25"/>
      <c r="LHJ78" s="25"/>
      <c r="LHK78" s="25"/>
      <c r="LHL78" s="25"/>
      <c r="LHM78" s="25"/>
      <c r="LHN78" s="25"/>
      <c r="LHO78" s="25"/>
      <c r="LHP78" s="25"/>
      <c r="LHQ78" s="25"/>
      <c r="LHR78" s="25"/>
      <c r="LHS78" s="25"/>
      <c r="LHT78" s="25"/>
      <c r="LHU78" s="25"/>
      <c r="LHV78" s="25"/>
      <c r="LHW78" s="25"/>
      <c r="LHX78" s="25"/>
      <c r="LHY78" s="25"/>
      <c r="LHZ78" s="25"/>
      <c r="LIA78" s="25"/>
      <c r="LIB78" s="25"/>
      <c r="LIC78" s="25"/>
      <c r="LID78" s="25"/>
      <c r="LIE78" s="25"/>
      <c r="LIF78" s="25"/>
      <c r="LIG78" s="25"/>
      <c r="LIH78" s="25"/>
      <c r="LII78" s="25"/>
      <c r="LIJ78" s="25"/>
      <c r="LIK78" s="25"/>
      <c r="LIL78" s="25"/>
      <c r="LIM78" s="25"/>
      <c r="LIN78" s="25"/>
      <c r="LIO78" s="25"/>
      <c r="LIP78" s="25"/>
      <c r="LIQ78" s="25"/>
      <c r="LIR78" s="25"/>
      <c r="LIS78" s="25"/>
      <c r="LIT78" s="25"/>
      <c r="LIU78" s="25"/>
      <c r="LIV78" s="25"/>
      <c r="LIW78" s="25"/>
      <c r="LIX78" s="25"/>
      <c r="LIY78" s="25"/>
      <c r="LIZ78" s="25"/>
      <c r="LJA78" s="25"/>
      <c r="LJB78" s="25"/>
      <c r="LJC78" s="25"/>
      <c r="LJD78" s="25"/>
      <c r="LJE78" s="25"/>
      <c r="LJF78" s="25"/>
      <c r="LJG78" s="25"/>
      <c r="LJH78" s="25"/>
      <c r="LJI78" s="25"/>
      <c r="LJJ78" s="25"/>
      <c r="LJK78" s="25"/>
      <c r="LJL78" s="25"/>
      <c r="LJM78" s="25"/>
      <c r="LJN78" s="25"/>
      <c r="LJO78" s="25"/>
      <c r="LJP78" s="25"/>
      <c r="LJQ78" s="25"/>
      <c r="LJR78" s="25"/>
      <c r="LJS78" s="25"/>
      <c r="LJT78" s="25"/>
      <c r="LJU78" s="25"/>
      <c r="LJV78" s="25"/>
      <c r="LJW78" s="25"/>
      <c r="LJX78" s="25"/>
      <c r="LJY78" s="25"/>
      <c r="LJZ78" s="25"/>
      <c r="LKA78" s="25"/>
      <c r="LKB78" s="25"/>
      <c r="LKC78" s="25"/>
      <c r="LKD78" s="25"/>
      <c r="LKE78" s="25"/>
      <c r="LKF78" s="25"/>
      <c r="LKG78" s="25"/>
      <c r="LKH78" s="25"/>
      <c r="LKI78" s="25"/>
      <c r="LKJ78" s="25"/>
      <c r="LKK78" s="25"/>
      <c r="LKL78" s="25"/>
      <c r="LKM78" s="25"/>
      <c r="LKN78" s="25"/>
      <c r="LKO78" s="25"/>
      <c r="LKP78" s="25"/>
      <c r="LKQ78" s="25"/>
      <c r="LKR78" s="25"/>
      <c r="LKS78" s="25"/>
      <c r="LKT78" s="25"/>
      <c r="LKU78" s="25"/>
      <c r="LKV78" s="25"/>
      <c r="LKW78" s="25"/>
      <c r="LKX78" s="25"/>
      <c r="LKY78" s="25"/>
      <c r="LKZ78" s="25"/>
      <c r="LLA78" s="25"/>
      <c r="LLB78" s="25"/>
      <c r="LLC78" s="25"/>
      <c r="LLD78" s="25"/>
      <c r="LLE78" s="25"/>
      <c r="LLF78" s="25"/>
      <c r="LLG78" s="25"/>
      <c r="LLH78" s="25"/>
      <c r="LLI78" s="25"/>
      <c r="LLJ78" s="25"/>
      <c r="LLK78" s="25"/>
      <c r="LLL78" s="25"/>
      <c r="LLM78" s="25"/>
      <c r="LLN78" s="25"/>
      <c r="LLO78" s="25"/>
      <c r="LLP78" s="25"/>
      <c r="LLQ78" s="25"/>
      <c r="LLR78" s="25"/>
      <c r="LLS78" s="25"/>
      <c r="LLT78" s="25"/>
      <c r="LLU78" s="25"/>
      <c r="LLV78" s="25"/>
      <c r="LLW78" s="25"/>
      <c r="LLX78" s="25"/>
      <c r="LLY78" s="25"/>
      <c r="LLZ78" s="25"/>
      <c r="LMA78" s="25"/>
      <c r="LMB78" s="25"/>
      <c r="LMC78" s="25"/>
      <c r="LMD78" s="25"/>
      <c r="LME78" s="25"/>
      <c r="LMF78" s="25"/>
      <c r="LMG78" s="25"/>
      <c r="LMH78" s="25"/>
      <c r="LMI78" s="25"/>
      <c r="LMJ78" s="25"/>
      <c r="LMK78" s="25"/>
      <c r="LML78" s="25"/>
      <c r="LMM78" s="25"/>
      <c r="LMN78" s="25"/>
      <c r="LMO78" s="25"/>
      <c r="LMP78" s="25"/>
      <c r="LMQ78" s="25"/>
      <c r="LMR78" s="25"/>
      <c r="LMS78" s="25"/>
      <c r="LMT78" s="25"/>
      <c r="LMU78" s="25"/>
      <c r="LMV78" s="25"/>
      <c r="LMW78" s="25"/>
      <c r="LMX78" s="25"/>
      <c r="LMY78" s="25"/>
      <c r="LMZ78" s="25"/>
      <c r="LNA78" s="25"/>
      <c r="LNB78" s="25"/>
      <c r="LNC78" s="25"/>
      <c r="LND78" s="25"/>
      <c r="LNE78" s="25"/>
      <c r="LNF78" s="25"/>
      <c r="LNG78" s="25"/>
      <c r="LNH78" s="25"/>
      <c r="LNI78" s="25"/>
      <c r="LNJ78" s="25"/>
      <c r="LNK78" s="25"/>
      <c r="LNL78" s="25"/>
      <c r="LNM78" s="25"/>
      <c r="LNN78" s="25"/>
      <c r="LNO78" s="25"/>
      <c r="LNP78" s="25"/>
      <c r="LNQ78" s="25"/>
      <c r="LNR78" s="25"/>
      <c r="LNS78" s="25"/>
      <c r="LNT78" s="25"/>
      <c r="LNU78" s="25"/>
      <c r="LNV78" s="25"/>
      <c r="LNW78" s="25"/>
      <c r="LNX78" s="25"/>
      <c r="LNY78" s="25"/>
      <c r="LNZ78" s="25"/>
      <c r="LOA78" s="25"/>
      <c r="LOB78" s="25"/>
      <c r="LOC78" s="25"/>
      <c r="LOD78" s="25"/>
      <c r="LOE78" s="25"/>
      <c r="LOF78" s="25"/>
      <c r="LOG78" s="25"/>
      <c r="LOH78" s="25"/>
      <c r="LOI78" s="25"/>
      <c r="LOJ78" s="25"/>
      <c r="LOK78" s="25"/>
      <c r="LOL78" s="25"/>
      <c r="LOM78" s="25"/>
      <c r="LON78" s="25"/>
      <c r="LOO78" s="25"/>
      <c r="LOP78" s="25"/>
      <c r="LOQ78" s="25"/>
      <c r="LOR78" s="25"/>
      <c r="LOS78" s="25"/>
      <c r="LOT78" s="25"/>
      <c r="LOU78" s="25"/>
      <c r="LOV78" s="25"/>
      <c r="LOW78" s="25"/>
      <c r="LOX78" s="25"/>
      <c r="LOY78" s="25"/>
      <c r="LOZ78" s="25"/>
      <c r="LPA78" s="25"/>
      <c r="LPB78" s="25"/>
      <c r="LPC78" s="25"/>
      <c r="LPD78" s="25"/>
      <c r="LPE78" s="25"/>
      <c r="LPF78" s="25"/>
      <c r="LPG78" s="25"/>
      <c r="LPH78" s="25"/>
      <c r="LPI78" s="25"/>
      <c r="LPJ78" s="25"/>
      <c r="LPK78" s="25"/>
      <c r="LPL78" s="25"/>
      <c r="LPM78" s="25"/>
      <c r="LPN78" s="25"/>
      <c r="LPO78" s="25"/>
      <c r="LPP78" s="25"/>
      <c r="LPQ78" s="25"/>
      <c r="LPR78" s="25"/>
      <c r="LPS78" s="25"/>
      <c r="LPT78" s="25"/>
      <c r="LPU78" s="25"/>
      <c r="LPV78" s="25"/>
      <c r="LPW78" s="25"/>
      <c r="LPX78" s="25"/>
      <c r="LPY78" s="25"/>
      <c r="LPZ78" s="25"/>
      <c r="LQA78" s="25"/>
      <c r="LQB78" s="25"/>
      <c r="LQC78" s="25"/>
      <c r="LQD78" s="25"/>
      <c r="LQE78" s="25"/>
      <c r="LQF78" s="25"/>
      <c r="LQG78" s="25"/>
      <c r="LQH78" s="25"/>
      <c r="LQI78" s="25"/>
      <c r="LQJ78" s="25"/>
      <c r="LQK78" s="25"/>
      <c r="LQL78" s="25"/>
      <c r="LQM78" s="25"/>
      <c r="LQN78" s="25"/>
      <c r="LQO78" s="25"/>
      <c r="LQP78" s="25"/>
      <c r="LQQ78" s="25"/>
      <c r="LQR78" s="25"/>
      <c r="LQS78" s="25"/>
      <c r="LQT78" s="25"/>
      <c r="LQU78" s="25"/>
      <c r="LQV78" s="25"/>
      <c r="LQW78" s="25"/>
      <c r="LQX78" s="25"/>
      <c r="LQY78" s="25"/>
      <c r="LQZ78" s="25"/>
      <c r="LRA78" s="25"/>
      <c r="LRB78" s="25"/>
      <c r="LRC78" s="25"/>
      <c r="LRD78" s="25"/>
      <c r="LRE78" s="25"/>
      <c r="LRF78" s="25"/>
      <c r="LRG78" s="25"/>
      <c r="LRH78" s="25"/>
      <c r="LRI78" s="25"/>
      <c r="LRJ78" s="25"/>
      <c r="LRK78" s="25"/>
      <c r="LRL78" s="25"/>
      <c r="LRM78" s="25"/>
      <c r="LRN78" s="25"/>
      <c r="LRO78" s="25"/>
      <c r="LRP78" s="25"/>
      <c r="LRQ78" s="25"/>
      <c r="LRR78" s="25"/>
      <c r="LRS78" s="25"/>
      <c r="LRT78" s="25"/>
      <c r="LRU78" s="25"/>
      <c r="LRV78" s="25"/>
      <c r="LRW78" s="25"/>
      <c r="LRX78" s="25"/>
      <c r="LRY78" s="25"/>
      <c r="LRZ78" s="25"/>
      <c r="LSA78" s="25"/>
      <c r="LSB78" s="25"/>
      <c r="LSC78" s="25"/>
      <c r="LSD78" s="25"/>
      <c r="LSE78" s="25"/>
      <c r="LSF78" s="25"/>
      <c r="LSG78" s="25"/>
      <c r="LSH78" s="25"/>
      <c r="LSI78" s="25"/>
      <c r="LSJ78" s="25"/>
      <c r="LSK78" s="25"/>
      <c r="LSL78" s="25"/>
      <c r="LSM78" s="25"/>
      <c r="LSN78" s="25"/>
      <c r="LSO78" s="25"/>
      <c r="LSP78" s="25"/>
      <c r="LSQ78" s="25"/>
      <c r="LSR78" s="25"/>
      <c r="LSS78" s="25"/>
      <c r="LST78" s="25"/>
      <c r="LSU78" s="25"/>
      <c r="LSV78" s="25"/>
      <c r="LSW78" s="25"/>
      <c r="LSX78" s="25"/>
      <c r="LSY78" s="25"/>
      <c r="LSZ78" s="25"/>
      <c r="LTA78" s="25"/>
      <c r="LTB78" s="25"/>
      <c r="LTC78" s="25"/>
      <c r="LTD78" s="25"/>
      <c r="LTE78" s="25"/>
      <c r="LTF78" s="25"/>
      <c r="LTG78" s="25"/>
      <c r="LTH78" s="25"/>
      <c r="LTI78" s="25"/>
      <c r="LTJ78" s="25"/>
      <c r="LTK78" s="25"/>
      <c r="LTL78" s="25"/>
      <c r="LTM78" s="25"/>
      <c r="LTN78" s="25"/>
      <c r="LTO78" s="25"/>
      <c r="LTP78" s="25"/>
      <c r="LTQ78" s="25"/>
      <c r="LTR78" s="25"/>
      <c r="LTS78" s="25"/>
      <c r="LTT78" s="25"/>
      <c r="LTU78" s="25"/>
      <c r="LTV78" s="25"/>
      <c r="LTW78" s="25"/>
      <c r="LTX78" s="25"/>
      <c r="LTY78" s="25"/>
      <c r="LTZ78" s="25"/>
      <c r="LUA78" s="25"/>
      <c r="LUB78" s="25"/>
      <c r="LUC78" s="25"/>
      <c r="LUD78" s="25"/>
      <c r="LUE78" s="25"/>
      <c r="LUF78" s="25"/>
      <c r="LUG78" s="25"/>
      <c r="LUH78" s="25"/>
      <c r="LUI78" s="25"/>
      <c r="LUJ78" s="25"/>
      <c r="LUK78" s="25"/>
      <c r="LUL78" s="25"/>
      <c r="LUM78" s="25"/>
      <c r="LUN78" s="25"/>
      <c r="LUO78" s="25"/>
      <c r="LUP78" s="25"/>
      <c r="LUQ78" s="25"/>
      <c r="LUR78" s="25"/>
      <c r="LUS78" s="25"/>
      <c r="LUT78" s="25"/>
      <c r="LUU78" s="25"/>
      <c r="LUV78" s="25"/>
      <c r="LUW78" s="25"/>
      <c r="LUX78" s="25"/>
      <c r="LUY78" s="25"/>
      <c r="LUZ78" s="25"/>
      <c r="LVA78" s="25"/>
      <c r="LVB78" s="25"/>
      <c r="LVC78" s="25"/>
      <c r="LVD78" s="25"/>
      <c r="LVE78" s="25"/>
      <c r="LVF78" s="25"/>
      <c r="LVG78" s="25"/>
      <c r="LVH78" s="25"/>
      <c r="LVI78" s="25"/>
      <c r="LVJ78" s="25"/>
      <c r="LVK78" s="25"/>
      <c r="LVL78" s="25"/>
      <c r="LVM78" s="25"/>
      <c r="LVN78" s="25"/>
      <c r="LVO78" s="25"/>
      <c r="LVP78" s="25"/>
      <c r="LVQ78" s="25"/>
      <c r="LVR78" s="25"/>
      <c r="LVS78" s="25"/>
      <c r="LVT78" s="25"/>
      <c r="LVU78" s="25"/>
      <c r="LVV78" s="25"/>
      <c r="LVW78" s="25"/>
      <c r="LVX78" s="25"/>
      <c r="LVY78" s="25"/>
      <c r="LVZ78" s="25"/>
      <c r="LWA78" s="25"/>
      <c r="LWB78" s="25"/>
      <c r="LWC78" s="25"/>
      <c r="LWD78" s="25"/>
      <c r="LWE78" s="25"/>
      <c r="LWF78" s="25"/>
      <c r="LWG78" s="25"/>
      <c r="LWH78" s="25"/>
      <c r="LWI78" s="25"/>
      <c r="LWJ78" s="25"/>
      <c r="LWK78" s="25"/>
      <c r="LWL78" s="25"/>
      <c r="LWM78" s="25"/>
      <c r="LWN78" s="25"/>
      <c r="LWO78" s="25"/>
      <c r="LWP78" s="25"/>
      <c r="LWQ78" s="25"/>
      <c r="LWR78" s="25"/>
      <c r="LWS78" s="25"/>
      <c r="LWT78" s="25"/>
      <c r="LWU78" s="25"/>
      <c r="LWV78" s="25"/>
      <c r="LWW78" s="25"/>
      <c r="LWX78" s="25"/>
      <c r="LWY78" s="25"/>
      <c r="LWZ78" s="25"/>
      <c r="LXA78" s="25"/>
      <c r="LXB78" s="25"/>
      <c r="LXC78" s="25"/>
      <c r="LXD78" s="25"/>
      <c r="LXE78" s="25"/>
      <c r="LXF78" s="25"/>
      <c r="LXG78" s="25"/>
      <c r="LXH78" s="25"/>
      <c r="LXI78" s="25"/>
      <c r="LXJ78" s="25"/>
      <c r="LXK78" s="25"/>
      <c r="LXL78" s="25"/>
      <c r="LXM78" s="25"/>
      <c r="LXN78" s="25"/>
      <c r="LXO78" s="25"/>
      <c r="LXP78" s="25"/>
      <c r="LXQ78" s="25"/>
      <c r="LXR78" s="25"/>
      <c r="LXS78" s="25"/>
      <c r="LXT78" s="25"/>
      <c r="LXU78" s="25"/>
      <c r="LXV78" s="25"/>
      <c r="LXW78" s="25"/>
      <c r="LXX78" s="25"/>
      <c r="LXY78" s="25"/>
      <c r="LXZ78" s="25"/>
      <c r="LYA78" s="25"/>
      <c r="LYB78" s="25"/>
      <c r="LYC78" s="25"/>
      <c r="LYD78" s="25"/>
      <c r="LYE78" s="25"/>
      <c r="LYF78" s="25"/>
      <c r="LYG78" s="25"/>
      <c r="LYH78" s="25"/>
      <c r="LYI78" s="25"/>
      <c r="LYJ78" s="25"/>
      <c r="LYK78" s="25"/>
      <c r="LYL78" s="25"/>
      <c r="LYM78" s="25"/>
      <c r="LYN78" s="25"/>
      <c r="LYO78" s="25"/>
      <c r="LYP78" s="25"/>
      <c r="LYQ78" s="25"/>
      <c r="LYR78" s="25"/>
      <c r="LYS78" s="25"/>
      <c r="LYT78" s="25"/>
      <c r="LYU78" s="25"/>
      <c r="LYV78" s="25"/>
      <c r="LYW78" s="25"/>
      <c r="LYX78" s="25"/>
      <c r="LYY78" s="25"/>
      <c r="LYZ78" s="25"/>
      <c r="LZA78" s="25"/>
      <c r="LZB78" s="25"/>
      <c r="LZC78" s="25"/>
      <c r="LZD78" s="25"/>
      <c r="LZE78" s="25"/>
      <c r="LZF78" s="25"/>
      <c r="LZG78" s="25"/>
      <c r="LZH78" s="25"/>
      <c r="LZI78" s="25"/>
      <c r="LZJ78" s="25"/>
      <c r="LZK78" s="25"/>
      <c r="LZL78" s="25"/>
      <c r="LZM78" s="25"/>
      <c r="LZN78" s="25"/>
      <c r="LZO78" s="25"/>
      <c r="LZP78" s="25"/>
      <c r="LZQ78" s="25"/>
      <c r="LZR78" s="25"/>
      <c r="LZS78" s="25"/>
      <c r="LZT78" s="25"/>
      <c r="LZU78" s="25"/>
      <c r="LZV78" s="25"/>
      <c r="LZW78" s="25"/>
      <c r="LZX78" s="25"/>
      <c r="LZY78" s="25"/>
      <c r="LZZ78" s="25"/>
      <c r="MAA78" s="25"/>
      <c r="MAB78" s="25"/>
      <c r="MAC78" s="25"/>
      <c r="MAD78" s="25"/>
      <c r="MAE78" s="25"/>
      <c r="MAF78" s="25"/>
      <c r="MAG78" s="25"/>
      <c r="MAH78" s="25"/>
      <c r="MAI78" s="25"/>
      <c r="MAJ78" s="25"/>
      <c r="MAK78" s="25"/>
      <c r="MAL78" s="25"/>
      <c r="MAM78" s="25"/>
      <c r="MAN78" s="25"/>
      <c r="MAO78" s="25"/>
      <c r="MAP78" s="25"/>
      <c r="MAQ78" s="25"/>
      <c r="MAR78" s="25"/>
      <c r="MAS78" s="25"/>
      <c r="MAT78" s="25"/>
      <c r="MAU78" s="25"/>
      <c r="MAV78" s="25"/>
      <c r="MAW78" s="25"/>
      <c r="MAX78" s="25"/>
      <c r="MAY78" s="25"/>
      <c r="MAZ78" s="25"/>
      <c r="MBA78" s="25"/>
      <c r="MBB78" s="25"/>
      <c r="MBC78" s="25"/>
      <c r="MBD78" s="25"/>
      <c r="MBE78" s="25"/>
      <c r="MBF78" s="25"/>
      <c r="MBG78" s="25"/>
      <c r="MBH78" s="25"/>
      <c r="MBI78" s="25"/>
      <c r="MBJ78" s="25"/>
      <c r="MBK78" s="25"/>
      <c r="MBL78" s="25"/>
      <c r="MBM78" s="25"/>
      <c r="MBN78" s="25"/>
      <c r="MBO78" s="25"/>
      <c r="MBP78" s="25"/>
      <c r="MBQ78" s="25"/>
      <c r="MBR78" s="25"/>
      <c r="MBS78" s="25"/>
      <c r="MBT78" s="25"/>
      <c r="MBU78" s="25"/>
      <c r="MBV78" s="25"/>
      <c r="MBW78" s="25"/>
      <c r="MBX78" s="25"/>
      <c r="MBY78" s="25"/>
      <c r="MBZ78" s="25"/>
      <c r="MCA78" s="25"/>
      <c r="MCB78" s="25"/>
      <c r="MCC78" s="25"/>
      <c r="MCD78" s="25"/>
      <c r="MCE78" s="25"/>
      <c r="MCF78" s="25"/>
      <c r="MCG78" s="25"/>
      <c r="MCH78" s="25"/>
      <c r="MCI78" s="25"/>
      <c r="MCJ78" s="25"/>
      <c r="MCK78" s="25"/>
      <c r="MCL78" s="25"/>
      <c r="MCM78" s="25"/>
      <c r="MCN78" s="25"/>
      <c r="MCO78" s="25"/>
      <c r="MCP78" s="25"/>
      <c r="MCQ78" s="25"/>
      <c r="MCR78" s="25"/>
      <c r="MCS78" s="25"/>
      <c r="MCT78" s="25"/>
      <c r="MCU78" s="25"/>
      <c r="MCV78" s="25"/>
      <c r="MCW78" s="25"/>
      <c r="MCX78" s="25"/>
      <c r="MCY78" s="25"/>
      <c r="MCZ78" s="25"/>
      <c r="MDA78" s="25"/>
      <c r="MDB78" s="25"/>
      <c r="MDC78" s="25"/>
      <c r="MDD78" s="25"/>
      <c r="MDE78" s="25"/>
      <c r="MDF78" s="25"/>
      <c r="MDG78" s="25"/>
      <c r="MDH78" s="25"/>
      <c r="MDI78" s="25"/>
      <c r="MDJ78" s="25"/>
      <c r="MDK78" s="25"/>
      <c r="MDL78" s="25"/>
      <c r="MDM78" s="25"/>
      <c r="MDN78" s="25"/>
      <c r="MDO78" s="25"/>
      <c r="MDP78" s="25"/>
      <c r="MDQ78" s="25"/>
      <c r="MDR78" s="25"/>
      <c r="MDS78" s="25"/>
      <c r="MDT78" s="25"/>
      <c r="MDU78" s="25"/>
      <c r="MDV78" s="25"/>
      <c r="MDW78" s="25"/>
      <c r="MDX78" s="25"/>
      <c r="MDY78" s="25"/>
      <c r="MDZ78" s="25"/>
      <c r="MEA78" s="25"/>
      <c r="MEB78" s="25"/>
      <c r="MEC78" s="25"/>
      <c r="MED78" s="25"/>
      <c r="MEE78" s="25"/>
      <c r="MEF78" s="25"/>
      <c r="MEG78" s="25"/>
      <c r="MEH78" s="25"/>
      <c r="MEI78" s="25"/>
      <c r="MEJ78" s="25"/>
      <c r="MEK78" s="25"/>
      <c r="MEL78" s="25"/>
      <c r="MEM78" s="25"/>
      <c r="MEN78" s="25"/>
      <c r="MEO78" s="25"/>
      <c r="MEP78" s="25"/>
      <c r="MEQ78" s="25"/>
      <c r="MER78" s="25"/>
      <c r="MES78" s="25"/>
      <c r="MET78" s="25"/>
      <c r="MEU78" s="25"/>
      <c r="MEV78" s="25"/>
      <c r="MEW78" s="25"/>
      <c r="MEX78" s="25"/>
      <c r="MEY78" s="25"/>
      <c r="MEZ78" s="25"/>
      <c r="MFA78" s="25"/>
      <c r="MFB78" s="25"/>
      <c r="MFC78" s="25"/>
      <c r="MFD78" s="25"/>
      <c r="MFE78" s="25"/>
      <c r="MFF78" s="25"/>
      <c r="MFG78" s="25"/>
      <c r="MFH78" s="25"/>
      <c r="MFI78" s="25"/>
      <c r="MFJ78" s="25"/>
      <c r="MFK78" s="25"/>
      <c r="MFL78" s="25"/>
      <c r="MFM78" s="25"/>
      <c r="MFN78" s="25"/>
      <c r="MFO78" s="25"/>
      <c r="MFP78" s="25"/>
      <c r="MFQ78" s="25"/>
      <c r="MFR78" s="25"/>
      <c r="MFS78" s="25"/>
      <c r="MFT78" s="25"/>
      <c r="MFU78" s="25"/>
      <c r="MFV78" s="25"/>
      <c r="MFW78" s="25"/>
      <c r="MFX78" s="25"/>
      <c r="MFY78" s="25"/>
      <c r="MFZ78" s="25"/>
      <c r="MGA78" s="25"/>
      <c r="MGB78" s="25"/>
      <c r="MGC78" s="25"/>
      <c r="MGD78" s="25"/>
      <c r="MGE78" s="25"/>
      <c r="MGF78" s="25"/>
      <c r="MGG78" s="25"/>
      <c r="MGH78" s="25"/>
      <c r="MGI78" s="25"/>
      <c r="MGJ78" s="25"/>
      <c r="MGK78" s="25"/>
      <c r="MGL78" s="25"/>
      <c r="MGM78" s="25"/>
      <c r="MGN78" s="25"/>
      <c r="MGO78" s="25"/>
      <c r="MGP78" s="25"/>
      <c r="MGQ78" s="25"/>
      <c r="MGR78" s="25"/>
      <c r="MGS78" s="25"/>
      <c r="MGT78" s="25"/>
      <c r="MGU78" s="25"/>
      <c r="MGV78" s="25"/>
      <c r="MGW78" s="25"/>
      <c r="MGX78" s="25"/>
      <c r="MGY78" s="25"/>
      <c r="MGZ78" s="25"/>
      <c r="MHA78" s="25"/>
      <c r="MHB78" s="25"/>
      <c r="MHC78" s="25"/>
      <c r="MHD78" s="25"/>
      <c r="MHE78" s="25"/>
      <c r="MHF78" s="25"/>
      <c r="MHG78" s="25"/>
      <c r="MHH78" s="25"/>
      <c r="MHI78" s="25"/>
      <c r="MHJ78" s="25"/>
      <c r="MHK78" s="25"/>
      <c r="MHL78" s="25"/>
      <c r="MHM78" s="25"/>
      <c r="MHN78" s="25"/>
      <c r="MHO78" s="25"/>
      <c r="MHP78" s="25"/>
      <c r="MHQ78" s="25"/>
      <c r="MHR78" s="25"/>
      <c r="MHS78" s="25"/>
      <c r="MHT78" s="25"/>
      <c r="MHU78" s="25"/>
      <c r="MHV78" s="25"/>
      <c r="MHW78" s="25"/>
      <c r="MHX78" s="25"/>
      <c r="MHY78" s="25"/>
      <c r="MHZ78" s="25"/>
      <c r="MIA78" s="25"/>
      <c r="MIB78" s="25"/>
      <c r="MIC78" s="25"/>
      <c r="MID78" s="25"/>
      <c r="MIE78" s="25"/>
      <c r="MIF78" s="25"/>
      <c r="MIG78" s="25"/>
      <c r="MIH78" s="25"/>
      <c r="MII78" s="25"/>
      <c r="MIJ78" s="25"/>
      <c r="MIK78" s="25"/>
      <c r="MIL78" s="25"/>
      <c r="MIM78" s="25"/>
      <c r="MIN78" s="25"/>
      <c r="MIO78" s="25"/>
      <c r="MIP78" s="25"/>
      <c r="MIQ78" s="25"/>
      <c r="MIR78" s="25"/>
      <c r="MIS78" s="25"/>
      <c r="MIT78" s="25"/>
      <c r="MIU78" s="25"/>
      <c r="MIV78" s="25"/>
      <c r="MIW78" s="25"/>
      <c r="MIX78" s="25"/>
      <c r="MIY78" s="25"/>
      <c r="MIZ78" s="25"/>
      <c r="MJA78" s="25"/>
      <c r="MJB78" s="25"/>
      <c r="MJC78" s="25"/>
      <c r="MJD78" s="25"/>
      <c r="MJE78" s="25"/>
      <c r="MJF78" s="25"/>
      <c r="MJG78" s="25"/>
      <c r="MJH78" s="25"/>
      <c r="MJI78" s="25"/>
      <c r="MJJ78" s="25"/>
      <c r="MJK78" s="25"/>
      <c r="MJL78" s="25"/>
      <c r="MJM78" s="25"/>
      <c r="MJN78" s="25"/>
      <c r="MJO78" s="25"/>
      <c r="MJP78" s="25"/>
      <c r="MJQ78" s="25"/>
      <c r="MJR78" s="25"/>
      <c r="MJS78" s="25"/>
      <c r="MJT78" s="25"/>
      <c r="MJU78" s="25"/>
      <c r="MJV78" s="25"/>
      <c r="MJW78" s="25"/>
      <c r="MJX78" s="25"/>
      <c r="MJY78" s="25"/>
      <c r="MJZ78" s="25"/>
      <c r="MKA78" s="25"/>
      <c r="MKB78" s="25"/>
      <c r="MKC78" s="25"/>
      <c r="MKD78" s="25"/>
      <c r="MKE78" s="25"/>
      <c r="MKF78" s="25"/>
      <c r="MKG78" s="25"/>
      <c r="MKH78" s="25"/>
      <c r="MKI78" s="25"/>
      <c r="MKJ78" s="25"/>
      <c r="MKK78" s="25"/>
      <c r="MKL78" s="25"/>
      <c r="MKM78" s="25"/>
      <c r="MKN78" s="25"/>
      <c r="MKO78" s="25"/>
      <c r="MKP78" s="25"/>
      <c r="MKQ78" s="25"/>
      <c r="MKR78" s="25"/>
      <c r="MKS78" s="25"/>
      <c r="MKT78" s="25"/>
      <c r="MKU78" s="25"/>
      <c r="MKV78" s="25"/>
      <c r="MKW78" s="25"/>
      <c r="MKX78" s="25"/>
      <c r="MKY78" s="25"/>
      <c r="MKZ78" s="25"/>
      <c r="MLA78" s="25"/>
      <c r="MLB78" s="25"/>
      <c r="MLC78" s="25"/>
      <c r="MLD78" s="25"/>
      <c r="MLE78" s="25"/>
      <c r="MLF78" s="25"/>
      <c r="MLG78" s="25"/>
      <c r="MLH78" s="25"/>
      <c r="MLI78" s="25"/>
      <c r="MLJ78" s="25"/>
      <c r="MLK78" s="25"/>
      <c r="MLL78" s="25"/>
      <c r="MLM78" s="25"/>
      <c r="MLN78" s="25"/>
      <c r="MLO78" s="25"/>
      <c r="MLP78" s="25"/>
      <c r="MLQ78" s="25"/>
      <c r="MLR78" s="25"/>
      <c r="MLS78" s="25"/>
      <c r="MLT78" s="25"/>
      <c r="MLU78" s="25"/>
      <c r="MLV78" s="25"/>
      <c r="MLW78" s="25"/>
      <c r="MLX78" s="25"/>
      <c r="MLY78" s="25"/>
      <c r="MLZ78" s="25"/>
      <c r="MMA78" s="25"/>
      <c r="MMB78" s="25"/>
      <c r="MMC78" s="25"/>
      <c r="MMD78" s="25"/>
      <c r="MME78" s="25"/>
      <c r="MMF78" s="25"/>
      <c r="MMG78" s="25"/>
      <c r="MMH78" s="25"/>
      <c r="MMI78" s="25"/>
      <c r="MMJ78" s="25"/>
      <c r="MMK78" s="25"/>
      <c r="MML78" s="25"/>
      <c r="MMM78" s="25"/>
      <c r="MMN78" s="25"/>
      <c r="MMO78" s="25"/>
      <c r="MMP78" s="25"/>
      <c r="MMQ78" s="25"/>
      <c r="MMR78" s="25"/>
      <c r="MMS78" s="25"/>
      <c r="MMT78" s="25"/>
      <c r="MMU78" s="25"/>
      <c r="MMV78" s="25"/>
      <c r="MMW78" s="25"/>
      <c r="MMX78" s="25"/>
      <c r="MMY78" s="25"/>
      <c r="MMZ78" s="25"/>
      <c r="MNA78" s="25"/>
      <c r="MNB78" s="25"/>
      <c r="MNC78" s="25"/>
      <c r="MND78" s="25"/>
      <c r="MNE78" s="25"/>
      <c r="MNF78" s="25"/>
      <c r="MNG78" s="25"/>
      <c r="MNH78" s="25"/>
      <c r="MNI78" s="25"/>
      <c r="MNJ78" s="25"/>
      <c r="MNK78" s="25"/>
      <c r="MNL78" s="25"/>
      <c r="MNM78" s="25"/>
      <c r="MNN78" s="25"/>
      <c r="MNO78" s="25"/>
      <c r="MNP78" s="25"/>
      <c r="MNQ78" s="25"/>
      <c r="MNR78" s="25"/>
      <c r="MNS78" s="25"/>
      <c r="MNT78" s="25"/>
      <c r="MNU78" s="25"/>
      <c r="MNV78" s="25"/>
      <c r="MNW78" s="25"/>
      <c r="MNX78" s="25"/>
      <c r="MNY78" s="25"/>
      <c r="MNZ78" s="25"/>
      <c r="MOA78" s="25"/>
      <c r="MOB78" s="25"/>
      <c r="MOC78" s="25"/>
      <c r="MOD78" s="25"/>
      <c r="MOE78" s="25"/>
      <c r="MOF78" s="25"/>
      <c r="MOG78" s="25"/>
      <c r="MOH78" s="25"/>
      <c r="MOI78" s="25"/>
      <c r="MOJ78" s="25"/>
      <c r="MOK78" s="25"/>
      <c r="MOL78" s="25"/>
      <c r="MOM78" s="25"/>
      <c r="MON78" s="25"/>
      <c r="MOO78" s="25"/>
      <c r="MOP78" s="25"/>
      <c r="MOQ78" s="25"/>
      <c r="MOR78" s="25"/>
      <c r="MOS78" s="25"/>
      <c r="MOT78" s="25"/>
      <c r="MOU78" s="25"/>
      <c r="MOV78" s="25"/>
      <c r="MOW78" s="25"/>
      <c r="MOX78" s="25"/>
      <c r="MOY78" s="25"/>
      <c r="MOZ78" s="25"/>
      <c r="MPA78" s="25"/>
      <c r="MPB78" s="25"/>
      <c r="MPC78" s="25"/>
      <c r="MPD78" s="25"/>
      <c r="MPE78" s="25"/>
      <c r="MPF78" s="25"/>
      <c r="MPG78" s="25"/>
      <c r="MPH78" s="25"/>
      <c r="MPI78" s="25"/>
      <c r="MPJ78" s="25"/>
      <c r="MPK78" s="25"/>
      <c r="MPL78" s="25"/>
      <c r="MPM78" s="25"/>
      <c r="MPN78" s="25"/>
      <c r="MPO78" s="25"/>
      <c r="MPP78" s="25"/>
      <c r="MPQ78" s="25"/>
      <c r="MPR78" s="25"/>
      <c r="MPS78" s="25"/>
      <c r="MPT78" s="25"/>
      <c r="MPU78" s="25"/>
      <c r="MPV78" s="25"/>
      <c r="MPW78" s="25"/>
      <c r="MPX78" s="25"/>
      <c r="MPY78" s="25"/>
      <c r="MPZ78" s="25"/>
      <c r="MQA78" s="25"/>
      <c r="MQB78" s="25"/>
      <c r="MQC78" s="25"/>
      <c r="MQD78" s="25"/>
      <c r="MQE78" s="25"/>
      <c r="MQF78" s="25"/>
      <c r="MQG78" s="25"/>
      <c r="MQH78" s="25"/>
      <c r="MQI78" s="25"/>
      <c r="MQJ78" s="25"/>
      <c r="MQK78" s="25"/>
      <c r="MQL78" s="25"/>
      <c r="MQM78" s="25"/>
      <c r="MQN78" s="25"/>
      <c r="MQO78" s="25"/>
      <c r="MQP78" s="25"/>
      <c r="MQQ78" s="25"/>
      <c r="MQR78" s="25"/>
      <c r="MQS78" s="25"/>
      <c r="MQT78" s="25"/>
      <c r="MQU78" s="25"/>
      <c r="MQV78" s="25"/>
      <c r="MQW78" s="25"/>
      <c r="MQX78" s="25"/>
      <c r="MQY78" s="25"/>
      <c r="MQZ78" s="25"/>
      <c r="MRA78" s="25"/>
      <c r="MRB78" s="25"/>
      <c r="MRC78" s="25"/>
      <c r="MRD78" s="25"/>
      <c r="MRE78" s="25"/>
      <c r="MRF78" s="25"/>
      <c r="MRG78" s="25"/>
      <c r="MRH78" s="25"/>
      <c r="MRI78" s="25"/>
      <c r="MRJ78" s="25"/>
      <c r="MRK78" s="25"/>
      <c r="MRL78" s="25"/>
      <c r="MRM78" s="25"/>
      <c r="MRN78" s="25"/>
      <c r="MRO78" s="25"/>
      <c r="MRP78" s="25"/>
      <c r="MRQ78" s="25"/>
      <c r="MRR78" s="25"/>
      <c r="MRS78" s="25"/>
      <c r="MRT78" s="25"/>
      <c r="MRU78" s="25"/>
      <c r="MRV78" s="25"/>
      <c r="MRW78" s="25"/>
      <c r="MRX78" s="25"/>
      <c r="MRY78" s="25"/>
      <c r="MRZ78" s="25"/>
      <c r="MSA78" s="25"/>
      <c r="MSB78" s="25"/>
      <c r="MSC78" s="25"/>
      <c r="MSD78" s="25"/>
      <c r="MSE78" s="25"/>
      <c r="MSF78" s="25"/>
      <c r="MSG78" s="25"/>
      <c r="MSH78" s="25"/>
      <c r="MSI78" s="25"/>
      <c r="MSJ78" s="25"/>
      <c r="MSK78" s="25"/>
      <c r="MSL78" s="25"/>
      <c r="MSM78" s="25"/>
      <c r="MSN78" s="25"/>
      <c r="MSO78" s="25"/>
      <c r="MSP78" s="25"/>
      <c r="MSQ78" s="25"/>
      <c r="MSR78" s="25"/>
      <c r="MSS78" s="25"/>
      <c r="MST78" s="25"/>
      <c r="MSU78" s="25"/>
      <c r="MSV78" s="25"/>
      <c r="MSW78" s="25"/>
      <c r="MSX78" s="25"/>
      <c r="MSY78" s="25"/>
      <c r="MSZ78" s="25"/>
      <c r="MTA78" s="25"/>
      <c r="MTB78" s="25"/>
      <c r="MTC78" s="25"/>
      <c r="MTD78" s="25"/>
      <c r="MTE78" s="25"/>
      <c r="MTF78" s="25"/>
      <c r="MTG78" s="25"/>
      <c r="MTH78" s="25"/>
      <c r="MTI78" s="25"/>
      <c r="MTJ78" s="25"/>
      <c r="MTK78" s="25"/>
      <c r="MTL78" s="25"/>
      <c r="MTM78" s="25"/>
      <c r="MTN78" s="25"/>
      <c r="MTO78" s="25"/>
      <c r="MTP78" s="25"/>
      <c r="MTQ78" s="25"/>
      <c r="MTR78" s="25"/>
      <c r="MTS78" s="25"/>
      <c r="MTT78" s="25"/>
      <c r="MTU78" s="25"/>
      <c r="MTV78" s="25"/>
      <c r="MTW78" s="25"/>
      <c r="MTX78" s="25"/>
      <c r="MTY78" s="25"/>
      <c r="MTZ78" s="25"/>
      <c r="MUA78" s="25"/>
      <c r="MUB78" s="25"/>
      <c r="MUC78" s="25"/>
      <c r="MUD78" s="25"/>
      <c r="MUE78" s="25"/>
      <c r="MUF78" s="25"/>
      <c r="MUG78" s="25"/>
      <c r="MUH78" s="25"/>
      <c r="MUI78" s="25"/>
      <c r="MUJ78" s="25"/>
      <c r="MUK78" s="25"/>
      <c r="MUL78" s="25"/>
      <c r="MUM78" s="25"/>
      <c r="MUN78" s="25"/>
      <c r="MUO78" s="25"/>
      <c r="MUP78" s="25"/>
      <c r="MUQ78" s="25"/>
      <c r="MUR78" s="25"/>
      <c r="MUS78" s="25"/>
      <c r="MUT78" s="25"/>
      <c r="MUU78" s="25"/>
      <c r="MUV78" s="25"/>
      <c r="MUW78" s="25"/>
      <c r="MUX78" s="25"/>
      <c r="MUY78" s="25"/>
      <c r="MUZ78" s="25"/>
      <c r="MVA78" s="25"/>
      <c r="MVB78" s="25"/>
      <c r="MVC78" s="25"/>
      <c r="MVD78" s="25"/>
      <c r="MVE78" s="25"/>
      <c r="MVF78" s="25"/>
      <c r="MVG78" s="25"/>
      <c r="MVH78" s="25"/>
      <c r="MVI78" s="25"/>
      <c r="MVJ78" s="25"/>
      <c r="MVK78" s="25"/>
      <c r="MVL78" s="25"/>
      <c r="MVM78" s="25"/>
      <c r="MVN78" s="25"/>
      <c r="MVO78" s="25"/>
      <c r="MVP78" s="25"/>
      <c r="MVQ78" s="25"/>
      <c r="MVR78" s="25"/>
      <c r="MVS78" s="25"/>
      <c r="MVT78" s="25"/>
      <c r="MVU78" s="25"/>
      <c r="MVV78" s="25"/>
      <c r="MVW78" s="25"/>
      <c r="MVX78" s="25"/>
      <c r="MVY78" s="25"/>
      <c r="MVZ78" s="25"/>
      <c r="MWA78" s="25"/>
      <c r="MWB78" s="25"/>
      <c r="MWC78" s="25"/>
      <c r="MWD78" s="25"/>
      <c r="MWE78" s="25"/>
      <c r="MWF78" s="25"/>
      <c r="MWG78" s="25"/>
      <c r="MWH78" s="25"/>
      <c r="MWI78" s="25"/>
      <c r="MWJ78" s="25"/>
      <c r="MWK78" s="25"/>
      <c r="MWL78" s="25"/>
      <c r="MWM78" s="25"/>
      <c r="MWN78" s="25"/>
      <c r="MWO78" s="25"/>
      <c r="MWP78" s="25"/>
      <c r="MWQ78" s="25"/>
      <c r="MWR78" s="25"/>
      <c r="MWS78" s="25"/>
      <c r="MWT78" s="25"/>
      <c r="MWU78" s="25"/>
      <c r="MWV78" s="25"/>
      <c r="MWW78" s="25"/>
      <c r="MWX78" s="25"/>
      <c r="MWY78" s="25"/>
      <c r="MWZ78" s="25"/>
      <c r="MXA78" s="25"/>
      <c r="MXB78" s="25"/>
      <c r="MXC78" s="25"/>
      <c r="MXD78" s="25"/>
      <c r="MXE78" s="25"/>
      <c r="MXF78" s="25"/>
      <c r="MXG78" s="25"/>
      <c r="MXH78" s="25"/>
      <c r="MXI78" s="25"/>
      <c r="MXJ78" s="25"/>
      <c r="MXK78" s="25"/>
      <c r="MXL78" s="25"/>
      <c r="MXM78" s="25"/>
      <c r="MXN78" s="25"/>
      <c r="MXO78" s="25"/>
      <c r="MXP78" s="25"/>
      <c r="MXQ78" s="25"/>
      <c r="MXR78" s="25"/>
      <c r="MXS78" s="25"/>
      <c r="MXT78" s="25"/>
      <c r="MXU78" s="25"/>
      <c r="MXV78" s="25"/>
      <c r="MXW78" s="25"/>
      <c r="MXX78" s="25"/>
      <c r="MXY78" s="25"/>
      <c r="MXZ78" s="25"/>
      <c r="MYA78" s="25"/>
      <c r="MYB78" s="25"/>
      <c r="MYC78" s="25"/>
      <c r="MYD78" s="25"/>
      <c r="MYE78" s="25"/>
      <c r="MYF78" s="25"/>
      <c r="MYG78" s="25"/>
      <c r="MYH78" s="25"/>
      <c r="MYI78" s="25"/>
      <c r="MYJ78" s="25"/>
      <c r="MYK78" s="25"/>
      <c r="MYL78" s="25"/>
      <c r="MYM78" s="25"/>
      <c r="MYN78" s="25"/>
      <c r="MYO78" s="25"/>
      <c r="MYP78" s="25"/>
      <c r="MYQ78" s="25"/>
      <c r="MYR78" s="25"/>
      <c r="MYS78" s="25"/>
      <c r="MYT78" s="25"/>
      <c r="MYU78" s="25"/>
      <c r="MYV78" s="25"/>
      <c r="MYW78" s="25"/>
      <c r="MYX78" s="25"/>
      <c r="MYY78" s="25"/>
      <c r="MYZ78" s="25"/>
      <c r="MZA78" s="25"/>
      <c r="MZB78" s="25"/>
      <c r="MZC78" s="25"/>
      <c r="MZD78" s="25"/>
      <c r="MZE78" s="25"/>
      <c r="MZF78" s="25"/>
      <c r="MZG78" s="25"/>
      <c r="MZH78" s="25"/>
      <c r="MZI78" s="25"/>
      <c r="MZJ78" s="25"/>
      <c r="MZK78" s="25"/>
      <c r="MZL78" s="25"/>
      <c r="MZM78" s="25"/>
      <c r="MZN78" s="25"/>
      <c r="MZO78" s="25"/>
      <c r="MZP78" s="25"/>
      <c r="MZQ78" s="25"/>
      <c r="MZR78" s="25"/>
      <c r="MZS78" s="25"/>
      <c r="MZT78" s="25"/>
      <c r="MZU78" s="25"/>
      <c r="MZV78" s="25"/>
      <c r="MZW78" s="25"/>
      <c r="MZX78" s="25"/>
      <c r="MZY78" s="25"/>
      <c r="MZZ78" s="25"/>
      <c r="NAA78" s="25"/>
      <c r="NAB78" s="25"/>
      <c r="NAC78" s="25"/>
      <c r="NAD78" s="25"/>
      <c r="NAE78" s="25"/>
      <c r="NAF78" s="25"/>
      <c r="NAG78" s="25"/>
      <c r="NAH78" s="25"/>
      <c r="NAI78" s="25"/>
      <c r="NAJ78" s="25"/>
      <c r="NAK78" s="25"/>
      <c r="NAL78" s="25"/>
      <c r="NAM78" s="25"/>
      <c r="NAN78" s="25"/>
      <c r="NAO78" s="25"/>
      <c r="NAP78" s="25"/>
      <c r="NAQ78" s="25"/>
      <c r="NAR78" s="25"/>
      <c r="NAS78" s="25"/>
      <c r="NAT78" s="25"/>
      <c r="NAU78" s="25"/>
      <c r="NAV78" s="25"/>
      <c r="NAW78" s="25"/>
      <c r="NAX78" s="25"/>
      <c r="NAY78" s="25"/>
      <c r="NAZ78" s="25"/>
      <c r="NBA78" s="25"/>
      <c r="NBB78" s="25"/>
      <c r="NBC78" s="25"/>
      <c r="NBD78" s="25"/>
      <c r="NBE78" s="25"/>
      <c r="NBF78" s="25"/>
      <c r="NBG78" s="25"/>
      <c r="NBH78" s="25"/>
      <c r="NBI78" s="25"/>
      <c r="NBJ78" s="25"/>
      <c r="NBK78" s="25"/>
      <c r="NBL78" s="25"/>
      <c r="NBM78" s="25"/>
      <c r="NBN78" s="25"/>
      <c r="NBO78" s="25"/>
      <c r="NBP78" s="25"/>
      <c r="NBQ78" s="25"/>
      <c r="NBR78" s="25"/>
      <c r="NBS78" s="25"/>
      <c r="NBT78" s="25"/>
      <c r="NBU78" s="25"/>
      <c r="NBV78" s="25"/>
      <c r="NBW78" s="25"/>
      <c r="NBX78" s="25"/>
      <c r="NBY78" s="25"/>
      <c r="NBZ78" s="25"/>
      <c r="NCA78" s="25"/>
      <c r="NCB78" s="25"/>
      <c r="NCC78" s="25"/>
      <c r="NCD78" s="25"/>
      <c r="NCE78" s="25"/>
      <c r="NCF78" s="25"/>
      <c r="NCG78" s="25"/>
      <c r="NCH78" s="25"/>
      <c r="NCI78" s="25"/>
      <c r="NCJ78" s="25"/>
      <c r="NCK78" s="25"/>
      <c r="NCL78" s="25"/>
      <c r="NCM78" s="25"/>
      <c r="NCN78" s="25"/>
      <c r="NCO78" s="25"/>
      <c r="NCP78" s="25"/>
      <c r="NCQ78" s="25"/>
      <c r="NCR78" s="25"/>
      <c r="NCS78" s="25"/>
      <c r="NCT78" s="25"/>
      <c r="NCU78" s="25"/>
      <c r="NCV78" s="25"/>
      <c r="NCW78" s="25"/>
      <c r="NCX78" s="25"/>
      <c r="NCY78" s="25"/>
      <c r="NCZ78" s="25"/>
      <c r="NDA78" s="25"/>
      <c r="NDB78" s="25"/>
      <c r="NDC78" s="25"/>
      <c r="NDD78" s="25"/>
      <c r="NDE78" s="25"/>
      <c r="NDF78" s="25"/>
      <c r="NDG78" s="25"/>
      <c r="NDH78" s="25"/>
      <c r="NDI78" s="25"/>
      <c r="NDJ78" s="25"/>
      <c r="NDK78" s="25"/>
      <c r="NDL78" s="25"/>
      <c r="NDM78" s="25"/>
      <c r="NDN78" s="25"/>
      <c r="NDO78" s="25"/>
      <c r="NDP78" s="25"/>
      <c r="NDQ78" s="25"/>
      <c r="NDR78" s="25"/>
      <c r="NDS78" s="25"/>
      <c r="NDT78" s="25"/>
      <c r="NDU78" s="25"/>
      <c r="NDV78" s="25"/>
      <c r="NDW78" s="25"/>
      <c r="NDX78" s="25"/>
      <c r="NDY78" s="25"/>
      <c r="NDZ78" s="25"/>
      <c r="NEA78" s="25"/>
      <c r="NEB78" s="25"/>
      <c r="NEC78" s="25"/>
      <c r="NED78" s="25"/>
      <c r="NEE78" s="25"/>
      <c r="NEF78" s="25"/>
      <c r="NEG78" s="25"/>
      <c r="NEH78" s="25"/>
      <c r="NEI78" s="25"/>
      <c r="NEJ78" s="25"/>
      <c r="NEK78" s="25"/>
      <c r="NEL78" s="25"/>
      <c r="NEM78" s="25"/>
      <c r="NEN78" s="25"/>
      <c r="NEO78" s="25"/>
      <c r="NEP78" s="25"/>
      <c r="NEQ78" s="25"/>
      <c r="NER78" s="25"/>
      <c r="NES78" s="25"/>
      <c r="NET78" s="25"/>
      <c r="NEU78" s="25"/>
      <c r="NEV78" s="25"/>
      <c r="NEW78" s="25"/>
      <c r="NEX78" s="25"/>
      <c r="NEY78" s="25"/>
      <c r="NEZ78" s="25"/>
      <c r="NFA78" s="25"/>
      <c r="NFB78" s="25"/>
      <c r="NFC78" s="25"/>
      <c r="NFD78" s="25"/>
      <c r="NFE78" s="25"/>
      <c r="NFF78" s="25"/>
      <c r="NFG78" s="25"/>
      <c r="NFH78" s="25"/>
      <c r="NFI78" s="25"/>
      <c r="NFJ78" s="25"/>
      <c r="NFK78" s="25"/>
      <c r="NFL78" s="25"/>
      <c r="NFM78" s="25"/>
      <c r="NFN78" s="25"/>
      <c r="NFO78" s="25"/>
      <c r="NFP78" s="25"/>
      <c r="NFQ78" s="25"/>
      <c r="NFR78" s="25"/>
      <c r="NFS78" s="25"/>
      <c r="NFT78" s="25"/>
      <c r="NFU78" s="25"/>
      <c r="NFV78" s="25"/>
      <c r="NFW78" s="25"/>
      <c r="NFX78" s="25"/>
      <c r="NFY78" s="25"/>
      <c r="NFZ78" s="25"/>
      <c r="NGA78" s="25"/>
      <c r="NGB78" s="25"/>
      <c r="NGC78" s="25"/>
      <c r="NGD78" s="25"/>
      <c r="NGE78" s="25"/>
      <c r="NGF78" s="25"/>
      <c r="NGG78" s="25"/>
      <c r="NGH78" s="25"/>
      <c r="NGI78" s="25"/>
      <c r="NGJ78" s="25"/>
      <c r="NGK78" s="25"/>
      <c r="NGL78" s="25"/>
      <c r="NGM78" s="25"/>
      <c r="NGN78" s="25"/>
      <c r="NGO78" s="25"/>
      <c r="NGP78" s="25"/>
      <c r="NGQ78" s="25"/>
      <c r="NGR78" s="25"/>
      <c r="NGS78" s="25"/>
      <c r="NGT78" s="25"/>
      <c r="NGU78" s="25"/>
      <c r="NGV78" s="25"/>
      <c r="NGW78" s="25"/>
      <c r="NGX78" s="25"/>
      <c r="NGY78" s="25"/>
      <c r="NGZ78" s="25"/>
      <c r="NHA78" s="25"/>
      <c r="NHB78" s="25"/>
      <c r="NHC78" s="25"/>
      <c r="NHD78" s="25"/>
      <c r="NHE78" s="25"/>
      <c r="NHF78" s="25"/>
      <c r="NHG78" s="25"/>
      <c r="NHH78" s="25"/>
      <c r="NHI78" s="25"/>
      <c r="NHJ78" s="25"/>
      <c r="NHK78" s="25"/>
      <c r="NHL78" s="25"/>
      <c r="NHM78" s="25"/>
      <c r="NHN78" s="25"/>
      <c r="NHO78" s="25"/>
      <c r="NHP78" s="25"/>
      <c r="NHQ78" s="25"/>
      <c r="NHR78" s="25"/>
      <c r="NHS78" s="25"/>
      <c r="NHT78" s="25"/>
      <c r="NHU78" s="25"/>
      <c r="NHV78" s="25"/>
      <c r="NHW78" s="25"/>
      <c r="NHX78" s="25"/>
      <c r="NHY78" s="25"/>
      <c r="NHZ78" s="25"/>
      <c r="NIA78" s="25"/>
      <c r="NIB78" s="25"/>
      <c r="NIC78" s="25"/>
      <c r="NID78" s="25"/>
      <c r="NIE78" s="25"/>
      <c r="NIF78" s="25"/>
      <c r="NIG78" s="25"/>
      <c r="NIH78" s="25"/>
      <c r="NII78" s="25"/>
      <c r="NIJ78" s="25"/>
      <c r="NIK78" s="25"/>
      <c r="NIL78" s="25"/>
      <c r="NIM78" s="25"/>
      <c r="NIN78" s="25"/>
      <c r="NIO78" s="25"/>
      <c r="NIP78" s="25"/>
      <c r="NIQ78" s="25"/>
      <c r="NIR78" s="25"/>
      <c r="NIS78" s="25"/>
      <c r="NIT78" s="25"/>
      <c r="NIU78" s="25"/>
      <c r="NIV78" s="25"/>
      <c r="NIW78" s="25"/>
      <c r="NIX78" s="25"/>
      <c r="NIY78" s="25"/>
      <c r="NIZ78" s="25"/>
      <c r="NJA78" s="25"/>
      <c r="NJB78" s="25"/>
      <c r="NJC78" s="25"/>
      <c r="NJD78" s="25"/>
      <c r="NJE78" s="25"/>
      <c r="NJF78" s="25"/>
      <c r="NJG78" s="25"/>
      <c r="NJH78" s="25"/>
      <c r="NJI78" s="25"/>
      <c r="NJJ78" s="25"/>
      <c r="NJK78" s="25"/>
      <c r="NJL78" s="25"/>
      <c r="NJM78" s="25"/>
      <c r="NJN78" s="25"/>
      <c r="NJO78" s="25"/>
      <c r="NJP78" s="25"/>
      <c r="NJQ78" s="25"/>
      <c r="NJR78" s="25"/>
      <c r="NJS78" s="25"/>
      <c r="NJT78" s="25"/>
      <c r="NJU78" s="25"/>
      <c r="NJV78" s="25"/>
      <c r="NJW78" s="25"/>
      <c r="NJX78" s="25"/>
      <c r="NJY78" s="25"/>
      <c r="NJZ78" s="25"/>
      <c r="NKA78" s="25"/>
      <c r="NKB78" s="25"/>
      <c r="NKC78" s="25"/>
      <c r="NKD78" s="25"/>
      <c r="NKE78" s="25"/>
      <c r="NKF78" s="25"/>
      <c r="NKG78" s="25"/>
      <c r="NKH78" s="25"/>
      <c r="NKI78" s="25"/>
      <c r="NKJ78" s="25"/>
      <c r="NKK78" s="25"/>
      <c r="NKL78" s="25"/>
      <c r="NKM78" s="25"/>
      <c r="NKN78" s="25"/>
      <c r="NKO78" s="25"/>
      <c r="NKP78" s="25"/>
      <c r="NKQ78" s="25"/>
      <c r="NKR78" s="25"/>
      <c r="NKS78" s="25"/>
      <c r="NKT78" s="25"/>
      <c r="NKU78" s="25"/>
      <c r="NKV78" s="25"/>
      <c r="NKW78" s="25"/>
      <c r="NKX78" s="25"/>
      <c r="NKY78" s="25"/>
      <c r="NKZ78" s="25"/>
      <c r="NLA78" s="25"/>
      <c r="NLB78" s="25"/>
      <c r="NLC78" s="25"/>
      <c r="NLD78" s="25"/>
      <c r="NLE78" s="25"/>
      <c r="NLF78" s="25"/>
      <c r="NLG78" s="25"/>
      <c r="NLH78" s="25"/>
      <c r="NLI78" s="25"/>
      <c r="NLJ78" s="25"/>
      <c r="NLK78" s="25"/>
      <c r="NLL78" s="25"/>
      <c r="NLM78" s="25"/>
      <c r="NLN78" s="25"/>
      <c r="NLO78" s="25"/>
      <c r="NLP78" s="25"/>
      <c r="NLQ78" s="25"/>
      <c r="NLR78" s="25"/>
      <c r="NLS78" s="25"/>
      <c r="NLT78" s="25"/>
      <c r="NLU78" s="25"/>
      <c r="NLV78" s="25"/>
      <c r="NLW78" s="25"/>
      <c r="NLX78" s="25"/>
      <c r="NLY78" s="25"/>
      <c r="NLZ78" s="25"/>
      <c r="NMA78" s="25"/>
      <c r="NMB78" s="25"/>
      <c r="NMC78" s="25"/>
      <c r="NMD78" s="25"/>
      <c r="NME78" s="25"/>
      <c r="NMF78" s="25"/>
      <c r="NMG78" s="25"/>
      <c r="NMH78" s="25"/>
      <c r="NMI78" s="25"/>
      <c r="NMJ78" s="25"/>
      <c r="NMK78" s="25"/>
      <c r="NML78" s="25"/>
      <c r="NMM78" s="25"/>
      <c r="NMN78" s="25"/>
      <c r="NMO78" s="25"/>
      <c r="NMP78" s="25"/>
      <c r="NMQ78" s="25"/>
      <c r="NMR78" s="25"/>
      <c r="NMS78" s="25"/>
      <c r="NMT78" s="25"/>
      <c r="NMU78" s="25"/>
      <c r="NMV78" s="25"/>
      <c r="NMW78" s="25"/>
      <c r="NMX78" s="25"/>
      <c r="NMY78" s="25"/>
      <c r="NMZ78" s="25"/>
      <c r="NNA78" s="25"/>
      <c r="NNB78" s="25"/>
      <c r="NNC78" s="25"/>
      <c r="NND78" s="25"/>
      <c r="NNE78" s="25"/>
      <c r="NNF78" s="25"/>
      <c r="NNG78" s="25"/>
      <c r="NNH78" s="25"/>
      <c r="NNI78" s="25"/>
      <c r="NNJ78" s="25"/>
      <c r="NNK78" s="25"/>
      <c r="NNL78" s="25"/>
      <c r="NNM78" s="25"/>
      <c r="NNN78" s="25"/>
      <c r="NNO78" s="25"/>
      <c r="NNP78" s="25"/>
      <c r="NNQ78" s="25"/>
      <c r="NNR78" s="25"/>
      <c r="NNS78" s="25"/>
      <c r="NNT78" s="25"/>
      <c r="NNU78" s="25"/>
      <c r="NNV78" s="25"/>
      <c r="NNW78" s="25"/>
      <c r="NNX78" s="25"/>
      <c r="NNY78" s="25"/>
      <c r="NNZ78" s="25"/>
      <c r="NOA78" s="25"/>
      <c r="NOB78" s="25"/>
      <c r="NOC78" s="25"/>
      <c r="NOD78" s="25"/>
      <c r="NOE78" s="25"/>
      <c r="NOF78" s="25"/>
      <c r="NOG78" s="25"/>
      <c r="NOH78" s="25"/>
      <c r="NOI78" s="25"/>
      <c r="NOJ78" s="25"/>
      <c r="NOK78" s="25"/>
      <c r="NOL78" s="25"/>
      <c r="NOM78" s="25"/>
      <c r="NON78" s="25"/>
      <c r="NOO78" s="25"/>
      <c r="NOP78" s="25"/>
      <c r="NOQ78" s="25"/>
      <c r="NOR78" s="25"/>
      <c r="NOS78" s="25"/>
      <c r="NOT78" s="25"/>
      <c r="NOU78" s="25"/>
      <c r="NOV78" s="25"/>
      <c r="NOW78" s="25"/>
      <c r="NOX78" s="25"/>
      <c r="NOY78" s="25"/>
      <c r="NOZ78" s="25"/>
      <c r="NPA78" s="25"/>
      <c r="NPB78" s="25"/>
      <c r="NPC78" s="25"/>
      <c r="NPD78" s="25"/>
      <c r="NPE78" s="25"/>
      <c r="NPF78" s="25"/>
      <c r="NPG78" s="25"/>
      <c r="NPH78" s="25"/>
      <c r="NPI78" s="25"/>
      <c r="NPJ78" s="25"/>
      <c r="NPK78" s="25"/>
      <c r="NPL78" s="25"/>
      <c r="NPM78" s="25"/>
      <c r="NPN78" s="25"/>
      <c r="NPO78" s="25"/>
      <c r="NPP78" s="25"/>
      <c r="NPQ78" s="25"/>
      <c r="NPR78" s="25"/>
      <c r="NPS78" s="25"/>
      <c r="NPT78" s="25"/>
      <c r="NPU78" s="25"/>
      <c r="NPV78" s="25"/>
      <c r="NPW78" s="25"/>
      <c r="NPX78" s="25"/>
      <c r="NPY78" s="25"/>
      <c r="NPZ78" s="25"/>
      <c r="NQA78" s="25"/>
      <c r="NQB78" s="25"/>
      <c r="NQC78" s="25"/>
      <c r="NQD78" s="25"/>
      <c r="NQE78" s="25"/>
      <c r="NQF78" s="25"/>
      <c r="NQG78" s="25"/>
      <c r="NQH78" s="25"/>
      <c r="NQI78" s="25"/>
      <c r="NQJ78" s="25"/>
      <c r="NQK78" s="25"/>
      <c r="NQL78" s="25"/>
      <c r="NQM78" s="25"/>
      <c r="NQN78" s="25"/>
      <c r="NQO78" s="25"/>
      <c r="NQP78" s="25"/>
      <c r="NQQ78" s="25"/>
      <c r="NQR78" s="25"/>
      <c r="NQS78" s="25"/>
      <c r="NQT78" s="25"/>
      <c r="NQU78" s="25"/>
      <c r="NQV78" s="25"/>
      <c r="NQW78" s="25"/>
      <c r="NQX78" s="25"/>
      <c r="NQY78" s="25"/>
      <c r="NQZ78" s="25"/>
      <c r="NRA78" s="25"/>
      <c r="NRB78" s="25"/>
      <c r="NRC78" s="25"/>
      <c r="NRD78" s="25"/>
      <c r="NRE78" s="25"/>
      <c r="NRF78" s="25"/>
      <c r="NRG78" s="25"/>
      <c r="NRH78" s="25"/>
      <c r="NRI78" s="25"/>
      <c r="NRJ78" s="25"/>
      <c r="NRK78" s="25"/>
      <c r="NRL78" s="25"/>
      <c r="NRM78" s="25"/>
      <c r="NRN78" s="25"/>
      <c r="NRO78" s="25"/>
      <c r="NRP78" s="25"/>
      <c r="NRQ78" s="25"/>
      <c r="NRR78" s="25"/>
      <c r="NRS78" s="25"/>
      <c r="NRT78" s="25"/>
      <c r="NRU78" s="25"/>
      <c r="NRV78" s="25"/>
      <c r="NRW78" s="25"/>
      <c r="NRX78" s="25"/>
      <c r="NRY78" s="25"/>
      <c r="NRZ78" s="25"/>
      <c r="NSA78" s="25"/>
      <c r="NSB78" s="25"/>
      <c r="NSC78" s="25"/>
      <c r="NSD78" s="25"/>
      <c r="NSE78" s="25"/>
      <c r="NSF78" s="25"/>
      <c r="NSG78" s="25"/>
      <c r="NSH78" s="25"/>
      <c r="NSI78" s="25"/>
      <c r="NSJ78" s="25"/>
      <c r="NSK78" s="25"/>
      <c r="NSL78" s="25"/>
      <c r="NSM78" s="25"/>
      <c r="NSN78" s="25"/>
      <c r="NSO78" s="25"/>
      <c r="NSP78" s="25"/>
      <c r="NSQ78" s="25"/>
      <c r="NSR78" s="25"/>
      <c r="NSS78" s="25"/>
      <c r="NST78" s="25"/>
      <c r="NSU78" s="25"/>
      <c r="NSV78" s="25"/>
      <c r="NSW78" s="25"/>
      <c r="NSX78" s="25"/>
      <c r="NSY78" s="25"/>
      <c r="NSZ78" s="25"/>
      <c r="NTA78" s="25"/>
      <c r="NTB78" s="25"/>
      <c r="NTC78" s="25"/>
      <c r="NTD78" s="25"/>
      <c r="NTE78" s="25"/>
      <c r="NTF78" s="25"/>
      <c r="NTG78" s="25"/>
      <c r="NTH78" s="25"/>
      <c r="NTI78" s="25"/>
      <c r="NTJ78" s="25"/>
      <c r="NTK78" s="25"/>
      <c r="NTL78" s="25"/>
      <c r="NTM78" s="25"/>
      <c r="NTN78" s="25"/>
      <c r="NTO78" s="25"/>
      <c r="NTP78" s="25"/>
      <c r="NTQ78" s="25"/>
      <c r="NTR78" s="25"/>
      <c r="NTS78" s="25"/>
      <c r="NTT78" s="25"/>
      <c r="NTU78" s="25"/>
      <c r="NTV78" s="25"/>
      <c r="NTW78" s="25"/>
      <c r="NTX78" s="25"/>
      <c r="NTY78" s="25"/>
      <c r="NTZ78" s="25"/>
      <c r="NUA78" s="25"/>
      <c r="NUB78" s="25"/>
      <c r="NUC78" s="25"/>
      <c r="NUD78" s="25"/>
      <c r="NUE78" s="25"/>
      <c r="NUF78" s="25"/>
      <c r="NUG78" s="25"/>
      <c r="NUH78" s="25"/>
      <c r="NUI78" s="25"/>
      <c r="NUJ78" s="25"/>
      <c r="NUK78" s="25"/>
      <c r="NUL78" s="25"/>
      <c r="NUM78" s="25"/>
      <c r="NUN78" s="25"/>
      <c r="NUO78" s="25"/>
      <c r="NUP78" s="25"/>
      <c r="NUQ78" s="25"/>
      <c r="NUR78" s="25"/>
      <c r="NUS78" s="25"/>
      <c r="NUT78" s="25"/>
      <c r="NUU78" s="25"/>
      <c r="NUV78" s="25"/>
      <c r="NUW78" s="25"/>
      <c r="NUX78" s="25"/>
      <c r="NUY78" s="25"/>
      <c r="NUZ78" s="25"/>
      <c r="NVA78" s="25"/>
      <c r="NVB78" s="25"/>
      <c r="NVC78" s="25"/>
      <c r="NVD78" s="25"/>
      <c r="NVE78" s="25"/>
      <c r="NVF78" s="25"/>
      <c r="NVG78" s="25"/>
      <c r="NVH78" s="25"/>
      <c r="NVI78" s="25"/>
      <c r="NVJ78" s="25"/>
      <c r="NVK78" s="25"/>
      <c r="NVL78" s="25"/>
      <c r="NVM78" s="25"/>
      <c r="NVN78" s="25"/>
      <c r="NVO78" s="25"/>
      <c r="NVP78" s="25"/>
      <c r="NVQ78" s="25"/>
      <c r="NVR78" s="25"/>
      <c r="NVS78" s="25"/>
      <c r="NVT78" s="25"/>
      <c r="NVU78" s="25"/>
      <c r="NVV78" s="25"/>
      <c r="NVW78" s="25"/>
      <c r="NVX78" s="25"/>
      <c r="NVY78" s="25"/>
      <c r="NVZ78" s="25"/>
      <c r="NWA78" s="25"/>
      <c r="NWB78" s="25"/>
      <c r="NWC78" s="25"/>
      <c r="NWD78" s="25"/>
      <c r="NWE78" s="25"/>
      <c r="NWF78" s="25"/>
      <c r="NWG78" s="25"/>
      <c r="NWH78" s="25"/>
      <c r="NWI78" s="25"/>
      <c r="NWJ78" s="25"/>
      <c r="NWK78" s="25"/>
      <c r="NWL78" s="25"/>
      <c r="NWM78" s="25"/>
      <c r="NWN78" s="25"/>
      <c r="NWO78" s="25"/>
      <c r="NWP78" s="25"/>
      <c r="NWQ78" s="25"/>
      <c r="NWR78" s="25"/>
      <c r="NWS78" s="25"/>
      <c r="NWT78" s="25"/>
      <c r="NWU78" s="25"/>
      <c r="NWV78" s="25"/>
      <c r="NWW78" s="25"/>
      <c r="NWX78" s="25"/>
      <c r="NWY78" s="25"/>
      <c r="NWZ78" s="25"/>
      <c r="NXA78" s="25"/>
      <c r="NXB78" s="25"/>
      <c r="NXC78" s="25"/>
      <c r="NXD78" s="25"/>
      <c r="NXE78" s="25"/>
      <c r="NXF78" s="25"/>
      <c r="NXG78" s="25"/>
      <c r="NXH78" s="25"/>
      <c r="NXI78" s="25"/>
      <c r="NXJ78" s="25"/>
      <c r="NXK78" s="25"/>
      <c r="NXL78" s="25"/>
      <c r="NXM78" s="25"/>
      <c r="NXN78" s="25"/>
      <c r="NXO78" s="25"/>
      <c r="NXP78" s="25"/>
      <c r="NXQ78" s="25"/>
      <c r="NXR78" s="25"/>
      <c r="NXS78" s="25"/>
      <c r="NXT78" s="25"/>
      <c r="NXU78" s="25"/>
      <c r="NXV78" s="25"/>
      <c r="NXW78" s="25"/>
      <c r="NXX78" s="25"/>
      <c r="NXY78" s="25"/>
      <c r="NXZ78" s="25"/>
      <c r="NYA78" s="25"/>
      <c r="NYB78" s="25"/>
      <c r="NYC78" s="25"/>
      <c r="NYD78" s="25"/>
      <c r="NYE78" s="25"/>
      <c r="NYF78" s="25"/>
      <c r="NYG78" s="25"/>
      <c r="NYH78" s="25"/>
      <c r="NYI78" s="25"/>
      <c r="NYJ78" s="25"/>
      <c r="NYK78" s="25"/>
      <c r="NYL78" s="25"/>
      <c r="NYM78" s="25"/>
      <c r="NYN78" s="25"/>
      <c r="NYO78" s="25"/>
      <c r="NYP78" s="25"/>
      <c r="NYQ78" s="25"/>
      <c r="NYR78" s="25"/>
      <c r="NYS78" s="25"/>
      <c r="NYT78" s="25"/>
      <c r="NYU78" s="25"/>
      <c r="NYV78" s="25"/>
      <c r="NYW78" s="25"/>
      <c r="NYX78" s="25"/>
      <c r="NYY78" s="25"/>
      <c r="NYZ78" s="25"/>
      <c r="NZA78" s="25"/>
      <c r="NZB78" s="25"/>
      <c r="NZC78" s="25"/>
      <c r="NZD78" s="25"/>
      <c r="NZE78" s="25"/>
      <c r="NZF78" s="25"/>
      <c r="NZG78" s="25"/>
      <c r="NZH78" s="25"/>
      <c r="NZI78" s="25"/>
      <c r="NZJ78" s="25"/>
      <c r="NZK78" s="25"/>
      <c r="NZL78" s="25"/>
      <c r="NZM78" s="25"/>
      <c r="NZN78" s="25"/>
      <c r="NZO78" s="25"/>
      <c r="NZP78" s="25"/>
      <c r="NZQ78" s="25"/>
      <c r="NZR78" s="25"/>
      <c r="NZS78" s="25"/>
      <c r="NZT78" s="25"/>
      <c r="NZU78" s="25"/>
      <c r="NZV78" s="25"/>
      <c r="NZW78" s="25"/>
      <c r="NZX78" s="25"/>
      <c r="NZY78" s="25"/>
      <c r="NZZ78" s="25"/>
      <c r="OAA78" s="25"/>
      <c r="OAB78" s="25"/>
      <c r="OAC78" s="25"/>
      <c r="OAD78" s="25"/>
      <c r="OAE78" s="25"/>
      <c r="OAF78" s="25"/>
      <c r="OAG78" s="25"/>
      <c r="OAH78" s="25"/>
      <c r="OAI78" s="25"/>
      <c r="OAJ78" s="25"/>
      <c r="OAK78" s="25"/>
      <c r="OAL78" s="25"/>
      <c r="OAM78" s="25"/>
      <c r="OAN78" s="25"/>
      <c r="OAO78" s="25"/>
      <c r="OAP78" s="25"/>
      <c r="OAQ78" s="25"/>
      <c r="OAR78" s="25"/>
      <c r="OAS78" s="25"/>
      <c r="OAT78" s="25"/>
      <c r="OAU78" s="25"/>
      <c r="OAV78" s="25"/>
      <c r="OAW78" s="25"/>
      <c r="OAX78" s="25"/>
      <c r="OAY78" s="25"/>
      <c r="OAZ78" s="25"/>
      <c r="OBA78" s="25"/>
      <c r="OBB78" s="25"/>
      <c r="OBC78" s="25"/>
      <c r="OBD78" s="25"/>
      <c r="OBE78" s="25"/>
      <c r="OBF78" s="25"/>
      <c r="OBG78" s="25"/>
      <c r="OBH78" s="25"/>
      <c r="OBI78" s="25"/>
      <c r="OBJ78" s="25"/>
      <c r="OBK78" s="25"/>
      <c r="OBL78" s="25"/>
      <c r="OBM78" s="25"/>
      <c r="OBN78" s="25"/>
      <c r="OBO78" s="25"/>
      <c r="OBP78" s="25"/>
      <c r="OBQ78" s="25"/>
      <c r="OBR78" s="25"/>
      <c r="OBS78" s="25"/>
      <c r="OBT78" s="25"/>
      <c r="OBU78" s="25"/>
      <c r="OBV78" s="25"/>
      <c r="OBW78" s="25"/>
      <c r="OBX78" s="25"/>
      <c r="OBY78" s="25"/>
      <c r="OBZ78" s="25"/>
      <c r="OCA78" s="25"/>
      <c r="OCB78" s="25"/>
      <c r="OCC78" s="25"/>
      <c r="OCD78" s="25"/>
      <c r="OCE78" s="25"/>
      <c r="OCF78" s="25"/>
      <c r="OCG78" s="25"/>
      <c r="OCH78" s="25"/>
      <c r="OCI78" s="25"/>
      <c r="OCJ78" s="25"/>
      <c r="OCK78" s="25"/>
      <c r="OCL78" s="25"/>
      <c r="OCM78" s="25"/>
      <c r="OCN78" s="25"/>
      <c r="OCO78" s="25"/>
      <c r="OCP78" s="25"/>
      <c r="OCQ78" s="25"/>
      <c r="OCR78" s="25"/>
      <c r="OCS78" s="25"/>
      <c r="OCT78" s="25"/>
      <c r="OCU78" s="25"/>
      <c r="OCV78" s="25"/>
      <c r="OCW78" s="25"/>
      <c r="OCX78" s="25"/>
      <c r="OCY78" s="25"/>
      <c r="OCZ78" s="25"/>
      <c r="ODA78" s="25"/>
      <c r="ODB78" s="25"/>
      <c r="ODC78" s="25"/>
      <c r="ODD78" s="25"/>
      <c r="ODE78" s="25"/>
      <c r="ODF78" s="25"/>
      <c r="ODG78" s="25"/>
      <c r="ODH78" s="25"/>
      <c r="ODI78" s="25"/>
      <c r="ODJ78" s="25"/>
      <c r="ODK78" s="25"/>
      <c r="ODL78" s="25"/>
      <c r="ODM78" s="25"/>
      <c r="ODN78" s="25"/>
      <c r="ODO78" s="25"/>
      <c r="ODP78" s="25"/>
      <c r="ODQ78" s="25"/>
      <c r="ODR78" s="25"/>
      <c r="ODS78" s="25"/>
      <c r="ODT78" s="25"/>
      <c r="ODU78" s="25"/>
      <c r="ODV78" s="25"/>
      <c r="ODW78" s="25"/>
      <c r="ODX78" s="25"/>
      <c r="ODY78" s="25"/>
      <c r="ODZ78" s="25"/>
      <c r="OEA78" s="25"/>
      <c r="OEB78" s="25"/>
      <c r="OEC78" s="25"/>
      <c r="OED78" s="25"/>
      <c r="OEE78" s="25"/>
      <c r="OEF78" s="25"/>
      <c r="OEG78" s="25"/>
      <c r="OEH78" s="25"/>
      <c r="OEI78" s="25"/>
      <c r="OEJ78" s="25"/>
      <c r="OEK78" s="25"/>
      <c r="OEL78" s="25"/>
      <c r="OEM78" s="25"/>
      <c r="OEN78" s="25"/>
      <c r="OEO78" s="25"/>
      <c r="OEP78" s="25"/>
      <c r="OEQ78" s="25"/>
      <c r="OER78" s="25"/>
      <c r="OES78" s="25"/>
      <c r="OET78" s="25"/>
      <c r="OEU78" s="25"/>
      <c r="OEV78" s="25"/>
      <c r="OEW78" s="25"/>
      <c r="OEX78" s="25"/>
      <c r="OEY78" s="25"/>
      <c r="OEZ78" s="25"/>
      <c r="OFA78" s="25"/>
      <c r="OFB78" s="25"/>
      <c r="OFC78" s="25"/>
      <c r="OFD78" s="25"/>
      <c r="OFE78" s="25"/>
      <c r="OFF78" s="25"/>
      <c r="OFG78" s="25"/>
      <c r="OFH78" s="25"/>
      <c r="OFI78" s="25"/>
      <c r="OFJ78" s="25"/>
      <c r="OFK78" s="25"/>
      <c r="OFL78" s="25"/>
      <c r="OFM78" s="25"/>
      <c r="OFN78" s="25"/>
      <c r="OFO78" s="25"/>
      <c r="OFP78" s="25"/>
      <c r="OFQ78" s="25"/>
      <c r="OFR78" s="25"/>
      <c r="OFS78" s="25"/>
      <c r="OFT78" s="25"/>
      <c r="OFU78" s="25"/>
      <c r="OFV78" s="25"/>
      <c r="OFW78" s="25"/>
      <c r="OFX78" s="25"/>
      <c r="OFY78" s="25"/>
      <c r="OFZ78" s="25"/>
      <c r="OGA78" s="25"/>
      <c r="OGB78" s="25"/>
      <c r="OGC78" s="25"/>
      <c r="OGD78" s="25"/>
      <c r="OGE78" s="25"/>
      <c r="OGF78" s="25"/>
      <c r="OGG78" s="25"/>
      <c r="OGH78" s="25"/>
      <c r="OGI78" s="25"/>
      <c r="OGJ78" s="25"/>
      <c r="OGK78" s="25"/>
      <c r="OGL78" s="25"/>
      <c r="OGM78" s="25"/>
      <c r="OGN78" s="25"/>
      <c r="OGO78" s="25"/>
      <c r="OGP78" s="25"/>
      <c r="OGQ78" s="25"/>
      <c r="OGR78" s="25"/>
      <c r="OGS78" s="25"/>
      <c r="OGT78" s="25"/>
      <c r="OGU78" s="25"/>
      <c r="OGV78" s="25"/>
      <c r="OGW78" s="25"/>
      <c r="OGX78" s="25"/>
      <c r="OGY78" s="25"/>
      <c r="OGZ78" s="25"/>
      <c r="OHA78" s="25"/>
      <c r="OHB78" s="25"/>
      <c r="OHC78" s="25"/>
      <c r="OHD78" s="25"/>
      <c r="OHE78" s="25"/>
      <c r="OHF78" s="25"/>
      <c r="OHG78" s="25"/>
      <c r="OHH78" s="25"/>
      <c r="OHI78" s="25"/>
      <c r="OHJ78" s="25"/>
      <c r="OHK78" s="25"/>
      <c r="OHL78" s="25"/>
      <c r="OHM78" s="25"/>
      <c r="OHN78" s="25"/>
      <c r="OHO78" s="25"/>
      <c r="OHP78" s="25"/>
      <c r="OHQ78" s="25"/>
      <c r="OHR78" s="25"/>
      <c r="OHS78" s="25"/>
      <c r="OHT78" s="25"/>
      <c r="OHU78" s="25"/>
      <c r="OHV78" s="25"/>
      <c r="OHW78" s="25"/>
      <c r="OHX78" s="25"/>
      <c r="OHY78" s="25"/>
      <c r="OHZ78" s="25"/>
      <c r="OIA78" s="25"/>
      <c r="OIB78" s="25"/>
      <c r="OIC78" s="25"/>
      <c r="OID78" s="25"/>
      <c r="OIE78" s="25"/>
      <c r="OIF78" s="25"/>
      <c r="OIG78" s="25"/>
      <c r="OIH78" s="25"/>
      <c r="OII78" s="25"/>
      <c r="OIJ78" s="25"/>
      <c r="OIK78" s="25"/>
      <c r="OIL78" s="25"/>
      <c r="OIM78" s="25"/>
      <c r="OIN78" s="25"/>
      <c r="OIO78" s="25"/>
      <c r="OIP78" s="25"/>
      <c r="OIQ78" s="25"/>
      <c r="OIR78" s="25"/>
      <c r="OIS78" s="25"/>
      <c r="OIT78" s="25"/>
      <c r="OIU78" s="25"/>
      <c r="OIV78" s="25"/>
      <c r="OIW78" s="25"/>
      <c r="OIX78" s="25"/>
      <c r="OIY78" s="25"/>
      <c r="OIZ78" s="25"/>
      <c r="OJA78" s="25"/>
      <c r="OJB78" s="25"/>
      <c r="OJC78" s="25"/>
      <c r="OJD78" s="25"/>
      <c r="OJE78" s="25"/>
      <c r="OJF78" s="25"/>
      <c r="OJG78" s="25"/>
      <c r="OJH78" s="25"/>
      <c r="OJI78" s="25"/>
      <c r="OJJ78" s="25"/>
      <c r="OJK78" s="25"/>
      <c r="OJL78" s="25"/>
      <c r="OJM78" s="25"/>
      <c r="OJN78" s="25"/>
      <c r="OJO78" s="25"/>
      <c r="OJP78" s="25"/>
      <c r="OJQ78" s="25"/>
      <c r="OJR78" s="25"/>
      <c r="OJS78" s="25"/>
      <c r="OJT78" s="25"/>
      <c r="OJU78" s="25"/>
      <c r="OJV78" s="25"/>
      <c r="OJW78" s="25"/>
      <c r="OJX78" s="25"/>
      <c r="OJY78" s="25"/>
      <c r="OJZ78" s="25"/>
      <c r="OKA78" s="25"/>
      <c r="OKB78" s="25"/>
      <c r="OKC78" s="25"/>
      <c r="OKD78" s="25"/>
      <c r="OKE78" s="25"/>
      <c r="OKF78" s="25"/>
      <c r="OKG78" s="25"/>
      <c r="OKH78" s="25"/>
      <c r="OKI78" s="25"/>
      <c r="OKJ78" s="25"/>
      <c r="OKK78" s="25"/>
      <c r="OKL78" s="25"/>
      <c r="OKM78" s="25"/>
      <c r="OKN78" s="25"/>
      <c r="OKO78" s="25"/>
      <c r="OKP78" s="25"/>
      <c r="OKQ78" s="25"/>
      <c r="OKR78" s="25"/>
      <c r="OKS78" s="25"/>
      <c r="OKT78" s="25"/>
      <c r="OKU78" s="25"/>
      <c r="OKV78" s="25"/>
      <c r="OKW78" s="25"/>
      <c r="OKX78" s="25"/>
      <c r="OKY78" s="25"/>
      <c r="OKZ78" s="25"/>
      <c r="OLA78" s="25"/>
      <c r="OLB78" s="25"/>
      <c r="OLC78" s="25"/>
      <c r="OLD78" s="25"/>
      <c r="OLE78" s="25"/>
      <c r="OLF78" s="25"/>
      <c r="OLG78" s="25"/>
      <c r="OLH78" s="25"/>
      <c r="OLI78" s="25"/>
      <c r="OLJ78" s="25"/>
      <c r="OLK78" s="25"/>
      <c r="OLL78" s="25"/>
      <c r="OLM78" s="25"/>
      <c r="OLN78" s="25"/>
      <c r="OLO78" s="25"/>
      <c r="OLP78" s="25"/>
      <c r="OLQ78" s="25"/>
      <c r="OLR78" s="25"/>
      <c r="OLS78" s="25"/>
      <c r="OLT78" s="25"/>
      <c r="OLU78" s="25"/>
      <c r="OLV78" s="25"/>
      <c r="OLW78" s="25"/>
      <c r="OLX78" s="25"/>
      <c r="OLY78" s="25"/>
      <c r="OLZ78" s="25"/>
      <c r="OMA78" s="25"/>
      <c r="OMB78" s="25"/>
      <c r="OMC78" s="25"/>
      <c r="OMD78" s="25"/>
      <c r="OME78" s="25"/>
      <c r="OMF78" s="25"/>
      <c r="OMG78" s="25"/>
      <c r="OMH78" s="25"/>
      <c r="OMI78" s="25"/>
      <c r="OMJ78" s="25"/>
      <c r="OMK78" s="25"/>
      <c r="OML78" s="25"/>
      <c r="OMM78" s="25"/>
      <c r="OMN78" s="25"/>
      <c r="OMO78" s="25"/>
      <c r="OMP78" s="25"/>
      <c r="OMQ78" s="25"/>
      <c r="OMR78" s="25"/>
      <c r="OMS78" s="25"/>
      <c r="OMT78" s="25"/>
      <c r="OMU78" s="25"/>
      <c r="OMV78" s="25"/>
      <c r="OMW78" s="25"/>
      <c r="OMX78" s="25"/>
      <c r="OMY78" s="25"/>
      <c r="OMZ78" s="25"/>
      <c r="ONA78" s="25"/>
      <c r="ONB78" s="25"/>
      <c r="ONC78" s="25"/>
      <c r="OND78" s="25"/>
      <c r="ONE78" s="25"/>
      <c r="ONF78" s="25"/>
      <c r="ONG78" s="25"/>
      <c r="ONH78" s="25"/>
      <c r="ONI78" s="25"/>
      <c r="ONJ78" s="25"/>
      <c r="ONK78" s="25"/>
      <c r="ONL78" s="25"/>
      <c r="ONM78" s="25"/>
      <c r="ONN78" s="25"/>
      <c r="ONO78" s="25"/>
      <c r="ONP78" s="25"/>
      <c r="ONQ78" s="25"/>
      <c r="ONR78" s="25"/>
      <c r="ONS78" s="25"/>
      <c r="ONT78" s="25"/>
      <c r="ONU78" s="25"/>
      <c r="ONV78" s="25"/>
      <c r="ONW78" s="25"/>
      <c r="ONX78" s="25"/>
      <c r="ONY78" s="25"/>
      <c r="ONZ78" s="25"/>
      <c r="OOA78" s="25"/>
      <c r="OOB78" s="25"/>
      <c r="OOC78" s="25"/>
      <c r="OOD78" s="25"/>
      <c r="OOE78" s="25"/>
      <c r="OOF78" s="25"/>
      <c r="OOG78" s="25"/>
      <c r="OOH78" s="25"/>
      <c r="OOI78" s="25"/>
      <c r="OOJ78" s="25"/>
      <c r="OOK78" s="25"/>
      <c r="OOL78" s="25"/>
      <c r="OOM78" s="25"/>
      <c r="OON78" s="25"/>
      <c r="OOO78" s="25"/>
      <c r="OOP78" s="25"/>
      <c r="OOQ78" s="25"/>
      <c r="OOR78" s="25"/>
      <c r="OOS78" s="25"/>
      <c r="OOT78" s="25"/>
      <c r="OOU78" s="25"/>
      <c r="OOV78" s="25"/>
      <c r="OOW78" s="25"/>
      <c r="OOX78" s="25"/>
      <c r="OOY78" s="25"/>
      <c r="OOZ78" s="25"/>
      <c r="OPA78" s="25"/>
      <c r="OPB78" s="25"/>
      <c r="OPC78" s="25"/>
      <c r="OPD78" s="25"/>
      <c r="OPE78" s="25"/>
      <c r="OPF78" s="25"/>
      <c r="OPG78" s="25"/>
      <c r="OPH78" s="25"/>
      <c r="OPI78" s="25"/>
      <c r="OPJ78" s="25"/>
      <c r="OPK78" s="25"/>
      <c r="OPL78" s="25"/>
      <c r="OPM78" s="25"/>
      <c r="OPN78" s="25"/>
      <c r="OPO78" s="25"/>
      <c r="OPP78" s="25"/>
      <c r="OPQ78" s="25"/>
      <c r="OPR78" s="25"/>
      <c r="OPS78" s="25"/>
      <c r="OPT78" s="25"/>
      <c r="OPU78" s="25"/>
      <c r="OPV78" s="25"/>
      <c r="OPW78" s="25"/>
      <c r="OPX78" s="25"/>
      <c r="OPY78" s="25"/>
      <c r="OPZ78" s="25"/>
      <c r="OQA78" s="25"/>
      <c r="OQB78" s="25"/>
      <c r="OQC78" s="25"/>
      <c r="OQD78" s="25"/>
      <c r="OQE78" s="25"/>
      <c r="OQF78" s="25"/>
      <c r="OQG78" s="25"/>
      <c r="OQH78" s="25"/>
      <c r="OQI78" s="25"/>
      <c r="OQJ78" s="25"/>
      <c r="OQK78" s="25"/>
      <c r="OQL78" s="25"/>
      <c r="OQM78" s="25"/>
      <c r="OQN78" s="25"/>
      <c r="OQO78" s="25"/>
      <c r="OQP78" s="25"/>
      <c r="OQQ78" s="25"/>
      <c r="OQR78" s="25"/>
      <c r="OQS78" s="25"/>
      <c r="OQT78" s="25"/>
      <c r="OQU78" s="25"/>
      <c r="OQV78" s="25"/>
      <c r="OQW78" s="25"/>
      <c r="OQX78" s="25"/>
      <c r="OQY78" s="25"/>
      <c r="OQZ78" s="25"/>
      <c r="ORA78" s="25"/>
      <c r="ORB78" s="25"/>
      <c r="ORC78" s="25"/>
      <c r="ORD78" s="25"/>
      <c r="ORE78" s="25"/>
      <c r="ORF78" s="25"/>
      <c r="ORG78" s="25"/>
      <c r="ORH78" s="25"/>
      <c r="ORI78" s="25"/>
      <c r="ORJ78" s="25"/>
      <c r="ORK78" s="25"/>
      <c r="ORL78" s="25"/>
      <c r="ORM78" s="25"/>
      <c r="ORN78" s="25"/>
      <c r="ORO78" s="25"/>
      <c r="ORP78" s="25"/>
      <c r="ORQ78" s="25"/>
      <c r="ORR78" s="25"/>
      <c r="ORS78" s="25"/>
      <c r="ORT78" s="25"/>
      <c r="ORU78" s="25"/>
      <c r="ORV78" s="25"/>
      <c r="ORW78" s="25"/>
      <c r="ORX78" s="25"/>
      <c r="ORY78" s="25"/>
      <c r="ORZ78" s="25"/>
      <c r="OSA78" s="25"/>
      <c r="OSB78" s="25"/>
      <c r="OSC78" s="25"/>
      <c r="OSD78" s="25"/>
      <c r="OSE78" s="25"/>
      <c r="OSF78" s="25"/>
      <c r="OSG78" s="25"/>
      <c r="OSH78" s="25"/>
      <c r="OSI78" s="25"/>
      <c r="OSJ78" s="25"/>
      <c r="OSK78" s="25"/>
      <c r="OSL78" s="25"/>
      <c r="OSM78" s="25"/>
      <c r="OSN78" s="25"/>
      <c r="OSO78" s="25"/>
      <c r="OSP78" s="25"/>
      <c r="OSQ78" s="25"/>
      <c r="OSR78" s="25"/>
      <c r="OSS78" s="25"/>
      <c r="OST78" s="25"/>
      <c r="OSU78" s="25"/>
      <c r="OSV78" s="25"/>
      <c r="OSW78" s="25"/>
      <c r="OSX78" s="25"/>
      <c r="OSY78" s="25"/>
      <c r="OSZ78" s="25"/>
      <c r="OTA78" s="25"/>
      <c r="OTB78" s="25"/>
      <c r="OTC78" s="25"/>
      <c r="OTD78" s="25"/>
      <c r="OTE78" s="25"/>
      <c r="OTF78" s="25"/>
      <c r="OTG78" s="25"/>
      <c r="OTH78" s="25"/>
      <c r="OTI78" s="25"/>
      <c r="OTJ78" s="25"/>
      <c r="OTK78" s="25"/>
      <c r="OTL78" s="25"/>
      <c r="OTM78" s="25"/>
      <c r="OTN78" s="25"/>
      <c r="OTO78" s="25"/>
      <c r="OTP78" s="25"/>
      <c r="OTQ78" s="25"/>
      <c r="OTR78" s="25"/>
      <c r="OTS78" s="25"/>
      <c r="OTT78" s="25"/>
      <c r="OTU78" s="25"/>
      <c r="OTV78" s="25"/>
      <c r="OTW78" s="25"/>
      <c r="OTX78" s="25"/>
      <c r="OTY78" s="25"/>
      <c r="OTZ78" s="25"/>
      <c r="OUA78" s="25"/>
      <c r="OUB78" s="25"/>
      <c r="OUC78" s="25"/>
      <c r="OUD78" s="25"/>
      <c r="OUE78" s="25"/>
      <c r="OUF78" s="25"/>
      <c r="OUG78" s="25"/>
      <c r="OUH78" s="25"/>
      <c r="OUI78" s="25"/>
      <c r="OUJ78" s="25"/>
      <c r="OUK78" s="25"/>
      <c r="OUL78" s="25"/>
      <c r="OUM78" s="25"/>
      <c r="OUN78" s="25"/>
      <c r="OUO78" s="25"/>
      <c r="OUP78" s="25"/>
      <c r="OUQ78" s="25"/>
      <c r="OUR78" s="25"/>
      <c r="OUS78" s="25"/>
      <c r="OUT78" s="25"/>
      <c r="OUU78" s="25"/>
      <c r="OUV78" s="25"/>
      <c r="OUW78" s="25"/>
      <c r="OUX78" s="25"/>
      <c r="OUY78" s="25"/>
      <c r="OUZ78" s="25"/>
      <c r="OVA78" s="25"/>
      <c r="OVB78" s="25"/>
      <c r="OVC78" s="25"/>
      <c r="OVD78" s="25"/>
      <c r="OVE78" s="25"/>
      <c r="OVF78" s="25"/>
      <c r="OVG78" s="25"/>
      <c r="OVH78" s="25"/>
      <c r="OVI78" s="25"/>
      <c r="OVJ78" s="25"/>
      <c r="OVK78" s="25"/>
      <c r="OVL78" s="25"/>
      <c r="OVM78" s="25"/>
      <c r="OVN78" s="25"/>
      <c r="OVO78" s="25"/>
      <c r="OVP78" s="25"/>
      <c r="OVQ78" s="25"/>
      <c r="OVR78" s="25"/>
      <c r="OVS78" s="25"/>
      <c r="OVT78" s="25"/>
      <c r="OVU78" s="25"/>
      <c r="OVV78" s="25"/>
      <c r="OVW78" s="25"/>
      <c r="OVX78" s="25"/>
      <c r="OVY78" s="25"/>
      <c r="OVZ78" s="25"/>
      <c r="OWA78" s="25"/>
      <c r="OWB78" s="25"/>
      <c r="OWC78" s="25"/>
      <c r="OWD78" s="25"/>
      <c r="OWE78" s="25"/>
      <c r="OWF78" s="25"/>
      <c r="OWG78" s="25"/>
      <c r="OWH78" s="25"/>
      <c r="OWI78" s="25"/>
      <c r="OWJ78" s="25"/>
      <c r="OWK78" s="25"/>
      <c r="OWL78" s="25"/>
      <c r="OWM78" s="25"/>
      <c r="OWN78" s="25"/>
      <c r="OWO78" s="25"/>
      <c r="OWP78" s="25"/>
      <c r="OWQ78" s="25"/>
      <c r="OWR78" s="25"/>
      <c r="OWS78" s="25"/>
      <c r="OWT78" s="25"/>
      <c r="OWU78" s="25"/>
      <c r="OWV78" s="25"/>
      <c r="OWW78" s="25"/>
      <c r="OWX78" s="25"/>
      <c r="OWY78" s="25"/>
      <c r="OWZ78" s="25"/>
      <c r="OXA78" s="25"/>
      <c r="OXB78" s="25"/>
      <c r="OXC78" s="25"/>
      <c r="OXD78" s="25"/>
      <c r="OXE78" s="25"/>
      <c r="OXF78" s="25"/>
      <c r="OXG78" s="25"/>
      <c r="OXH78" s="25"/>
      <c r="OXI78" s="25"/>
      <c r="OXJ78" s="25"/>
      <c r="OXK78" s="25"/>
      <c r="OXL78" s="25"/>
      <c r="OXM78" s="25"/>
      <c r="OXN78" s="25"/>
      <c r="OXO78" s="25"/>
      <c r="OXP78" s="25"/>
      <c r="OXQ78" s="25"/>
      <c r="OXR78" s="25"/>
      <c r="OXS78" s="25"/>
      <c r="OXT78" s="25"/>
      <c r="OXU78" s="25"/>
      <c r="OXV78" s="25"/>
      <c r="OXW78" s="25"/>
      <c r="OXX78" s="25"/>
      <c r="OXY78" s="25"/>
      <c r="OXZ78" s="25"/>
      <c r="OYA78" s="25"/>
      <c r="OYB78" s="25"/>
      <c r="OYC78" s="25"/>
      <c r="OYD78" s="25"/>
      <c r="OYE78" s="25"/>
      <c r="OYF78" s="25"/>
      <c r="OYG78" s="25"/>
      <c r="OYH78" s="25"/>
      <c r="OYI78" s="25"/>
      <c r="OYJ78" s="25"/>
      <c r="OYK78" s="25"/>
      <c r="OYL78" s="25"/>
      <c r="OYM78" s="25"/>
      <c r="OYN78" s="25"/>
      <c r="OYO78" s="25"/>
      <c r="OYP78" s="25"/>
      <c r="OYQ78" s="25"/>
      <c r="OYR78" s="25"/>
      <c r="OYS78" s="25"/>
      <c r="OYT78" s="25"/>
      <c r="OYU78" s="25"/>
      <c r="OYV78" s="25"/>
      <c r="OYW78" s="25"/>
      <c r="OYX78" s="25"/>
      <c r="OYY78" s="25"/>
      <c r="OYZ78" s="25"/>
      <c r="OZA78" s="25"/>
      <c r="OZB78" s="25"/>
      <c r="OZC78" s="25"/>
      <c r="OZD78" s="25"/>
      <c r="OZE78" s="25"/>
      <c r="OZF78" s="25"/>
      <c r="OZG78" s="25"/>
      <c r="OZH78" s="25"/>
      <c r="OZI78" s="25"/>
      <c r="OZJ78" s="25"/>
      <c r="OZK78" s="25"/>
      <c r="OZL78" s="25"/>
      <c r="OZM78" s="25"/>
      <c r="OZN78" s="25"/>
      <c r="OZO78" s="25"/>
      <c r="OZP78" s="25"/>
      <c r="OZQ78" s="25"/>
      <c r="OZR78" s="25"/>
      <c r="OZS78" s="25"/>
      <c r="OZT78" s="25"/>
      <c r="OZU78" s="25"/>
      <c r="OZV78" s="25"/>
      <c r="OZW78" s="25"/>
      <c r="OZX78" s="25"/>
      <c r="OZY78" s="25"/>
      <c r="OZZ78" s="25"/>
      <c r="PAA78" s="25"/>
      <c r="PAB78" s="25"/>
      <c r="PAC78" s="25"/>
      <c r="PAD78" s="25"/>
      <c r="PAE78" s="25"/>
      <c r="PAF78" s="25"/>
      <c r="PAG78" s="25"/>
      <c r="PAH78" s="25"/>
      <c r="PAI78" s="25"/>
      <c r="PAJ78" s="25"/>
      <c r="PAK78" s="25"/>
      <c r="PAL78" s="25"/>
      <c r="PAM78" s="25"/>
      <c r="PAN78" s="25"/>
      <c r="PAO78" s="25"/>
      <c r="PAP78" s="25"/>
      <c r="PAQ78" s="25"/>
      <c r="PAR78" s="25"/>
      <c r="PAS78" s="25"/>
      <c r="PAT78" s="25"/>
      <c r="PAU78" s="25"/>
      <c r="PAV78" s="25"/>
      <c r="PAW78" s="25"/>
      <c r="PAX78" s="25"/>
      <c r="PAY78" s="25"/>
      <c r="PAZ78" s="25"/>
      <c r="PBA78" s="25"/>
      <c r="PBB78" s="25"/>
      <c r="PBC78" s="25"/>
      <c r="PBD78" s="25"/>
      <c r="PBE78" s="25"/>
      <c r="PBF78" s="25"/>
      <c r="PBG78" s="25"/>
      <c r="PBH78" s="25"/>
      <c r="PBI78" s="25"/>
      <c r="PBJ78" s="25"/>
      <c r="PBK78" s="25"/>
      <c r="PBL78" s="25"/>
      <c r="PBM78" s="25"/>
      <c r="PBN78" s="25"/>
      <c r="PBO78" s="25"/>
      <c r="PBP78" s="25"/>
      <c r="PBQ78" s="25"/>
      <c r="PBR78" s="25"/>
      <c r="PBS78" s="25"/>
      <c r="PBT78" s="25"/>
      <c r="PBU78" s="25"/>
      <c r="PBV78" s="25"/>
      <c r="PBW78" s="25"/>
      <c r="PBX78" s="25"/>
      <c r="PBY78" s="25"/>
      <c r="PBZ78" s="25"/>
      <c r="PCA78" s="25"/>
      <c r="PCB78" s="25"/>
      <c r="PCC78" s="25"/>
      <c r="PCD78" s="25"/>
      <c r="PCE78" s="25"/>
      <c r="PCF78" s="25"/>
      <c r="PCG78" s="25"/>
      <c r="PCH78" s="25"/>
      <c r="PCI78" s="25"/>
      <c r="PCJ78" s="25"/>
      <c r="PCK78" s="25"/>
      <c r="PCL78" s="25"/>
      <c r="PCM78" s="25"/>
      <c r="PCN78" s="25"/>
      <c r="PCO78" s="25"/>
      <c r="PCP78" s="25"/>
      <c r="PCQ78" s="25"/>
      <c r="PCR78" s="25"/>
      <c r="PCS78" s="25"/>
      <c r="PCT78" s="25"/>
      <c r="PCU78" s="25"/>
      <c r="PCV78" s="25"/>
      <c r="PCW78" s="25"/>
      <c r="PCX78" s="25"/>
      <c r="PCY78" s="25"/>
      <c r="PCZ78" s="25"/>
      <c r="PDA78" s="25"/>
      <c r="PDB78" s="25"/>
      <c r="PDC78" s="25"/>
      <c r="PDD78" s="25"/>
      <c r="PDE78" s="25"/>
      <c r="PDF78" s="25"/>
      <c r="PDG78" s="25"/>
      <c r="PDH78" s="25"/>
      <c r="PDI78" s="25"/>
      <c r="PDJ78" s="25"/>
      <c r="PDK78" s="25"/>
      <c r="PDL78" s="25"/>
      <c r="PDM78" s="25"/>
      <c r="PDN78" s="25"/>
      <c r="PDO78" s="25"/>
      <c r="PDP78" s="25"/>
      <c r="PDQ78" s="25"/>
      <c r="PDR78" s="25"/>
      <c r="PDS78" s="25"/>
      <c r="PDT78" s="25"/>
      <c r="PDU78" s="25"/>
      <c r="PDV78" s="25"/>
      <c r="PDW78" s="25"/>
      <c r="PDX78" s="25"/>
      <c r="PDY78" s="25"/>
      <c r="PDZ78" s="25"/>
      <c r="PEA78" s="25"/>
      <c r="PEB78" s="25"/>
      <c r="PEC78" s="25"/>
      <c r="PED78" s="25"/>
      <c r="PEE78" s="25"/>
      <c r="PEF78" s="25"/>
      <c r="PEG78" s="25"/>
      <c r="PEH78" s="25"/>
      <c r="PEI78" s="25"/>
      <c r="PEJ78" s="25"/>
      <c r="PEK78" s="25"/>
      <c r="PEL78" s="25"/>
      <c r="PEM78" s="25"/>
      <c r="PEN78" s="25"/>
      <c r="PEO78" s="25"/>
      <c r="PEP78" s="25"/>
      <c r="PEQ78" s="25"/>
      <c r="PER78" s="25"/>
      <c r="PES78" s="25"/>
      <c r="PET78" s="25"/>
      <c r="PEU78" s="25"/>
      <c r="PEV78" s="25"/>
      <c r="PEW78" s="25"/>
      <c r="PEX78" s="25"/>
      <c r="PEY78" s="25"/>
      <c r="PEZ78" s="25"/>
      <c r="PFA78" s="25"/>
      <c r="PFB78" s="25"/>
      <c r="PFC78" s="25"/>
      <c r="PFD78" s="25"/>
      <c r="PFE78" s="25"/>
      <c r="PFF78" s="25"/>
      <c r="PFG78" s="25"/>
      <c r="PFH78" s="25"/>
      <c r="PFI78" s="25"/>
      <c r="PFJ78" s="25"/>
      <c r="PFK78" s="25"/>
      <c r="PFL78" s="25"/>
      <c r="PFM78" s="25"/>
      <c r="PFN78" s="25"/>
      <c r="PFO78" s="25"/>
      <c r="PFP78" s="25"/>
      <c r="PFQ78" s="25"/>
      <c r="PFR78" s="25"/>
      <c r="PFS78" s="25"/>
      <c r="PFT78" s="25"/>
      <c r="PFU78" s="25"/>
      <c r="PFV78" s="25"/>
      <c r="PFW78" s="25"/>
      <c r="PFX78" s="25"/>
      <c r="PFY78" s="25"/>
      <c r="PFZ78" s="25"/>
      <c r="PGA78" s="25"/>
      <c r="PGB78" s="25"/>
      <c r="PGC78" s="25"/>
      <c r="PGD78" s="25"/>
      <c r="PGE78" s="25"/>
      <c r="PGF78" s="25"/>
      <c r="PGG78" s="25"/>
      <c r="PGH78" s="25"/>
      <c r="PGI78" s="25"/>
      <c r="PGJ78" s="25"/>
      <c r="PGK78" s="25"/>
      <c r="PGL78" s="25"/>
      <c r="PGM78" s="25"/>
      <c r="PGN78" s="25"/>
      <c r="PGO78" s="25"/>
      <c r="PGP78" s="25"/>
      <c r="PGQ78" s="25"/>
      <c r="PGR78" s="25"/>
      <c r="PGS78" s="25"/>
      <c r="PGT78" s="25"/>
      <c r="PGU78" s="25"/>
      <c r="PGV78" s="25"/>
      <c r="PGW78" s="25"/>
      <c r="PGX78" s="25"/>
      <c r="PGY78" s="25"/>
      <c r="PGZ78" s="25"/>
      <c r="PHA78" s="25"/>
      <c r="PHB78" s="25"/>
      <c r="PHC78" s="25"/>
      <c r="PHD78" s="25"/>
      <c r="PHE78" s="25"/>
      <c r="PHF78" s="25"/>
      <c r="PHG78" s="25"/>
      <c r="PHH78" s="25"/>
      <c r="PHI78" s="25"/>
      <c r="PHJ78" s="25"/>
      <c r="PHK78" s="25"/>
      <c r="PHL78" s="25"/>
      <c r="PHM78" s="25"/>
      <c r="PHN78" s="25"/>
      <c r="PHO78" s="25"/>
      <c r="PHP78" s="25"/>
      <c r="PHQ78" s="25"/>
      <c r="PHR78" s="25"/>
      <c r="PHS78" s="25"/>
      <c r="PHT78" s="25"/>
      <c r="PHU78" s="25"/>
      <c r="PHV78" s="25"/>
      <c r="PHW78" s="25"/>
      <c r="PHX78" s="25"/>
      <c r="PHY78" s="25"/>
      <c r="PHZ78" s="25"/>
      <c r="PIA78" s="25"/>
      <c r="PIB78" s="25"/>
      <c r="PIC78" s="25"/>
      <c r="PID78" s="25"/>
      <c r="PIE78" s="25"/>
      <c r="PIF78" s="25"/>
      <c r="PIG78" s="25"/>
      <c r="PIH78" s="25"/>
      <c r="PII78" s="25"/>
      <c r="PIJ78" s="25"/>
      <c r="PIK78" s="25"/>
      <c r="PIL78" s="25"/>
      <c r="PIM78" s="25"/>
      <c r="PIN78" s="25"/>
      <c r="PIO78" s="25"/>
      <c r="PIP78" s="25"/>
      <c r="PIQ78" s="25"/>
      <c r="PIR78" s="25"/>
      <c r="PIS78" s="25"/>
      <c r="PIT78" s="25"/>
      <c r="PIU78" s="25"/>
      <c r="PIV78" s="25"/>
      <c r="PIW78" s="25"/>
      <c r="PIX78" s="25"/>
      <c r="PIY78" s="25"/>
      <c r="PIZ78" s="25"/>
      <c r="PJA78" s="25"/>
      <c r="PJB78" s="25"/>
      <c r="PJC78" s="25"/>
      <c r="PJD78" s="25"/>
      <c r="PJE78" s="25"/>
      <c r="PJF78" s="25"/>
      <c r="PJG78" s="25"/>
      <c r="PJH78" s="25"/>
      <c r="PJI78" s="25"/>
      <c r="PJJ78" s="25"/>
      <c r="PJK78" s="25"/>
      <c r="PJL78" s="25"/>
      <c r="PJM78" s="25"/>
      <c r="PJN78" s="25"/>
      <c r="PJO78" s="25"/>
      <c r="PJP78" s="25"/>
      <c r="PJQ78" s="25"/>
      <c r="PJR78" s="25"/>
      <c r="PJS78" s="25"/>
      <c r="PJT78" s="25"/>
      <c r="PJU78" s="25"/>
      <c r="PJV78" s="25"/>
      <c r="PJW78" s="25"/>
      <c r="PJX78" s="25"/>
      <c r="PJY78" s="25"/>
      <c r="PJZ78" s="25"/>
      <c r="PKA78" s="25"/>
      <c r="PKB78" s="25"/>
      <c r="PKC78" s="25"/>
      <c r="PKD78" s="25"/>
      <c r="PKE78" s="25"/>
      <c r="PKF78" s="25"/>
      <c r="PKG78" s="25"/>
      <c r="PKH78" s="25"/>
      <c r="PKI78" s="25"/>
      <c r="PKJ78" s="25"/>
      <c r="PKK78" s="25"/>
      <c r="PKL78" s="25"/>
      <c r="PKM78" s="25"/>
      <c r="PKN78" s="25"/>
      <c r="PKO78" s="25"/>
      <c r="PKP78" s="25"/>
      <c r="PKQ78" s="25"/>
      <c r="PKR78" s="25"/>
      <c r="PKS78" s="25"/>
      <c r="PKT78" s="25"/>
      <c r="PKU78" s="25"/>
      <c r="PKV78" s="25"/>
      <c r="PKW78" s="25"/>
      <c r="PKX78" s="25"/>
      <c r="PKY78" s="25"/>
      <c r="PKZ78" s="25"/>
      <c r="PLA78" s="25"/>
      <c r="PLB78" s="25"/>
      <c r="PLC78" s="25"/>
      <c r="PLD78" s="25"/>
      <c r="PLE78" s="25"/>
      <c r="PLF78" s="25"/>
      <c r="PLG78" s="25"/>
      <c r="PLH78" s="25"/>
      <c r="PLI78" s="25"/>
      <c r="PLJ78" s="25"/>
      <c r="PLK78" s="25"/>
      <c r="PLL78" s="25"/>
      <c r="PLM78" s="25"/>
      <c r="PLN78" s="25"/>
      <c r="PLO78" s="25"/>
      <c r="PLP78" s="25"/>
      <c r="PLQ78" s="25"/>
      <c r="PLR78" s="25"/>
      <c r="PLS78" s="25"/>
      <c r="PLT78" s="25"/>
      <c r="PLU78" s="25"/>
      <c r="PLV78" s="25"/>
      <c r="PLW78" s="25"/>
      <c r="PLX78" s="25"/>
      <c r="PLY78" s="25"/>
      <c r="PLZ78" s="25"/>
      <c r="PMA78" s="25"/>
      <c r="PMB78" s="25"/>
      <c r="PMC78" s="25"/>
      <c r="PMD78" s="25"/>
      <c r="PME78" s="25"/>
      <c r="PMF78" s="25"/>
      <c r="PMG78" s="25"/>
      <c r="PMH78" s="25"/>
      <c r="PMI78" s="25"/>
      <c r="PMJ78" s="25"/>
      <c r="PMK78" s="25"/>
      <c r="PML78" s="25"/>
      <c r="PMM78" s="25"/>
      <c r="PMN78" s="25"/>
      <c r="PMO78" s="25"/>
      <c r="PMP78" s="25"/>
      <c r="PMQ78" s="25"/>
      <c r="PMR78" s="25"/>
      <c r="PMS78" s="25"/>
      <c r="PMT78" s="25"/>
      <c r="PMU78" s="25"/>
      <c r="PMV78" s="25"/>
      <c r="PMW78" s="25"/>
      <c r="PMX78" s="25"/>
      <c r="PMY78" s="25"/>
      <c r="PMZ78" s="25"/>
      <c r="PNA78" s="25"/>
      <c r="PNB78" s="25"/>
      <c r="PNC78" s="25"/>
      <c r="PND78" s="25"/>
      <c r="PNE78" s="25"/>
      <c r="PNF78" s="25"/>
      <c r="PNG78" s="25"/>
      <c r="PNH78" s="25"/>
      <c r="PNI78" s="25"/>
      <c r="PNJ78" s="25"/>
      <c r="PNK78" s="25"/>
      <c r="PNL78" s="25"/>
      <c r="PNM78" s="25"/>
      <c r="PNN78" s="25"/>
      <c r="PNO78" s="25"/>
      <c r="PNP78" s="25"/>
      <c r="PNQ78" s="25"/>
      <c r="PNR78" s="25"/>
      <c r="PNS78" s="25"/>
      <c r="PNT78" s="25"/>
      <c r="PNU78" s="25"/>
      <c r="PNV78" s="25"/>
      <c r="PNW78" s="25"/>
      <c r="PNX78" s="25"/>
      <c r="PNY78" s="25"/>
      <c r="PNZ78" s="25"/>
      <c r="POA78" s="25"/>
      <c r="POB78" s="25"/>
      <c r="POC78" s="25"/>
      <c r="POD78" s="25"/>
      <c r="POE78" s="25"/>
      <c r="POF78" s="25"/>
      <c r="POG78" s="25"/>
      <c r="POH78" s="25"/>
      <c r="POI78" s="25"/>
      <c r="POJ78" s="25"/>
      <c r="POK78" s="25"/>
      <c r="POL78" s="25"/>
      <c r="POM78" s="25"/>
      <c r="PON78" s="25"/>
      <c r="POO78" s="25"/>
      <c r="POP78" s="25"/>
      <c r="POQ78" s="25"/>
      <c r="POR78" s="25"/>
      <c r="POS78" s="25"/>
      <c r="POT78" s="25"/>
      <c r="POU78" s="25"/>
      <c r="POV78" s="25"/>
      <c r="POW78" s="25"/>
      <c r="POX78" s="25"/>
      <c r="POY78" s="25"/>
      <c r="POZ78" s="25"/>
      <c r="PPA78" s="25"/>
      <c r="PPB78" s="25"/>
      <c r="PPC78" s="25"/>
      <c r="PPD78" s="25"/>
      <c r="PPE78" s="25"/>
      <c r="PPF78" s="25"/>
      <c r="PPG78" s="25"/>
      <c r="PPH78" s="25"/>
      <c r="PPI78" s="25"/>
      <c r="PPJ78" s="25"/>
      <c r="PPK78" s="25"/>
      <c r="PPL78" s="25"/>
      <c r="PPM78" s="25"/>
      <c r="PPN78" s="25"/>
      <c r="PPO78" s="25"/>
      <c r="PPP78" s="25"/>
      <c r="PPQ78" s="25"/>
      <c r="PPR78" s="25"/>
      <c r="PPS78" s="25"/>
      <c r="PPT78" s="25"/>
      <c r="PPU78" s="25"/>
      <c r="PPV78" s="25"/>
      <c r="PPW78" s="25"/>
      <c r="PPX78" s="25"/>
      <c r="PPY78" s="25"/>
      <c r="PPZ78" s="25"/>
      <c r="PQA78" s="25"/>
      <c r="PQB78" s="25"/>
      <c r="PQC78" s="25"/>
      <c r="PQD78" s="25"/>
      <c r="PQE78" s="25"/>
      <c r="PQF78" s="25"/>
      <c r="PQG78" s="25"/>
      <c r="PQH78" s="25"/>
      <c r="PQI78" s="25"/>
      <c r="PQJ78" s="25"/>
      <c r="PQK78" s="25"/>
      <c r="PQL78" s="25"/>
      <c r="PQM78" s="25"/>
      <c r="PQN78" s="25"/>
      <c r="PQO78" s="25"/>
      <c r="PQP78" s="25"/>
      <c r="PQQ78" s="25"/>
      <c r="PQR78" s="25"/>
      <c r="PQS78" s="25"/>
      <c r="PQT78" s="25"/>
      <c r="PQU78" s="25"/>
      <c r="PQV78" s="25"/>
      <c r="PQW78" s="25"/>
      <c r="PQX78" s="25"/>
      <c r="PQY78" s="25"/>
      <c r="PQZ78" s="25"/>
      <c r="PRA78" s="25"/>
      <c r="PRB78" s="25"/>
      <c r="PRC78" s="25"/>
      <c r="PRD78" s="25"/>
      <c r="PRE78" s="25"/>
      <c r="PRF78" s="25"/>
      <c r="PRG78" s="25"/>
      <c r="PRH78" s="25"/>
      <c r="PRI78" s="25"/>
      <c r="PRJ78" s="25"/>
      <c r="PRK78" s="25"/>
      <c r="PRL78" s="25"/>
      <c r="PRM78" s="25"/>
      <c r="PRN78" s="25"/>
      <c r="PRO78" s="25"/>
      <c r="PRP78" s="25"/>
      <c r="PRQ78" s="25"/>
      <c r="PRR78" s="25"/>
      <c r="PRS78" s="25"/>
      <c r="PRT78" s="25"/>
      <c r="PRU78" s="25"/>
      <c r="PRV78" s="25"/>
      <c r="PRW78" s="25"/>
      <c r="PRX78" s="25"/>
      <c r="PRY78" s="25"/>
      <c r="PRZ78" s="25"/>
      <c r="PSA78" s="25"/>
      <c r="PSB78" s="25"/>
      <c r="PSC78" s="25"/>
      <c r="PSD78" s="25"/>
      <c r="PSE78" s="25"/>
      <c r="PSF78" s="25"/>
      <c r="PSG78" s="25"/>
      <c r="PSH78" s="25"/>
      <c r="PSI78" s="25"/>
      <c r="PSJ78" s="25"/>
      <c r="PSK78" s="25"/>
      <c r="PSL78" s="25"/>
      <c r="PSM78" s="25"/>
      <c r="PSN78" s="25"/>
      <c r="PSO78" s="25"/>
      <c r="PSP78" s="25"/>
      <c r="PSQ78" s="25"/>
      <c r="PSR78" s="25"/>
      <c r="PSS78" s="25"/>
      <c r="PST78" s="25"/>
      <c r="PSU78" s="25"/>
      <c r="PSV78" s="25"/>
      <c r="PSW78" s="25"/>
      <c r="PSX78" s="25"/>
      <c r="PSY78" s="25"/>
      <c r="PSZ78" s="25"/>
      <c r="PTA78" s="25"/>
      <c r="PTB78" s="25"/>
      <c r="PTC78" s="25"/>
      <c r="PTD78" s="25"/>
      <c r="PTE78" s="25"/>
      <c r="PTF78" s="25"/>
      <c r="PTG78" s="25"/>
      <c r="PTH78" s="25"/>
      <c r="PTI78" s="25"/>
      <c r="PTJ78" s="25"/>
      <c r="PTK78" s="25"/>
      <c r="PTL78" s="25"/>
      <c r="PTM78" s="25"/>
      <c r="PTN78" s="25"/>
      <c r="PTO78" s="25"/>
      <c r="PTP78" s="25"/>
      <c r="PTQ78" s="25"/>
      <c r="PTR78" s="25"/>
      <c r="PTS78" s="25"/>
      <c r="PTT78" s="25"/>
      <c r="PTU78" s="25"/>
      <c r="PTV78" s="25"/>
      <c r="PTW78" s="25"/>
      <c r="PTX78" s="25"/>
      <c r="PTY78" s="25"/>
      <c r="PTZ78" s="25"/>
      <c r="PUA78" s="25"/>
      <c r="PUB78" s="25"/>
      <c r="PUC78" s="25"/>
      <c r="PUD78" s="25"/>
      <c r="PUE78" s="25"/>
      <c r="PUF78" s="25"/>
      <c r="PUG78" s="25"/>
      <c r="PUH78" s="25"/>
      <c r="PUI78" s="25"/>
      <c r="PUJ78" s="25"/>
      <c r="PUK78" s="25"/>
      <c r="PUL78" s="25"/>
      <c r="PUM78" s="25"/>
      <c r="PUN78" s="25"/>
      <c r="PUO78" s="25"/>
      <c r="PUP78" s="25"/>
      <c r="PUQ78" s="25"/>
      <c r="PUR78" s="25"/>
      <c r="PUS78" s="25"/>
      <c r="PUT78" s="25"/>
      <c r="PUU78" s="25"/>
      <c r="PUV78" s="25"/>
      <c r="PUW78" s="25"/>
      <c r="PUX78" s="25"/>
      <c r="PUY78" s="25"/>
      <c r="PUZ78" s="25"/>
      <c r="PVA78" s="25"/>
      <c r="PVB78" s="25"/>
      <c r="PVC78" s="25"/>
      <c r="PVD78" s="25"/>
      <c r="PVE78" s="25"/>
      <c r="PVF78" s="25"/>
      <c r="PVG78" s="25"/>
      <c r="PVH78" s="25"/>
      <c r="PVI78" s="25"/>
      <c r="PVJ78" s="25"/>
      <c r="PVK78" s="25"/>
      <c r="PVL78" s="25"/>
      <c r="PVM78" s="25"/>
      <c r="PVN78" s="25"/>
      <c r="PVO78" s="25"/>
      <c r="PVP78" s="25"/>
      <c r="PVQ78" s="25"/>
      <c r="PVR78" s="25"/>
      <c r="PVS78" s="25"/>
      <c r="PVT78" s="25"/>
      <c r="PVU78" s="25"/>
      <c r="PVV78" s="25"/>
      <c r="PVW78" s="25"/>
      <c r="PVX78" s="25"/>
      <c r="PVY78" s="25"/>
      <c r="PVZ78" s="25"/>
      <c r="PWA78" s="25"/>
      <c r="PWB78" s="25"/>
      <c r="PWC78" s="25"/>
      <c r="PWD78" s="25"/>
      <c r="PWE78" s="25"/>
      <c r="PWF78" s="25"/>
      <c r="PWG78" s="25"/>
      <c r="PWH78" s="25"/>
      <c r="PWI78" s="25"/>
      <c r="PWJ78" s="25"/>
      <c r="PWK78" s="25"/>
      <c r="PWL78" s="25"/>
      <c r="PWM78" s="25"/>
      <c r="PWN78" s="25"/>
      <c r="PWO78" s="25"/>
      <c r="PWP78" s="25"/>
      <c r="PWQ78" s="25"/>
      <c r="PWR78" s="25"/>
      <c r="PWS78" s="25"/>
      <c r="PWT78" s="25"/>
      <c r="PWU78" s="25"/>
      <c r="PWV78" s="25"/>
      <c r="PWW78" s="25"/>
      <c r="PWX78" s="25"/>
      <c r="PWY78" s="25"/>
      <c r="PWZ78" s="25"/>
      <c r="PXA78" s="25"/>
      <c r="PXB78" s="25"/>
      <c r="PXC78" s="25"/>
      <c r="PXD78" s="25"/>
      <c r="PXE78" s="25"/>
      <c r="PXF78" s="25"/>
      <c r="PXG78" s="25"/>
      <c r="PXH78" s="25"/>
      <c r="PXI78" s="25"/>
      <c r="PXJ78" s="25"/>
      <c r="PXK78" s="25"/>
      <c r="PXL78" s="25"/>
      <c r="PXM78" s="25"/>
      <c r="PXN78" s="25"/>
      <c r="PXO78" s="25"/>
      <c r="PXP78" s="25"/>
      <c r="PXQ78" s="25"/>
      <c r="PXR78" s="25"/>
      <c r="PXS78" s="25"/>
      <c r="PXT78" s="25"/>
      <c r="PXU78" s="25"/>
      <c r="PXV78" s="25"/>
      <c r="PXW78" s="25"/>
      <c r="PXX78" s="25"/>
      <c r="PXY78" s="25"/>
      <c r="PXZ78" s="25"/>
      <c r="PYA78" s="25"/>
      <c r="PYB78" s="25"/>
      <c r="PYC78" s="25"/>
      <c r="PYD78" s="25"/>
      <c r="PYE78" s="25"/>
      <c r="PYF78" s="25"/>
      <c r="PYG78" s="25"/>
      <c r="PYH78" s="25"/>
      <c r="PYI78" s="25"/>
      <c r="PYJ78" s="25"/>
      <c r="PYK78" s="25"/>
      <c r="PYL78" s="25"/>
      <c r="PYM78" s="25"/>
      <c r="PYN78" s="25"/>
      <c r="PYO78" s="25"/>
      <c r="PYP78" s="25"/>
      <c r="PYQ78" s="25"/>
      <c r="PYR78" s="25"/>
      <c r="PYS78" s="25"/>
      <c r="PYT78" s="25"/>
      <c r="PYU78" s="25"/>
      <c r="PYV78" s="25"/>
      <c r="PYW78" s="25"/>
      <c r="PYX78" s="25"/>
      <c r="PYY78" s="25"/>
      <c r="PYZ78" s="25"/>
      <c r="PZA78" s="25"/>
      <c r="PZB78" s="25"/>
      <c r="PZC78" s="25"/>
      <c r="PZD78" s="25"/>
      <c r="PZE78" s="25"/>
      <c r="PZF78" s="25"/>
      <c r="PZG78" s="25"/>
      <c r="PZH78" s="25"/>
      <c r="PZI78" s="25"/>
      <c r="PZJ78" s="25"/>
      <c r="PZK78" s="25"/>
      <c r="PZL78" s="25"/>
      <c r="PZM78" s="25"/>
      <c r="PZN78" s="25"/>
      <c r="PZO78" s="25"/>
      <c r="PZP78" s="25"/>
      <c r="PZQ78" s="25"/>
      <c r="PZR78" s="25"/>
      <c r="PZS78" s="25"/>
      <c r="PZT78" s="25"/>
      <c r="PZU78" s="25"/>
      <c r="PZV78" s="25"/>
      <c r="PZW78" s="25"/>
      <c r="PZX78" s="25"/>
      <c r="PZY78" s="25"/>
      <c r="PZZ78" s="25"/>
      <c r="QAA78" s="25"/>
      <c r="QAB78" s="25"/>
      <c r="QAC78" s="25"/>
      <c r="QAD78" s="25"/>
      <c r="QAE78" s="25"/>
      <c r="QAF78" s="25"/>
      <c r="QAG78" s="25"/>
      <c r="QAH78" s="25"/>
      <c r="QAI78" s="25"/>
      <c r="QAJ78" s="25"/>
      <c r="QAK78" s="25"/>
      <c r="QAL78" s="25"/>
      <c r="QAM78" s="25"/>
      <c r="QAN78" s="25"/>
      <c r="QAO78" s="25"/>
      <c r="QAP78" s="25"/>
      <c r="QAQ78" s="25"/>
      <c r="QAR78" s="25"/>
      <c r="QAS78" s="25"/>
      <c r="QAT78" s="25"/>
      <c r="QAU78" s="25"/>
      <c r="QAV78" s="25"/>
      <c r="QAW78" s="25"/>
      <c r="QAX78" s="25"/>
      <c r="QAY78" s="25"/>
      <c r="QAZ78" s="25"/>
      <c r="QBA78" s="25"/>
      <c r="QBB78" s="25"/>
      <c r="QBC78" s="25"/>
      <c r="QBD78" s="25"/>
      <c r="QBE78" s="25"/>
      <c r="QBF78" s="25"/>
      <c r="QBG78" s="25"/>
      <c r="QBH78" s="25"/>
      <c r="QBI78" s="25"/>
      <c r="QBJ78" s="25"/>
      <c r="QBK78" s="25"/>
      <c r="QBL78" s="25"/>
      <c r="QBM78" s="25"/>
      <c r="QBN78" s="25"/>
      <c r="QBO78" s="25"/>
      <c r="QBP78" s="25"/>
      <c r="QBQ78" s="25"/>
      <c r="QBR78" s="25"/>
      <c r="QBS78" s="25"/>
      <c r="QBT78" s="25"/>
      <c r="QBU78" s="25"/>
      <c r="QBV78" s="25"/>
      <c r="QBW78" s="25"/>
      <c r="QBX78" s="25"/>
      <c r="QBY78" s="25"/>
      <c r="QBZ78" s="25"/>
      <c r="QCA78" s="25"/>
      <c r="QCB78" s="25"/>
      <c r="QCC78" s="25"/>
      <c r="QCD78" s="25"/>
      <c r="QCE78" s="25"/>
      <c r="QCF78" s="25"/>
      <c r="QCG78" s="25"/>
      <c r="QCH78" s="25"/>
      <c r="QCI78" s="25"/>
      <c r="QCJ78" s="25"/>
      <c r="QCK78" s="25"/>
      <c r="QCL78" s="25"/>
      <c r="QCM78" s="25"/>
      <c r="QCN78" s="25"/>
      <c r="QCO78" s="25"/>
      <c r="QCP78" s="25"/>
      <c r="QCQ78" s="25"/>
      <c r="QCR78" s="25"/>
      <c r="QCS78" s="25"/>
      <c r="QCT78" s="25"/>
      <c r="QCU78" s="25"/>
      <c r="QCV78" s="25"/>
      <c r="QCW78" s="25"/>
      <c r="QCX78" s="25"/>
      <c r="QCY78" s="25"/>
      <c r="QCZ78" s="25"/>
      <c r="QDA78" s="25"/>
      <c r="QDB78" s="25"/>
      <c r="QDC78" s="25"/>
      <c r="QDD78" s="25"/>
      <c r="QDE78" s="25"/>
      <c r="QDF78" s="25"/>
      <c r="QDG78" s="25"/>
      <c r="QDH78" s="25"/>
      <c r="QDI78" s="25"/>
      <c r="QDJ78" s="25"/>
      <c r="QDK78" s="25"/>
      <c r="QDL78" s="25"/>
      <c r="QDM78" s="25"/>
      <c r="QDN78" s="25"/>
      <c r="QDO78" s="25"/>
      <c r="QDP78" s="25"/>
      <c r="QDQ78" s="25"/>
      <c r="QDR78" s="25"/>
      <c r="QDS78" s="25"/>
      <c r="QDT78" s="25"/>
      <c r="QDU78" s="25"/>
      <c r="QDV78" s="25"/>
      <c r="QDW78" s="25"/>
      <c r="QDX78" s="25"/>
      <c r="QDY78" s="25"/>
      <c r="QDZ78" s="25"/>
      <c r="QEA78" s="25"/>
      <c r="QEB78" s="25"/>
      <c r="QEC78" s="25"/>
      <c r="QED78" s="25"/>
      <c r="QEE78" s="25"/>
      <c r="QEF78" s="25"/>
      <c r="QEG78" s="25"/>
      <c r="QEH78" s="25"/>
      <c r="QEI78" s="25"/>
      <c r="QEJ78" s="25"/>
      <c r="QEK78" s="25"/>
      <c r="QEL78" s="25"/>
      <c r="QEM78" s="25"/>
      <c r="QEN78" s="25"/>
      <c r="QEO78" s="25"/>
      <c r="QEP78" s="25"/>
      <c r="QEQ78" s="25"/>
      <c r="QER78" s="25"/>
      <c r="QES78" s="25"/>
      <c r="QET78" s="25"/>
      <c r="QEU78" s="25"/>
      <c r="QEV78" s="25"/>
      <c r="QEW78" s="25"/>
      <c r="QEX78" s="25"/>
      <c r="QEY78" s="25"/>
      <c r="QEZ78" s="25"/>
      <c r="QFA78" s="25"/>
      <c r="QFB78" s="25"/>
      <c r="QFC78" s="25"/>
      <c r="QFD78" s="25"/>
      <c r="QFE78" s="25"/>
      <c r="QFF78" s="25"/>
      <c r="QFG78" s="25"/>
      <c r="QFH78" s="25"/>
      <c r="QFI78" s="25"/>
      <c r="QFJ78" s="25"/>
      <c r="QFK78" s="25"/>
      <c r="QFL78" s="25"/>
      <c r="QFM78" s="25"/>
      <c r="QFN78" s="25"/>
      <c r="QFO78" s="25"/>
      <c r="QFP78" s="25"/>
      <c r="QFQ78" s="25"/>
      <c r="QFR78" s="25"/>
      <c r="QFS78" s="25"/>
      <c r="QFT78" s="25"/>
      <c r="QFU78" s="25"/>
      <c r="QFV78" s="25"/>
      <c r="QFW78" s="25"/>
      <c r="QFX78" s="25"/>
      <c r="QFY78" s="25"/>
      <c r="QFZ78" s="25"/>
      <c r="QGA78" s="25"/>
      <c r="QGB78" s="25"/>
      <c r="QGC78" s="25"/>
      <c r="QGD78" s="25"/>
      <c r="QGE78" s="25"/>
      <c r="QGF78" s="25"/>
      <c r="QGG78" s="25"/>
      <c r="QGH78" s="25"/>
      <c r="QGI78" s="25"/>
      <c r="QGJ78" s="25"/>
      <c r="QGK78" s="25"/>
      <c r="QGL78" s="25"/>
      <c r="QGM78" s="25"/>
      <c r="QGN78" s="25"/>
      <c r="QGO78" s="25"/>
      <c r="QGP78" s="25"/>
      <c r="QGQ78" s="25"/>
      <c r="QGR78" s="25"/>
      <c r="QGS78" s="25"/>
      <c r="QGT78" s="25"/>
      <c r="QGU78" s="25"/>
      <c r="QGV78" s="25"/>
      <c r="QGW78" s="25"/>
      <c r="QGX78" s="25"/>
      <c r="QGY78" s="25"/>
      <c r="QGZ78" s="25"/>
      <c r="QHA78" s="25"/>
      <c r="QHB78" s="25"/>
      <c r="QHC78" s="25"/>
      <c r="QHD78" s="25"/>
      <c r="QHE78" s="25"/>
      <c r="QHF78" s="25"/>
      <c r="QHG78" s="25"/>
      <c r="QHH78" s="25"/>
      <c r="QHI78" s="25"/>
      <c r="QHJ78" s="25"/>
      <c r="QHK78" s="25"/>
      <c r="QHL78" s="25"/>
      <c r="QHM78" s="25"/>
      <c r="QHN78" s="25"/>
      <c r="QHO78" s="25"/>
      <c r="QHP78" s="25"/>
      <c r="QHQ78" s="25"/>
      <c r="QHR78" s="25"/>
      <c r="QHS78" s="25"/>
      <c r="QHT78" s="25"/>
      <c r="QHU78" s="25"/>
      <c r="QHV78" s="25"/>
      <c r="QHW78" s="25"/>
      <c r="QHX78" s="25"/>
      <c r="QHY78" s="25"/>
      <c r="QHZ78" s="25"/>
      <c r="QIA78" s="25"/>
      <c r="QIB78" s="25"/>
      <c r="QIC78" s="25"/>
      <c r="QID78" s="25"/>
      <c r="QIE78" s="25"/>
      <c r="QIF78" s="25"/>
      <c r="QIG78" s="25"/>
      <c r="QIH78" s="25"/>
      <c r="QII78" s="25"/>
      <c r="QIJ78" s="25"/>
      <c r="QIK78" s="25"/>
      <c r="QIL78" s="25"/>
      <c r="QIM78" s="25"/>
      <c r="QIN78" s="25"/>
      <c r="QIO78" s="25"/>
      <c r="QIP78" s="25"/>
      <c r="QIQ78" s="25"/>
      <c r="QIR78" s="25"/>
      <c r="QIS78" s="25"/>
      <c r="QIT78" s="25"/>
      <c r="QIU78" s="25"/>
      <c r="QIV78" s="25"/>
      <c r="QIW78" s="25"/>
      <c r="QIX78" s="25"/>
      <c r="QIY78" s="25"/>
      <c r="QIZ78" s="25"/>
      <c r="QJA78" s="25"/>
      <c r="QJB78" s="25"/>
      <c r="QJC78" s="25"/>
      <c r="QJD78" s="25"/>
      <c r="QJE78" s="25"/>
      <c r="QJF78" s="25"/>
      <c r="QJG78" s="25"/>
      <c r="QJH78" s="25"/>
      <c r="QJI78" s="25"/>
      <c r="QJJ78" s="25"/>
      <c r="QJK78" s="25"/>
      <c r="QJL78" s="25"/>
      <c r="QJM78" s="25"/>
      <c r="QJN78" s="25"/>
      <c r="QJO78" s="25"/>
      <c r="QJP78" s="25"/>
      <c r="QJQ78" s="25"/>
      <c r="QJR78" s="25"/>
      <c r="QJS78" s="25"/>
      <c r="QJT78" s="25"/>
      <c r="QJU78" s="25"/>
      <c r="QJV78" s="25"/>
      <c r="QJW78" s="25"/>
      <c r="QJX78" s="25"/>
      <c r="QJY78" s="25"/>
      <c r="QJZ78" s="25"/>
      <c r="QKA78" s="25"/>
      <c r="QKB78" s="25"/>
      <c r="QKC78" s="25"/>
      <c r="QKD78" s="25"/>
      <c r="QKE78" s="25"/>
      <c r="QKF78" s="25"/>
      <c r="QKG78" s="25"/>
      <c r="QKH78" s="25"/>
      <c r="QKI78" s="25"/>
      <c r="QKJ78" s="25"/>
      <c r="QKK78" s="25"/>
      <c r="QKL78" s="25"/>
      <c r="QKM78" s="25"/>
      <c r="QKN78" s="25"/>
      <c r="QKO78" s="25"/>
      <c r="QKP78" s="25"/>
      <c r="QKQ78" s="25"/>
      <c r="QKR78" s="25"/>
      <c r="QKS78" s="25"/>
      <c r="QKT78" s="25"/>
      <c r="QKU78" s="25"/>
      <c r="QKV78" s="25"/>
      <c r="QKW78" s="25"/>
      <c r="QKX78" s="25"/>
      <c r="QKY78" s="25"/>
      <c r="QKZ78" s="25"/>
      <c r="QLA78" s="25"/>
      <c r="QLB78" s="25"/>
      <c r="QLC78" s="25"/>
      <c r="QLD78" s="25"/>
      <c r="QLE78" s="25"/>
      <c r="QLF78" s="25"/>
      <c r="QLG78" s="25"/>
      <c r="QLH78" s="25"/>
      <c r="QLI78" s="25"/>
      <c r="QLJ78" s="25"/>
      <c r="QLK78" s="25"/>
      <c r="QLL78" s="25"/>
      <c r="QLM78" s="25"/>
      <c r="QLN78" s="25"/>
      <c r="QLO78" s="25"/>
      <c r="QLP78" s="25"/>
      <c r="QLQ78" s="25"/>
      <c r="QLR78" s="25"/>
      <c r="QLS78" s="25"/>
      <c r="QLT78" s="25"/>
      <c r="QLU78" s="25"/>
      <c r="QLV78" s="25"/>
      <c r="QLW78" s="25"/>
      <c r="QLX78" s="25"/>
      <c r="QLY78" s="25"/>
      <c r="QLZ78" s="25"/>
      <c r="QMA78" s="25"/>
      <c r="QMB78" s="25"/>
      <c r="QMC78" s="25"/>
      <c r="QMD78" s="25"/>
      <c r="QME78" s="25"/>
      <c r="QMF78" s="25"/>
      <c r="QMG78" s="25"/>
      <c r="QMH78" s="25"/>
      <c r="QMI78" s="25"/>
      <c r="QMJ78" s="25"/>
      <c r="QMK78" s="25"/>
      <c r="QML78" s="25"/>
      <c r="QMM78" s="25"/>
      <c r="QMN78" s="25"/>
      <c r="QMO78" s="25"/>
      <c r="QMP78" s="25"/>
      <c r="QMQ78" s="25"/>
      <c r="QMR78" s="25"/>
      <c r="QMS78" s="25"/>
      <c r="QMT78" s="25"/>
      <c r="QMU78" s="25"/>
      <c r="QMV78" s="25"/>
      <c r="QMW78" s="25"/>
      <c r="QMX78" s="25"/>
      <c r="QMY78" s="25"/>
      <c r="QMZ78" s="25"/>
      <c r="QNA78" s="25"/>
      <c r="QNB78" s="25"/>
      <c r="QNC78" s="25"/>
      <c r="QND78" s="25"/>
      <c r="QNE78" s="25"/>
      <c r="QNF78" s="25"/>
      <c r="QNG78" s="25"/>
      <c r="QNH78" s="25"/>
      <c r="QNI78" s="25"/>
      <c r="QNJ78" s="25"/>
      <c r="QNK78" s="25"/>
      <c r="QNL78" s="25"/>
      <c r="QNM78" s="25"/>
      <c r="QNN78" s="25"/>
      <c r="QNO78" s="25"/>
      <c r="QNP78" s="25"/>
      <c r="QNQ78" s="25"/>
      <c r="QNR78" s="25"/>
      <c r="QNS78" s="25"/>
      <c r="QNT78" s="25"/>
      <c r="QNU78" s="25"/>
      <c r="QNV78" s="25"/>
      <c r="QNW78" s="25"/>
      <c r="QNX78" s="25"/>
      <c r="QNY78" s="25"/>
      <c r="QNZ78" s="25"/>
      <c r="QOA78" s="25"/>
      <c r="QOB78" s="25"/>
      <c r="QOC78" s="25"/>
      <c r="QOD78" s="25"/>
      <c r="QOE78" s="25"/>
      <c r="QOF78" s="25"/>
      <c r="QOG78" s="25"/>
      <c r="QOH78" s="25"/>
      <c r="QOI78" s="25"/>
      <c r="QOJ78" s="25"/>
      <c r="QOK78" s="25"/>
      <c r="QOL78" s="25"/>
      <c r="QOM78" s="25"/>
      <c r="QON78" s="25"/>
      <c r="QOO78" s="25"/>
      <c r="QOP78" s="25"/>
      <c r="QOQ78" s="25"/>
      <c r="QOR78" s="25"/>
      <c r="QOS78" s="25"/>
      <c r="QOT78" s="25"/>
      <c r="QOU78" s="25"/>
      <c r="QOV78" s="25"/>
      <c r="QOW78" s="25"/>
      <c r="QOX78" s="25"/>
      <c r="QOY78" s="25"/>
      <c r="QOZ78" s="25"/>
      <c r="QPA78" s="25"/>
      <c r="QPB78" s="25"/>
      <c r="QPC78" s="25"/>
      <c r="QPD78" s="25"/>
      <c r="QPE78" s="25"/>
      <c r="QPF78" s="25"/>
      <c r="QPG78" s="25"/>
      <c r="QPH78" s="25"/>
      <c r="QPI78" s="25"/>
      <c r="QPJ78" s="25"/>
      <c r="QPK78" s="25"/>
      <c r="QPL78" s="25"/>
      <c r="QPM78" s="25"/>
      <c r="QPN78" s="25"/>
      <c r="QPO78" s="25"/>
      <c r="QPP78" s="25"/>
      <c r="QPQ78" s="25"/>
      <c r="QPR78" s="25"/>
      <c r="QPS78" s="25"/>
      <c r="QPT78" s="25"/>
      <c r="QPU78" s="25"/>
      <c r="QPV78" s="25"/>
      <c r="QPW78" s="25"/>
      <c r="QPX78" s="25"/>
      <c r="QPY78" s="25"/>
      <c r="QPZ78" s="25"/>
      <c r="QQA78" s="25"/>
      <c r="QQB78" s="25"/>
      <c r="QQC78" s="25"/>
      <c r="QQD78" s="25"/>
      <c r="QQE78" s="25"/>
      <c r="QQF78" s="25"/>
      <c r="QQG78" s="25"/>
      <c r="QQH78" s="25"/>
      <c r="QQI78" s="25"/>
      <c r="QQJ78" s="25"/>
      <c r="QQK78" s="25"/>
      <c r="QQL78" s="25"/>
      <c r="QQM78" s="25"/>
      <c r="QQN78" s="25"/>
      <c r="QQO78" s="25"/>
      <c r="QQP78" s="25"/>
      <c r="QQQ78" s="25"/>
      <c r="QQR78" s="25"/>
      <c r="QQS78" s="25"/>
      <c r="QQT78" s="25"/>
      <c r="QQU78" s="25"/>
      <c r="QQV78" s="25"/>
      <c r="QQW78" s="25"/>
      <c r="QQX78" s="25"/>
      <c r="QQY78" s="25"/>
      <c r="QQZ78" s="25"/>
      <c r="QRA78" s="25"/>
      <c r="QRB78" s="25"/>
      <c r="QRC78" s="25"/>
      <c r="QRD78" s="25"/>
      <c r="QRE78" s="25"/>
      <c r="QRF78" s="25"/>
      <c r="QRG78" s="25"/>
      <c r="QRH78" s="25"/>
      <c r="QRI78" s="25"/>
      <c r="QRJ78" s="25"/>
      <c r="QRK78" s="25"/>
      <c r="QRL78" s="25"/>
      <c r="QRM78" s="25"/>
      <c r="QRN78" s="25"/>
      <c r="QRO78" s="25"/>
      <c r="QRP78" s="25"/>
      <c r="QRQ78" s="25"/>
      <c r="QRR78" s="25"/>
      <c r="QRS78" s="25"/>
      <c r="QRT78" s="25"/>
      <c r="QRU78" s="25"/>
      <c r="QRV78" s="25"/>
      <c r="QRW78" s="25"/>
      <c r="QRX78" s="25"/>
      <c r="QRY78" s="25"/>
      <c r="QRZ78" s="25"/>
      <c r="QSA78" s="25"/>
      <c r="QSB78" s="25"/>
      <c r="QSC78" s="25"/>
      <c r="QSD78" s="25"/>
      <c r="QSE78" s="25"/>
      <c r="QSF78" s="25"/>
      <c r="QSG78" s="25"/>
      <c r="QSH78" s="25"/>
      <c r="QSI78" s="25"/>
      <c r="QSJ78" s="25"/>
      <c r="QSK78" s="25"/>
      <c r="QSL78" s="25"/>
      <c r="QSM78" s="25"/>
      <c r="QSN78" s="25"/>
      <c r="QSO78" s="25"/>
      <c r="QSP78" s="25"/>
      <c r="QSQ78" s="25"/>
      <c r="QSR78" s="25"/>
      <c r="QSS78" s="25"/>
      <c r="QST78" s="25"/>
      <c r="QSU78" s="25"/>
      <c r="QSV78" s="25"/>
      <c r="QSW78" s="25"/>
      <c r="QSX78" s="25"/>
      <c r="QSY78" s="25"/>
      <c r="QSZ78" s="25"/>
      <c r="QTA78" s="25"/>
      <c r="QTB78" s="25"/>
      <c r="QTC78" s="25"/>
      <c r="QTD78" s="25"/>
      <c r="QTE78" s="25"/>
      <c r="QTF78" s="25"/>
      <c r="QTG78" s="25"/>
      <c r="QTH78" s="25"/>
      <c r="QTI78" s="25"/>
      <c r="QTJ78" s="25"/>
      <c r="QTK78" s="25"/>
      <c r="QTL78" s="25"/>
      <c r="QTM78" s="25"/>
      <c r="QTN78" s="25"/>
      <c r="QTO78" s="25"/>
      <c r="QTP78" s="25"/>
      <c r="QTQ78" s="25"/>
      <c r="QTR78" s="25"/>
      <c r="QTS78" s="25"/>
      <c r="QTT78" s="25"/>
      <c r="QTU78" s="25"/>
      <c r="QTV78" s="25"/>
      <c r="QTW78" s="25"/>
      <c r="QTX78" s="25"/>
      <c r="QTY78" s="25"/>
      <c r="QTZ78" s="25"/>
      <c r="QUA78" s="25"/>
      <c r="QUB78" s="25"/>
      <c r="QUC78" s="25"/>
      <c r="QUD78" s="25"/>
      <c r="QUE78" s="25"/>
      <c r="QUF78" s="25"/>
      <c r="QUG78" s="25"/>
      <c r="QUH78" s="25"/>
      <c r="QUI78" s="25"/>
      <c r="QUJ78" s="25"/>
      <c r="QUK78" s="25"/>
      <c r="QUL78" s="25"/>
      <c r="QUM78" s="25"/>
      <c r="QUN78" s="25"/>
      <c r="QUO78" s="25"/>
      <c r="QUP78" s="25"/>
      <c r="QUQ78" s="25"/>
      <c r="QUR78" s="25"/>
      <c r="QUS78" s="25"/>
      <c r="QUT78" s="25"/>
      <c r="QUU78" s="25"/>
      <c r="QUV78" s="25"/>
      <c r="QUW78" s="25"/>
      <c r="QUX78" s="25"/>
      <c r="QUY78" s="25"/>
      <c r="QUZ78" s="25"/>
      <c r="QVA78" s="25"/>
      <c r="QVB78" s="25"/>
      <c r="QVC78" s="25"/>
      <c r="QVD78" s="25"/>
      <c r="QVE78" s="25"/>
      <c r="QVF78" s="25"/>
      <c r="QVG78" s="25"/>
      <c r="QVH78" s="25"/>
      <c r="QVI78" s="25"/>
      <c r="QVJ78" s="25"/>
      <c r="QVK78" s="25"/>
      <c r="QVL78" s="25"/>
      <c r="QVM78" s="25"/>
      <c r="QVN78" s="25"/>
      <c r="QVO78" s="25"/>
      <c r="QVP78" s="25"/>
      <c r="QVQ78" s="25"/>
      <c r="QVR78" s="25"/>
      <c r="QVS78" s="25"/>
      <c r="QVT78" s="25"/>
      <c r="QVU78" s="25"/>
      <c r="QVV78" s="25"/>
      <c r="QVW78" s="25"/>
      <c r="QVX78" s="25"/>
      <c r="QVY78" s="25"/>
      <c r="QVZ78" s="25"/>
      <c r="QWA78" s="25"/>
      <c r="QWB78" s="25"/>
      <c r="QWC78" s="25"/>
      <c r="QWD78" s="25"/>
      <c r="QWE78" s="25"/>
      <c r="QWF78" s="25"/>
      <c r="QWG78" s="25"/>
      <c r="QWH78" s="25"/>
      <c r="QWI78" s="25"/>
      <c r="QWJ78" s="25"/>
      <c r="QWK78" s="25"/>
      <c r="QWL78" s="25"/>
      <c r="QWM78" s="25"/>
      <c r="QWN78" s="25"/>
      <c r="QWO78" s="25"/>
      <c r="QWP78" s="25"/>
      <c r="QWQ78" s="25"/>
      <c r="QWR78" s="25"/>
      <c r="QWS78" s="25"/>
      <c r="QWT78" s="25"/>
      <c r="QWU78" s="25"/>
      <c r="QWV78" s="25"/>
      <c r="QWW78" s="25"/>
      <c r="QWX78" s="25"/>
      <c r="QWY78" s="25"/>
      <c r="QWZ78" s="25"/>
      <c r="QXA78" s="25"/>
      <c r="QXB78" s="25"/>
      <c r="QXC78" s="25"/>
      <c r="QXD78" s="25"/>
      <c r="QXE78" s="25"/>
      <c r="QXF78" s="25"/>
      <c r="QXG78" s="25"/>
      <c r="QXH78" s="25"/>
      <c r="QXI78" s="25"/>
      <c r="QXJ78" s="25"/>
      <c r="QXK78" s="25"/>
      <c r="QXL78" s="25"/>
      <c r="QXM78" s="25"/>
      <c r="QXN78" s="25"/>
      <c r="QXO78" s="25"/>
      <c r="QXP78" s="25"/>
      <c r="QXQ78" s="25"/>
      <c r="QXR78" s="25"/>
      <c r="QXS78" s="25"/>
      <c r="QXT78" s="25"/>
      <c r="QXU78" s="25"/>
      <c r="QXV78" s="25"/>
      <c r="QXW78" s="25"/>
      <c r="QXX78" s="25"/>
      <c r="QXY78" s="25"/>
      <c r="QXZ78" s="25"/>
      <c r="QYA78" s="25"/>
      <c r="QYB78" s="25"/>
      <c r="QYC78" s="25"/>
      <c r="QYD78" s="25"/>
      <c r="QYE78" s="25"/>
      <c r="QYF78" s="25"/>
      <c r="QYG78" s="25"/>
      <c r="QYH78" s="25"/>
      <c r="QYI78" s="25"/>
      <c r="QYJ78" s="25"/>
      <c r="QYK78" s="25"/>
      <c r="QYL78" s="25"/>
      <c r="QYM78" s="25"/>
      <c r="QYN78" s="25"/>
      <c r="QYO78" s="25"/>
      <c r="QYP78" s="25"/>
      <c r="QYQ78" s="25"/>
      <c r="QYR78" s="25"/>
      <c r="QYS78" s="25"/>
      <c r="QYT78" s="25"/>
      <c r="QYU78" s="25"/>
      <c r="QYV78" s="25"/>
      <c r="QYW78" s="25"/>
      <c r="QYX78" s="25"/>
      <c r="QYY78" s="25"/>
      <c r="QYZ78" s="25"/>
      <c r="QZA78" s="25"/>
      <c r="QZB78" s="25"/>
      <c r="QZC78" s="25"/>
      <c r="QZD78" s="25"/>
      <c r="QZE78" s="25"/>
      <c r="QZF78" s="25"/>
      <c r="QZG78" s="25"/>
      <c r="QZH78" s="25"/>
      <c r="QZI78" s="25"/>
      <c r="QZJ78" s="25"/>
      <c r="QZK78" s="25"/>
      <c r="QZL78" s="25"/>
      <c r="QZM78" s="25"/>
      <c r="QZN78" s="25"/>
      <c r="QZO78" s="25"/>
      <c r="QZP78" s="25"/>
      <c r="QZQ78" s="25"/>
      <c r="QZR78" s="25"/>
      <c r="QZS78" s="25"/>
      <c r="QZT78" s="25"/>
      <c r="QZU78" s="25"/>
      <c r="QZV78" s="25"/>
      <c r="QZW78" s="25"/>
      <c r="QZX78" s="25"/>
      <c r="QZY78" s="25"/>
      <c r="QZZ78" s="25"/>
      <c r="RAA78" s="25"/>
      <c r="RAB78" s="25"/>
      <c r="RAC78" s="25"/>
      <c r="RAD78" s="25"/>
      <c r="RAE78" s="25"/>
      <c r="RAF78" s="25"/>
      <c r="RAG78" s="25"/>
      <c r="RAH78" s="25"/>
      <c r="RAI78" s="25"/>
      <c r="RAJ78" s="25"/>
      <c r="RAK78" s="25"/>
      <c r="RAL78" s="25"/>
      <c r="RAM78" s="25"/>
      <c r="RAN78" s="25"/>
      <c r="RAO78" s="25"/>
      <c r="RAP78" s="25"/>
      <c r="RAQ78" s="25"/>
      <c r="RAR78" s="25"/>
      <c r="RAS78" s="25"/>
      <c r="RAT78" s="25"/>
      <c r="RAU78" s="25"/>
      <c r="RAV78" s="25"/>
      <c r="RAW78" s="25"/>
      <c r="RAX78" s="25"/>
      <c r="RAY78" s="25"/>
      <c r="RAZ78" s="25"/>
      <c r="RBA78" s="25"/>
      <c r="RBB78" s="25"/>
      <c r="RBC78" s="25"/>
      <c r="RBD78" s="25"/>
      <c r="RBE78" s="25"/>
      <c r="RBF78" s="25"/>
      <c r="RBG78" s="25"/>
      <c r="RBH78" s="25"/>
      <c r="RBI78" s="25"/>
      <c r="RBJ78" s="25"/>
      <c r="RBK78" s="25"/>
      <c r="RBL78" s="25"/>
      <c r="RBM78" s="25"/>
      <c r="RBN78" s="25"/>
      <c r="RBO78" s="25"/>
      <c r="RBP78" s="25"/>
      <c r="RBQ78" s="25"/>
      <c r="RBR78" s="25"/>
      <c r="RBS78" s="25"/>
      <c r="RBT78" s="25"/>
      <c r="RBU78" s="25"/>
      <c r="RBV78" s="25"/>
      <c r="RBW78" s="25"/>
      <c r="RBX78" s="25"/>
      <c r="RBY78" s="25"/>
      <c r="RBZ78" s="25"/>
      <c r="RCA78" s="25"/>
      <c r="RCB78" s="25"/>
      <c r="RCC78" s="25"/>
      <c r="RCD78" s="25"/>
      <c r="RCE78" s="25"/>
      <c r="RCF78" s="25"/>
      <c r="RCG78" s="25"/>
      <c r="RCH78" s="25"/>
      <c r="RCI78" s="25"/>
      <c r="RCJ78" s="25"/>
      <c r="RCK78" s="25"/>
      <c r="RCL78" s="25"/>
      <c r="RCM78" s="25"/>
      <c r="RCN78" s="25"/>
      <c r="RCO78" s="25"/>
      <c r="RCP78" s="25"/>
      <c r="RCQ78" s="25"/>
      <c r="RCR78" s="25"/>
      <c r="RCS78" s="25"/>
      <c r="RCT78" s="25"/>
      <c r="RCU78" s="25"/>
      <c r="RCV78" s="25"/>
      <c r="RCW78" s="25"/>
      <c r="RCX78" s="25"/>
      <c r="RCY78" s="25"/>
      <c r="RCZ78" s="25"/>
      <c r="RDA78" s="25"/>
      <c r="RDB78" s="25"/>
      <c r="RDC78" s="25"/>
      <c r="RDD78" s="25"/>
      <c r="RDE78" s="25"/>
      <c r="RDF78" s="25"/>
      <c r="RDG78" s="25"/>
      <c r="RDH78" s="25"/>
      <c r="RDI78" s="25"/>
      <c r="RDJ78" s="25"/>
      <c r="RDK78" s="25"/>
      <c r="RDL78" s="25"/>
      <c r="RDM78" s="25"/>
      <c r="RDN78" s="25"/>
      <c r="RDO78" s="25"/>
      <c r="RDP78" s="25"/>
      <c r="RDQ78" s="25"/>
      <c r="RDR78" s="25"/>
      <c r="RDS78" s="25"/>
      <c r="RDT78" s="25"/>
      <c r="RDU78" s="25"/>
      <c r="RDV78" s="25"/>
      <c r="RDW78" s="25"/>
      <c r="RDX78" s="25"/>
      <c r="RDY78" s="25"/>
      <c r="RDZ78" s="25"/>
      <c r="REA78" s="25"/>
      <c r="REB78" s="25"/>
      <c r="REC78" s="25"/>
      <c r="RED78" s="25"/>
      <c r="REE78" s="25"/>
      <c r="REF78" s="25"/>
      <c r="REG78" s="25"/>
      <c r="REH78" s="25"/>
      <c r="REI78" s="25"/>
      <c r="REJ78" s="25"/>
      <c r="REK78" s="25"/>
      <c r="REL78" s="25"/>
      <c r="REM78" s="25"/>
      <c r="REN78" s="25"/>
      <c r="REO78" s="25"/>
      <c r="REP78" s="25"/>
      <c r="REQ78" s="25"/>
      <c r="RER78" s="25"/>
      <c r="RES78" s="25"/>
      <c r="RET78" s="25"/>
      <c r="REU78" s="25"/>
      <c r="REV78" s="25"/>
      <c r="REW78" s="25"/>
      <c r="REX78" s="25"/>
      <c r="REY78" s="25"/>
      <c r="REZ78" s="25"/>
      <c r="RFA78" s="25"/>
      <c r="RFB78" s="25"/>
      <c r="RFC78" s="25"/>
      <c r="RFD78" s="25"/>
      <c r="RFE78" s="25"/>
      <c r="RFF78" s="25"/>
      <c r="RFG78" s="25"/>
      <c r="RFH78" s="25"/>
      <c r="RFI78" s="25"/>
      <c r="RFJ78" s="25"/>
      <c r="RFK78" s="25"/>
      <c r="RFL78" s="25"/>
      <c r="RFM78" s="25"/>
      <c r="RFN78" s="25"/>
      <c r="RFO78" s="25"/>
      <c r="RFP78" s="25"/>
      <c r="RFQ78" s="25"/>
      <c r="RFR78" s="25"/>
      <c r="RFS78" s="25"/>
      <c r="RFT78" s="25"/>
      <c r="RFU78" s="25"/>
      <c r="RFV78" s="25"/>
      <c r="RFW78" s="25"/>
      <c r="RFX78" s="25"/>
      <c r="RFY78" s="25"/>
      <c r="RFZ78" s="25"/>
      <c r="RGA78" s="25"/>
      <c r="RGB78" s="25"/>
      <c r="RGC78" s="25"/>
      <c r="RGD78" s="25"/>
      <c r="RGE78" s="25"/>
      <c r="RGF78" s="25"/>
      <c r="RGG78" s="25"/>
      <c r="RGH78" s="25"/>
      <c r="RGI78" s="25"/>
      <c r="RGJ78" s="25"/>
      <c r="RGK78" s="25"/>
      <c r="RGL78" s="25"/>
      <c r="RGM78" s="25"/>
      <c r="RGN78" s="25"/>
      <c r="RGO78" s="25"/>
      <c r="RGP78" s="25"/>
      <c r="RGQ78" s="25"/>
      <c r="RGR78" s="25"/>
      <c r="RGS78" s="25"/>
      <c r="RGT78" s="25"/>
      <c r="RGU78" s="25"/>
      <c r="RGV78" s="25"/>
      <c r="RGW78" s="25"/>
      <c r="RGX78" s="25"/>
      <c r="RGY78" s="25"/>
      <c r="RGZ78" s="25"/>
      <c r="RHA78" s="25"/>
      <c r="RHB78" s="25"/>
      <c r="RHC78" s="25"/>
      <c r="RHD78" s="25"/>
      <c r="RHE78" s="25"/>
      <c r="RHF78" s="25"/>
      <c r="RHG78" s="25"/>
      <c r="RHH78" s="25"/>
      <c r="RHI78" s="25"/>
      <c r="RHJ78" s="25"/>
      <c r="RHK78" s="25"/>
      <c r="RHL78" s="25"/>
      <c r="RHM78" s="25"/>
      <c r="RHN78" s="25"/>
      <c r="RHO78" s="25"/>
      <c r="RHP78" s="25"/>
      <c r="RHQ78" s="25"/>
      <c r="RHR78" s="25"/>
      <c r="RHS78" s="25"/>
      <c r="RHT78" s="25"/>
      <c r="RHU78" s="25"/>
      <c r="RHV78" s="25"/>
      <c r="RHW78" s="25"/>
      <c r="RHX78" s="25"/>
      <c r="RHY78" s="25"/>
      <c r="RHZ78" s="25"/>
      <c r="RIA78" s="25"/>
      <c r="RIB78" s="25"/>
      <c r="RIC78" s="25"/>
      <c r="RID78" s="25"/>
      <c r="RIE78" s="25"/>
      <c r="RIF78" s="25"/>
      <c r="RIG78" s="25"/>
      <c r="RIH78" s="25"/>
      <c r="RII78" s="25"/>
      <c r="RIJ78" s="25"/>
      <c r="RIK78" s="25"/>
      <c r="RIL78" s="25"/>
      <c r="RIM78" s="25"/>
      <c r="RIN78" s="25"/>
      <c r="RIO78" s="25"/>
      <c r="RIP78" s="25"/>
      <c r="RIQ78" s="25"/>
      <c r="RIR78" s="25"/>
      <c r="RIS78" s="25"/>
      <c r="RIT78" s="25"/>
      <c r="RIU78" s="25"/>
      <c r="RIV78" s="25"/>
      <c r="RIW78" s="25"/>
      <c r="RIX78" s="25"/>
      <c r="RIY78" s="25"/>
      <c r="RIZ78" s="25"/>
      <c r="RJA78" s="25"/>
      <c r="RJB78" s="25"/>
      <c r="RJC78" s="25"/>
      <c r="RJD78" s="25"/>
      <c r="RJE78" s="25"/>
      <c r="RJF78" s="25"/>
      <c r="RJG78" s="25"/>
      <c r="RJH78" s="25"/>
      <c r="RJI78" s="25"/>
      <c r="RJJ78" s="25"/>
      <c r="RJK78" s="25"/>
      <c r="RJL78" s="25"/>
      <c r="RJM78" s="25"/>
      <c r="RJN78" s="25"/>
      <c r="RJO78" s="25"/>
      <c r="RJP78" s="25"/>
      <c r="RJQ78" s="25"/>
      <c r="RJR78" s="25"/>
      <c r="RJS78" s="25"/>
      <c r="RJT78" s="25"/>
      <c r="RJU78" s="25"/>
      <c r="RJV78" s="25"/>
      <c r="RJW78" s="25"/>
      <c r="RJX78" s="25"/>
      <c r="RJY78" s="25"/>
      <c r="RJZ78" s="25"/>
      <c r="RKA78" s="25"/>
      <c r="RKB78" s="25"/>
      <c r="RKC78" s="25"/>
      <c r="RKD78" s="25"/>
      <c r="RKE78" s="25"/>
      <c r="RKF78" s="25"/>
      <c r="RKG78" s="25"/>
      <c r="RKH78" s="25"/>
      <c r="RKI78" s="25"/>
      <c r="RKJ78" s="25"/>
      <c r="RKK78" s="25"/>
      <c r="RKL78" s="25"/>
      <c r="RKM78" s="25"/>
      <c r="RKN78" s="25"/>
      <c r="RKO78" s="25"/>
      <c r="RKP78" s="25"/>
      <c r="RKQ78" s="25"/>
      <c r="RKR78" s="25"/>
      <c r="RKS78" s="25"/>
      <c r="RKT78" s="25"/>
      <c r="RKU78" s="25"/>
      <c r="RKV78" s="25"/>
      <c r="RKW78" s="25"/>
      <c r="RKX78" s="25"/>
      <c r="RKY78" s="25"/>
      <c r="RKZ78" s="25"/>
      <c r="RLA78" s="25"/>
      <c r="RLB78" s="25"/>
      <c r="RLC78" s="25"/>
      <c r="RLD78" s="25"/>
      <c r="RLE78" s="25"/>
      <c r="RLF78" s="25"/>
      <c r="RLG78" s="25"/>
      <c r="RLH78" s="25"/>
      <c r="RLI78" s="25"/>
      <c r="RLJ78" s="25"/>
      <c r="RLK78" s="25"/>
      <c r="RLL78" s="25"/>
      <c r="RLM78" s="25"/>
      <c r="RLN78" s="25"/>
      <c r="RLO78" s="25"/>
      <c r="RLP78" s="25"/>
      <c r="RLQ78" s="25"/>
      <c r="RLR78" s="25"/>
      <c r="RLS78" s="25"/>
      <c r="RLT78" s="25"/>
      <c r="RLU78" s="25"/>
      <c r="RLV78" s="25"/>
      <c r="RLW78" s="25"/>
      <c r="RLX78" s="25"/>
      <c r="RLY78" s="25"/>
      <c r="RLZ78" s="25"/>
      <c r="RMA78" s="25"/>
      <c r="RMB78" s="25"/>
      <c r="RMC78" s="25"/>
      <c r="RMD78" s="25"/>
      <c r="RME78" s="25"/>
      <c r="RMF78" s="25"/>
      <c r="RMG78" s="25"/>
      <c r="RMH78" s="25"/>
      <c r="RMI78" s="25"/>
      <c r="RMJ78" s="25"/>
      <c r="RMK78" s="25"/>
      <c r="RML78" s="25"/>
      <c r="RMM78" s="25"/>
      <c r="RMN78" s="25"/>
      <c r="RMO78" s="25"/>
      <c r="RMP78" s="25"/>
      <c r="RMQ78" s="25"/>
      <c r="RMR78" s="25"/>
      <c r="RMS78" s="25"/>
      <c r="RMT78" s="25"/>
      <c r="RMU78" s="25"/>
      <c r="RMV78" s="25"/>
      <c r="RMW78" s="25"/>
      <c r="RMX78" s="25"/>
      <c r="RMY78" s="25"/>
      <c r="RMZ78" s="25"/>
      <c r="RNA78" s="25"/>
      <c r="RNB78" s="25"/>
      <c r="RNC78" s="25"/>
      <c r="RND78" s="25"/>
      <c r="RNE78" s="25"/>
      <c r="RNF78" s="25"/>
      <c r="RNG78" s="25"/>
      <c r="RNH78" s="25"/>
      <c r="RNI78" s="25"/>
      <c r="RNJ78" s="25"/>
      <c r="RNK78" s="25"/>
      <c r="RNL78" s="25"/>
      <c r="RNM78" s="25"/>
      <c r="RNN78" s="25"/>
      <c r="RNO78" s="25"/>
      <c r="RNP78" s="25"/>
      <c r="RNQ78" s="25"/>
      <c r="RNR78" s="25"/>
      <c r="RNS78" s="25"/>
      <c r="RNT78" s="25"/>
      <c r="RNU78" s="25"/>
      <c r="RNV78" s="25"/>
      <c r="RNW78" s="25"/>
      <c r="RNX78" s="25"/>
      <c r="RNY78" s="25"/>
      <c r="RNZ78" s="25"/>
      <c r="ROA78" s="25"/>
      <c r="ROB78" s="25"/>
      <c r="ROC78" s="25"/>
      <c r="ROD78" s="25"/>
      <c r="ROE78" s="25"/>
      <c r="ROF78" s="25"/>
      <c r="ROG78" s="25"/>
      <c r="ROH78" s="25"/>
      <c r="ROI78" s="25"/>
      <c r="ROJ78" s="25"/>
      <c r="ROK78" s="25"/>
      <c r="ROL78" s="25"/>
      <c r="ROM78" s="25"/>
      <c r="RON78" s="25"/>
      <c r="ROO78" s="25"/>
      <c r="ROP78" s="25"/>
      <c r="ROQ78" s="25"/>
      <c r="ROR78" s="25"/>
      <c r="ROS78" s="25"/>
      <c r="ROT78" s="25"/>
      <c r="ROU78" s="25"/>
      <c r="ROV78" s="25"/>
      <c r="ROW78" s="25"/>
      <c r="ROX78" s="25"/>
      <c r="ROY78" s="25"/>
      <c r="ROZ78" s="25"/>
      <c r="RPA78" s="25"/>
      <c r="RPB78" s="25"/>
      <c r="RPC78" s="25"/>
      <c r="RPD78" s="25"/>
      <c r="RPE78" s="25"/>
      <c r="RPF78" s="25"/>
      <c r="RPG78" s="25"/>
      <c r="RPH78" s="25"/>
      <c r="RPI78" s="25"/>
      <c r="RPJ78" s="25"/>
      <c r="RPK78" s="25"/>
      <c r="RPL78" s="25"/>
      <c r="RPM78" s="25"/>
      <c r="RPN78" s="25"/>
      <c r="RPO78" s="25"/>
      <c r="RPP78" s="25"/>
      <c r="RPQ78" s="25"/>
      <c r="RPR78" s="25"/>
      <c r="RPS78" s="25"/>
      <c r="RPT78" s="25"/>
      <c r="RPU78" s="25"/>
      <c r="RPV78" s="25"/>
      <c r="RPW78" s="25"/>
      <c r="RPX78" s="25"/>
      <c r="RPY78" s="25"/>
      <c r="RPZ78" s="25"/>
      <c r="RQA78" s="25"/>
      <c r="RQB78" s="25"/>
      <c r="RQC78" s="25"/>
      <c r="RQD78" s="25"/>
      <c r="RQE78" s="25"/>
      <c r="RQF78" s="25"/>
      <c r="RQG78" s="25"/>
      <c r="RQH78" s="25"/>
      <c r="RQI78" s="25"/>
      <c r="RQJ78" s="25"/>
      <c r="RQK78" s="25"/>
      <c r="RQL78" s="25"/>
      <c r="RQM78" s="25"/>
      <c r="RQN78" s="25"/>
      <c r="RQO78" s="25"/>
      <c r="RQP78" s="25"/>
      <c r="RQQ78" s="25"/>
      <c r="RQR78" s="25"/>
      <c r="RQS78" s="25"/>
      <c r="RQT78" s="25"/>
      <c r="RQU78" s="25"/>
      <c r="RQV78" s="25"/>
      <c r="RQW78" s="25"/>
      <c r="RQX78" s="25"/>
      <c r="RQY78" s="25"/>
      <c r="RQZ78" s="25"/>
      <c r="RRA78" s="25"/>
      <c r="RRB78" s="25"/>
      <c r="RRC78" s="25"/>
      <c r="RRD78" s="25"/>
      <c r="RRE78" s="25"/>
      <c r="RRF78" s="25"/>
      <c r="RRG78" s="25"/>
      <c r="RRH78" s="25"/>
      <c r="RRI78" s="25"/>
      <c r="RRJ78" s="25"/>
      <c r="RRK78" s="25"/>
      <c r="RRL78" s="25"/>
      <c r="RRM78" s="25"/>
      <c r="RRN78" s="25"/>
      <c r="RRO78" s="25"/>
      <c r="RRP78" s="25"/>
      <c r="RRQ78" s="25"/>
      <c r="RRR78" s="25"/>
      <c r="RRS78" s="25"/>
      <c r="RRT78" s="25"/>
      <c r="RRU78" s="25"/>
      <c r="RRV78" s="25"/>
      <c r="RRW78" s="25"/>
      <c r="RRX78" s="25"/>
      <c r="RRY78" s="25"/>
      <c r="RRZ78" s="25"/>
      <c r="RSA78" s="25"/>
      <c r="RSB78" s="25"/>
      <c r="RSC78" s="25"/>
      <c r="RSD78" s="25"/>
      <c r="RSE78" s="25"/>
      <c r="RSF78" s="25"/>
      <c r="RSG78" s="25"/>
      <c r="RSH78" s="25"/>
      <c r="RSI78" s="25"/>
      <c r="RSJ78" s="25"/>
      <c r="RSK78" s="25"/>
      <c r="RSL78" s="25"/>
      <c r="RSM78" s="25"/>
      <c r="RSN78" s="25"/>
      <c r="RSO78" s="25"/>
      <c r="RSP78" s="25"/>
      <c r="RSQ78" s="25"/>
      <c r="RSR78" s="25"/>
      <c r="RSS78" s="25"/>
      <c r="RST78" s="25"/>
      <c r="RSU78" s="25"/>
      <c r="RSV78" s="25"/>
      <c r="RSW78" s="25"/>
      <c r="RSX78" s="25"/>
      <c r="RSY78" s="25"/>
      <c r="RSZ78" s="25"/>
      <c r="RTA78" s="25"/>
      <c r="RTB78" s="25"/>
      <c r="RTC78" s="25"/>
      <c r="RTD78" s="25"/>
      <c r="RTE78" s="25"/>
      <c r="RTF78" s="25"/>
      <c r="RTG78" s="25"/>
      <c r="RTH78" s="25"/>
      <c r="RTI78" s="25"/>
      <c r="RTJ78" s="25"/>
      <c r="RTK78" s="25"/>
      <c r="RTL78" s="25"/>
      <c r="RTM78" s="25"/>
      <c r="RTN78" s="25"/>
      <c r="RTO78" s="25"/>
      <c r="RTP78" s="25"/>
      <c r="RTQ78" s="25"/>
      <c r="RTR78" s="25"/>
      <c r="RTS78" s="25"/>
      <c r="RTT78" s="25"/>
      <c r="RTU78" s="25"/>
      <c r="RTV78" s="25"/>
      <c r="RTW78" s="25"/>
      <c r="RTX78" s="25"/>
      <c r="RTY78" s="25"/>
      <c r="RTZ78" s="25"/>
      <c r="RUA78" s="25"/>
      <c r="RUB78" s="25"/>
      <c r="RUC78" s="25"/>
      <c r="RUD78" s="25"/>
      <c r="RUE78" s="25"/>
      <c r="RUF78" s="25"/>
      <c r="RUG78" s="25"/>
      <c r="RUH78" s="25"/>
      <c r="RUI78" s="25"/>
      <c r="RUJ78" s="25"/>
      <c r="RUK78" s="25"/>
      <c r="RUL78" s="25"/>
      <c r="RUM78" s="25"/>
      <c r="RUN78" s="25"/>
      <c r="RUO78" s="25"/>
      <c r="RUP78" s="25"/>
      <c r="RUQ78" s="25"/>
      <c r="RUR78" s="25"/>
      <c r="RUS78" s="25"/>
      <c r="RUT78" s="25"/>
      <c r="RUU78" s="25"/>
      <c r="RUV78" s="25"/>
      <c r="RUW78" s="25"/>
      <c r="RUX78" s="25"/>
      <c r="RUY78" s="25"/>
      <c r="RUZ78" s="25"/>
      <c r="RVA78" s="25"/>
      <c r="RVB78" s="25"/>
      <c r="RVC78" s="25"/>
      <c r="RVD78" s="25"/>
      <c r="RVE78" s="25"/>
      <c r="RVF78" s="25"/>
      <c r="RVG78" s="25"/>
      <c r="RVH78" s="25"/>
      <c r="RVI78" s="25"/>
      <c r="RVJ78" s="25"/>
      <c r="RVK78" s="25"/>
      <c r="RVL78" s="25"/>
      <c r="RVM78" s="25"/>
      <c r="RVN78" s="25"/>
      <c r="RVO78" s="25"/>
      <c r="RVP78" s="25"/>
      <c r="RVQ78" s="25"/>
      <c r="RVR78" s="25"/>
      <c r="RVS78" s="25"/>
      <c r="RVT78" s="25"/>
      <c r="RVU78" s="25"/>
      <c r="RVV78" s="25"/>
      <c r="RVW78" s="25"/>
      <c r="RVX78" s="25"/>
      <c r="RVY78" s="25"/>
      <c r="RVZ78" s="25"/>
      <c r="RWA78" s="25"/>
      <c r="RWB78" s="25"/>
      <c r="RWC78" s="25"/>
      <c r="RWD78" s="25"/>
      <c r="RWE78" s="25"/>
      <c r="RWF78" s="25"/>
      <c r="RWG78" s="25"/>
      <c r="RWH78" s="25"/>
      <c r="RWI78" s="25"/>
      <c r="RWJ78" s="25"/>
      <c r="RWK78" s="25"/>
      <c r="RWL78" s="25"/>
      <c r="RWM78" s="25"/>
      <c r="RWN78" s="25"/>
      <c r="RWO78" s="25"/>
      <c r="RWP78" s="25"/>
      <c r="RWQ78" s="25"/>
      <c r="RWR78" s="25"/>
      <c r="RWS78" s="25"/>
      <c r="RWT78" s="25"/>
      <c r="RWU78" s="25"/>
      <c r="RWV78" s="25"/>
      <c r="RWW78" s="25"/>
      <c r="RWX78" s="25"/>
      <c r="RWY78" s="25"/>
      <c r="RWZ78" s="25"/>
      <c r="RXA78" s="25"/>
      <c r="RXB78" s="25"/>
      <c r="RXC78" s="25"/>
      <c r="RXD78" s="25"/>
      <c r="RXE78" s="25"/>
      <c r="RXF78" s="25"/>
      <c r="RXG78" s="25"/>
      <c r="RXH78" s="25"/>
      <c r="RXI78" s="25"/>
      <c r="RXJ78" s="25"/>
      <c r="RXK78" s="25"/>
      <c r="RXL78" s="25"/>
      <c r="RXM78" s="25"/>
      <c r="RXN78" s="25"/>
      <c r="RXO78" s="25"/>
      <c r="RXP78" s="25"/>
      <c r="RXQ78" s="25"/>
      <c r="RXR78" s="25"/>
      <c r="RXS78" s="25"/>
      <c r="RXT78" s="25"/>
      <c r="RXU78" s="25"/>
      <c r="RXV78" s="25"/>
      <c r="RXW78" s="25"/>
      <c r="RXX78" s="25"/>
      <c r="RXY78" s="25"/>
      <c r="RXZ78" s="25"/>
      <c r="RYA78" s="25"/>
      <c r="RYB78" s="25"/>
      <c r="RYC78" s="25"/>
      <c r="RYD78" s="25"/>
      <c r="RYE78" s="25"/>
      <c r="RYF78" s="25"/>
      <c r="RYG78" s="25"/>
      <c r="RYH78" s="25"/>
      <c r="RYI78" s="25"/>
      <c r="RYJ78" s="25"/>
      <c r="RYK78" s="25"/>
      <c r="RYL78" s="25"/>
      <c r="RYM78" s="25"/>
      <c r="RYN78" s="25"/>
      <c r="RYO78" s="25"/>
      <c r="RYP78" s="25"/>
      <c r="RYQ78" s="25"/>
      <c r="RYR78" s="25"/>
      <c r="RYS78" s="25"/>
      <c r="RYT78" s="25"/>
      <c r="RYU78" s="25"/>
      <c r="RYV78" s="25"/>
      <c r="RYW78" s="25"/>
      <c r="RYX78" s="25"/>
      <c r="RYY78" s="25"/>
      <c r="RYZ78" s="25"/>
      <c r="RZA78" s="25"/>
      <c r="RZB78" s="25"/>
      <c r="RZC78" s="25"/>
      <c r="RZD78" s="25"/>
      <c r="RZE78" s="25"/>
      <c r="RZF78" s="25"/>
      <c r="RZG78" s="25"/>
      <c r="RZH78" s="25"/>
      <c r="RZI78" s="25"/>
      <c r="RZJ78" s="25"/>
      <c r="RZK78" s="25"/>
      <c r="RZL78" s="25"/>
      <c r="RZM78" s="25"/>
      <c r="RZN78" s="25"/>
      <c r="RZO78" s="25"/>
      <c r="RZP78" s="25"/>
      <c r="RZQ78" s="25"/>
      <c r="RZR78" s="25"/>
      <c r="RZS78" s="25"/>
      <c r="RZT78" s="25"/>
      <c r="RZU78" s="25"/>
      <c r="RZV78" s="25"/>
      <c r="RZW78" s="25"/>
      <c r="RZX78" s="25"/>
      <c r="RZY78" s="25"/>
      <c r="RZZ78" s="25"/>
      <c r="SAA78" s="25"/>
      <c r="SAB78" s="25"/>
      <c r="SAC78" s="25"/>
      <c r="SAD78" s="25"/>
      <c r="SAE78" s="25"/>
      <c r="SAF78" s="25"/>
      <c r="SAG78" s="25"/>
      <c r="SAH78" s="25"/>
      <c r="SAI78" s="25"/>
      <c r="SAJ78" s="25"/>
      <c r="SAK78" s="25"/>
      <c r="SAL78" s="25"/>
      <c r="SAM78" s="25"/>
      <c r="SAN78" s="25"/>
      <c r="SAO78" s="25"/>
      <c r="SAP78" s="25"/>
      <c r="SAQ78" s="25"/>
      <c r="SAR78" s="25"/>
      <c r="SAS78" s="25"/>
      <c r="SAT78" s="25"/>
      <c r="SAU78" s="25"/>
      <c r="SAV78" s="25"/>
      <c r="SAW78" s="25"/>
      <c r="SAX78" s="25"/>
      <c r="SAY78" s="25"/>
      <c r="SAZ78" s="25"/>
      <c r="SBA78" s="25"/>
      <c r="SBB78" s="25"/>
      <c r="SBC78" s="25"/>
      <c r="SBD78" s="25"/>
      <c r="SBE78" s="25"/>
      <c r="SBF78" s="25"/>
      <c r="SBG78" s="25"/>
      <c r="SBH78" s="25"/>
      <c r="SBI78" s="25"/>
      <c r="SBJ78" s="25"/>
      <c r="SBK78" s="25"/>
      <c r="SBL78" s="25"/>
      <c r="SBM78" s="25"/>
      <c r="SBN78" s="25"/>
      <c r="SBO78" s="25"/>
      <c r="SBP78" s="25"/>
      <c r="SBQ78" s="25"/>
      <c r="SBR78" s="25"/>
      <c r="SBS78" s="25"/>
      <c r="SBT78" s="25"/>
      <c r="SBU78" s="25"/>
      <c r="SBV78" s="25"/>
      <c r="SBW78" s="25"/>
      <c r="SBX78" s="25"/>
      <c r="SBY78" s="25"/>
      <c r="SBZ78" s="25"/>
      <c r="SCA78" s="25"/>
      <c r="SCB78" s="25"/>
      <c r="SCC78" s="25"/>
      <c r="SCD78" s="25"/>
      <c r="SCE78" s="25"/>
      <c r="SCF78" s="25"/>
      <c r="SCG78" s="25"/>
      <c r="SCH78" s="25"/>
      <c r="SCI78" s="25"/>
      <c r="SCJ78" s="25"/>
      <c r="SCK78" s="25"/>
      <c r="SCL78" s="25"/>
      <c r="SCM78" s="25"/>
      <c r="SCN78" s="25"/>
      <c r="SCO78" s="25"/>
      <c r="SCP78" s="25"/>
      <c r="SCQ78" s="25"/>
      <c r="SCR78" s="25"/>
      <c r="SCS78" s="25"/>
      <c r="SCT78" s="25"/>
      <c r="SCU78" s="25"/>
      <c r="SCV78" s="25"/>
      <c r="SCW78" s="25"/>
      <c r="SCX78" s="25"/>
      <c r="SCY78" s="25"/>
      <c r="SCZ78" s="25"/>
      <c r="SDA78" s="25"/>
      <c r="SDB78" s="25"/>
      <c r="SDC78" s="25"/>
      <c r="SDD78" s="25"/>
      <c r="SDE78" s="25"/>
      <c r="SDF78" s="25"/>
      <c r="SDG78" s="25"/>
      <c r="SDH78" s="25"/>
      <c r="SDI78" s="25"/>
      <c r="SDJ78" s="25"/>
      <c r="SDK78" s="25"/>
      <c r="SDL78" s="25"/>
      <c r="SDM78" s="25"/>
      <c r="SDN78" s="25"/>
      <c r="SDO78" s="25"/>
      <c r="SDP78" s="25"/>
      <c r="SDQ78" s="25"/>
      <c r="SDR78" s="25"/>
      <c r="SDS78" s="25"/>
      <c r="SDT78" s="25"/>
      <c r="SDU78" s="25"/>
      <c r="SDV78" s="25"/>
      <c r="SDW78" s="25"/>
      <c r="SDX78" s="25"/>
      <c r="SDY78" s="25"/>
      <c r="SDZ78" s="25"/>
      <c r="SEA78" s="25"/>
      <c r="SEB78" s="25"/>
      <c r="SEC78" s="25"/>
      <c r="SED78" s="25"/>
      <c r="SEE78" s="25"/>
      <c r="SEF78" s="25"/>
      <c r="SEG78" s="25"/>
      <c r="SEH78" s="25"/>
      <c r="SEI78" s="25"/>
      <c r="SEJ78" s="25"/>
      <c r="SEK78" s="25"/>
      <c r="SEL78" s="25"/>
      <c r="SEM78" s="25"/>
      <c r="SEN78" s="25"/>
      <c r="SEO78" s="25"/>
      <c r="SEP78" s="25"/>
      <c r="SEQ78" s="25"/>
      <c r="SER78" s="25"/>
      <c r="SES78" s="25"/>
      <c r="SET78" s="25"/>
      <c r="SEU78" s="25"/>
      <c r="SEV78" s="25"/>
      <c r="SEW78" s="25"/>
      <c r="SEX78" s="25"/>
      <c r="SEY78" s="25"/>
      <c r="SEZ78" s="25"/>
      <c r="SFA78" s="25"/>
      <c r="SFB78" s="25"/>
      <c r="SFC78" s="25"/>
      <c r="SFD78" s="25"/>
      <c r="SFE78" s="25"/>
      <c r="SFF78" s="25"/>
      <c r="SFG78" s="25"/>
      <c r="SFH78" s="25"/>
      <c r="SFI78" s="25"/>
      <c r="SFJ78" s="25"/>
      <c r="SFK78" s="25"/>
      <c r="SFL78" s="25"/>
      <c r="SFM78" s="25"/>
      <c r="SFN78" s="25"/>
      <c r="SFO78" s="25"/>
      <c r="SFP78" s="25"/>
      <c r="SFQ78" s="25"/>
      <c r="SFR78" s="25"/>
      <c r="SFS78" s="25"/>
      <c r="SFT78" s="25"/>
      <c r="SFU78" s="25"/>
      <c r="SFV78" s="25"/>
      <c r="SFW78" s="25"/>
      <c r="SFX78" s="25"/>
      <c r="SFY78" s="25"/>
      <c r="SFZ78" s="25"/>
      <c r="SGA78" s="25"/>
      <c r="SGB78" s="25"/>
      <c r="SGC78" s="25"/>
      <c r="SGD78" s="25"/>
      <c r="SGE78" s="25"/>
      <c r="SGF78" s="25"/>
      <c r="SGG78" s="25"/>
      <c r="SGH78" s="25"/>
      <c r="SGI78" s="25"/>
      <c r="SGJ78" s="25"/>
      <c r="SGK78" s="25"/>
      <c r="SGL78" s="25"/>
      <c r="SGM78" s="25"/>
      <c r="SGN78" s="25"/>
      <c r="SGO78" s="25"/>
      <c r="SGP78" s="25"/>
      <c r="SGQ78" s="25"/>
      <c r="SGR78" s="25"/>
      <c r="SGS78" s="25"/>
      <c r="SGT78" s="25"/>
      <c r="SGU78" s="25"/>
      <c r="SGV78" s="25"/>
      <c r="SGW78" s="25"/>
      <c r="SGX78" s="25"/>
      <c r="SGY78" s="25"/>
      <c r="SGZ78" s="25"/>
      <c r="SHA78" s="25"/>
      <c r="SHB78" s="25"/>
      <c r="SHC78" s="25"/>
      <c r="SHD78" s="25"/>
      <c r="SHE78" s="25"/>
      <c r="SHF78" s="25"/>
      <c r="SHG78" s="25"/>
      <c r="SHH78" s="25"/>
      <c r="SHI78" s="25"/>
      <c r="SHJ78" s="25"/>
      <c r="SHK78" s="25"/>
      <c r="SHL78" s="25"/>
      <c r="SHM78" s="25"/>
      <c r="SHN78" s="25"/>
      <c r="SHO78" s="25"/>
      <c r="SHP78" s="25"/>
      <c r="SHQ78" s="25"/>
      <c r="SHR78" s="25"/>
      <c r="SHS78" s="25"/>
      <c r="SHT78" s="25"/>
      <c r="SHU78" s="25"/>
      <c r="SHV78" s="25"/>
      <c r="SHW78" s="25"/>
      <c r="SHX78" s="25"/>
      <c r="SHY78" s="25"/>
      <c r="SHZ78" s="25"/>
      <c r="SIA78" s="25"/>
      <c r="SIB78" s="25"/>
      <c r="SIC78" s="25"/>
      <c r="SID78" s="25"/>
      <c r="SIE78" s="25"/>
      <c r="SIF78" s="25"/>
      <c r="SIG78" s="25"/>
      <c r="SIH78" s="25"/>
      <c r="SII78" s="25"/>
      <c r="SIJ78" s="25"/>
      <c r="SIK78" s="25"/>
      <c r="SIL78" s="25"/>
      <c r="SIM78" s="25"/>
      <c r="SIN78" s="25"/>
      <c r="SIO78" s="25"/>
      <c r="SIP78" s="25"/>
      <c r="SIQ78" s="25"/>
      <c r="SIR78" s="25"/>
      <c r="SIS78" s="25"/>
      <c r="SIT78" s="25"/>
      <c r="SIU78" s="25"/>
      <c r="SIV78" s="25"/>
      <c r="SIW78" s="25"/>
      <c r="SIX78" s="25"/>
      <c r="SIY78" s="25"/>
      <c r="SIZ78" s="25"/>
      <c r="SJA78" s="25"/>
      <c r="SJB78" s="25"/>
      <c r="SJC78" s="25"/>
      <c r="SJD78" s="25"/>
      <c r="SJE78" s="25"/>
      <c r="SJF78" s="25"/>
      <c r="SJG78" s="25"/>
      <c r="SJH78" s="25"/>
      <c r="SJI78" s="25"/>
      <c r="SJJ78" s="25"/>
      <c r="SJK78" s="25"/>
      <c r="SJL78" s="25"/>
      <c r="SJM78" s="25"/>
      <c r="SJN78" s="25"/>
      <c r="SJO78" s="25"/>
      <c r="SJP78" s="25"/>
      <c r="SJQ78" s="25"/>
      <c r="SJR78" s="25"/>
      <c r="SJS78" s="25"/>
      <c r="SJT78" s="25"/>
      <c r="SJU78" s="25"/>
      <c r="SJV78" s="25"/>
      <c r="SJW78" s="25"/>
      <c r="SJX78" s="25"/>
      <c r="SJY78" s="25"/>
      <c r="SJZ78" s="25"/>
      <c r="SKA78" s="25"/>
      <c r="SKB78" s="25"/>
      <c r="SKC78" s="25"/>
      <c r="SKD78" s="25"/>
      <c r="SKE78" s="25"/>
      <c r="SKF78" s="25"/>
      <c r="SKG78" s="25"/>
      <c r="SKH78" s="25"/>
      <c r="SKI78" s="25"/>
      <c r="SKJ78" s="25"/>
      <c r="SKK78" s="25"/>
      <c r="SKL78" s="25"/>
      <c r="SKM78" s="25"/>
      <c r="SKN78" s="25"/>
      <c r="SKO78" s="25"/>
      <c r="SKP78" s="25"/>
      <c r="SKQ78" s="25"/>
      <c r="SKR78" s="25"/>
      <c r="SKS78" s="25"/>
      <c r="SKT78" s="25"/>
      <c r="SKU78" s="25"/>
      <c r="SKV78" s="25"/>
      <c r="SKW78" s="25"/>
      <c r="SKX78" s="25"/>
      <c r="SKY78" s="25"/>
      <c r="SKZ78" s="25"/>
      <c r="SLA78" s="25"/>
      <c r="SLB78" s="25"/>
      <c r="SLC78" s="25"/>
      <c r="SLD78" s="25"/>
      <c r="SLE78" s="25"/>
      <c r="SLF78" s="25"/>
      <c r="SLG78" s="25"/>
      <c r="SLH78" s="25"/>
      <c r="SLI78" s="25"/>
      <c r="SLJ78" s="25"/>
      <c r="SLK78" s="25"/>
      <c r="SLL78" s="25"/>
      <c r="SLM78" s="25"/>
      <c r="SLN78" s="25"/>
      <c r="SLO78" s="25"/>
      <c r="SLP78" s="25"/>
      <c r="SLQ78" s="25"/>
      <c r="SLR78" s="25"/>
      <c r="SLS78" s="25"/>
      <c r="SLT78" s="25"/>
      <c r="SLU78" s="25"/>
      <c r="SLV78" s="25"/>
      <c r="SLW78" s="25"/>
      <c r="SLX78" s="25"/>
      <c r="SLY78" s="25"/>
      <c r="SLZ78" s="25"/>
      <c r="SMA78" s="25"/>
      <c r="SMB78" s="25"/>
      <c r="SMC78" s="25"/>
      <c r="SMD78" s="25"/>
      <c r="SME78" s="25"/>
      <c r="SMF78" s="25"/>
      <c r="SMG78" s="25"/>
      <c r="SMH78" s="25"/>
      <c r="SMI78" s="25"/>
      <c r="SMJ78" s="25"/>
      <c r="SMK78" s="25"/>
      <c r="SML78" s="25"/>
      <c r="SMM78" s="25"/>
      <c r="SMN78" s="25"/>
      <c r="SMO78" s="25"/>
      <c r="SMP78" s="25"/>
      <c r="SMQ78" s="25"/>
      <c r="SMR78" s="25"/>
      <c r="SMS78" s="25"/>
      <c r="SMT78" s="25"/>
      <c r="SMU78" s="25"/>
      <c r="SMV78" s="25"/>
      <c r="SMW78" s="25"/>
      <c r="SMX78" s="25"/>
      <c r="SMY78" s="25"/>
      <c r="SMZ78" s="25"/>
      <c r="SNA78" s="25"/>
      <c r="SNB78" s="25"/>
      <c r="SNC78" s="25"/>
      <c r="SND78" s="25"/>
      <c r="SNE78" s="25"/>
      <c r="SNF78" s="25"/>
      <c r="SNG78" s="25"/>
      <c r="SNH78" s="25"/>
      <c r="SNI78" s="25"/>
      <c r="SNJ78" s="25"/>
      <c r="SNK78" s="25"/>
      <c r="SNL78" s="25"/>
      <c r="SNM78" s="25"/>
      <c r="SNN78" s="25"/>
      <c r="SNO78" s="25"/>
      <c r="SNP78" s="25"/>
      <c r="SNQ78" s="25"/>
      <c r="SNR78" s="25"/>
      <c r="SNS78" s="25"/>
      <c r="SNT78" s="25"/>
      <c r="SNU78" s="25"/>
      <c r="SNV78" s="25"/>
      <c r="SNW78" s="25"/>
      <c r="SNX78" s="25"/>
      <c r="SNY78" s="25"/>
      <c r="SNZ78" s="25"/>
      <c r="SOA78" s="25"/>
      <c r="SOB78" s="25"/>
      <c r="SOC78" s="25"/>
      <c r="SOD78" s="25"/>
      <c r="SOE78" s="25"/>
      <c r="SOF78" s="25"/>
      <c r="SOG78" s="25"/>
      <c r="SOH78" s="25"/>
      <c r="SOI78" s="25"/>
      <c r="SOJ78" s="25"/>
      <c r="SOK78" s="25"/>
      <c r="SOL78" s="25"/>
      <c r="SOM78" s="25"/>
      <c r="SON78" s="25"/>
      <c r="SOO78" s="25"/>
      <c r="SOP78" s="25"/>
      <c r="SOQ78" s="25"/>
      <c r="SOR78" s="25"/>
      <c r="SOS78" s="25"/>
      <c r="SOT78" s="25"/>
      <c r="SOU78" s="25"/>
      <c r="SOV78" s="25"/>
      <c r="SOW78" s="25"/>
      <c r="SOX78" s="25"/>
      <c r="SOY78" s="25"/>
      <c r="SOZ78" s="25"/>
      <c r="SPA78" s="25"/>
      <c r="SPB78" s="25"/>
      <c r="SPC78" s="25"/>
      <c r="SPD78" s="25"/>
      <c r="SPE78" s="25"/>
      <c r="SPF78" s="25"/>
      <c r="SPG78" s="25"/>
      <c r="SPH78" s="25"/>
      <c r="SPI78" s="25"/>
      <c r="SPJ78" s="25"/>
      <c r="SPK78" s="25"/>
      <c r="SPL78" s="25"/>
      <c r="SPM78" s="25"/>
      <c r="SPN78" s="25"/>
      <c r="SPO78" s="25"/>
      <c r="SPP78" s="25"/>
      <c r="SPQ78" s="25"/>
      <c r="SPR78" s="25"/>
      <c r="SPS78" s="25"/>
      <c r="SPT78" s="25"/>
      <c r="SPU78" s="25"/>
      <c r="SPV78" s="25"/>
      <c r="SPW78" s="25"/>
      <c r="SPX78" s="25"/>
      <c r="SPY78" s="25"/>
      <c r="SPZ78" s="25"/>
      <c r="SQA78" s="25"/>
      <c r="SQB78" s="25"/>
      <c r="SQC78" s="25"/>
      <c r="SQD78" s="25"/>
      <c r="SQE78" s="25"/>
      <c r="SQF78" s="25"/>
      <c r="SQG78" s="25"/>
      <c r="SQH78" s="25"/>
      <c r="SQI78" s="25"/>
      <c r="SQJ78" s="25"/>
      <c r="SQK78" s="25"/>
      <c r="SQL78" s="25"/>
      <c r="SQM78" s="25"/>
      <c r="SQN78" s="25"/>
      <c r="SQO78" s="25"/>
      <c r="SQP78" s="25"/>
      <c r="SQQ78" s="25"/>
      <c r="SQR78" s="25"/>
      <c r="SQS78" s="25"/>
      <c r="SQT78" s="25"/>
      <c r="SQU78" s="25"/>
      <c r="SQV78" s="25"/>
      <c r="SQW78" s="25"/>
      <c r="SQX78" s="25"/>
      <c r="SQY78" s="25"/>
      <c r="SQZ78" s="25"/>
      <c r="SRA78" s="25"/>
      <c r="SRB78" s="25"/>
      <c r="SRC78" s="25"/>
      <c r="SRD78" s="25"/>
      <c r="SRE78" s="25"/>
      <c r="SRF78" s="25"/>
      <c r="SRG78" s="25"/>
      <c r="SRH78" s="25"/>
      <c r="SRI78" s="25"/>
      <c r="SRJ78" s="25"/>
      <c r="SRK78" s="25"/>
      <c r="SRL78" s="25"/>
      <c r="SRM78" s="25"/>
      <c r="SRN78" s="25"/>
      <c r="SRO78" s="25"/>
      <c r="SRP78" s="25"/>
      <c r="SRQ78" s="25"/>
      <c r="SRR78" s="25"/>
      <c r="SRS78" s="25"/>
      <c r="SRT78" s="25"/>
      <c r="SRU78" s="25"/>
      <c r="SRV78" s="25"/>
      <c r="SRW78" s="25"/>
      <c r="SRX78" s="25"/>
      <c r="SRY78" s="25"/>
      <c r="SRZ78" s="25"/>
      <c r="SSA78" s="25"/>
      <c r="SSB78" s="25"/>
      <c r="SSC78" s="25"/>
      <c r="SSD78" s="25"/>
      <c r="SSE78" s="25"/>
      <c r="SSF78" s="25"/>
      <c r="SSG78" s="25"/>
      <c r="SSH78" s="25"/>
      <c r="SSI78" s="25"/>
      <c r="SSJ78" s="25"/>
      <c r="SSK78" s="25"/>
      <c r="SSL78" s="25"/>
      <c r="SSM78" s="25"/>
      <c r="SSN78" s="25"/>
      <c r="SSO78" s="25"/>
      <c r="SSP78" s="25"/>
      <c r="SSQ78" s="25"/>
      <c r="SSR78" s="25"/>
      <c r="SSS78" s="25"/>
      <c r="SST78" s="25"/>
      <c r="SSU78" s="25"/>
      <c r="SSV78" s="25"/>
      <c r="SSW78" s="25"/>
      <c r="SSX78" s="25"/>
      <c r="SSY78" s="25"/>
      <c r="SSZ78" s="25"/>
      <c r="STA78" s="25"/>
      <c r="STB78" s="25"/>
      <c r="STC78" s="25"/>
      <c r="STD78" s="25"/>
      <c r="STE78" s="25"/>
      <c r="STF78" s="25"/>
      <c r="STG78" s="25"/>
      <c r="STH78" s="25"/>
      <c r="STI78" s="25"/>
      <c r="STJ78" s="25"/>
      <c r="STK78" s="25"/>
      <c r="STL78" s="25"/>
      <c r="STM78" s="25"/>
      <c r="STN78" s="25"/>
      <c r="STO78" s="25"/>
      <c r="STP78" s="25"/>
      <c r="STQ78" s="25"/>
      <c r="STR78" s="25"/>
      <c r="STS78" s="25"/>
      <c r="STT78" s="25"/>
      <c r="STU78" s="25"/>
      <c r="STV78" s="25"/>
      <c r="STW78" s="25"/>
      <c r="STX78" s="25"/>
      <c r="STY78" s="25"/>
      <c r="STZ78" s="25"/>
      <c r="SUA78" s="25"/>
      <c r="SUB78" s="25"/>
      <c r="SUC78" s="25"/>
      <c r="SUD78" s="25"/>
      <c r="SUE78" s="25"/>
      <c r="SUF78" s="25"/>
      <c r="SUG78" s="25"/>
      <c r="SUH78" s="25"/>
      <c r="SUI78" s="25"/>
      <c r="SUJ78" s="25"/>
      <c r="SUK78" s="25"/>
      <c r="SUL78" s="25"/>
      <c r="SUM78" s="25"/>
      <c r="SUN78" s="25"/>
      <c r="SUO78" s="25"/>
      <c r="SUP78" s="25"/>
      <c r="SUQ78" s="25"/>
      <c r="SUR78" s="25"/>
      <c r="SUS78" s="25"/>
      <c r="SUT78" s="25"/>
      <c r="SUU78" s="25"/>
      <c r="SUV78" s="25"/>
      <c r="SUW78" s="25"/>
      <c r="SUX78" s="25"/>
      <c r="SUY78" s="25"/>
      <c r="SUZ78" s="25"/>
      <c r="SVA78" s="25"/>
      <c r="SVB78" s="25"/>
      <c r="SVC78" s="25"/>
      <c r="SVD78" s="25"/>
      <c r="SVE78" s="25"/>
      <c r="SVF78" s="25"/>
      <c r="SVG78" s="25"/>
      <c r="SVH78" s="25"/>
      <c r="SVI78" s="25"/>
      <c r="SVJ78" s="25"/>
      <c r="SVK78" s="25"/>
      <c r="SVL78" s="25"/>
      <c r="SVM78" s="25"/>
      <c r="SVN78" s="25"/>
      <c r="SVO78" s="25"/>
      <c r="SVP78" s="25"/>
      <c r="SVQ78" s="25"/>
      <c r="SVR78" s="25"/>
      <c r="SVS78" s="25"/>
      <c r="SVT78" s="25"/>
      <c r="SVU78" s="25"/>
      <c r="SVV78" s="25"/>
      <c r="SVW78" s="25"/>
      <c r="SVX78" s="25"/>
      <c r="SVY78" s="25"/>
      <c r="SVZ78" s="25"/>
      <c r="SWA78" s="25"/>
      <c r="SWB78" s="25"/>
      <c r="SWC78" s="25"/>
      <c r="SWD78" s="25"/>
      <c r="SWE78" s="25"/>
      <c r="SWF78" s="25"/>
      <c r="SWG78" s="25"/>
      <c r="SWH78" s="25"/>
      <c r="SWI78" s="25"/>
      <c r="SWJ78" s="25"/>
      <c r="SWK78" s="25"/>
      <c r="SWL78" s="25"/>
      <c r="SWM78" s="25"/>
      <c r="SWN78" s="25"/>
      <c r="SWO78" s="25"/>
      <c r="SWP78" s="25"/>
      <c r="SWQ78" s="25"/>
      <c r="SWR78" s="25"/>
      <c r="SWS78" s="25"/>
      <c r="SWT78" s="25"/>
      <c r="SWU78" s="25"/>
      <c r="SWV78" s="25"/>
      <c r="SWW78" s="25"/>
      <c r="SWX78" s="25"/>
      <c r="SWY78" s="25"/>
      <c r="SWZ78" s="25"/>
      <c r="SXA78" s="25"/>
      <c r="SXB78" s="25"/>
      <c r="SXC78" s="25"/>
      <c r="SXD78" s="25"/>
      <c r="SXE78" s="25"/>
      <c r="SXF78" s="25"/>
      <c r="SXG78" s="25"/>
      <c r="SXH78" s="25"/>
      <c r="SXI78" s="25"/>
      <c r="SXJ78" s="25"/>
      <c r="SXK78" s="25"/>
      <c r="SXL78" s="25"/>
      <c r="SXM78" s="25"/>
      <c r="SXN78" s="25"/>
      <c r="SXO78" s="25"/>
      <c r="SXP78" s="25"/>
      <c r="SXQ78" s="25"/>
      <c r="SXR78" s="25"/>
      <c r="SXS78" s="25"/>
      <c r="SXT78" s="25"/>
      <c r="SXU78" s="25"/>
      <c r="SXV78" s="25"/>
      <c r="SXW78" s="25"/>
      <c r="SXX78" s="25"/>
      <c r="SXY78" s="25"/>
      <c r="SXZ78" s="25"/>
      <c r="SYA78" s="25"/>
      <c r="SYB78" s="25"/>
      <c r="SYC78" s="25"/>
      <c r="SYD78" s="25"/>
      <c r="SYE78" s="25"/>
      <c r="SYF78" s="25"/>
      <c r="SYG78" s="25"/>
      <c r="SYH78" s="25"/>
      <c r="SYI78" s="25"/>
      <c r="SYJ78" s="25"/>
      <c r="SYK78" s="25"/>
      <c r="SYL78" s="25"/>
      <c r="SYM78" s="25"/>
      <c r="SYN78" s="25"/>
      <c r="SYO78" s="25"/>
      <c r="SYP78" s="25"/>
      <c r="SYQ78" s="25"/>
      <c r="SYR78" s="25"/>
      <c r="SYS78" s="25"/>
      <c r="SYT78" s="25"/>
      <c r="SYU78" s="25"/>
      <c r="SYV78" s="25"/>
      <c r="SYW78" s="25"/>
      <c r="SYX78" s="25"/>
      <c r="SYY78" s="25"/>
      <c r="SYZ78" s="25"/>
      <c r="SZA78" s="25"/>
      <c r="SZB78" s="25"/>
      <c r="SZC78" s="25"/>
      <c r="SZD78" s="25"/>
      <c r="SZE78" s="25"/>
      <c r="SZF78" s="25"/>
      <c r="SZG78" s="25"/>
      <c r="SZH78" s="25"/>
      <c r="SZI78" s="25"/>
      <c r="SZJ78" s="25"/>
      <c r="SZK78" s="25"/>
      <c r="SZL78" s="25"/>
      <c r="SZM78" s="25"/>
      <c r="SZN78" s="25"/>
      <c r="SZO78" s="25"/>
      <c r="SZP78" s="25"/>
      <c r="SZQ78" s="25"/>
      <c r="SZR78" s="25"/>
      <c r="SZS78" s="25"/>
      <c r="SZT78" s="25"/>
      <c r="SZU78" s="25"/>
      <c r="SZV78" s="25"/>
      <c r="SZW78" s="25"/>
      <c r="SZX78" s="25"/>
      <c r="SZY78" s="25"/>
      <c r="SZZ78" s="25"/>
      <c r="TAA78" s="25"/>
      <c r="TAB78" s="25"/>
      <c r="TAC78" s="25"/>
      <c r="TAD78" s="25"/>
      <c r="TAE78" s="25"/>
      <c r="TAF78" s="25"/>
      <c r="TAG78" s="25"/>
      <c r="TAH78" s="25"/>
      <c r="TAI78" s="25"/>
      <c r="TAJ78" s="25"/>
      <c r="TAK78" s="25"/>
      <c r="TAL78" s="25"/>
      <c r="TAM78" s="25"/>
      <c r="TAN78" s="25"/>
      <c r="TAO78" s="25"/>
      <c r="TAP78" s="25"/>
      <c r="TAQ78" s="25"/>
      <c r="TAR78" s="25"/>
      <c r="TAS78" s="25"/>
      <c r="TAT78" s="25"/>
      <c r="TAU78" s="25"/>
      <c r="TAV78" s="25"/>
      <c r="TAW78" s="25"/>
      <c r="TAX78" s="25"/>
      <c r="TAY78" s="25"/>
      <c r="TAZ78" s="25"/>
      <c r="TBA78" s="25"/>
      <c r="TBB78" s="25"/>
      <c r="TBC78" s="25"/>
      <c r="TBD78" s="25"/>
      <c r="TBE78" s="25"/>
      <c r="TBF78" s="25"/>
      <c r="TBG78" s="25"/>
      <c r="TBH78" s="25"/>
      <c r="TBI78" s="25"/>
      <c r="TBJ78" s="25"/>
      <c r="TBK78" s="25"/>
      <c r="TBL78" s="25"/>
      <c r="TBM78" s="25"/>
      <c r="TBN78" s="25"/>
      <c r="TBO78" s="25"/>
      <c r="TBP78" s="25"/>
      <c r="TBQ78" s="25"/>
      <c r="TBR78" s="25"/>
      <c r="TBS78" s="25"/>
      <c r="TBT78" s="25"/>
      <c r="TBU78" s="25"/>
      <c r="TBV78" s="25"/>
      <c r="TBW78" s="25"/>
      <c r="TBX78" s="25"/>
      <c r="TBY78" s="25"/>
      <c r="TBZ78" s="25"/>
      <c r="TCA78" s="25"/>
      <c r="TCB78" s="25"/>
      <c r="TCC78" s="25"/>
      <c r="TCD78" s="25"/>
      <c r="TCE78" s="25"/>
      <c r="TCF78" s="25"/>
      <c r="TCG78" s="25"/>
      <c r="TCH78" s="25"/>
      <c r="TCI78" s="25"/>
      <c r="TCJ78" s="25"/>
      <c r="TCK78" s="25"/>
      <c r="TCL78" s="25"/>
      <c r="TCM78" s="25"/>
      <c r="TCN78" s="25"/>
      <c r="TCO78" s="25"/>
      <c r="TCP78" s="25"/>
      <c r="TCQ78" s="25"/>
      <c r="TCR78" s="25"/>
      <c r="TCS78" s="25"/>
      <c r="TCT78" s="25"/>
      <c r="TCU78" s="25"/>
      <c r="TCV78" s="25"/>
      <c r="TCW78" s="25"/>
      <c r="TCX78" s="25"/>
      <c r="TCY78" s="25"/>
      <c r="TCZ78" s="25"/>
      <c r="TDA78" s="25"/>
      <c r="TDB78" s="25"/>
      <c r="TDC78" s="25"/>
      <c r="TDD78" s="25"/>
      <c r="TDE78" s="25"/>
      <c r="TDF78" s="25"/>
      <c r="TDG78" s="25"/>
      <c r="TDH78" s="25"/>
      <c r="TDI78" s="25"/>
      <c r="TDJ78" s="25"/>
      <c r="TDK78" s="25"/>
      <c r="TDL78" s="25"/>
      <c r="TDM78" s="25"/>
      <c r="TDN78" s="25"/>
      <c r="TDO78" s="25"/>
      <c r="TDP78" s="25"/>
      <c r="TDQ78" s="25"/>
      <c r="TDR78" s="25"/>
      <c r="TDS78" s="25"/>
      <c r="TDT78" s="25"/>
      <c r="TDU78" s="25"/>
      <c r="TDV78" s="25"/>
      <c r="TDW78" s="25"/>
      <c r="TDX78" s="25"/>
      <c r="TDY78" s="25"/>
      <c r="TDZ78" s="25"/>
      <c r="TEA78" s="25"/>
      <c r="TEB78" s="25"/>
      <c r="TEC78" s="25"/>
      <c r="TED78" s="25"/>
      <c r="TEE78" s="25"/>
      <c r="TEF78" s="25"/>
      <c r="TEG78" s="25"/>
      <c r="TEH78" s="25"/>
      <c r="TEI78" s="25"/>
      <c r="TEJ78" s="25"/>
      <c r="TEK78" s="25"/>
      <c r="TEL78" s="25"/>
      <c r="TEM78" s="25"/>
      <c r="TEN78" s="25"/>
      <c r="TEO78" s="25"/>
      <c r="TEP78" s="25"/>
      <c r="TEQ78" s="25"/>
      <c r="TER78" s="25"/>
      <c r="TES78" s="25"/>
      <c r="TET78" s="25"/>
      <c r="TEU78" s="25"/>
      <c r="TEV78" s="25"/>
      <c r="TEW78" s="25"/>
      <c r="TEX78" s="25"/>
      <c r="TEY78" s="25"/>
      <c r="TEZ78" s="25"/>
      <c r="TFA78" s="25"/>
      <c r="TFB78" s="25"/>
      <c r="TFC78" s="25"/>
      <c r="TFD78" s="25"/>
      <c r="TFE78" s="25"/>
      <c r="TFF78" s="25"/>
      <c r="TFG78" s="25"/>
      <c r="TFH78" s="25"/>
      <c r="TFI78" s="25"/>
      <c r="TFJ78" s="25"/>
      <c r="TFK78" s="25"/>
      <c r="TFL78" s="25"/>
      <c r="TFM78" s="25"/>
      <c r="TFN78" s="25"/>
      <c r="TFO78" s="25"/>
      <c r="TFP78" s="25"/>
      <c r="TFQ78" s="25"/>
      <c r="TFR78" s="25"/>
      <c r="TFS78" s="25"/>
      <c r="TFT78" s="25"/>
      <c r="TFU78" s="25"/>
      <c r="TFV78" s="25"/>
      <c r="TFW78" s="25"/>
      <c r="TFX78" s="25"/>
      <c r="TFY78" s="25"/>
      <c r="TFZ78" s="25"/>
      <c r="TGA78" s="25"/>
      <c r="TGB78" s="25"/>
      <c r="TGC78" s="25"/>
      <c r="TGD78" s="25"/>
      <c r="TGE78" s="25"/>
      <c r="TGF78" s="25"/>
      <c r="TGG78" s="25"/>
      <c r="TGH78" s="25"/>
      <c r="TGI78" s="25"/>
      <c r="TGJ78" s="25"/>
      <c r="TGK78" s="25"/>
      <c r="TGL78" s="25"/>
      <c r="TGM78" s="25"/>
      <c r="TGN78" s="25"/>
      <c r="TGO78" s="25"/>
      <c r="TGP78" s="25"/>
      <c r="TGQ78" s="25"/>
      <c r="TGR78" s="25"/>
      <c r="TGS78" s="25"/>
      <c r="TGT78" s="25"/>
      <c r="TGU78" s="25"/>
      <c r="TGV78" s="25"/>
      <c r="TGW78" s="25"/>
      <c r="TGX78" s="25"/>
      <c r="TGY78" s="25"/>
      <c r="TGZ78" s="25"/>
      <c r="THA78" s="25"/>
      <c r="THB78" s="25"/>
      <c r="THC78" s="25"/>
      <c r="THD78" s="25"/>
      <c r="THE78" s="25"/>
      <c r="THF78" s="25"/>
      <c r="THG78" s="25"/>
      <c r="THH78" s="25"/>
      <c r="THI78" s="25"/>
      <c r="THJ78" s="25"/>
      <c r="THK78" s="25"/>
      <c r="THL78" s="25"/>
      <c r="THM78" s="25"/>
      <c r="THN78" s="25"/>
      <c r="THO78" s="25"/>
      <c r="THP78" s="25"/>
      <c r="THQ78" s="25"/>
      <c r="THR78" s="25"/>
      <c r="THS78" s="25"/>
      <c r="THT78" s="25"/>
      <c r="THU78" s="25"/>
      <c r="THV78" s="25"/>
      <c r="THW78" s="25"/>
      <c r="THX78" s="25"/>
      <c r="THY78" s="25"/>
      <c r="THZ78" s="25"/>
      <c r="TIA78" s="25"/>
      <c r="TIB78" s="25"/>
      <c r="TIC78" s="25"/>
      <c r="TID78" s="25"/>
      <c r="TIE78" s="25"/>
      <c r="TIF78" s="25"/>
      <c r="TIG78" s="25"/>
      <c r="TIH78" s="25"/>
      <c r="TII78" s="25"/>
      <c r="TIJ78" s="25"/>
      <c r="TIK78" s="25"/>
      <c r="TIL78" s="25"/>
      <c r="TIM78" s="25"/>
      <c r="TIN78" s="25"/>
      <c r="TIO78" s="25"/>
      <c r="TIP78" s="25"/>
      <c r="TIQ78" s="25"/>
      <c r="TIR78" s="25"/>
      <c r="TIS78" s="25"/>
      <c r="TIT78" s="25"/>
      <c r="TIU78" s="25"/>
      <c r="TIV78" s="25"/>
      <c r="TIW78" s="25"/>
      <c r="TIX78" s="25"/>
      <c r="TIY78" s="25"/>
      <c r="TIZ78" s="25"/>
      <c r="TJA78" s="25"/>
      <c r="TJB78" s="25"/>
      <c r="TJC78" s="25"/>
      <c r="TJD78" s="25"/>
      <c r="TJE78" s="25"/>
      <c r="TJF78" s="25"/>
      <c r="TJG78" s="25"/>
      <c r="TJH78" s="25"/>
      <c r="TJI78" s="25"/>
      <c r="TJJ78" s="25"/>
      <c r="TJK78" s="25"/>
      <c r="TJL78" s="25"/>
      <c r="TJM78" s="25"/>
      <c r="TJN78" s="25"/>
      <c r="TJO78" s="25"/>
      <c r="TJP78" s="25"/>
      <c r="TJQ78" s="25"/>
      <c r="TJR78" s="25"/>
      <c r="TJS78" s="25"/>
      <c r="TJT78" s="25"/>
      <c r="TJU78" s="25"/>
      <c r="TJV78" s="25"/>
      <c r="TJW78" s="25"/>
      <c r="TJX78" s="25"/>
      <c r="TJY78" s="25"/>
      <c r="TJZ78" s="25"/>
      <c r="TKA78" s="25"/>
      <c r="TKB78" s="25"/>
      <c r="TKC78" s="25"/>
      <c r="TKD78" s="25"/>
      <c r="TKE78" s="25"/>
      <c r="TKF78" s="25"/>
      <c r="TKG78" s="25"/>
      <c r="TKH78" s="25"/>
      <c r="TKI78" s="25"/>
      <c r="TKJ78" s="25"/>
      <c r="TKK78" s="25"/>
      <c r="TKL78" s="25"/>
      <c r="TKM78" s="25"/>
      <c r="TKN78" s="25"/>
      <c r="TKO78" s="25"/>
      <c r="TKP78" s="25"/>
      <c r="TKQ78" s="25"/>
      <c r="TKR78" s="25"/>
      <c r="TKS78" s="25"/>
      <c r="TKT78" s="25"/>
      <c r="TKU78" s="25"/>
      <c r="TKV78" s="25"/>
      <c r="TKW78" s="25"/>
      <c r="TKX78" s="25"/>
      <c r="TKY78" s="25"/>
      <c r="TKZ78" s="25"/>
      <c r="TLA78" s="25"/>
      <c r="TLB78" s="25"/>
      <c r="TLC78" s="25"/>
      <c r="TLD78" s="25"/>
      <c r="TLE78" s="25"/>
      <c r="TLF78" s="25"/>
      <c r="TLG78" s="25"/>
      <c r="TLH78" s="25"/>
      <c r="TLI78" s="25"/>
      <c r="TLJ78" s="25"/>
      <c r="TLK78" s="25"/>
      <c r="TLL78" s="25"/>
      <c r="TLM78" s="25"/>
      <c r="TLN78" s="25"/>
      <c r="TLO78" s="25"/>
      <c r="TLP78" s="25"/>
      <c r="TLQ78" s="25"/>
      <c r="TLR78" s="25"/>
      <c r="TLS78" s="25"/>
      <c r="TLT78" s="25"/>
      <c r="TLU78" s="25"/>
      <c r="TLV78" s="25"/>
      <c r="TLW78" s="25"/>
      <c r="TLX78" s="25"/>
      <c r="TLY78" s="25"/>
      <c r="TLZ78" s="25"/>
      <c r="TMA78" s="25"/>
      <c r="TMB78" s="25"/>
      <c r="TMC78" s="25"/>
      <c r="TMD78" s="25"/>
      <c r="TME78" s="25"/>
      <c r="TMF78" s="25"/>
      <c r="TMG78" s="25"/>
      <c r="TMH78" s="25"/>
      <c r="TMI78" s="25"/>
      <c r="TMJ78" s="25"/>
      <c r="TMK78" s="25"/>
      <c r="TML78" s="25"/>
      <c r="TMM78" s="25"/>
      <c r="TMN78" s="25"/>
      <c r="TMO78" s="25"/>
      <c r="TMP78" s="25"/>
      <c r="TMQ78" s="25"/>
      <c r="TMR78" s="25"/>
      <c r="TMS78" s="25"/>
      <c r="TMT78" s="25"/>
      <c r="TMU78" s="25"/>
      <c r="TMV78" s="25"/>
      <c r="TMW78" s="25"/>
      <c r="TMX78" s="25"/>
      <c r="TMY78" s="25"/>
      <c r="TMZ78" s="25"/>
      <c r="TNA78" s="25"/>
      <c r="TNB78" s="25"/>
      <c r="TNC78" s="25"/>
      <c r="TND78" s="25"/>
      <c r="TNE78" s="25"/>
      <c r="TNF78" s="25"/>
      <c r="TNG78" s="25"/>
      <c r="TNH78" s="25"/>
      <c r="TNI78" s="25"/>
      <c r="TNJ78" s="25"/>
      <c r="TNK78" s="25"/>
      <c r="TNL78" s="25"/>
      <c r="TNM78" s="25"/>
      <c r="TNN78" s="25"/>
      <c r="TNO78" s="25"/>
      <c r="TNP78" s="25"/>
      <c r="TNQ78" s="25"/>
      <c r="TNR78" s="25"/>
      <c r="TNS78" s="25"/>
      <c r="TNT78" s="25"/>
      <c r="TNU78" s="25"/>
      <c r="TNV78" s="25"/>
      <c r="TNW78" s="25"/>
      <c r="TNX78" s="25"/>
      <c r="TNY78" s="25"/>
      <c r="TNZ78" s="25"/>
      <c r="TOA78" s="25"/>
      <c r="TOB78" s="25"/>
      <c r="TOC78" s="25"/>
      <c r="TOD78" s="25"/>
      <c r="TOE78" s="25"/>
      <c r="TOF78" s="25"/>
      <c r="TOG78" s="25"/>
      <c r="TOH78" s="25"/>
      <c r="TOI78" s="25"/>
      <c r="TOJ78" s="25"/>
      <c r="TOK78" s="25"/>
      <c r="TOL78" s="25"/>
      <c r="TOM78" s="25"/>
      <c r="TON78" s="25"/>
      <c r="TOO78" s="25"/>
      <c r="TOP78" s="25"/>
      <c r="TOQ78" s="25"/>
      <c r="TOR78" s="25"/>
      <c r="TOS78" s="25"/>
      <c r="TOT78" s="25"/>
      <c r="TOU78" s="25"/>
      <c r="TOV78" s="25"/>
      <c r="TOW78" s="25"/>
      <c r="TOX78" s="25"/>
      <c r="TOY78" s="25"/>
      <c r="TOZ78" s="25"/>
      <c r="TPA78" s="25"/>
      <c r="TPB78" s="25"/>
      <c r="TPC78" s="25"/>
      <c r="TPD78" s="25"/>
      <c r="TPE78" s="25"/>
      <c r="TPF78" s="25"/>
      <c r="TPG78" s="25"/>
      <c r="TPH78" s="25"/>
      <c r="TPI78" s="25"/>
      <c r="TPJ78" s="25"/>
      <c r="TPK78" s="25"/>
      <c r="TPL78" s="25"/>
      <c r="TPM78" s="25"/>
      <c r="TPN78" s="25"/>
      <c r="TPO78" s="25"/>
      <c r="TPP78" s="25"/>
      <c r="TPQ78" s="25"/>
      <c r="TPR78" s="25"/>
      <c r="TPS78" s="25"/>
      <c r="TPT78" s="25"/>
      <c r="TPU78" s="25"/>
      <c r="TPV78" s="25"/>
      <c r="TPW78" s="25"/>
      <c r="TPX78" s="25"/>
      <c r="TPY78" s="25"/>
      <c r="TPZ78" s="25"/>
      <c r="TQA78" s="25"/>
      <c r="TQB78" s="25"/>
      <c r="TQC78" s="25"/>
      <c r="TQD78" s="25"/>
      <c r="TQE78" s="25"/>
      <c r="TQF78" s="25"/>
      <c r="TQG78" s="25"/>
      <c r="TQH78" s="25"/>
      <c r="TQI78" s="25"/>
      <c r="TQJ78" s="25"/>
      <c r="TQK78" s="25"/>
      <c r="TQL78" s="25"/>
      <c r="TQM78" s="25"/>
      <c r="TQN78" s="25"/>
      <c r="TQO78" s="25"/>
      <c r="TQP78" s="25"/>
      <c r="TQQ78" s="25"/>
      <c r="TQR78" s="25"/>
      <c r="TQS78" s="25"/>
      <c r="TQT78" s="25"/>
      <c r="TQU78" s="25"/>
      <c r="TQV78" s="25"/>
      <c r="TQW78" s="25"/>
      <c r="TQX78" s="25"/>
      <c r="TQY78" s="25"/>
      <c r="TQZ78" s="25"/>
      <c r="TRA78" s="25"/>
      <c r="TRB78" s="25"/>
      <c r="TRC78" s="25"/>
      <c r="TRD78" s="25"/>
      <c r="TRE78" s="25"/>
      <c r="TRF78" s="25"/>
      <c r="TRG78" s="25"/>
      <c r="TRH78" s="25"/>
      <c r="TRI78" s="25"/>
      <c r="TRJ78" s="25"/>
      <c r="TRK78" s="25"/>
      <c r="TRL78" s="25"/>
      <c r="TRM78" s="25"/>
      <c r="TRN78" s="25"/>
      <c r="TRO78" s="25"/>
      <c r="TRP78" s="25"/>
      <c r="TRQ78" s="25"/>
      <c r="TRR78" s="25"/>
      <c r="TRS78" s="25"/>
      <c r="TRT78" s="25"/>
      <c r="TRU78" s="25"/>
      <c r="TRV78" s="25"/>
      <c r="TRW78" s="25"/>
      <c r="TRX78" s="25"/>
      <c r="TRY78" s="25"/>
      <c r="TRZ78" s="25"/>
      <c r="TSA78" s="25"/>
      <c r="TSB78" s="25"/>
      <c r="TSC78" s="25"/>
      <c r="TSD78" s="25"/>
      <c r="TSE78" s="25"/>
      <c r="TSF78" s="25"/>
      <c r="TSG78" s="25"/>
      <c r="TSH78" s="25"/>
      <c r="TSI78" s="25"/>
      <c r="TSJ78" s="25"/>
      <c r="TSK78" s="25"/>
      <c r="TSL78" s="25"/>
      <c r="TSM78" s="25"/>
      <c r="TSN78" s="25"/>
      <c r="TSO78" s="25"/>
      <c r="TSP78" s="25"/>
      <c r="TSQ78" s="25"/>
      <c r="TSR78" s="25"/>
      <c r="TSS78" s="25"/>
      <c r="TST78" s="25"/>
      <c r="TSU78" s="25"/>
      <c r="TSV78" s="25"/>
      <c r="TSW78" s="25"/>
      <c r="TSX78" s="25"/>
      <c r="TSY78" s="25"/>
      <c r="TSZ78" s="25"/>
      <c r="TTA78" s="25"/>
      <c r="TTB78" s="25"/>
      <c r="TTC78" s="25"/>
      <c r="TTD78" s="25"/>
      <c r="TTE78" s="25"/>
      <c r="TTF78" s="25"/>
      <c r="TTG78" s="25"/>
      <c r="TTH78" s="25"/>
      <c r="TTI78" s="25"/>
      <c r="TTJ78" s="25"/>
      <c r="TTK78" s="25"/>
      <c r="TTL78" s="25"/>
      <c r="TTM78" s="25"/>
      <c r="TTN78" s="25"/>
      <c r="TTO78" s="25"/>
      <c r="TTP78" s="25"/>
      <c r="TTQ78" s="25"/>
      <c r="TTR78" s="25"/>
      <c r="TTS78" s="25"/>
      <c r="TTT78" s="25"/>
      <c r="TTU78" s="25"/>
      <c r="TTV78" s="25"/>
      <c r="TTW78" s="25"/>
      <c r="TTX78" s="25"/>
      <c r="TTY78" s="25"/>
      <c r="TTZ78" s="25"/>
      <c r="TUA78" s="25"/>
      <c r="TUB78" s="25"/>
      <c r="TUC78" s="25"/>
      <c r="TUD78" s="25"/>
      <c r="TUE78" s="25"/>
      <c r="TUF78" s="25"/>
      <c r="TUG78" s="25"/>
      <c r="TUH78" s="25"/>
      <c r="TUI78" s="25"/>
      <c r="TUJ78" s="25"/>
      <c r="TUK78" s="25"/>
      <c r="TUL78" s="25"/>
      <c r="TUM78" s="25"/>
      <c r="TUN78" s="25"/>
      <c r="TUO78" s="25"/>
      <c r="TUP78" s="25"/>
      <c r="TUQ78" s="25"/>
      <c r="TUR78" s="25"/>
      <c r="TUS78" s="25"/>
      <c r="TUT78" s="25"/>
      <c r="TUU78" s="25"/>
      <c r="TUV78" s="25"/>
      <c r="TUW78" s="25"/>
      <c r="TUX78" s="25"/>
      <c r="TUY78" s="25"/>
      <c r="TUZ78" s="25"/>
      <c r="TVA78" s="25"/>
      <c r="TVB78" s="25"/>
      <c r="TVC78" s="25"/>
      <c r="TVD78" s="25"/>
      <c r="TVE78" s="25"/>
      <c r="TVF78" s="25"/>
      <c r="TVG78" s="25"/>
      <c r="TVH78" s="25"/>
      <c r="TVI78" s="25"/>
      <c r="TVJ78" s="25"/>
      <c r="TVK78" s="25"/>
      <c r="TVL78" s="25"/>
      <c r="TVM78" s="25"/>
      <c r="TVN78" s="25"/>
      <c r="TVO78" s="25"/>
      <c r="TVP78" s="25"/>
      <c r="TVQ78" s="25"/>
      <c r="TVR78" s="25"/>
      <c r="TVS78" s="25"/>
      <c r="TVT78" s="25"/>
      <c r="TVU78" s="25"/>
      <c r="TVV78" s="25"/>
      <c r="TVW78" s="25"/>
      <c r="TVX78" s="25"/>
      <c r="TVY78" s="25"/>
      <c r="TVZ78" s="25"/>
      <c r="TWA78" s="25"/>
      <c r="TWB78" s="25"/>
      <c r="TWC78" s="25"/>
      <c r="TWD78" s="25"/>
      <c r="TWE78" s="25"/>
      <c r="TWF78" s="25"/>
      <c r="TWG78" s="25"/>
      <c r="TWH78" s="25"/>
      <c r="TWI78" s="25"/>
      <c r="TWJ78" s="25"/>
      <c r="TWK78" s="25"/>
      <c r="TWL78" s="25"/>
      <c r="TWM78" s="25"/>
      <c r="TWN78" s="25"/>
      <c r="TWO78" s="25"/>
      <c r="TWP78" s="25"/>
      <c r="TWQ78" s="25"/>
      <c r="TWR78" s="25"/>
      <c r="TWS78" s="25"/>
      <c r="TWT78" s="25"/>
      <c r="TWU78" s="25"/>
      <c r="TWV78" s="25"/>
      <c r="TWW78" s="25"/>
      <c r="TWX78" s="25"/>
      <c r="TWY78" s="25"/>
      <c r="TWZ78" s="25"/>
      <c r="TXA78" s="25"/>
      <c r="TXB78" s="25"/>
      <c r="TXC78" s="25"/>
      <c r="TXD78" s="25"/>
      <c r="TXE78" s="25"/>
      <c r="TXF78" s="25"/>
      <c r="TXG78" s="25"/>
      <c r="TXH78" s="25"/>
      <c r="TXI78" s="25"/>
      <c r="TXJ78" s="25"/>
      <c r="TXK78" s="25"/>
      <c r="TXL78" s="25"/>
      <c r="TXM78" s="25"/>
      <c r="TXN78" s="25"/>
      <c r="TXO78" s="25"/>
      <c r="TXP78" s="25"/>
      <c r="TXQ78" s="25"/>
      <c r="TXR78" s="25"/>
      <c r="TXS78" s="25"/>
      <c r="TXT78" s="25"/>
      <c r="TXU78" s="25"/>
      <c r="TXV78" s="25"/>
      <c r="TXW78" s="25"/>
      <c r="TXX78" s="25"/>
      <c r="TXY78" s="25"/>
      <c r="TXZ78" s="25"/>
      <c r="TYA78" s="25"/>
      <c r="TYB78" s="25"/>
      <c r="TYC78" s="25"/>
      <c r="TYD78" s="25"/>
      <c r="TYE78" s="25"/>
      <c r="TYF78" s="25"/>
      <c r="TYG78" s="25"/>
      <c r="TYH78" s="25"/>
      <c r="TYI78" s="25"/>
      <c r="TYJ78" s="25"/>
      <c r="TYK78" s="25"/>
      <c r="TYL78" s="25"/>
      <c r="TYM78" s="25"/>
      <c r="TYN78" s="25"/>
      <c r="TYO78" s="25"/>
      <c r="TYP78" s="25"/>
      <c r="TYQ78" s="25"/>
      <c r="TYR78" s="25"/>
      <c r="TYS78" s="25"/>
      <c r="TYT78" s="25"/>
      <c r="TYU78" s="25"/>
      <c r="TYV78" s="25"/>
      <c r="TYW78" s="25"/>
      <c r="TYX78" s="25"/>
      <c r="TYY78" s="25"/>
      <c r="TYZ78" s="25"/>
      <c r="TZA78" s="25"/>
      <c r="TZB78" s="25"/>
      <c r="TZC78" s="25"/>
      <c r="TZD78" s="25"/>
      <c r="TZE78" s="25"/>
      <c r="TZF78" s="25"/>
      <c r="TZG78" s="25"/>
      <c r="TZH78" s="25"/>
      <c r="TZI78" s="25"/>
      <c r="TZJ78" s="25"/>
      <c r="TZK78" s="25"/>
      <c r="TZL78" s="25"/>
      <c r="TZM78" s="25"/>
      <c r="TZN78" s="25"/>
      <c r="TZO78" s="25"/>
      <c r="TZP78" s="25"/>
      <c r="TZQ78" s="25"/>
      <c r="TZR78" s="25"/>
      <c r="TZS78" s="25"/>
      <c r="TZT78" s="25"/>
      <c r="TZU78" s="25"/>
      <c r="TZV78" s="25"/>
      <c r="TZW78" s="25"/>
      <c r="TZX78" s="25"/>
      <c r="TZY78" s="25"/>
      <c r="TZZ78" s="25"/>
      <c r="UAA78" s="25"/>
      <c r="UAB78" s="25"/>
      <c r="UAC78" s="25"/>
      <c r="UAD78" s="25"/>
      <c r="UAE78" s="25"/>
      <c r="UAF78" s="25"/>
      <c r="UAG78" s="25"/>
      <c r="UAH78" s="25"/>
      <c r="UAI78" s="25"/>
      <c r="UAJ78" s="25"/>
      <c r="UAK78" s="25"/>
      <c r="UAL78" s="25"/>
      <c r="UAM78" s="25"/>
      <c r="UAN78" s="25"/>
      <c r="UAO78" s="25"/>
      <c r="UAP78" s="25"/>
      <c r="UAQ78" s="25"/>
      <c r="UAR78" s="25"/>
      <c r="UAS78" s="25"/>
      <c r="UAT78" s="25"/>
      <c r="UAU78" s="25"/>
      <c r="UAV78" s="25"/>
      <c r="UAW78" s="25"/>
      <c r="UAX78" s="25"/>
      <c r="UAY78" s="25"/>
      <c r="UAZ78" s="25"/>
      <c r="UBA78" s="25"/>
      <c r="UBB78" s="25"/>
      <c r="UBC78" s="25"/>
      <c r="UBD78" s="25"/>
      <c r="UBE78" s="25"/>
      <c r="UBF78" s="25"/>
      <c r="UBG78" s="25"/>
      <c r="UBH78" s="25"/>
      <c r="UBI78" s="25"/>
      <c r="UBJ78" s="25"/>
      <c r="UBK78" s="25"/>
      <c r="UBL78" s="25"/>
      <c r="UBM78" s="25"/>
      <c r="UBN78" s="25"/>
      <c r="UBO78" s="25"/>
      <c r="UBP78" s="25"/>
      <c r="UBQ78" s="25"/>
      <c r="UBR78" s="25"/>
      <c r="UBS78" s="25"/>
      <c r="UBT78" s="25"/>
      <c r="UBU78" s="25"/>
      <c r="UBV78" s="25"/>
      <c r="UBW78" s="25"/>
      <c r="UBX78" s="25"/>
      <c r="UBY78" s="25"/>
      <c r="UBZ78" s="25"/>
      <c r="UCA78" s="25"/>
      <c r="UCB78" s="25"/>
      <c r="UCC78" s="25"/>
      <c r="UCD78" s="25"/>
      <c r="UCE78" s="25"/>
      <c r="UCF78" s="25"/>
      <c r="UCG78" s="25"/>
      <c r="UCH78" s="25"/>
      <c r="UCI78" s="25"/>
      <c r="UCJ78" s="25"/>
      <c r="UCK78" s="25"/>
      <c r="UCL78" s="25"/>
      <c r="UCM78" s="25"/>
      <c r="UCN78" s="25"/>
      <c r="UCO78" s="25"/>
      <c r="UCP78" s="25"/>
      <c r="UCQ78" s="25"/>
      <c r="UCR78" s="25"/>
      <c r="UCS78" s="25"/>
      <c r="UCT78" s="25"/>
      <c r="UCU78" s="25"/>
      <c r="UCV78" s="25"/>
      <c r="UCW78" s="25"/>
      <c r="UCX78" s="25"/>
      <c r="UCY78" s="25"/>
      <c r="UCZ78" s="25"/>
      <c r="UDA78" s="25"/>
      <c r="UDB78" s="25"/>
      <c r="UDC78" s="25"/>
      <c r="UDD78" s="25"/>
      <c r="UDE78" s="25"/>
      <c r="UDF78" s="25"/>
      <c r="UDG78" s="25"/>
      <c r="UDH78" s="25"/>
      <c r="UDI78" s="25"/>
      <c r="UDJ78" s="25"/>
      <c r="UDK78" s="25"/>
      <c r="UDL78" s="25"/>
      <c r="UDM78" s="25"/>
      <c r="UDN78" s="25"/>
      <c r="UDO78" s="25"/>
      <c r="UDP78" s="25"/>
      <c r="UDQ78" s="25"/>
      <c r="UDR78" s="25"/>
      <c r="UDS78" s="25"/>
      <c r="UDT78" s="25"/>
      <c r="UDU78" s="25"/>
      <c r="UDV78" s="25"/>
      <c r="UDW78" s="25"/>
      <c r="UDX78" s="25"/>
      <c r="UDY78" s="25"/>
      <c r="UDZ78" s="25"/>
      <c r="UEA78" s="25"/>
      <c r="UEB78" s="25"/>
      <c r="UEC78" s="25"/>
      <c r="UED78" s="25"/>
      <c r="UEE78" s="25"/>
      <c r="UEF78" s="25"/>
      <c r="UEG78" s="25"/>
      <c r="UEH78" s="25"/>
      <c r="UEI78" s="25"/>
      <c r="UEJ78" s="25"/>
      <c r="UEK78" s="25"/>
      <c r="UEL78" s="25"/>
      <c r="UEM78" s="25"/>
      <c r="UEN78" s="25"/>
      <c r="UEO78" s="25"/>
      <c r="UEP78" s="25"/>
      <c r="UEQ78" s="25"/>
      <c r="UER78" s="25"/>
      <c r="UES78" s="25"/>
      <c r="UET78" s="25"/>
      <c r="UEU78" s="25"/>
      <c r="UEV78" s="25"/>
      <c r="UEW78" s="25"/>
      <c r="UEX78" s="25"/>
      <c r="UEY78" s="25"/>
      <c r="UEZ78" s="25"/>
      <c r="UFA78" s="25"/>
      <c r="UFB78" s="25"/>
      <c r="UFC78" s="25"/>
      <c r="UFD78" s="25"/>
      <c r="UFE78" s="25"/>
      <c r="UFF78" s="25"/>
      <c r="UFG78" s="25"/>
      <c r="UFH78" s="25"/>
      <c r="UFI78" s="25"/>
      <c r="UFJ78" s="25"/>
      <c r="UFK78" s="25"/>
      <c r="UFL78" s="25"/>
      <c r="UFM78" s="25"/>
      <c r="UFN78" s="25"/>
      <c r="UFO78" s="25"/>
      <c r="UFP78" s="25"/>
      <c r="UFQ78" s="25"/>
      <c r="UFR78" s="25"/>
      <c r="UFS78" s="25"/>
      <c r="UFT78" s="25"/>
      <c r="UFU78" s="25"/>
      <c r="UFV78" s="25"/>
      <c r="UFW78" s="25"/>
      <c r="UFX78" s="25"/>
      <c r="UFY78" s="25"/>
      <c r="UFZ78" s="25"/>
      <c r="UGA78" s="25"/>
      <c r="UGB78" s="25"/>
      <c r="UGC78" s="25"/>
      <c r="UGD78" s="25"/>
      <c r="UGE78" s="25"/>
      <c r="UGF78" s="25"/>
      <c r="UGG78" s="25"/>
      <c r="UGH78" s="25"/>
      <c r="UGI78" s="25"/>
      <c r="UGJ78" s="25"/>
      <c r="UGK78" s="25"/>
      <c r="UGL78" s="25"/>
      <c r="UGM78" s="25"/>
      <c r="UGN78" s="25"/>
      <c r="UGO78" s="25"/>
      <c r="UGP78" s="25"/>
      <c r="UGQ78" s="25"/>
      <c r="UGR78" s="25"/>
      <c r="UGS78" s="25"/>
      <c r="UGT78" s="25"/>
      <c r="UGU78" s="25"/>
      <c r="UGV78" s="25"/>
      <c r="UGW78" s="25"/>
      <c r="UGX78" s="25"/>
      <c r="UGY78" s="25"/>
      <c r="UGZ78" s="25"/>
      <c r="UHA78" s="25"/>
      <c r="UHB78" s="25"/>
      <c r="UHC78" s="25"/>
      <c r="UHD78" s="25"/>
      <c r="UHE78" s="25"/>
      <c r="UHF78" s="25"/>
      <c r="UHG78" s="25"/>
      <c r="UHH78" s="25"/>
      <c r="UHI78" s="25"/>
      <c r="UHJ78" s="25"/>
      <c r="UHK78" s="25"/>
      <c r="UHL78" s="25"/>
      <c r="UHM78" s="25"/>
      <c r="UHN78" s="25"/>
      <c r="UHO78" s="25"/>
      <c r="UHP78" s="25"/>
      <c r="UHQ78" s="25"/>
      <c r="UHR78" s="25"/>
      <c r="UHS78" s="25"/>
      <c r="UHT78" s="25"/>
      <c r="UHU78" s="25"/>
      <c r="UHV78" s="25"/>
      <c r="UHW78" s="25"/>
      <c r="UHX78" s="25"/>
      <c r="UHY78" s="25"/>
      <c r="UHZ78" s="25"/>
      <c r="UIA78" s="25"/>
      <c r="UIB78" s="25"/>
      <c r="UIC78" s="25"/>
      <c r="UID78" s="25"/>
      <c r="UIE78" s="25"/>
      <c r="UIF78" s="25"/>
      <c r="UIG78" s="25"/>
      <c r="UIH78" s="25"/>
      <c r="UII78" s="25"/>
      <c r="UIJ78" s="25"/>
      <c r="UIK78" s="25"/>
      <c r="UIL78" s="25"/>
      <c r="UIM78" s="25"/>
      <c r="UIN78" s="25"/>
      <c r="UIO78" s="25"/>
      <c r="UIP78" s="25"/>
      <c r="UIQ78" s="25"/>
      <c r="UIR78" s="25"/>
      <c r="UIS78" s="25"/>
      <c r="UIT78" s="25"/>
      <c r="UIU78" s="25"/>
      <c r="UIV78" s="25"/>
      <c r="UIW78" s="25"/>
      <c r="UIX78" s="25"/>
      <c r="UIY78" s="25"/>
      <c r="UIZ78" s="25"/>
      <c r="UJA78" s="25"/>
      <c r="UJB78" s="25"/>
      <c r="UJC78" s="25"/>
      <c r="UJD78" s="25"/>
      <c r="UJE78" s="25"/>
      <c r="UJF78" s="25"/>
      <c r="UJG78" s="25"/>
      <c r="UJH78" s="25"/>
      <c r="UJI78" s="25"/>
      <c r="UJJ78" s="25"/>
      <c r="UJK78" s="25"/>
      <c r="UJL78" s="25"/>
      <c r="UJM78" s="25"/>
      <c r="UJN78" s="25"/>
      <c r="UJO78" s="25"/>
      <c r="UJP78" s="25"/>
      <c r="UJQ78" s="25"/>
      <c r="UJR78" s="25"/>
      <c r="UJS78" s="25"/>
      <c r="UJT78" s="25"/>
      <c r="UJU78" s="25"/>
      <c r="UJV78" s="25"/>
      <c r="UJW78" s="25"/>
      <c r="UJX78" s="25"/>
      <c r="UJY78" s="25"/>
      <c r="UJZ78" s="25"/>
      <c r="UKA78" s="25"/>
      <c r="UKB78" s="25"/>
      <c r="UKC78" s="25"/>
      <c r="UKD78" s="25"/>
      <c r="UKE78" s="25"/>
      <c r="UKF78" s="25"/>
      <c r="UKG78" s="25"/>
      <c r="UKH78" s="25"/>
      <c r="UKI78" s="25"/>
      <c r="UKJ78" s="25"/>
      <c r="UKK78" s="25"/>
      <c r="UKL78" s="25"/>
      <c r="UKM78" s="25"/>
      <c r="UKN78" s="25"/>
      <c r="UKO78" s="25"/>
      <c r="UKP78" s="25"/>
      <c r="UKQ78" s="25"/>
      <c r="UKR78" s="25"/>
      <c r="UKS78" s="25"/>
      <c r="UKT78" s="25"/>
      <c r="UKU78" s="25"/>
      <c r="UKV78" s="25"/>
      <c r="UKW78" s="25"/>
      <c r="UKX78" s="25"/>
      <c r="UKY78" s="25"/>
      <c r="UKZ78" s="25"/>
      <c r="ULA78" s="25"/>
      <c r="ULB78" s="25"/>
      <c r="ULC78" s="25"/>
      <c r="ULD78" s="25"/>
      <c r="ULE78" s="25"/>
      <c r="ULF78" s="25"/>
      <c r="ULG78" s="25"/>
      <c r="ULH78" s="25"/>
      <c r="ULI78" s="25"/>
      <c r="ULJ78" s="25"/>
      <c r="ULK78" s="25"/>
      <c r="ULL78" s="25"/>
      <c r="ULM78" s="25"/>
      <c r="ULN78" s="25"/>
      <c r="ULO78" s="25"/>
      <c r="ULP78" s="25"/>
      <c r="ULQ78" s="25"/>
      <c r="ULR78" s="25"/>
      <c r="ULS78" s="25"/>
      <c r="ULT78" s="25"/>
      <c r="ULU78" s="25"/>
      <c r="ULV78" s="25"/>
      <c r="ULW78" s="25"/>
      <c r="ULX78" s="25"/>
      <c r="ULY78" s="25"/>
      <c r="ULZ78" s="25"/>
      <c r="UMA78" s="25"/>
      <c r="UMB78" s="25"/>
      <c r="UMC78" s="25"/>
      <c r="UMD78" s="25"/>
      <c r="UME78" s="25"/>
      <c r="UMF78" s="25"/>
      <c r="UMG78" s="25"/>
      <c r="UMH78" s="25"/>
      <c r="UMI78" s="25"/>
      <c r="UMJ78" s="25"/>
      <c r="UMK78" s="25"/>
      <c r="UML78" s="25"/>
      <c r="UMM78" s="25"/>
      <c r="UMN78" s="25"/>
      <c r="UMO78" s="25"/>
      <c r="UMP78" s="25"/>
      <c r="UMQ78" s="25"/>
      <c r="UMR78" s="25"/>
      <c r="UMS78" s="25"/>
      <c r="UMT78" s="25"/>
      <c r="UMU78" s="25"/>
      <c r="UMV78" s="25"/>
      <c r="UMW78" s="25"/>
      <c r="UMX78" s="25"/>
      <c r="UMY78" s="25"/>
      <c r="UMZ78" s="25"/>
      <c r="UNA78" s="25"/>
      <c r="UNB78" s="25"/>
      <c r="UNC78" s="25"/>
      <c r="UND78" s="25"/>
      <c r="UNE78" s="25"/>
      <c r="UNF78" s="25"/>
      <c r="UNG78" s="25"/>
      <c r="UNH78" s="25"/>
      <c r="UNI78" s="25"/>
      <c r="UNJ78" s="25"/>
      <c r="UNK78" s="25"/>
      <c r="UNL78" s="25"/>
      <c r="UNM78" s="25"/>
      <c r="UNN78" s="25"/>
      <c r="UNO78" s="25"/>
      <c r="UNP78" s="25"/>
      <c r="UNQ78" s="25"/>
      <c r="UNR78" s="25"/>
      <c r="UNS78" s="25"/>
      <c r="UNT78" s="25"/>
      <c r="UNU78" s="25"/>
      <c r="UNV78" s="25"/>
      <c r="UNW78" s="25"/>
      <c r="UNX78" s="25"/>
      <c r="UNY78" s="25"/>
      <c r="UNZ78" s="25"/>
      <c r="UOA78" s="25"/>
      <c r="UOB78" s="25"/>
      <c r="UOC78" s="25"/>
      <c r="UOD78" s="25"/>
      <c r="UOE78" s="25"/>
      <c r="UOF78" s="25"/>
      <c r="UOG78" s="25"/>
      <c r="UOH78" s="25"/>
      <c r="UOI78" s="25"/>
      <c r="UOJ78" s="25"/>
      <c r="UOK78" s="25"/>
      <c r="UOL78" s="25"/>
      <c r="UOM78" s="25"/>
      <c r="UON78" s="25"/>
      <c r="UOO78" s="25"/>
      <c r="UOP78" s="25"/>
      <c r="UOQ78" s="25"/>
      <c r="UOR78" s="25"/>
      <c r="UOS78" s="25"/>
      <c r="UOT78" s="25"/>
      <c r="UOU78" s="25"/>
      <c r="UOV78" s="25"/>
      <c r="UOW78" s="25"/>
      <c r="UOX78" s="25"/>
      <c r="UOY78" s="25"/>
      <c r="UOZ78" s="25"/>
      <c r="UPA78" s="25"/>
      <c r="UPB78" s="25"/>
      <c r="UPC78" s="25"/>
      <c r="UPD78" s="25"/>
      <c r="UPE78" s="25"/>
      <c r="UPF78" s="25"/>
      <c r="UPG78" s="25"/>
      <c r="UPH78" s="25"/>
      <c r="UPI78" s="25"/>
      <c r="UPJ78" s="25"/>
      <c r="UPK78" s="25"/>
      <c r="UPL78" s="25"/>
      <c r="UPM78" s="25"/>
      <c r="UPN78" s="25"/>
      <c r="UPO78" s="25"/>
      <c r="UPP78" s="25"/>
      <c r="UPQ78" s="25"/>
      <c r="UPR78" s="25"/>
      <c r="UPS78" s="25"/>
      <c r="UPT78" s="25"/>
      <c r="UPU78" s="25"/>
      <c r="UPV78" s="25"/>
      <c r="UPW78" s="25"/>
      <c r="UPX78" s="25"/>
      <c r="UPY78" s="25"/>
      <c r="UPZ78" s="25"/>
      <c r="UQA78" s="25"/>
      <c r="UQB78" s="25"/>
      <c r="UQC78" s="25"/>
      <c r="UQD78" s="25"/>
      <c r="UQE78" s="25"/>
      <c r="UQF78" s="25"/>
      <c r="UQG78" s="25"/>
      <c r="UQH78" s="25"/>
      <c r="UQI78" s="25"/>
      <c r="UQJ78" s="25"/>
      <c r="UQK78" s="25"/>
      <c r="UQL78" s="25"/>
      <c r="UQM78" s="25"/>
      <c r="UQN78" s="25"/>
      <c r="UQO78" s="25"/>
      <c r="UQP78" s="25"/>
      <c r="UQQ78" s="25"/>
      <c r="UQR78" s="25"/>
      <c r="UQS78" s="25"/>
      <c r="UQT78" s="25"/>
      <c r="UQU78" s="25"/>
      <c r="UQV78" s="25"/>
      <c r="UQW78" s="25"/>
      <c r="UQX78" s="25"/>
      <c r="UQY78" s="25"/>
      <c r="UQZ78" s="25"/>
      <c r="URA78" s="25"/>
      <c r="URB78" s="25"/>
      <c r="URC78" s="25"/>
      <c r="URD78" s="25"/>
      <c r="URE78" s="25"/>
      <c r="URF78" s="25"/>
      <c r="URG78" s="25"/>
      <c r="URH78" s="25"/>
      <c r="URI78" s="25"/>
      <c r="URJ78" s="25"/>
      <c r="URK78" s="25"/>
      <c r="URL78" s="25"/>
      <c r="URM78" s="25"/>
      <c r="URN78" s="25"/>
      <c r="URO78" s="25"/>
      <c r="URP78" s="25"/>
      <c r="URQ78" s="25"/>
      <c r="URR78" s="25"/>
      <c r="URS78" s="25"/>
      <c r="URT78" s="25"/>
      <c r="URU78" s="25"/>
      <c r="URV78" s="25"/>
      <c r="URW78" s="25"/>
      <c r="URX78" s="25"/>
      <c r="URY78" s="25"/>
      <c r="URZ78" s="25"/>
      <c r="USA78" s="25"/>
      <c r="USB78" s="25"/>
      <c r="USC78" s="25"/>
      <c r="USD78" s="25"/>
      <c r="USE78" s="25"/>
      <c r="USF78" s="25"/>
      <c r="USG78" s="25"/>
      <c r="USH78" s="25"/>
      <c r="USI78" s="25"/>
      <c r="USJ78" s="25"/>
      <c r="USK78" s="25"/>
      <c r="USL78" s="25"/>
      <c r="USM78" s="25"/>
      <c r="USN78" s="25"/>
      <c r="USO78" s="25"/>
      <c r="USP78" s="25"/>
      <c r="USQ78" s="25"/>
      <c r="USR78" s="25"/>
      <c r="USS78" s="25"/>
      <c r="UST78" s="25"/>
      <c r="USU78" s="25"/>
      <c r="USV78" s="25"/>
      <c r="USW78" s="25"/>
      <c r="USX78" s="25"/>
      <c r="USY78" s="25"/>
      <c r="USZ78" s="25"/>
      <c r="UTA78" s="25"/>
      <c r="UTB78" s="25"/>
      <c r="UTC78" s="25"/>
      <c r="UTD78" s="25"/>
      <c r="UTE78" s="25"/>
      <c r="UTF78" s="25"/>
      <c r="UTG78" s="25"/>
      <c r="UTH78" s="25"/>
      <c r="UTI78" s="25"/>
      <c r="UTJ78" s="25"/>
      <c r="UTK78" s="25"/>
      <c r="UTL78" s="25"/>
      <c r="UTM78" s="25"/>
      <c r="UTN78" s="25"/>
      <c r="UTO78" s="25"/>
      <c r="UTP78" s="25"/>
      <c r="UTQ78" s="25"/>
      <c r="UTR78" s="25"/>
      <c r="UTS78" s="25"/>
      <c r="UTT78" s="25"/>
      <c r="UTU78" s="25"/>
      <c r="UTV78" s="25"/>
      <c r="UTW78" s="25"/>
      <c r="UTX78" s="25"/>
      <c r="UTY78" s="25"/>
      <c r="UTZ78" s="25"/>
      <c r="UUA78" s="25"/>
      <c r="UUB78" s="25"/>
      <c r="UUC78" s="25"/>
      <c r="UUD78" s="25"/>
      <c r="UUE78" s="25"/>
      <c r="UUF78" s="25"/>
      <c r="UUG78" s="25"/>
      <c r="UUH78" s="25"/>
      <c r="UUI78" s="25"/>
      <c r="UUJ78" s="25"/>
      <c r="UUK78" s="25"/>
      <c r="UUL78" s="25"/>
      <c r="UUM78" s="25"/>
      <c r="UUN78" s="25"/>
      <c r="UUO78" s="25"/>
      <c r="UUP78" s="25"/>
      <c r="UUQ78" s="25"/>
      <c r="UUR78" s="25"/>
      <c r="UUS78" s="25"/>
      <c r="UUT78" s="25"/>
      <c r="UUU78" s="25"/>
      <c r="UUV78" s="25"/>
      <c r="UUW78" s="25"/>
      <c r="UUX78" s="25"/>
      <c r="UUY78" s="25"/>
      <c r="UUZ78" s="25"/>
      <c r="UVA78" s="25"/>
      <c r="UVB78" s="25"/>
      <c r="UVC78" s="25"/>
      <c r="UVD78" s="25"/>
      <c r="UVE78" s="25"/>
      <c r="UVF78" s="25"/>
      <c r="UVG78" s="25"/>
      <c r="UVH78" s="25"/>
      <c r="UVI78" s="25"/>
      <c r="UVJ78" s="25"/>
      <c r="UVK78" s="25"/>
      <c r="UVL78" s="25"/>
      <c r="UVM78" s="25"/>
      <c r="UVN78" s="25"/>
      <c r="UVO78" s="25"/>
      <c r="UVP78" s="25"/>
      <c r="UVQ78" s="25"/>
      <c r="UVR78" s="25"/>
      <c r="UVS78" s="25"/>
      <c r="UVT78" s="25"/>
      <c r="UVU78" s="25"/>
      <c r="UVV78" s="25"/>
      <c r="UVW78" s="25"/>
      <c r="UVX78" s="25"/>
      <c r="UVY78" s="25"/>
      <c r="UVZ78" s="25"/>
      <c r="UWA78" s="25"/>
      <c r="UWB78" s="25"/>
      <c r="UWC78" s="25"/>
      <c r="UWD78" s="25"/>
      <c r="UWE78" s="25"/>
      <c r="UWF78" s="25"/>
      <c r="UWG78" s="25"/>
      <c r="UWH78" s="25"/>
      <c r="UWI78" s="25"/>
      <c r="UWJ78" s="25"/>
      <c r="UWK78" s="25"/>
      <c r="UWL78" s="25"/>
      <c r="UWM78" s="25"/>
      <c r="UWN78" s="25"/>
      <c r="UWO78" s="25"/>
      <c r="UWP78" s="25"/>
      <c r="UWQ78" s="25"/>
      <c r="UWR78" s="25"/>
      <c r="UWS78" s="25"/>
      <c r="UWT78" s="25"/>
      <c r="UWU78" s="25"/>
      <c r="UWV78" s="25"/>
      <c r="UWW78" s="25"/>
      <c r="UWX78" s="25"/>
      <c r="UWY78" s="25"/>
      <c r="UWZ78" s="25"/>
      <c r="UXA78" s="25"/>
      <c r="UXB78" s="25"/>
      <c r="UXC78" s="25"/>
      <c r="UXD78" s="25"/>
      <c r="UXE78" s="25"/>
      <c r="UXF78" s="25"/>
      <c r="UXG78" s="25"/>
      <c r="UXH78" s="25"/>
      <c r="UXI78" s="25"/>
      <c r="UXJ78" s="25"/>
      <c r="UXK78" s="25"/>
      <c r="UXL78" s="25"/>
      <c r="UXM78" s="25"/>
      <c r="UXN78" s="25"/>
      <c r="UXO78" s="25"/>
      <c r="UXP78" s="25"/>
      <c r="UXQ78" s="25"/>
      <c r="UXR78" s="25"/>
      <c r="UXS78" s="25"/>
      <c r="UXT78" s="25"/>
      <c r="UXU78" s="25"/>
      <c r="UXV78" s="25"/>
      <c r="UXW78" s="25"/>
      <c r="UXX78" s="25"/>
      <c r="UXY78" s="25"/>
      <c r="UXZ78" s="25"/>
      <c r="UYA78" s="25"/>
      <c r="UYB78" s="25"/>
      <c r="UYC78" s="25"/>
      <c r="UYD78" s="25"/>
      <c r="UYE78" s="25"/>
      <c r="UYF78" s="25"/>
      <c r="UYG78" s="25"/>
      <c r="UYH78" s="25"/>
      <c r="UYI78" s="25"/>
      <c r="UYJ78" s="25"/>
      <c r="UYK78" s="25"/>
      <c r="UYL78" s="25"/>
      <c r="UYM78" s="25"/>
      <c r="UYN78" s="25"/>
      <c r="UYO78" s="25"/>
      <c r="UYP78" s="25"/>
      <c r="UYQ78" s="25"/>
      <c r="UYR78" s="25"/>
      <c r="UYS78" s="25"/>
      <c r="UYT78" s="25"/>
      <c r="UYU78" s="25"/>
      <c r="UYV78" s="25"/>
      <c r="UYW78" s="25"/>
      <c r="UYX78" s="25"/>
      <c r="UYY78" s="25"/>
      <c r="UYZ78" s="25"/>
      <c r="UZA78" s="25"/>
      <c r="UZB78" s="25"/>
      <c r="UZC78" s="25"/>
      <c r="UZD78" s="25"/>
      <c r="UZE78" s="25"/>
      <c r="UZF78" s="25"/>
      <c r="UZG78" s="25"/>
      <c r="UZH78" s="25"/>
      <c r="UZI78" s="25"/>
      <c r="UZJ78" s="25"/>
      <c r="UZK78" s="25"/>
      <c r="UZL78" s="25"/>
      <c r="UZM78" s="25"/>
      <c r="UZN78" s="25"/>
      <c r="UZO78" s="25"/>
      <c r="UZP78" s="25"/>
      <c r="UZQ78" s="25"/>
      <c r="UZR78" s="25"/>
      <c r="UZS78" s="25"/>
      <c r="UZT78" s="25"/>
      <c r="UZU78" s="25"/>
      <c r="UZV78" s="25"/>
      <c r="UZW78" s="25"/>
      <c r="UZX78" s="25"/>
      <c r="UZY78" s="25"/>
      <c r="UZZ78" s="25"/>
      <c r="VAA78" s="25"/>
      <c r="VAB78" s="25"/>
      <c r="VAC78" s="25"/>
      <c r="VAD78" s="25"/>
      <c r="VAE78" s="25"/>
      <c r="VAF78" s="25"/>
      <c r="VAG78" s="25"/>
      <c r="VAH78" s="25"/>
      <c r="VAI78" s="25"/>
      <c r="VAJ78" s="25"/>
      <c r="VAK78" s="25"/>
      <c r="VAL78" s="25"/>
      <c r="VAM78" s="25"/>
      <c r="VAN78" s="25"/>
      <c r="VAO78" s="25"/>
      <c r="VAP78" s="25"/>
      <c r="VAQ78" s="25"/>
      <c r="VAR78" s="25"/>
      <c r="VAS78" s="25"/>
      <c r="VAT78" s="25"/>
      <c r="VAU78" s="25"/>
      <c r="VAV78" s="25"/>
      <c r="VAW78" s="25"/>
      <c r="VAX78" s="25"/>
      <c r="VAY78" s="25"/>
      <c r="VAZ78" s="25"/>
      <c r="VBA78" s="25"/>
      <c r="VBB78" s="25"/>
      <c r="VBC78" s="25"/>
      <c r="VBD78" s="25"/>
      <c r="VBE78" s="25"/>
      <c r="VBF78" s="25"/>
      <c r="VBG78" s="25"/>
      <c r="VBH78" s="25"/>
      <c r="VBI78" s="25"/>
      <c r="VBJ78" s="25"/>
      <c r="VBK78" s="25"/>
      <c r="VBL78" s="25"/>
      <c r="VBM78" s="25"/>
      <c r="VBN78" s="25"/>
      <c r="VBO78" s="25"/>
      <c r="VBP78" s="25"/>
      <c r="VBQ78" s="25"/>
      <c r="VBR78" s="25"/>
      <c r="VBS78" s="25"/>
      <c r="VBT78" s="25"/>
      <c r="VBU78" s="25"/>
      <c r="VBV78" s="25"/>
      <c r="VBW78" s="25"/>
      <c r="VBX78" s="25"/>
      <c r="VBY78" s="25"/>
      <c r="VBZ78" s="25"/>
      <c r="VCA78" s="25"/>
      <c r="VCB78" s="25"/>
      <c r="VCC78" s="25"/>
      <c r="VCD78" s="25"/>
      <c r="VCE78" s="25"/>
      <c r="VCF78" s="25"/>
      <c r="VCG78" s="25"/>
      <c r="VCH78" s="25"/>
      <c r="VCI78" s="25"/>
      <c r="VCJ78" s="25"/>
      <c r="VCK78" s="25"/>
      <c r="VCL78" s="25"/>
      <c r="VCM78" s="25"/>
      <c r="VCN78" s="25"/>
      <c r="VCO78" s="25"/>
      <c r="VCP78" s="25"/>
      <c r="VCQ78" s="25"/>
      <c r="VCR78" s="25"/>
      <c r="VCS78" s="25"/>
      <c r="VCT78" s="25"/>
      <c r="VCU78" s="25"/>
      <c r="VCV78" s="25"/>
      <c r="VCW78" s="25"/>
      <c r="VCX78" s="25"/>
      <c r="VCY78" s="25"/>
      <c r="VCZ78" s="25"/>
      <c r="VDA78" s="25"/>
      <c r="VDB78" s="25"/>
      <c r="VDC78" s="25"/>
      <c r="VDD78" s="25"/>
      <c r="VDE78" s="25"/>
      <c r="VDF78" s="25"/>
      <c r="VDG78" s="25"/>
      <c r="VDH78" s="25"/>
      <c r="VDI78" s="25"/>
      <c r="VDJ78" s="25"/>
      <c r="VDK78" s="25"/>
      <c r="VDL78" s="25"/>
      <c r="VDM78" s="25"/>
      <c r="VDN78" s="25"/>
      <c r="VDO78" s="25"/>
      <c r="VDP78" s="25"/>
      <c r="VDQ78" s="25"/>
      <c r="VDR78" s="25"/>
      <c r="VDS78" s="25"/>
      <c r="VDT78" s="25"/>
      <c r="VDU78" s="25"/>
      <c r="VDV78" s="25"/>
      <c r="VDW78" s="25"/>
      <c r="VDX78" s="25"/>
      <c r="VDY78" s="25"/>
      <c r="VDZ78" s="25"/>
      <c r="VEA78" s="25"/>
      <c r="VEB78" s="25"/>
      <c r="VEC78" s="25"/>
      <c r="VED78" s="25"/>
      <c r="VEE78" s="25"/>
      <c r="VEF78" s="25"/>
      <c r="VEG78" s="25"/>
      <c r="VEH78" s="25"/>
      <c r="VEI78" s="25"/>
      <c r="VEJ78" s="25"/>
      <c r="VEK78" s="25"/>
      <c r="VEL78" s="25"/>
      <c r="VEM78" s="25"/>
      <c r="VEN78" s="25"/>
      <c r="VEO78" s="25"/>
      <c r="VEP78" s="25"/>
      <c r="VEQ78" s="25"/>
      <c r="VER78" s="25"/>
      <c r="VES78" s="25"/>
      <c r="VET78" s="25"/>
      <c r="VEU78" s="25"/>
      <c r="VEV78" s="25"/>
      <c r="VEW78" s="25"/>
      <c r="VEX78" s="25"/>
      <c r="VEY78" s="25"/>
      <c r="VEZ78" s="25"/>
      <c r="VFA78" s="25"/>
      <c r="VFB78" s="25"/>
      <c r="VFC78" s="25"/>
      <c r="VFD78" s="25"/>
      <c r="VFE78" s="25"/>
      <c r="VFF78" s="25"/>
      <c r="VFG78" s="25"/>
      <c r="VFH78" s="25"/>
      <c r="VFI78" s="25"/>
      <c r="VFJ78" s="25"/>
      <c r="VFK78" s="25"/>
      <c r="VFL78" s="25"/>
      <c r="VFM78" s="25"/>
      <c r="VFN78" s="25"/>
      <c r="VFO78" s="25"/>
      <c r="VFP78" s="25"/>
      <c r="VFQ78" s="25"/>
      <c r="VFR78" s="25"/>
      <c r="VFS78" s="25"/>
      <c r="VFT78" s="25"/>
      <c r="VFU78" s="25"/>
      <c r="VFV78" s="25"/>
      <c r="VFW78" s="25"/>
      <c r="VFX78" s="25"/>
      <c r="VFY78" s="25"/>
      <c r="VFZ78" s="25"/>
      <c r="VGA78" s="25"/>
      <c r="VGB78" s="25"/>
      <c r="VGC78" s="25"/>
      <c r="VGD78" s="25"/>
      <c r="VGE78" s="25"/>
      <c r="VGF78" s="25"/>
      <c r="VGG78" s="25"/>
      <c r="VGH78" s="25"/>
      <c r="VGI78" s="25"/>
      <c r="VGJ78" s="25"/>
      <c r="VGK78" s="25"/>
      <c r="VGL78" s="25"/>
      <c r="VGM78" s="25"/>
      <c r="VGN78" s="25"/>
      <c r="VGO78" s="25"/>
      <c r="VGP78" s="25"/>
      <c r="VGQ78" s="25"/>
      <c r="VGR78" s="25"/>
      <c r="VGS78" s="25"/>
      <c r="VGT78" s="25"/>
      <c r="VGU78" s="25"/>
      <c r="VGV78" s="25"/>
      <c r="VGW78" s="25"/>
      <c r="VGX78" s="25"/>
      <c r="VGY78" s="25"/>
      <c r="VGZ78" s="25"/>
      <c r="VHA78" s="25"/>
      <c r="VHB78" s="25"/>
      <c r="VHC78" s="25"/>
      <c r="VHD78" s="25"/>
      <c r="VHE78" s="25"/>
      <c r="VHF78" s="25"/>
      <c r="VHG78" s="25"/>
      <c r="VHH78" s="25"/>
      <c r="VHI78" s="25"/>
      <c r="VHJ78" s="25"/>
      <c r="VHK78" s="25"/>
      <c r="VHL78" s="25"/>
      <c r="VHM78" s="25"/>
      <c r="VHN78" s="25"/>
      <c r="VHO78" s="25"/>
      <c r="VHP78" s="25"/>
      <c r="VHQ78" s="25"/>
      <c r="VHR78" s="25"/>
      <c r="VHS78" s="25"/>
      <c r="VHT78" s="25"/>
      <c r="VHU78" s="25"/>
      <c r="VHV78" s="25"/>
      <c r="VHW78" s="25"/>
      <c r="VHX78" s="25"/>
      <c r="VHY78" s="25"/>
      <c r="VHZ78" s="25"/>
      <c r="VIA78" s="25"/>
      <c r="VIB78" s="25"/>
      <c r="VIC78" s="25"/>
      <c r="VID78" s="25"/>
      <c r="VIE78" s="25"/>
      <c r="VIF78" s="25"/>
      <c r="VIG78" s="25"/>
      <c r="VIH78" s="25"/>
      <c r="VII78" s="25"/>
      <c r="VIJ78" s="25"/>
      <c r="VIK78" s="25"/>
      <c r="VIL78" s="25"/>
      <c r="VIM78" s="25"/>
      <c r="VIN78" s="25"/>
      <c r="VIO78" s="25"/>
      <c r="VIP78" s="25"/>
      <c r="VIQ78" s="25"/>
      <c r="VIR78" s="25"/>
      <c r="VIS78" s="25"/>
      <c r="VIT78" s="25"/>
      <c r="VIU78" s="25"/>
      <c r="VIV78" s="25"/>
      <c r="VIW78" s="25"/>
      <c r="VIX78" s="25"/>
      <c r="VIY78" s="25"/>
      <c r="VIZ78" s="25"/>
      <c r="VJA78" s="25"/>
      <c r="VJB78" s="25"/>
      <c r="VJC78" s="25"/>
      <c r="VJD78" s="25"/>
      <c r="VJE78" s="25"/>
      <c r="VJF78" s="25"/>
      <c r="VJG78" s="25"/>
      <c r="VJH78" s="25"/>
      <c r="VJI78" s="25"/>
      <c r="VJJ78" s="25"/>
      <c r="VJK78" s="25"/>
      <c r="VJL78" s="25"/>
      <c r="VJM78" s="25"/>
      <c r="VJN78" s="25"/>
      <c r="VJO78" s="25"/>
      <c r="VJP78" s="25"/>
      <c r="VJQ78" s="25"/>
      <c r="VJR78" s="25"/>
      <c r="VJS78" s="25"/>
      <c r="VJT78" s="25"/>
      <c r="VJU78" s="25"/>
      <c r="VJV78" s="25"/>
      <c r="VJW78" s="25"/>
      <c r="VJX78" s="25"/>
      <c r="VJY78" s="25"/>
      <c r="VJZ78" s="25"/>
      <c r="VKA78" s="25"/>
      <c r="VKB78" s="25"/>
      <c r="VKC78" s="25"/>
      <c r="VKD78" s="25"/>
      <c r="VKE78" s="25"/>
      <c r="VKF78" s="25"/>
      <c r="VKG78" s="25"/>
      <c r="VKH78" s="25"/>
      <c r="VKI78" s="25"/>
      <c r="VKJ78" s="25"/>
      <c r="VKK78" s="25"/>
      <c r="VKL78" s="25"/>
      <c r="VKM78" s="25"/>
      <c r="VKN78" s="25"/>
      <c r="VKO78" s="25"/>
      <c r="VKP78" s="25"/>
      <c r="VKQ78" s="25"/>
      <c r="VKR78" s="25"/>
      <c r="VKS78" s="25"/>
      <c r="VKT78" s="25"/>
      <c r="VKU78" s="25"/>
      <c r="VKV78" s="25"/>
      <c r="VKW78" s="25"/>
      <c r="VKX78" s="25"/>
      <c r="VKY78" s="25"/>
      <c r="VKZ78" s="25"/>
      <c r="VLA78" s="25"/>
      <c r="VLB78" s="25"/>
      <c r="VLC78" s="25"/>
      <c r="VLD78" s="25"/>
      <c r="VLE78" s="25"/>
      <c r="VLF78" s="25"/>
      <c r="VLG78" s="25"/>
      <c r="VLH78" s="25"/>
      <c r="VLI78" s="25"/>
      <c r="VLJ78" s="25"/>
      <c r="VLK78" s="25"/>
      <c r="VLL78" s="25"/>
      <c r="VLM78" s="25"/>
      <c r="VLN78" s="25"/>
      <c r="VLO78" s="25"/>
      <c r="VLP78" s="25"/>
      <c r="VLQ78" s="25"/>
      <c r="VLR78" s="25"/>
      <c r="VLS78" s="25"/>
      <c r="VLT78" s="25"/>
      <c r="VLU78" s="25"/>
      <c r="VLV78" s="25"/>
      <c r="VLW78" s="25"/>
      <c r="VLX78" s="25"/>
      <c r="VLY78" s="25"/>
      <c r="VLZ78" s="25"/>
      <c r="VMA78" s="25"/>
      <c r="VMB78" s="25"/>
      <c r="VMC78" s="25"/>
      <c r="VMD78" s="25"/>
      <c r="VME78" s="25"/>
      <c r="VMF78" s="25"/>
      <c r="VMG78" s="25"/>
      <c r="VMH78" s="25"/>
      <c r="VMI78" s="25"/>
      <c r="VMJ78" s="25"/>
      <c r="VMK78" s="25"/>
      <c r="VML78" s="25"/>
      <c r="VMM78" s="25"/>
      <c r="VMN78" s="25"/>
      <c r="VMO78" s="25"/>
      <c r="VMP78" s="25"/>
      <c r="VMQ78" s="25"/>
      <c r="VMR78" s="25"/>
      <c r="VMS78" s="25"/>
      <c r="VMT78" s="25"/>
      <c r="VMU78" s="25"/>
      <c r="VMV78" s="25"/>
      <c r="VMW78" s="25"/>
      <c r="VMX78" s="25"/>
      <c r="VMY78" s="25"/>
      <c r="VMZ78" s="25"/>
      <c r="VNA78" s="25"/>
      <c r="VNB78" s="25"/>
      <c r="VNC78" s="25"/>
      <c r="VND78" s="25"/>
      <c r="VNE78" s="25"/>
      <c r="VNF78" s="25"/>
      <c r="VNG78" s="25"/>
      <c r="VNH78" s="25"/>
      <c r="VNI78" s="25"/>
      <c r="VNJ78" s="25"/>
      <c r="VNK78" s="25"/>
      <c r="VNL78" s="25"/>
      <c r="VNM78" s="25"/>
      <c r="VNN78" s="25"/>
      <c r="VNO78" s="25"/>
      <c r="VNP78" s="25"/>
      <c r="VNQ78" s="25"/>
      <c r="VNR78" s="25"/>
      <c r="VNS78" s="25"/>
      <c r="VNT78" s="25"/>
      <c r="VNU78" s="25"/>
      <c r="VNV78" s="25"/>
      <c r="VNW78" s="25"/>
      <c r="VNX78" s="25"/>
      <c r="VNY78" s="25"/>
      <c r="VNZ78" s="25"/>
      <c r="VOA78" s="25"/>
      <c r="VOB78" s="25"/>
      <c r="VOC78" s="25"/>
      <c r="VOD78" s="25"/>
      <c r="VOE78" s="25"/>
      <c r="VOF78" s="25"/>
      <c r="VOG78" s="25"/>
      <c r="VOH78" s="25"/>
      <c r="VOI78" s="25"/>
      <c r="VOJ78" s="25"/>
      <c r="VOK78" s="25"/>
      <c r="VOL78" s="25"/>
      <c r="VOM78" s="25"/>
      <c r="VON78" s="25"/>
      <c r="VOO78" s="25"/>
      <c r="VOP78" s="25"/>
      <c r="VOQ78" s="25"/>
      <c r="VOR78" s="25"/>
      <c r="VOS78" s="25"/>
      <c r="VOT78" s="25"/>
      <c r="VOU78" s="25"/>
      <c r="VOV78" s="25"/>
      <c r="VOW78" s="25"/>
      <c r="VOX78" s="25"/>
      <c r="VOY78" s="25"/>
      <c r="VOZ78" s="25"/>
      <c r="VPA78" s="25"/>
      <c r="VPB78" s="25"/>
      <c r="VPC78" s="25"/>
      <c r="VPD78" s="25"/>
      <c r="VPE78" s="25"/>
      <c r="VPF78" s="25"/>
      <c r="VPG78" s="25"/>
      <c r="VPH78" s="25"/>
      <c r="VPI78" s="25"/>
      <c r="VPJ78" s="25"/>
      <c r="VPK78" s="25"/>
      <c r="VPL78" s="25"/>
      <c r="VPM78" s="25"/>
      <c r="VPN78" s="25"/>
      <c r="VPO78" s="25"/>
      <c r="VPP78" s="25"/>
      <c r="VPQ78" s="25"/>
      <c r="VPR78" s="25"/>
      <c r="VPS78" s="25"/>
      <c r="VPT78" s="25"/>
      <c r="VPU78" s="25"/>
      <c r="VPV78" s="25"/>
      <c r="VPW78" s="25"/>
      <c r="VPX78" s="25"/>
      <c r="VPY78" s="25"/>
      <c r="VPZ78" s="25"/>
      <c r="VQA78" s="25"/>
      <c r="VQB78" s="25"/>
      <c r="VQC78" s="25"/>
      <c r="VQD78" s="25"/>
      <c r="VQE78" s="25"/>
      <c r="VQF78" s="25"/>
      <c r="VQG78" s="25"/>
      <c r="VQH78" s="25"/>
      <c r="VQI78" s="25"/>
      <c r="VQJ78" s="25"/>
      <c r="VQK78" s="25"/>
      <c r="VQL78" s="25"/>
      <c r="VQM78" s="25"/>
      <c r="VQN78" s="25"/>
      <c r="VQO78" s="25"/>
      <c r="VQP78" s="25"/>
      <c r="VQQ78" s="25"/>
      <c r="VQR78" s="25"/>
      <c r="VQS78" s="25"/>
      <c r="VQT78" s="25"/>
      <c r="VQU78" s="25"/>
      <c r="VQV78" s="25"/>
      <c r="VQW78" s="25"/>
      <c r="VQX78" s="25"/>
      <c r="VQY78" s="25"/>
      <c r="VQZ78" s="25"/>
      <c r="VRA78" s="25"/>
      <c r="VRB78" s="25"/>
      <c r="VRC78" s="25"/>
      <c r="VRD78" s="25"/>
      <c r="VRE78" s="25"/>
      <c r="VRF78" s="25"/>
      <c r="VRG78" s="25"/>
      <c r="VRH78" s="25"/>
      <c r="VRI78" s="25"/>
      <c r="VRJ78" s="25"/>
      <c r="VRK78" s="25"/>
      <c r="VRL78" s="25"/>
      <c r="VRM78" s="25"/>
      <c r="VRN78" s="25"/>
      <c r="VRO78" s="25"/>
      <c r="VRP78" s="25"/>
      <c r="VRQ78" s="25"/>
      <c r="VRR78" s="25"/>
      <c r="VRS78" s="25"/>
      <c r="VRT78" s="25"/>
      <c r="VRU78" s="25"/>
      <c r="VRV78" s="25"/>
      <c r="VRW78" s="25"/>
      <c r="VRX78" s="25"/>
      <c r="VRY78" s="25"/>
      <c r="VRZ78" s="25"/>
      <c r="VSA78" s="25"/>
      <c r="VSB78" s="25"/>
      <c r="VSC78" s="25"/>
      <c r="VSD78" s="25"/>
      <c r="VSE78" s="25"/>
      <c r="VSF78" s="25"/>
      <c r="VSG78" s="25"/>
      <c r="VSH78" s="25"/>
      <c r="VSI78" s="25"/>
      <c r="VSJ78" s="25"/>
      <c r="VSK78" s="25"/>
      <c r="VSL78" s="25"/>
      <c r="VSM78" s="25"/>
      <c r="VSN78" s="25"/>
      <c r="VSO78" s="25"/>
      <c r="VSP78" s="25"/>
      <c r="VSQ78" s="25"/>
      <c r="VSR78" s="25"/>
      <c r="VSS78" s="25"/>
      <c r="VST78" s="25"/>
      <c r="VSU78" s="25"/>
      <c r="VSV78" s="25"/>
      <c r="VSW78" s="25"/>
      <c r="VSX78" s="25"/>
      <c r="VSY78" s="25"/>
      <c r="VSZ78" s="25"/>
      <c r="VTA78" s="25"/>
      <c r="VTB78" s="25"/>
      <c r="VTC78" s="25"/>
      <c r="VTD78" s="25"/>
      <c r="VTE78" s="25"/>
      <c r="VTF78" s="25"/>
      <c r="VTG78" s="25"/>
      <c r="VTH78" s="25"/>
      <c r="VTI78" s="25"/>
      <c r="VTJ78" s="25"/>
      <c r="VTK78" s="25"/>
      <c r="VTL78" s="25"/>
      <c r="VTM78" s="25"/>
      <c r="VTN78" s="25"/>
      <c r="VTO78" s="25"/>
      <c r="VTP78" s="25"/>
      <c r="VTQ78" s="25"/>
      <c r="VTR78" s="25"/>
      <c r="VTS78" s="25"/>
      <c r="VTT78" s="25"/>
      <c r="VTU78" s="25"/>
      <c r="VTV78" s="25"/>
      <c r="VTW78" s="25"/>
      <c r="VTX78" s="25"/>
      <c r="VTY78" s="25"/>
      <c r="VTZ78" s="25"/>
      <c r="VUA78" s="25"/>
      <c r="VUB78" s="25"/>
      <c r="VUC78" s="25"/>
      <c r="VUD78" s="25"/>
      <c r="VUE78" s="25"/>
      <c r="VUF78" s="25"/>
      <c r="VUG78" s="25"/>
      <c r="VUH78" s="25"/>
      <c r="VUI78" s="25"/>
      <c r="VUJ78" s="25"/>
      <c r="VUK78" s="25"/>
      <c r="VUL78" s="25"/>
      <c r="VUM78" s="25"/>
      <c r="VUN78" s="25"/>
      <c r="VUO78" s="25"/>
      <c r="VUP78" s="25"/>
      <c r="VUQ78" s="25"/>
      <c r="VUR78" s="25"/>
      <c r="VUS78" s="25"/>
      <c r="VUT78" s="25"/>
      <c r="VUU78" s="25"/>
      <c r="VUV78" s="25"/>
      <c r="VUW78" s="25"/>
      <c r="VUX78" s="25"/>
      <c r="VUY78" s="25"/>
      <c r="VUZ78" s="25"/>
      <c r="VVA78" s="25"/>
      <c r="VVB78" s="25"/>
      <c r="VVC78" s="25"/>
      <c r="VVD78" s="25"/>
      <c r="VVE78" s="25"/>
      <c r="VVF78" s="25"/>
      <c r="VVG78" s="25"/>
      <c r="VVH78" s="25"/>
      <c r="VVI78" s="25"/>
      <c r="VVJ78" s="25"/>
      <c r="VVK78" s="25"/>
      <c r="VVL78" s="25"/>
      <c r="VVM78" s="25"/>
      <c r="VVN78" s="25"/>
      <c r="VVO78" s="25"/>
      <c r="VVP78" s="25"/>
      <c r="VVQ78" s="25"/>
      <c r="VVR78" s="25"/>
      <c r="VVS78" s="25"/>
      <c r="VVT78" s="25"/>
      <c r="VVU78" s="25"/>
      <c r="VVV78" s="25"/>
      <c r="VVW78" s="25"/>
      <c r="VVX78" s="25"/>
      <c r="VVY78" s="25"/>
      <c r="VVZ78" s="25"/>
      <c r="VWA78" s="25"/>
      <c r="VWB78" s="25"/>
      <c r="VWC78" s="25"/>
      <c r="VWD78" s="25"/>
      <c r="VWE78" s="25"/>
      <c r="VWF78" s="25"/>
      <c r="VWG78" s="25"/>
      <c r="VWH78" s="25"/>
      <c r="VWI78" s="25"/>
      <c r="VWJ78" s="25"/>
      <c r="VWK78" s="25"/>
      <c r="VWL78" s="25"/>
      <c r="VWM78" s="25"/>
      <c r="VWN78" s="25"/>
      <c r="VWO78" s="25"/>
      <c r="VWP78" s="25"/>
      <c r="VWQ78" s="25"/>
      <c r="VWR78" s="25"/>
      <c r="VWS78" s="25"/>
      <c r="VWT78" s="25"/>
      <c r="VWU78" s="25"/>
      <c r="VWV78" s="25"/>
      <c r="VWW78" s="25"/>
      <c r="VWX78" s="25"/>
      <c r="VWY78" s="25"/>
      <c r="VWZ78" s="25"/>
      <c r="VXA78" s="25"/>
      <c r="VXB78" s="25"/>
      <c r="VXC78" s="25"/>
      <c r="VXD78" s="25"/>
      <c r="VXE78" s="25"/>
      <c r="VXF78" s="25"/>
      <c r="VXG78" s="25"/>
      <c r="VXH78" s="25"/>
      <c r="VXI78" s="25"/>
      <c r="VXJ78" s="25"/>
      <c r="VXK78" s="25"/>
      <c r="VXL78" s="25"/>
      <c r="VXM78" s="25"/>
      <c r="VXN78" s="25"/>
      <c r="VXO78" s="25"/>
      <c r="VXP78" s="25"/>
      <c r="VXQ78" s="25"/>
      <c r="VXR78" s="25"/>
      <c r="VXS78" s="25"/>
      <c r="VXT78" s="25"/>
      <c r="VXU78" s="25"/>
      <c r="VXV78" s="25"/>
      <c r="VXW78" s="25"/>
      <c r="VXX78" s="25"/>
      <c r="VXY78" s="25"/>
      <c r="VXZ78" s="25"/>
      <c r="VYA78" s="25"/>
      <c r="VYB78" s="25"/>
      <c r="VYC78" s="25"/>
      <c r="VYD78" s="25"/>
      <c r="VYE78" s="25"/>
      <c r="VYF78" s="25"/>
      <c r="VYG78" s="25"/>
      <c r="VYH78" s="25"/>
      <c r="VYI78" s="25"/>
      <c r="VYJ78" s="25"/>
      <c r="VYK78" s="25"/>
      <c r="VYL78" s="25"/>
      <c r="VYM78" s="25"/>
      <c r="VYN78" s="25"/>
      <c r="VYO78" s="25"/>
      <c r="VYP78" s="25"/>
      <c r="VYQ78" s="25"/>
      <c r="VYR78" s="25"/>
      <c r="VYS78" s="25"/>
      <c r="VYT78" s="25"/>
      <c r="VYU78" s="25"/>
      <c r="VYV78" s="25"/>
      <c r="VYW78" s="25"/>
      <c r="VYX78" s="25"/>
      <c r="VYY78" s="25"/>
      <c r="VYZ78" s="25"/>
      <c r="VZA78" s="25"/>
      <c r="VZB78" s="25"/>
      <c r="VZC78" s="25"/>
      <c r="VZD78" s="25"/>
      <c r="VZE78" s="25"/>
      <c r="VZF78" s="25"/>
      <c r="VZG78" s="25"/>
      <c r="VZH78" s="25"/>
      <c r="VZI78" s="25"/>
      <c r="VZJ78" s="25"/>
      <c r="VZK78" s="25"/>
      <c r="VZL78" s="25"/>
      <c r="VZM78" s="25"/>
      <c r="VZN78" s="25"/>
      <c r="VZO78" s="25"/>
      <c r="VZP78" s="25"/>
      <c r="VZQ78" s="25"/>
      <c r="VZR78" s="25"/>
      <c r="VZS78" s="25"/>
      <c r="VZT78" s="25"/>
      <c r="VZU78" s="25"/>
      <c r="VZV78" s="25"/>
      <c r="VZW78" s="25"/>
      <c r="VZX78" s="25"/>
      <c r="VZY78" s="25"/>
      <c r="VZZ78" s="25"/>
      <c r="WAA78" s="25"/>
      <c r="WAB78" s="25"/>
      <c r="WAC78" s="25"/>
      <c r="WAD78" s="25"/>
      <c r="WAE78" s="25"/>
      <c r="WAF78" s="25"/>
      <c r="WAG78" s="25"/>
      <c r="WAH78" s="25"/>
      <c r="WAI78" s="25"/>
      <c r="WAJ78" s="25"/>
      <c r="WAK78" s="25"/>
      <c r="WAL78" s="25"/>
      <c r="WAM78" s="25"/>
      <c r="WAN78" s="25"/>
      <c r="WAO78" s="25"/>
      <c r="WAP78" s="25"/>
      <c r="WAQ78" s="25"/>
      <c r="WAR78" s="25"/>
      <c r="WAS78" s="25"/>
      <c r="WAT78" s="25"/>
      <c r="WAU78" s="25"/>
      <c r="WAV78" s="25"/>
      <c r="WAW78" s="25"/>
      <c r="WAX78" s="25"/>
      <c r="WAY78" s="25"/>
      <c r="WAZ78" s="25"/>
      <c r="WBA78" s="25"/>
      <c r="WBB78" s="25"/>
      <c r="WBC78" s="25"/>
      <c r="WBD78" s="25"/>
      <c r="WBE78" s="25"/>
      <c r="WBF78" s="25"/>
      <c r="WBG78" s="25"/>
      <c r="WBH78" s="25"/>
      <c r="WBI78" s="25"/>
      <c r="WBJ78" s="25"/>
      <c r="WBK78" s="25"/>
      <c r="WBL78" s="25"/>
      <c r="WBM78" s="25"/>
      <c r="WBN78" s="25"/>
      <c r="WBO78" s="25"/>
      <c r="WBP78" s="25"/>
      <c r="WBQ78" s="25"/>
      <c r="WBR78" s="25"/>
      <c r="WBS78" s="25"/>
      <c r="WBT78" s="25"/>
      <c r="WBU78" s="25"/>
      <c r="WBV78" s="25"/>
      <c r="WBW78" s="25"/>
      <c r="WBX78" s="25"/>
      <c r="WBY78" s="25"/>
      <c r="WBZ78" s="25"/>
      <c r="WCA78" s="25"/>
      <c r="WCB78" s="25"/>
      <c r="WCC78" s="25"/>
      <c r="WCD78" s="25"/>
      <c r="WCE78" s="25"/>
      <c r="WCF78" s="25"/>
      <c r="WCG78" s="25"/>
      <c r="WCH78" s="25"/>
      <c r="WCI78" s="25"/>
      <c r="WCJ78" s="25"/>
      <c r="WCK78" s="25"/>
      <c r="WCL78" s="25"/>
      <c r="WCM78" s="25"/>
      <c r="WCN78" s="25"/>
      <c r="WCO78" s="25"/>
      <c r="WCP78" s="25"/>
      <c r="WCQ78" s="25"/>
      <c r="WCR78" s="25"/>
      <c r="WCS78" s="25"/>
      <c r="WCT78" s="25"/>
      <c r="WCU78" s="25"/>
      <c r="WCV78" s="25"/>
      <c r="WCW78" s="25"/>
      <c r="WCX78" s="25"/>
      <c r="WCY78" s="25"/>
      <c r="WCZ78" s="25"/>
      <c r="WDA78" s="25"/>
      <c r="WDB78" s="25"/>
      <c r="WDC78" s="25"/>
      <c r="WDD78" s="25"/>
      <c r="WDE78" s="25"/>
      <c r="WDF78" s="25"/>
      <c r="WDG78" s="25"/>
      <c r="WDH78" s="25"/>
      <c r="WDI78" s="25"/>
      <c r="WDJ78" s="25"/>
      <c r="WDK78" s="25"/>
      <c r="WDL78" s="25"/>
      <c r="WDM78" s="25"/>
      <c r="WDN78" s="25"/>
      <c r="WDO78" s="25"/>
      <c r="WDP78" s="25"/>
      <c r="WDQ78" s="25"/>
      <c r="WDR78" s="25"/>
      <c r="WDS78" s="25"/>
      <c r="WDT78" s="25"/>
      <c r="WDU78" s="25"/>
      <c r="WDV78" s="25"/>
      <c r="WDW78" s="25"/>
      <c r="WDX78" s="25"/>
      <c r="WDY78" s="25"/>
      <c r="WDZ78" s="25"/>
      <c r="WEA78" s="25"/>
      <c r="WEB78" s="25"/>
      <c r="WEC78" s="25"/>
      <c r="WED78" s="25"/>
      <c r="WEE78" s="25"/>
      <c r="WEF78" s="25"/>
      <c r="WEG78" s="25"/>
      <c r="WEH78" s="25"/>
      <c r="WEI78" s="25"/>
      <c r="WEJ78" s="25"/>
      <c r="WEK78" s="25"/>
      <c r="WEL78" s="25"/>
      <c r="WEM78" s="25"/>
      <c r="WEN78" s="25"/>
      <c r="WEO78" s="25"/>
      <c r="WEP78" s="25"/>
      <c r="WEQ78" s="25"/>
      <c r="WER78" s="25"/>
      <c r="WES78" s="25"/>
      <c r="WET78" s="25"/>
      <c r="WEU78" s="25"/>
      <c r="WEV78" s="25"/>
      <c r="WEW78" s="25"/>
      <c r="WEX78" s="25"/>
      <c r="WEY78" s="25"/>
      <c r="WEZ78" s="25"/>
      <c r="WFA78" s="25"/>
      <c r="WFB78" s="25"/>
      <c r="WFC78" s="25"/>
      <c r="WFD78" s="25"/>
      <c r="WFE78" s="25"/>
      <c r="WFF78" s="25"/>
      <c r="WFG78" s="25"/>
      <c r="WFH78" s="25"/>
      <c r="WFI78" s="25"/>
      <c r="WFJ78" s="25"/>
      <c r="WFK78" s="25"/>
      <c r="WFL78" s="25"/>
      <c r="WFM78" s="25"/>
      <c r="WFN78" s="25"/>
      <c r="WFO78" s="25"/>
      <c r="WFP78" s="25"/>
      <c r="WFQ78" s="25"/>
      <c r="WFR78" s="25"/>
      <c r="WFS78" s="25"/>
      <c r="WFT78" s="25"/>
      <c r="WFU78" s="25"/>
      <c r="WFV78" s="25"/>
      <c r="WFW78" s="25"/>
      <c r="WFX78" s="25"/>
      <c r="WFY78" s="25"/>
      <c r="WFZ78" s="25"/>
      <c r="WGA78" s="25"/>
      <c r="WGB78" s="25"/>
      <c r="WGC78" s="25"/>
      <c r="WGD78" s="25"/>
      <c r="WGE78" s="25"/>
      <c r="WGF78" s="25"/>
      <c r="WGG78" s="25"/>
      <c r="WGH78" s="25"/>
      <c r="WGI78" s="25"/>
      <c r="WGJ78" s="25"/>
      <c r="WGK78" s="25"/>
      <c r="WGL78" s="25"/>
      <c r="WGM78" s="25"/>
      <c r="WGN78" s="25"/>
      <c r="WGO78" s="25"/>
      <c r="WGP78" s="25"/>
      <c r="WGQ78" s="25"/>
      <c r="WGR78" s="25"/>
      <c r="WGS78" s="25"/>
      <c r="WGT78" s="25"/>
      <c r="WGU78" s="25"/>
      <c r="WGV78" s="25"/>
      <c r="WGW78" s="25"/>
      <c r="WGX78" s="25"/>
      <c r="WGY78" s="25"/>
      <c r="WGZ78" s="25"/>
      <c r="WHA78" s="25"/>
      <c r="WHB78" s="25"/>
      <c r="WHC78" s="25"/>
      <c r="WHD78" s="25"/>
      <c r="WHE78" s="25"/>
      <c r="WHF78" s="25"/>
      <c r="WHG78" s="25"/>
      <c r="WHH78" s="25"/>
      <c r="WHI78" s="25"/>
      <c r="WHJ78" s="25"/>
      <c r="WHK78" s="25"/>
      <c r="WHL78" s="25"/>
      <c r="WHM78" s="25"/>
      <c r="WHN78" s="25"/>
      <c r="WHO78" s="25"/>
      <c r="WHP78" s="25"/>
      <c r="WHQ78" s="25"/>
      <c r="WHR78" s="25"/>
      <c r="WHS78" s="25"/>
      <c r="WHT78" s="25"/>
      <c r="WHU78" s="25"/>
      <c r="WHV78" s="25"/>
      <c r="WHW78" s="25"/>
      <c r="WHX78" s="25"/>
      <c r="WHY78" s="25"/>
      <c r="WHZ78" s="25"/>
      <c r="WIA78" s="25"/>
      <c r="WIB78" s="25"/>
      <c r="WIC78" s="25"/>
      <c r="WID78" s="25"/>
      <c r="WIE78" s="25"/>
      <c r="WIF78" s="25"/>
      <c r="WIG78" s="25"/>
      <c r="WIH78" s="25"/>
      <c r="WII78" s="25"/>
      <c r="WIJ78" s="25"/>
      <c r="WIK78" s="25"/>
      <c r="WIL78" s="25"/>
      <c r="WIM78" s="25"/>
      <c r="WIN78" s="25"/>
      <c r="WIO78" s="25"/>
      <c r="WIP78" s="25"/>
      <c r="WIQ78" s="25"/>
      <c r="WIR78" s="25"/>
      <c r="WIS78" s="25"/>
      <c r="WIT78" s="25"/>
      <c r="WIU78" s="25"/>
      <c r="WIV78" s="25"/>
      <c r="WIW78" s="25"/>
      <c r="WIX78" s="25"/>
      <c r="WIY78" s="25"/>
      <c r="WIZ78" s="25"/>
      <c r="WJA78" s="25"/>
      <c r="WJB78" s="25"/>
      <c r="WJC78" s="25"/>
      <c r="WJD78" s="25"/>
      <c r="WJE78" s="25"/>
      <c r="WJF78" s="25"/>
      <c r="WJG78" s="25"/>
      <c r="WJH78" s="25"/>
      <c r="WJI78" s="25"/>
      <c r="WJJ78" s="25"/>
      <c r="WJK78" s="25"/>
      <c r="WJL78" s="25"/>
      <c r="WJM78" s="25"/>
      <c r="WJN78" s="25"/>
      <c r="WJO78" s="25"/>
      <c r="WJP78" s="25"/>
      <c r="WJQ78" s="25"/>
      <c r="WJR78" s="25"/>
      <c r="WJS78" s="25"/>
      <c r="WJT78" s="25"/>
      <c r="WJU78" s="25"/>
      <c r="WJV78" s="25"/>
      <c r="WJW78" s="25"/>
      <c r="WJX78" s="25"/>
      <c r="WJY78" s="25"/>
      <c r="WJZ78" s="25"/>
      <c r="WKA78" s="25"/>
      <c r="WKB78" s="25"/>
      <c r="WKC78" s="25"/>
      <c r="WKD78" s="25"/>
      <c r="WKE78" s="25"/>
      <c r="WKF78" s="25"/>
      <c r="WKG78" s="25"/>
      <c r="WKH78" s="25"/>
      <c r="WKI78" s="25"/>
      <c r="WKJ78" s="25"/>
      <c r="WKK78" s="25"/>
      <c r="WKL78" s="25"/>
      <c r="WKM78" s="25"/>
      <c r="WKN78" s="25"/>
      <c r="WKO78" s="25"/>
      <c r="WKP78" s="25"/>
      <c r="WKQ78" s="25"/>
      <c r="WKR78" s="25"/>
      <c r="WKS78" s="25"/>
      <c r="WKT78" s="25"/>
      <c r="WKU78" s="25"/>
      <c r="WKV78" s="25"/>
      <c r="WKW78" s="25"/>
      <c r="WKX78" s="25"/>
      <c r="WKY78" s="25"/>
      <c r="WKZ78" s="25"/>
      <c r="WLA78" s="25"/>
      <c r="WLB78" s="25"/>
      <c r="WLC78" s="25"/>
      <c r="WLD78" s="25"/>
      <c r="WLE78" s="25"/>
      <c r="WLF78" s="25"/>
      <c r="WLG78" s="25"/>
      <c r="WLH78" s="25"/>
      <c r="WLI78" s="25"/>
      <c r="WLJ78" s="25"/>
      <c r="WLK78" s="25"/>
      <c r="WLL78" s="25"/>
      <c r="WLM78" s="25"/>
      <c r="WLN78" s="25"/>
      <c r="WLO78" s="25"/>
      <c r="WLP78" s="25"/>
      <c r="WLQ78" s="25"/>
      <c r="WLR78" s="25"/>
      <c r="WLS78" s="25"/>
      <c r="WLT78" s="25"/>
      <c r="WLU78" s="25"/>
      <c r="WLV78" s="25"/>
      <c r="WLW78" s="25"/>
      <c r="WLX78" s="25"/>
      <c r="WLY78" s="25"/>
      <c r="WLZ78" s="25"/>
      <c r="WMA78" s="25"/>
      <c r="WMB78" s="25"/>
      <c r="WMC78" s="25"/>
      <c r="WMD78" s="25"/>
      <c r="WME78" s="25"/>
      <c r="WMF78" s="25"/>
      <c r="WMG78" s="25"/>
      <c r="WMH78" s="25"/>
      <c r="WMI78" s="25"/>
      <c r="WMJ78" s="25"/>
      <c r="WMK78" s="25"/>
      <c r="WML78" s="25"/>
      <c r="WMM78" s="25"/>
      <c r="WMN78" s="25"/>
      <c r="WMO78" s="25"/>
      <c r="WMP78" s="25"/>
      <c r="WMQ78" s="25"/>
      <c r="WMR78" s="25"/>
      <c r="WMS78" s="25"/>
      <c r="WMT78" s="25"/>
      <c r="WMU78" s="25"/>
      <c r="WMV78" s="25"/>
      <c r="WMW78" s="25"/>
      <c r="WMX78" s="25"/>
      <c r="WMY78" s="25"/>
      <c r="WMZ78" s="25"/>
      <c r="WNA78" s="25"/>
      <c r="WNB78" s="25"/>
      <c r="WNC78" s="25"/>
      <c r="WND78" s="25"/>
      <c r="WNE78" s="25"/>
      <c r="WNF78" s="25"/>
      <c r="WNG78" s="25"/>
      <c r="WNH78" s="25"/>
      <c r="WNI78" s="25"/>
      <c r="WNJ78" s="25"/>
      <c r="WNK78" s="25"/>
      <c r="WNL78" s="25"/>
      <c r="WNM78" s="25"/>
      <c r="WNN78" s="25"/>
      <c r="WNO78" s="25"/>
      <c r="WNP78" s="25"/>
      <c r="WNQ78" s="25"/>
      <c r="WNR78" s="25"/>
      <c r="WNS78" s="25"/>
      <c r="WNT78" s="25"/>
      <c r="WNU78" s="25"/>
      <c r="WNV78" s="25"/>
      <c r="WNW78" s="25"/>
      <c r="WNX78" s="25"/>
      <c r="WNY78" s="25"/>
      <c r="WNZ78" s="25"/>
      <c r="WOA78" s="25"/>
      <c r="WOB78" s="25"/>
      <c r="WOC78" s="25"/>
      <c r="WOD78" s="25"/>
      <c r="WOE78" s="25"/>
      <c r="WOF78" s="25"/>
      <c r="WOG78" s="25"/>
      <c r="WOH78" s="25"/>
      <c r="WOI78" s="25"/>
      <c r="WOJ78" s="25"/>
      <c r="WOK78" s="25"/>
      <c r="WOL78" s="25"/>
      <c r="WOM78" s="25"/>
      <c r="WON78" s="25"/>
      <c r="WOO78" s="25"/>
      <c r="WOP78" s="25"/>
      <c r="WOQ78" s="25"/>
      <c r="WOR78" s="25"/>
      <c r="WOS78" s="25"/>
      <c r="WOT78" s="25"/>
      <c r="WOU78" s="25"/>
      <c r="WOV78" s="25"/>
      <c r="WOW78" s="25"/>
      <c r="WOX78" s="25"/>
      <c r="WOY78" s="25"/>
      <c r="WOZ78" s="25"/>
      <c r="WPA78" s="25"/>
      <c r="WPB78" s="25"/>
      <c r="WPC78" s="25"/>
      <c r="WPD78" s="25"/>
      <c r="WPE78" s="25"/>
      <c r="WPF78" s="25"/>
      <c r="WPG78" s="25"/>
      <c r="WPH78" s="25"/>
      <c r="WPI78" s="25"/>
      <c r="WPJ78" s="25"/>
      <c r="WPK78" s="25"/>
      <c r="WPL78" s="25"/>
      <c r="WPM78" s="25"/>
      <c r="WPN78" s="25"/>
      <c r="WPO78" s="25"/>
      <c r="WPP78" s="25"/>
      <c r="WPQ78" s="25"/>
      <c r="WPR78" s="25"/>
      <c r="WPS78" s="25"/>
      <c r="WPT78" s="25"/>
      <c r="WPU78" s="25"/>
      <c r="WPV78" s="25"/>
      <c r="WPW78" s="25"/>
      <c r="WPX78" s="25"/>
      <c r="WPY78" s="25"/>
      <c r="WPZ78" s="25"/>
      <c r="WQA78" s="25"/>
      <c r="WQB78" s="25"/>
      <c r="WQC78" s="25"/>
      <c r="WQD78" s="25"/>
      <c r="WQE78" s="25"/>
      <c r="WQF78" s="25"/>
      <c r="WQG78" s="25"/>
      <c r="WQH78" s="25"/>
      <c r="WQI78" s="25"/>
      <c r="WQJ78" s="25"/>
      <c r="WQK78" s="25"/>
      <c r="WQL78" s="25"/>
      <c r="WQM78" s="25"/>
      <c r="WQN78" s="25"/>
      <c r="WQO78" s="25"/>
      <c r="WQP78" s="25"/>
      <c r="WQQ78" s="25"/>
      <c r="WQR78" s="25"/>
      <c r="WQS78" s="25"/>
      <c r="WQT78" s="25"/>
      <c r="WQU78" s="25"/>
      <c r="WQV78" s="25"/>
      <c r="WQW78" s="25"/>
      <c r="WQX78" s="25"/>
      <c r="WQY78" s="25"/>
      <c r="WQZ78" s="25"/>
      <c r="WRA78" s="25"/>
      <c r="WRB78" s="25"/>
      <c r="WRC78" s="25"/>
      <c r="WRD78" s="25"/>
      <c r="WRE78" s="25"/>
      <c r="WRF78" s="25"/>
      <c r="WRG78" s="25"/>
      <c r="WRH78" s="25"/>
      <c r="WRI78" s="25"/>
      <c r="WRJ78" s="25"/>
      <c r="WRK78" s="25"/>
      <c r="WRL78" s="25"/>
      <c r="WRM78" s="25"/>
      <c r="WRN78" s="25"/>
      <c r="WRO78" s="25"/>
      <c r="WRP78" s="25"/>
      <c r="WRQ78" s="25"/>
      <c r="WRR78" s="25"/>
      <c r="WRS78" s="25"/>
      <c r="WRT78" s="25"/>
      <c r="WRU78" s="25"/>
      <c r="WRV78" s="25"/>
      <c r="WRW78" s="25"/>
      <c r="WRX78" s="25"/>
      <c r="WRY78" s="25"/>
      <c r="WRZ78" s="25"/>
      <c r="WSA78" s="25"/>
      <c r="WSB78" s="25"/>
      <c r="WSC78" s="25"/>
      <c r="WSD78" s="25"/>
      <c r="WSE78" s="25"/>
      <c r="WSF78" s="25"/>
      <c r="WSG78" s="25"/>
      <c r="WSH78" s="25"/>
      <c r="WSI78" s="25"/>
      <c r="WSJ78" s="25"/>
      <c r="WSK78" s="25"/>
      <c r="WSL78" s="25"/>
      <c r="WSM78" s="25"/>
      <c r="WSN78" s="25"/>
      <c r="WSO78" s="25"/>
      <c r="WSP78" s="25"/>
      <c r="WSQ78" s="25"/>
      <c r="WSR78" s="25"/>
      <c r="WSS78" s="25"/>
      <c r="WST78" s="25"/>
      <c r="WSU78" s="25"/>
      <c r="WSV78" s="25"/>
      <c r="WSW78" s="25"/>
      <c r="WSX78" s="25"/>
      <c r="WSY78" s="25"/>
      <c r="WSZ78" s="25"/>
      <c r="WTA78" s="25"/>
      <c r="WTB78" s="25"/>
      <c r="WTC78" s="25"/>
      <c r="WTD78" s="25"/>
      <c r="WTE78" s="25"/>
      <c r="WTF78" s="25"/>
      <c r="WTG78" s="25"/>
      <c r="WTH78" s="25"/>
      <c r="WTI78" s="25"/>
      <c r="WTJ78" s="25"/>
      <c r="WTK78" s="25"/>
      <c r="WTL78" s="25"/>
      <c r="WTM78" s="25"/>
      <c r="WTN78" s="25"/>
      <c r="WTO78" s="25"/>
      <c r="WTP78" s="25"/>
      <c r="WTQ78" s="25"/>
      <c r="WTR78" s="25"/>
      <c r="WTS78" s="25"/>
      <c r="WTT78" s="25"/>
      <c r="WTU78" s="25"/>
      <c r="WTV78" s="25"/>
      <c r="WTW78" s="25"/>
      <c r="WTX78" s="25"/>
      <c r="WTY78" s="25"/>
      <c r="WTZ78" s="25"/>
      <c r="WUA78" s="25"/>
      <c r="WUB78" s="25"/>
      <c r="WUC78" s="25"/>
      <c r="WUD78" s="25"/>
      <c r="WUE78" s="25"/>
      <c r="WUF78" s="25"/>
      <c r="WUG78" s="25"/>
      <c r="WUH78" s="25"/>
      <c r="WUI78" s="25"/>
      <c r="WUJ78" s="25"/>
      <c r="WUK78" s="25"/>
      <c r="WUL78" s="25"/>
      <c r="WUM78" s="25"/>
      <c r="WUN78" s="25"/>
      <c r="WUO78" s="25"/>
      <c r="WUP78" s="25"/>
      <c r="WUQ78" s="25"/>
      <c r="WUR78" s="25"/>
      <c r="WUS78" s="25"/>
      <c r="WUT78" s="25"/>
      <c r="WUU78" s="25"/>
      <c r="WUV78" s="25"/>
      <c r="WUW78" s="25"/>
      <c r="WUX78" s="25"/>
      <c r="WUY78" s="25"/>
      <c r="WUZ78" s="25"/>
      <c r="WVA78" s="25"/>
      <c r="WVB78" s="25"/>
      <c r="WVC78" s="25"/>
      <c r="WVD78" s="25"/>
      <c r="WVE78" s="25"/>
      <c r="WVF78" s="25"/>
      <c r="WVG78" s="25"/>
      <c r="WVH78" s="25"/>
      <c r="WVI78" s="25"/>
      <c r="WVJ78" s="25"/>
      <c r="WVK78" s="25"/>
      <c r="WVL78" s="25"/>
      <c r="WVM78" s="25"/>
      <c r="WVN78" s="25"/>
      <c r="WVO78" s="25"/>
      <c r="WVP78" s="25"/>
      <c r="WVQ78" s="25"/>
      <c r="WVR78" s="25"/>
      <c r="WVS78" s="25"/>
      <c r="WVT78" s="25"/>
      <c r="WVU78" s="25"/>
      <c r="WVV78" s="25"/>
      <c r="WVW78" s="25"/>
      <c r="WVX78" s="25"/>
      <c r="WVY78" s="25"/>
      <c r="WVZ78" s="25"/>
      <c r="WWA78" s="25"/>
      <c r="WWB78" s="25"/>
      <c r="WWC78" s="25"/>
      <c r="WWD78" s="25"/>
      <c r="WWE78" s="25"/>
      <c r="WWF78" s="25"/>
      <c r="WWG78" s="25"/>
      <c r="WWH78" s="25"/>
      <c r="WWI78" s="25"/>
      <c r="WWJ78" s="25"/>
      <c r="WWK78" s="25"/>
      <c r="WWL78" s="25"/>
      <c r="WWM78" s="25"/>
      <c r="WWN78" s="25"/>
      <c r="WWO78" s="25"/>
      <c r="WWP78" s="25"/>
      <c r="WWQ78" s="25"/>
      <c r="WWR78" s="25"/>
      <c r="WWS78" s="25"/>
      <c r="WWT78" s="25"/>
      <c r="WWU78" s="25"/>
      <c r="WWV78" s="25"/>
      <c r="WWW78" s="25"/>
      <c r="WWX78" s="25"/>
      <c r="WWY78" s="25"/>
      <c r="WWZ78" s="25"/>
      <c r="WXA78" s="25"/>
      <c r="WXB78" s="25"/>
      <c r="WXC78" s="25"/>
      <c r="WXD78" s="25"/>
      <c r="WXE78" s="25"/>
      <c r="WXF78" s="25"/>
      <c r="WXG78" s="25"/>
      <c r="WXH78" s="25"/>
      <c r="WXI78" s="25"/>
      <c r="WXJ78" s="25"/>
      <c r="WXK78" s="25"/>
      <c r="WXL78" s="25"/>
      <c r="WXM78" s="25"/>
      <c r="WXN78" s="25"/>
      <c r="WXO78" s="25"/>
      <c r="WXP78" s="25"/>
      <c r="WXQ78" s="25"/>
      <c r="WXR78" s="25"/>
      <c r="WXS78" s="25"/>
      <c r="WXT78" s="25"/>
      <c r="WXU78" s="25"/>
      <c r="WXV78" s="25"/>
      <c r="WXW78" s="25"/>
      <c r="WXX78" s="25"/>
      <c r="WXY78" s="25"/>
      <c r="WXZ78" s="25"/>
      <c r="WYA78" s="25"/>
      <c r="WYB78" s="25"/>
      <c r="WYC78" s="25"/>
      <c r="WYD78" s="25"/>
      <c r="WYE78" s="25"/>
      <c r="WYF78" s="25"/>
      <c r="WYG78" s="25"/>
      <c r="WYH78" s="25"/>
      <c r="WYI78" s="25"/>
      <c r="WYJ78" s="25"/>
      <c r="WYK78" s="25"/>
      <c r="WYL78" s="25"/>
      <c r="WYM78" s="25"/>
      <c r="WYN78" s="25"/>
      <c r="WYO78" s="25"/>
      <c r="WYP78" s="25"/>
      <c r="WYQ78" s="25"/>
      <c r="WYR78" s="25"/>
      <c r="WYS78" s="25"/>
      <c r="WYT78" s="25"/>
      <c r="WYU78" s="25"/>
      <c r="WYV78" s="25"/>
      <c r="WYW78" s="25"/>
      <c r="WYX78" s="25"/>
      <c r="WYY78" s="25"/>
      <c r="WYZ78" s="25"/>
      <c r="WZA78" s="25"/>
      <c r="WZB78" s="25"/>
      <c r="WZC78" s="25"/>
      <c r="WZD78" s="25"/>
      <c r="WZE78" s="25"/>
      <c r="WZF78" s="25"/>
      <c r="WZG78" s="25"/>
      <c r="WZH78" s="25"/>
      <c r="WZI78" s="25"/>
      <c r="WZJ78" s="25"/>
      <c r="WZK78" s="25"/>
      <c r="WZL78" s="25"/>
      <c r="WZM78" s="25"/>
      <c r="WZN78" s="25"/>
      <c r="WZO78" s="25"/>
      <c r="WZP78" s="25"/>
      <c r="WZQ78" s="25"/>
      <c r="WZR78" s="25"/>
      <c r="WZS78" s="25"/>
      <c r="WZT78" s="25"/>
      <c r="WZU78" s="25"/>
      <c r="WZV78" s="25"/>
      <c r="WZW78" s="25"/>
      <c r="WZX78" s="25"/>
      <c r="WZY78" s="25"/>
      <c r="WZZ78" s="25"/>
      <c r="XAA78" s="25"/>
      <c r="XAB78" s="25"/>
      <c r="XAC78" s="25"/>
      <c r="XAD78" s="25"/>
      <c r="XAE78" s="25"/>
      <c r="XAF78" s="25"/>
      <c r="XAG78" s="25"/>
      <c r="XAH78" s="25"/>
      <c r="XAI78" s="25"/>
      <c r="XAJ78" s="25"/>
      <c r="XAK78" s="25"/>
      <c r="XAL78" s="25"/>
      <c r="XAM78" s="25"/>
      <c r="XAN78" s="25"/>
      <c r="XAO78" s="25"/>
      <c r="XAP78" s="25"/>
      <c r="XAQ78" s="25"/>
      <c r="XAR78" s="25"/>
      <c r="XAS78" s="25"/>
      <c r="XAT78" s="25"/>
      <c r="XAU78" s="25"/>
      <c r="XAV78" s="25"/>
      <c r="XAW78" s="25"/>
      <c r="XAX78" s="25"/>
      <c r="XAY78" s="25"/>
      <c r="XAZ78" s="25"/>
      <c r="XBA78" s="25"/>
      <c r="XBB78" s="25"/>
      <c r="XBC78" s="25"/>
      <c r="XBD78" s="25"/>
      <c r="XBE78" s="25"/>
      <c r="XBF78" s="25"/>
      <c r="XBG78" s="25"/>
      <c r="XBH78" s="25"/>
      <c r="XBI78" s="25"/>
      <c r="XBJ78" s="25"/>
      <c r="XBK78" s="25"/>
      <c r="XBL78" s="25"/>
      <c r="XBM78" s="25"/>
      <c r="XBN78" s="25"/>
      <c r="XBO78" s="25"/>
      <c r="XBP78" s="25"/>
      <c r="XBQ78" s="25"/>
      <c r="XBR78" s="25"/>
      <c r="XBS78" s="25"/>
      <c r="XBT78" s="25"/>
      <c r="XBU78" s="25"/>
      <c r="XBV78" s="25"/>
      <c r="XBW78" s="25"/>
      <c r="XBX78" s="25"/>
      <c r="XBY78" s="25"/>
      <c r="XBZ78" s="25"/>
      <c r="XCA78" s="25"/>
      <c r="XCB78" s="25"/>
      <c r="XCC78" s="25"/>
      <c r="XCD78" s="25"/>
      <c r="XCE78" s="25"/>
      <c r="XCF78" s="25"/>
      <c r="XCG78" s="25"/>
      <c r="XCH78" s="25"/>
      <c r="XCI78" s="25"/>
      <c r="XCJ78" s="25"/>
      <c r="XCK78" s="25"/>
      <c r="XCL78" s="25"/>
      <c r="XCM78" s="25"/>
      <c r="XCN78" s="25"/>
      <c r="XCO78" s="25"/>
      <c r="XCP78" s="25"/>
      <c r="XCQ78" s="25"/>
      <c r="XCR78" s="25"/>
      <c r="XCS78" s="25"/>
      <c r="XCT78" s="25"/>
      <c r="XCU78" s="25"/>
      <c r="XCV78" s="25"/>
      <c r="XCW78" s="25"/>
      <c r="XCX78" s="25"/>
      <c r="XCY78" s="25"/>
      <c r="XCZ78" s="25"/>
      <c r="XDA78" s="25"/>
      <c r="XDB78" s="25"/>
      <c r="XDC78" s="25"/>
      <c r="XDD78" s="25"/>
      <c r="XDE78" s="25"/>
      <c r="XDF78" s="25"/>
      <c r="XDG78" s="25"/>
      <c r="XDH78" s="25"/>
      <c r="XDI78" s="25"/>
      <c r="XDJ78" s="25"/>
      <c r="XDK78" s="25"/>
      <c r="XDL78" s="25"/>
      <c r="XDM78" s="25"/>
      <c r="XDN78" s="25"/>
      <c r="XDO78" s="25"/>
      <c r="XDP78" s="25"/>
      <c r="XDQ78" s="25"/>
      <c r="XDR78" s="25"/>
      <c r="XDS78" s="25"/>
      <c r="XDT78" s="25"/>
      <c r="XDU78" s="25"/>
      <c r="XDV78" s="25"/>
      <c r="XDW78" s="25"/>
      <c r="XDX78" s="25"/>
      <c r="XDY78" s="25"/>
      <c r="XDZ78" s="25"/>
      <c r="XEA78" s="25"/>
      <c r="XEB78" s="25"/>
      <c r="XEC78" s="25"/>
      <c r="XED78" s="25"/>
      <c r="XEE78" s="25"/>
      <c r="XEF78" s="25"/>
      <c r="XEG78" s="25"/>
      <c r="XEH78" s="25"/>
      <c r="XEI78" s="25"/>
      <c r="XEJ78" s="25"/>
      <c r="XEK78" s="25"/>
      <c r="XEL78" s="25"/>
      <c r="XEM78" s="25"/>
      <c r="XEN78" s="25"/>
      <c r="XEO78" s="25"/>
      <c r="XEP78" s="25"/>
      <c r="XEQ78" s="25"/>
      <c r="XER78" s="25"/>
      <c r="XES78" s="25"/>
      <c r="XET78" s="25"/>
      <c r="XEU78" s="25"/>
      <c r="XEV78" s="25"/>
      <c r="XEW78" s="25"/>
      <c r="XEX78" s="25"/>
      <c r="XEY78" s="25"/>
      <c r="XEZ78" s="25"/>
      <c r="XFA78" s="25"/>
    </row>
    <row r="79" spans="1:16381" x14ac:dyDescent="0.2">
      <c r="B79" s="25" t="s">
        <v>342</v>
      </c>
      <c r="C79" s="127"/>
      <c r="D79" s="132"/>
      <c r="E79" s="126"/>
      <c r="F79" s="25"/>
      <c r="G79" s="101">
        <f t="shared" si="31"/>
        <v>0</v>
      </c>
      <c r="H79" s="101">
        <f t="shared" si="31"/>
        <v>0</v>
      </c>
      <c r="I79" s="101">
        <f t="shared" si="31"/>
        <v>0</v>
      </c>
      <c r="J79" s="101">
        <f t="shared" si="31"/>
        <v>0</v>
      </c>
      <c r="K79" s="101">
        <f t="shared" si="31"/>
        <v>0</v>
      </c>
      <c r="L79" s="101">
        <f t="shared" si="31"/>
        <v>0</v>
      </c>
      <c r="M79" s="101">
        <f t="shared" si="31"/>
        <v>0</v>
      </c>
      <c r="N79" s="101">
        <f t="shared" si="31"/>
        <v>0</v>
      </c>
      <c r="O79" s="101">
        <f t="shared" si="31"/>
        <v>0</v>
      </c>
      <c r="P79" s="101">
        <f t="shared" si="31"/>
        <v>0</v>
      </c>
      <c r="Q79" s="101">
        <f t="shared" si="32"/>
        <v>0</v>
      </c>
      <c r="R79" s="101">
        <f t="shared" si="32"/>
        <v>0</v>
      </c>
      <c r="S79" s="101">
        <f t="shared" si="32"/>
        <v>0</v>
      </c>
      <c r="T79" s="101">
        <f t="shared" si="32"/>
        <v>0</v>
      </c>
      <c r="U79" s="101">
        <f t="shared" si="32"/>
        <v>0</v>
      </c>
      <c r="V79" s="101">
        <f t="shared" si="32"/>
        <v>0</v>
      </c>
      <c r="W79" s="101">
        <f t="shared" si="32"/>
        <v>0</v>
      </c>
      <c r="X79" s="101">
        <f t="shared" si="32"/>
        <v>0</v>
      </c>
      <c r="Y79" s="101">
        <f t="shared" si="32"/>
        <v>0</v>
      </c>
      <c r="Z79" s="101">
        <f t="shared" si="32"/>
        <v>0</v>
      </c>
      <c r="AA79" s="101">
        <f t="shared" si="33"/>
        <v>0</v>
      </c>
      <c r="AB79" s="101">
        <f t="shared" si="33"/>
        <v>0</v>
      </c>
      <c r="AC79" s="101">
        <f t="shared" si="33"/>
        <v>0</v>
      </c>
      <c r="AD79" s="101">
        <f t="shared" si="33"/>
        <v>0</v>
      </c>
      <c r="AE79" s="101">
        <f t="shared" si="33"/>
        <v>0</v>
      </c>
      <c r="AF79" s="101">
        <f t="shared" si="33"/>
        <v>0</v>
      </c>
      <c r="AG79" s="101">
        <f t="shared" si="33"/>
        <v>0</v>
      </c>
      <c r="AH79" s="101">
        <f t="shared" si="33"/>
        <v>0</v>
      </c>
      <c r="AI79" s="101">
        <f t="shared" si="33"/>
        <v>0</v>
      </c>
      <c r="AJ79" s="101">
        <f t="shared" si="33"/>
        <v>0</v>
      </c>
      <c r="AK79" s="101">
        <f t="shared" si="34"/>
        <v>0</v>
      </c>
      <c r="AL79" s="101">
        <f t="shared" si="34"/>
        <v>0</v>
      </c>
      <c r="AM79" s="101">
        <f t="shared" si="34"/>
        <v>0</v>
      </c>
      <c r="AN79" s="101">
        <f t="shared" si="34"/>
        <v>0</v>
      </c>
      <c r="AO79" s="101">
        <f t="shared" si="34"/>
        <v>0</v>
      </c>
      <c r="AP79" s="101">
        <f t="shared" si="34"/>
        <v>0</v>
      </c>
    </row>
    <row r="80" spans="1:16381" x14ac:dyDescent="0.2">
      <c r="C80" s="133"/>
      <c r="D80" s="16"/>
      <c r="E80" s="125"/>
    </row>
    <row r="81" spans="2:42" x14ac:dyDescent="0.2">
      <c r="B81" s="166" t="s">
        <v>351</v>
      </c>
      <c r="C81" s="167"/>
      <c r="D81" s="167"/>
      <c r="E81" s="168"/>
      <c r="F81" s="169"/>
      <c r="G81" s="170">
        <f t="shared" ref="G81:AP81" si="35">SUM(G75:G80)</f>
        <v>10000</v>
      </c>
      <c r="H81" s="170">
        <f t="shared" si="35"/>
        <v>10000</v>
      </c>
      <c r="I81" s="170">
        <f t="shared" si="35"/>
        <v>10000</v>
      </c>
      <c r="J81" s="170">
        <f t="shared" si="35"/>
        <v>10000</v>
      </c>
      <c r="K81" s="170">
        <f t="shared" si="35"/>
        <v>10000</v>
      </c>
      <c r="L81" s="170">
        <f t="shared" si="35"/>
        <v>10000</v>
      </c>
      <c r="M81" s="170">
        <f t="shared" si="35"/>
        <v>10000</v>
      </c>
      <c r="N81" s="170">
        <f t="shared" si="35"/>
        <v>10000</v>
      </c>
      <c r="O81" s="170">
        <f t="shared" si="35"/>
        <v>10000</v>
      </c>
      <c r="P81" s="170">
        <f t="shared" si="35"/>
        <v>10000</v>
      </c>
      <c r="Q81" s="170">
        <f t="shared" si="35"/>
        <v>10000</v>
      </c>
      <c r="R81" s="170">
        <f t="shared" si="35"/>
        <v>10000</v>
      </c>
      <c r="S81" s="170">
        <f t="shared" si="35"/>
        <v>10000</v>
      </c>
      <c r="T81" s="170">
        <f t="shared" si="35"/>
        <v>10000</v>
      </c>
      <c r="U81" s="170">
        <f t="shared" si="35"/>
        <v>10000</v>
      </c>
      <c r="V81" s="170">
        <f t="shared" si="35"/>
        <v>10000</v>
      </c>
      <c r="W81" s="170">
        <f t="shared" si="35"/>
        <v>10000</v>
      </c>
      <c r="X81" s="170">
        <f t="shared" si="35"/>
        <v>10000</v>
      </c>
      <c r="Y81" s="170">
        <f t="shared" si="35"/>
        <v>10000</v>
      </c>
      <c r="Z81" s="170">
        <f t="shared" si="35"/>
        <v>10000</v>
      </c>
      <c r="AA81" s="170">
        <f t="shared" si="35"/>
        <v>10000</v>
      </c>
      <c r="AB81" s="170">
        <f t="shared" si="35"/>
        <v>10000</v>
      </c>
      <c r="AC81" s="170">
        <f t="shared" si="35"/>
        <v>10000</v>
      </c>
      <c r="AD81" s="170">
        <f t="shared" si="35"/>
        <v>10000</v>
      </c>
      <c r="AE81" s="170">
        <f t="shared" si="35"/>
        <v>10000</v>
      </c>
      <c r="AF81" s="170">
        <f t="shared" si="35"/>
        <v>10000</v>
      </c>
      <c r="AG81" s="170">
        <f t="shared" si="35"/>
        <v>10000</v>
      </c>
      <c r="AH81" s="170">
        <f t="shared" si="35"/>
        <v>10000</v>
      </c>
      <c r="AI81" s="170">
        <f t="shared" si="35"/>
        <v>10000</v>
      </c>
      <c r="AJ81" s="170">
        <f t="shared" si="35"/>
        <v>10000</v>
      </c>
      <c r="AK81" s="170">
        <f t="shared" si="35"/>
        <v>10000</v>
      </c>
      <c r="AL81" s="170">
        <f t="shared" si="35"/>
        <v>10000</v>
      </c>
      <c r="AM81" s="170">
        <f t="shared" si="35"/>
        <v>10000</v>
      </c>
      <c r="AN81" s="170">
        <f t="shared" si="35"/>
        <v>10000</v>
      </c>
      <c r="AO81" s="170">
        <f t="shared" si="35"/>
        <v>10000</v>
      </c>
      <c r="AP81" s="170">
        <f t="shared" si="35"/>
        <v>10000</v>
      </c>
    </row>
    <row r="82" spans="2:42" x14ac:dyDescent="0.2">
      <c r="C82" s="133"/>
      <c r="E82" s="125"/>
    </row>
    <row r="83" spans="2:42" x14ac:dyDescent="0.2">
      <c r="B83" s="23" t="s">
        <v>352</v>
      </c>
      <c r="C83" s="133"/>
      <c r="E83" s="125"/>
    </row>
    <row r="84" spans="2:42" x14ac:dyDescent="0.2">
      <c r="B84" s="25" t="s">
        <v>353</v>
      </c>
      <c r="C84" s="127">
        <v>43831</v>
      </c>
      <c r="D84" s="132">
        <v>80000</v>
      </c>
      <c r="E84" s="126">
        <v>0.5</v>
      </c>
      <c r="G84" s="101">
        <f t="shared" ref="G84:P87" si="36">IF(G$51&gt;=$C84,$D84/12+IF(G$50=$C$14,$E84*$D84),0)</f>
        <v>6666.666666666667</v>
      </c>
      <c r="H84" s="101">
        <f t="shared" si="36"/>
        <v>6666.666666666667</v>
      </c>
      <c r="I84" s="101">
        <f t="shared" si="36"/>
        <v>46666.666666666664</v>
      </c>
      <c r="J84" s="101">
        <f t="shared" si="36"/>
        <v>6666.666666666667</v>
      </c>
      <c r="K84" s="101">
        <f t="shared" si="36"/>
        <v>6666.666666666667</v>
      </c>
      <c r="L84" s="101">
        <f t="shared" si="36"/>
        <v>6666.666666666667</v>
      </c>
      <c r="M84" s="101">
        <f t="shared" si="36"/>
        <v>6666.666666666667</v>
      </c>
      <c r="N84" s="101">
        <f t="shared" si="36"/>
        <v>6666.666666666667</v>
      </c>
      <c r="O84" s="101">
        <f t="shared" si="36"/>
        <v>6666.666666666667</v>
      </c>
      <c r="P84" s="101">
        <f t="shared" si="36"/>
        <v>6666.666666666667</v>
      </c>
      <c r="Q84" s="101">
        <f t="shared" ref="Q84:Z87" si="37">IF(Q$51&gt;=$C84,$D84/12+IF(Q$50=$C$14,$E84*$D84),0)</f>
        <v>6666.666666666667</v>
      </c>
      <c r="R84" s="101">
        <f t="shared" si="37"/>
        <v>6666.666666666667</v>
      </c>
      <c r="S84" s="101">
        <f t="shared" si="37"/>
        <v>6666.666666666667</v>
      </c>
      <c r="T84" s="101">
        <f t="shared" si="37"/>
        <v>6666.666666666667</v>
      </c>
      <c r="U84" s="101">
        <f t="shared" si="37"/>
        <v>46666.666666666664</v>
      </c>
      <c r="V84" s="101">
        <f t="shared" si="37"/>
        <v>6666.666666666667</v>
      </c>
      <c r="W84" s="101">
        <f t="shared" si="37"/>
        <v>6666.666666666667</v>
      </c>
      <c r="X84" s="101">
        <f t="shared" si="37"/>
        <v>6666.666666666667</v>
      </c>
      <c r="Y84" s="101">
        <f t="shared" si="37"/>
        <v>6666.666666666667</v>
      </c>
      <c r="Z84" s="101">
        <f t="shared" si="37"/>
        <v>6666.666666666667</v>
      </c>
      <c r="AA84" s="101">
        <f t="shared" ref="AA84:AJ87" si="38">IF(AA$51&gt;=$C84,$D84/12+IF(AA$50=$C$14,$E84*$D84),0)</f>
        <v>6666.666666666667</v>
      </c>
      <c r="AB84" s="101">
        <f t="shared" si="38"/>
        <v>6666.666666666667</v>
      </c>
      <c r="AC84" s="101">
        <f t="shared" si="38"/>
        <v>6666.666666666667</v>
      </c>
      <c r="AD84" s="101">
        <f t="shared" si="38"/>
        <v>6666.666666666667</v>
      </c>
      <c r="AE84" s="101">
        <f t="shared" si="38"/>
        <v>6666.666666666667</v>
      </c>
      <c r="AF84" s="101">
        <f t="shared" si="38"/>
        <v>6666.666666666667</v>
      </c>
      <c r="AG84" s="101">
        <f t="shared" si="38"/>
        <v>46666.666666666664</v>
      </c>
      <c r="AH84" s="101">
        <f t="shared" si="38"/>
        <v>6666.666666666667</v>
      </c>
      <c r="AI84" s="101">
        <f t="shared" si="38"/>
        <v>6666.666666666667</v>
      </c>
      <c r="AJ84" s="101">
        <f t="shared" si="38"/>
        <v>6666.666666666667</v>
      </c>
      <c r="AK84" s="101">
        <f t="shared" ref="AK84:AP87" si="39">IF(AK$51&gt;=$C84,$D84/12+IF(AK$50=$C$14,$E84*$D84),0)</f>
        <v>6666.666666666667</v>
      </c>
      <c r="AL84" s="101">
        <f t="shared" si="39"/>
        <v>6666.666666666667</v>
      </c>
      <c r="AM84" s="101">
        <f t="shared" si="39"/>
        <v>6666.666666666667</v>
      </c>
      <c r="AN84" s="101">
        <f t="shared" si="39"/>
        <v>6666.666666666667</v>
      </c>
      <c r="AO84" s="101">
        <f t="shared" si="39"/>
        <v>6666.666666666667</v>
      </c>
      <c r="AP84" s="101">
        <f t="shared" si="39"/>
        <v>6666.666666666667</v>
      </c>
    </row>
    <row r="85" spans="2:42" x14ac:dyDescent="0.2">
      <c r="B85" s="25" t="s">
        <v>342</v>
      </c>
      <c r="C85" s="127"/>
      <c r="D85" s="132"/>
      <c r="E85" s="126"/>
      <c r="G85" s="101">
        <f t="shared" si="36"/>
        <v>0</v>
      </c>
      <c r="H85" s="101">
        <f t="shared" si="36"/>
        <v>0</v>
      </c>
      <c r="I85" s="101">
        <f t="shared" si="36"/>
        <v>0</v>
      </c>
      <c r="J85" s="101">
        <f t="shared" si="36"/>
        <v>0</v>
      </c>
      <c r="K85" s="101">
        <f t="shared" si="36"/>
        <v>0</v>
      </c>
      <c r="L85" s="101">
        <f t="shared" si="36"/>
        <v>0</v>
      </c>
      <c r="M85" s="101">
        <f t="shared" si="36"/>
        <v>0</v>
      </c>
      <c r="N85" s="101">
        <f t="shared" si="36"/>
        <v>0</v>
      </c>
      <c r="O85" s="101">
        <f t="shared" si="36"/>
        <v>0</v>
      </c>
      <c r="P85" s="101">
        <f t="shared" si="36"/>
        <v>0</v>
      </c>
      <c r="Q85" s="101">
        <f t="shared" si="37"/>
        <v>0</v>
      </c>
      <c r="R85" s="101">
        <f t="shared" si="37"/>
        <v>0</v>
      </c>
      <c r="S85" s="101">
        <f t="shared" si="37"/>
        <v>0</v>
      </c>
      <c r="T85" s="101">
        <f t="shared" si="37"/>
        <v>0</v>
      </c>
      <c r="U85" s="101">
        <f t="shared" si="37"/>
        <v>0</v>
      </c>
      <c r="V85" s="101">
        <f t="shared" si="37"/>
        <v>0</v>
      </c>
      <c r="W85" s="101">
        <f t="shared" si="37"/>
        <v>0</v>
      </c>
      <c r="X85" s="101">
        <f t="shared" si="37"/>
        <v>0</v>
      </c>
      <c r="Y85" s="101">
        <f t="shared" si="37"/>
        <v>0</v>
      </c>
      <c r="Z85" s="101">
        <f t="shared" si="37"/>
        <v>0</v>
      </c>
      <c r="AA85" s="101">
        <f t="shared" si="38"/>
        <v>0</v>
      </c>
      <c r="AB85" s="101">
        <f t="shared" si="38"/>
        <v>0</v>
      </c>
      <c r="AC85" s="101">
        <f t="shared" si="38"/>
        <v>0</v>
      </c>
      <c r="AD85" s="101">
        <f t="shared" si="38"/>
        <v>0</v>
      </c>
      <c r="AE85" s="101">
        <f t="shared" si="38"/>
        <v>0</v>
      </c>
      <c r="AF85" s="101">
        <f t="shared" si="38"/>
        <v>0</v>
      </c>
      <c r="AG85" s="101">
        <f t="shared" si="38"/>
        <v>0</v>
      </c>
      <c r="AH85" s="101">
        <f t="shared" si="38"/>
        <v>0</v>
      </c>
      <c r="AI85" s="101">
        <f t="shared" si="38"/>
        <v>0</v>
      </c>
      <c r="AJ85" s="101">
        <f t="shared" si="38"/>
        <v>0</v>
      </c>
      <c r="AK85" s="101">
        <f t="shared" si="39"/>
        <v>0</v>
      </c>
      <c r="AL85" s="101">
        <f t="shared" si="39"/>
        <v>0</v>
      </c>
      <c r="AM85" s="101">
        <f t="shared" si="39"/>
        <v>0</v>
      </c>
      <c r="AN85" s="101">
        <f t="shared" si="39"/>
        <v>0</v>
      </c>
      <c r="AO85" s="101">
        <f t="shared" si="39"/>
        <v>0</v>
      </c>
      <c r="AP85" s="101">
        <f t="shared" si="39"/>
        <v>0</v>
      </c>
    </row>
    <row r="86" spans="2:42" x14ac:dyDescent="0.2">
      <c r="B86" s="25" t="s">
        <v>342</v>
      </c>
      <c r="C86" s="127"/>
      <c r="D86" s="132"/>
      <c r="E86" s="126"/>
      <c r="G86" s="101">
        <f t="shared" si="36"/>
        <v>0</v>
      </c>
      <c r="H86" s="101">
        <f t="shared" si="36"/>
        <v>0</v>
      </c>
      <c r="I86" s="101">
        <f t="shared" si="36"/>
        <v>0</v>
      </c>
      <c r="J86" s="101">
        <f t="shared" si="36"/>
        <v>0</v>
      </c>
      <c r="K86" s="101">
        <f t="shared" si="36"/>
        <v>0</v>
      </c>
      <c r="L86" s="101">
        <f t="shared" si="36"/>
        <v>0</v>
      </c>
      <c r="M86" s="101">
        <f t="shared" si="36"/>
        <v>0</v>
      </c>
      <c r="N86" s="101">
        <f t="shared" si="36"/>
        <v>0</v>
      </c>
      <c r="O86" s="101">
        <f t="shared" si="36"/>
        <v>0</v>
      </c>
      <c r="P86" s="101">
        <f t="shared" si="36"/>
        <v>0</v>
      </c>
      <c r="Q86" s="101">
        <f t="shared" si="37"/>
        <v>0</v>
      </c>
      <c r="R86" s="101">
        <f t="shared" si="37"/>
        <v>0</v>
      </c>
      <c r="S86" s="101">
        <f t="shared" si="37"/>
        <v>0</v>
      </c>
      <c r="T86" s="101">
        <f t="shared" si="37"/>
        <v>0</v>
      </c>
      <c r="U86" s="101">
        <f t="shared" si="37"/>
        <v>0</v>
      </c>
      <c r="V86" s="101">
        <f t="shared" si="37"/>
        <v>0</v>
      </c>
      <c r="W86" s="101">
        <f t="shared" si="37"/>
        <v>0</v>
      </c>
      <c r="X86" s="101">
        <f t="shared" si="37"/>
        <v>0</v>
      </c>
      <c r="Y86" s="101">
        <f t="shared" si="37"/>
        <v>0</v>
      </c>
      <c r="Z86" s="101">
        <f t="shared" si="37"/>
        <v>0</v>
      </c>
      <c r="AA86" s="101">
        <f t="shared" si="38"/>
        <v>0</v>
      </c>
      <c r="AB86" s="101">
        <f t="shared" si="38"/>
        <v>0</v>
      </c>
      <c r="AC86" s="101">
        <f t="shared" si="38"/>
        <v>0</v>
      </c>
      <c r="AD86" s="101">
        <f t="shared" si="38"/>
        <v>0</v>
      </c>
      <c r="AE86" s="101">
        <f t="shared" si="38"/>
        <v>0</v>
      </c>
      <c r="AF86" s="101">
        <f t="shared" si="38"/>
        <v>0</v>
      </c>
      <c r="AG86" s="101">
        <f t="shared" si="38"/>
        <v>0</v>
      </c>
      <c r="AH86" s="101">
        <f t="shared" si="38"/>
        <v>0</v>
      </c>
      <c r="AI86" s="101">
        <f t="shared" si="38"/>
        <v>0</v>
      </c>
      <c r="AJ86" s="101">
        <f t="shared" si="38"/>
        <v>0</v>
      </c>
      <c r="AK86" s="101">
        <f t="shared" si="39"/>
        <v>0</v>
      </c>
      <c r="AL86" s="101">
        <f t="shared" si="39"/>
        <v>0</v>
      </c>
      <c r="AM86" s="101">
        <f t="shared" si="39"/>
        <v>0</v>
      </c>
      <c r="AN86" s="101">
        <f t="shared" si="39"/>
        <v>0</v>
      </c>
      <c r="AO86" s="101">
        <f t="shared" si="39"/>
        <v>0</v>
      </c>
      <c r="AP86" s="101">
        <f t="shared" si="39"/>
        <v>0</v>
      </c>
    </row>
    <row r="87" spans="2:42" x14ac:dyDescent="0.2">
      <c r="B87" s="25" t="s">
        <v>342</v>
      </c>
      <c r="C87" s="127"/>
      <c r="D87" s="132"/>
      <c r="E87" s="126"/>
      <c r="G87" s="101">
        <f t="shared" si="36"/>
        <v>0</v>
      </c>
      <c r="H87" s="101">
        <f t="shared" si="36"/>
        <v>0</v>
      </c>
      <c r="I87" s="101">
        <f t="shared" si="36"/>
        <v>0</v>
      </c>
      <c r="J87" s="101">
        <f t="shared" si="36"/>
        <v>0</v>
      </c>
      <c r="K87" s="101">
        <f t="shared" si="36"/>
        <v>0</v>
      </c>
      <c r="L87" s="101">
        <f t="shared" si="36"/>
        <v>0</v>
      </c>
      <c r="M87" s="101">
        <f t="shared" si="36"/>
        <v>0</v>
      </c>
      <c r="N87" s="101">
        <f t="shared" si="36"/>
        <v>0</v>
      </c>
      <c r="O87" s="101">
        <f t="shared" si="36"/>
        <v>0</v>
      </c>
      <c r="P87" s="101">
        <f t="shared" si="36"/>
        <v>0</v>
      </c>
      <c r="Q87" s="101">
        <f t="shared" si="37"/>
        <v>0</v>
      </c>
      <c r="R87" s="101">
        <f t="shared" si="37"/>
        <v>0</v>
      </c>
      <c r="S87" s="101">
        <f t="shared" si="37"/>
        <v>0</v>
      </c>
      <c r="T87" s="101">
        <f t="shared" si="37"/>
        <v>0</v>
      </c>
      <c r="U87" s="101">
        <f t="shared" si="37"/>
        <v>0</v>
      </c>
      <c r="V87" s="101">
        <f t="shared" si="37"/>
        <v>0</v>
      </c>
      <c r="W87" s="101">
        <f t="shared" si="37"/>
        <v>0</v>
      </c>
      <c r="X87" s="101">
        <f t="shared" si="37"/>
        <v>0</v>
      </c>
      <c r="Y87" s="101">
        <f t="shared" si="37"/>
        <v>0</v>
      </c>
      <c r="Z87" s="101">
        <f t="shared" si="37"/>
        <v>0</v>
      </c>
      <c r="AA87" s="101">
        <f t="shared" si="38"/>
        <v>0</v>
      </c>
      <c r="AB87" s="101">
        <f t="shared" si="38"/>
        <v>0</v>
      </c>
      <c r="AC87" s="101">
        <f t="shared" si="38"/>
        <v>0</v>
      </c>
      <c r="AD87" s="101">
        <f t="shared" si="38"/>
        <v>0</v>
      </c>
      <c r="AE87" s="101">
        <f t="shared" si="38"/>
        <v>0</v>
      </c>
      <c r="AF87" s="101">
        <f t="shared" si="38"/>
        <v>0</v>
      </c>
      <c r="AG87" s="101">
        <f t="shared" si="38"/>
        <v>0</v>
      </c>
      <c r="AH87" s="101">
        <f t="shared" si="38"/>
        <v>0</v>
      </c>
      <c r="AI87" s="101">
        <f t="shared" si="38"/>
        <v>0</v>
      </c>
      <c r="AJ87" s="101">
        <f t="shared" si="38"/>
        <v>0</v>
      </c>
      <c r="AK87" s="101">
        <f t="shared" si="39"/>
        <v>0</v>
      </c>
      <c r="AL87" s="101">
        <f t="shared" si="39"/>
        <v>0</v>
      </c>
      <c r="AM87" s="101">
        <f t="shared" si="39"/>
        <v>0</v>
      </c>
      <c r="AN87" s="101">
        <f t="shared" si="39"/>
        <v>0</v>
      </c>
      <c r="AO87" s="101">
        <f t="shared" si="39"/>
        <v>0</v>
      </c>
      <c r="AP87" s="101">
        <f t="shared" si="39"/>
        <v>0</v>
      </c>
    </row>
    <row r="88" spans="2:42" x14ac:dyDescent="0.2">
      <c r="C88" s="133"/>
      <c r="D88" s="16"/>
      <c r="E88" s="125"/>
    </row>
    <row r="89" spans="2:42" x14ac:dyDescent="0.2">
      <c r="B89" s="166" t="s">
        <v>354</v>
      </c>
      <c r="C89" s="167"/>
      <c r="D89" s="167"/>
      <c r="E89" s="168"/>
      <c r="F89" s="169"/>
      <c r="G89" s="170">
        <f t="shared" ref="G89:AP89" si="40">SUM(G84:G88)</f>
        <v>6666.666666666667</v>
      </c>
      <c r="H89" s="170">
        <f t="shared" si="40"/>
        <v>6666.666666666667</v>
      </c>
      <c r="I89" s="170">
        <f t="shared" si="40"/>
        <v>46666.666666666664</v>
      </c>
      <c r="J89" s="170">
        <f t="shared" si="40"/>
        <v>6666.666666666667</v>
      </c>
      <c r="K89" s="170">
        <f t="shared" si="40"/>
        <v>6666.666666666667</v>
      </c>
      <c r="L89" s="170">
        <f t="shared" si="40"/>
        <v>6666.666666666667</v>
      </c>
      <c r="M89" s="170">
        <f t="shared" si="40"/>
        <v>6666.666666666667</v>
      </c>
      <c r="N89" s="170">
        <f t="shared" si="40"/>
        <v>6666.666666666667</v>
      </c>
      <c r="O89" s="170">
        <f t="shared" si="40"/>
        <v>6666.666666666667</v>
      </c>
      <c r="P89" s="170">
        <f t="shared" si="40"/>
        <v>6666.666666666667</v>
      </c>
      <c r="Q89" s="170">
        <f t="shared" si="40"/>
        <v>6666.666666666667</v>
      </c>
      <c r="R89" s="170">
        <f t="shared" si="40"/>
        <v>6666.666666666667</v>
      </c>
      <c r="S89" s="170">
        <f t="shared" si="40"/>
        <v>6666.666666666667</v>
      </c>
      <c r="T89" s="170">
        <f t="shared" si="40"/>
        <v>6666.666666666667</v>
      </c>
      <c r="U89" s="170">
        <f t="shared" si="40"/>
        <v>46666.666666666664</v>
      </c>
      <c r="V89" s="170">
        <f t="shared" si="40"/>
        <v>6666.666666666667</v>
      </c>
      <c r="W89" s="170">
        <f t="shared" si="40"/>
        <v>6666.666666666667</v>
      </c>
      <c r="X89" s="170">
        <f t="shared" si="40"/>
        <v>6666.666666666667</v>
      </c>
      <c r="Y89" s="170">
        <f t="shared" si="40"/>
        <v>6666.666666666667</v>
      </c>
      <c r="Z89" s="170">
        <f t="shared" si="40"/>
        <v>6666.666666666667</v>
      </c>
      <c r="AA89" s="170">
        <f t="shared" si="40"/>
        <v>6666.666666666667</v>
      </c>
      <c r="AB89" s="170">
        <f t="shared" si="40"/>
        <v>6666.666666666667</v>
      </c>
      <c r="AC89" s="170">
        <f t="shared" si="40"/>
        <v>6666.666666666667</v>
      </c>
      <c r="AD89" s="170">
        <f t="shared" si="40"/>
        <v>6666.666666666667</v>
      </c>
      <c r="AE89" s="170">
        <f t="shared" si="40"/>
        <v>6666.666666666667</v>
      </c>
      <c r="AF89" s="170">
        <f t="shared" si="40"/>
        <v>6666.666666666667</v>
      </c>
      <c r="AG89" s="170">
        <f t="shared" si="40"/>
        <v>46666.666666666664</v>
      </c>
      <c r="AH89" s="170">
        <f t="shared" si="40"/>
        <v>6666.666666666667</v>
      </c>
      <c r="AI89" s="170">
        <f t="shared" si="40"/>
        <v>6666.666666666667</v>
      </c>
      <c r="AJ89" s="170">
        <f t="shared" si="40"/>
        <v>6666.666666666667</v>
      </c>
      <c r="AK89" s="170">
        <f t="shared" si="40"/>
        <v>6666.666666666667</v>
      </c>
      <c r="AL89" s="170">
        <f t="shared" si="40"/>
        <v>6666.666666666667</v>
      </c>
      <c r="AM89" s="170">
        <f t="shared" si="40"/>
        <v>6666.666666666667</v>
      </c>
      <c r="AN89" s="170">
        <f t="shared" si="40"/>
        <v>6666.666666666667</v>
      </c>
      <c r="AO89" s="170">
        <f t="shared" si="40"/>
        <v>6666.666666666667</v>
      </c>
      <c r="AP89" s="170">
        <f t="shared" si="40"/>
        <v>6666.666666666667</v>
      </c>
    </row>
    <row r="90" spans="2:42" x14ac:dyDescent="0.2">
      <c r="C90" s="133"/>
      <c r="E90" s="125"/>
    </row>
    <row r="91" spans="2:42" x14ac:dyDescent="0.2">
      <c r="B91" s="23" t="s">
        <v>355</v>
      </c>
      <c r="C91" s="133"/>
      <c r="E91" s="125"/>
    </row>
    <row r="92" spans="2:42" x14ac:dyDescent="0.2">
      <c r="B92" s="25" t="s">
        <v>342</v>
      </c>
      <c r="C92" s="127"/>
      <c r="D92" s="132"/>
      <c r="E92" s="126"/>
      <c r="G92" s="101">
        <f t="shared" ref="G92:P94" si="41">IF(G$51&gt;=$C92,$D92/12+IF(G$50=$C$14,$E92*$D92),0)</f>
        <v>0</v>
      </c>
      <c r="H92" s="101">
        <f t="shared" si="41"/>
        <v>0</v>
      </c>
      <c r="I92" s="101">
        <f t="shared" si="41"/>
        <v>0</v>
      </c>
      <c r="J92" s="101">
        <f t="shared" si="41"/>
        <v>0</v>
      </c>
      <c r="K92" s="101">
        <f t="shared" si="41"/>
        <v>0</v>
      </c>
      <c r="L92" s="101">
        <f t="shared" si="41"/>
        <v>0</v>
      </c>
      <c r="M92" s="101">
        <f t="shared" si="41"/>
        <v>0</v>
      </c>
      <c r="N92" s="101">
        <f t="shared" si="41"/>
        <v>0</v>
      </c>
      <c r="O92" s="101">
        <f t="shared" si="41"/>
        <v>0</v>
      </c>
      <c r="P92" s="101">
        <f t="shared" si="41"/>
        <v>0</v>
      </c>
      <c r="Q92" s="101">
        <f t="shared" ref="Q92:Z94" si="42">IF(Q$51&gt;=$C92,$D92/12+IF(Q$50=$C$14,$E92*$D92),0)</f>
        <v>0</v>
      </c>
      <c r="R92" s="101">
        <f t="shared" si="42"/>
        <v>0</v>
      </c>
      <c r="S92" s="101">
        <f t="shared" si="42"/>
        <v>0</v>
      </c>
      <c r="T92" s="101">
        <f t="shared" si="42"/>
        <v>0</v>
      </c>
      <c r="U92" s="101">
        <f t="shared" si="42"/>
        <v>0</v>
      </c>
      <c r="V92" s="101">
        <f t="shared" si="42"/>
        <v>0</v>
      </c>
      <c r="W92" s="101">
        <f t="shared" si="42"/>
        <v>0</v>
      </c>
      <c r="X92" s="101">
        <f t="shared" si="42"/>
        <v>0</v>
      </c>
      <c r="Y92" s="101">
        <f t="shared" si="42"/>
        <v>0</v>
      </c>
      <c r="Z92" s="101">
        <f t="shared" si="42"/>
        <v>0</v>
      </c>
      <c r="AA92" s="101">
        <f t="shared" ref="AA92:AJ94" si="43">IF(AA$51&gt;=$C92,$D92/12+IF(AA$50=$C$14,$E92*$D92),0)</f>
        <v>0</v>
      </c>
      <c r="AB92" s="101">
        <f t="shared" si="43"/>
        <v>0</v>
      </c>
      <c r="AC92" s="101">
        <f t="shared" si="43"/>
        <v>0</v>
      </c>
      <c r="AD92" s="101">
        <f t="shared" si="43"/>
        <v>0</v>
      </c>
      <c r="AE92" s="101">
        <f t="shared" si="43"/>
        <v>0</v>
      </c>
      <c r="AF92" s="101">
        <f t="shared" si="43"/>
        <v>0</v>
      </c>
      <c r="AG92" s="101">
        <f t="shared" si="43"/>
        <v>0</v>
      </c>
      <c r="AH92" s="101">
        <f t="shared" si="43"/>
        <v>0</v>
      </c>
      <c r="AI92" s="101">
        <f t="shared" si="43"/>
        <v>0</v>
      </c>
      <c r="AJ92" s="101">
        <f t="shared" si="43"/>
        <v>0</v>
      </c>
      <c r="AK92" s="101">
        <f t="shared" ref="AK92:AP94" si="44">IF(AK$51&gt;=$C92,$D92/12+IF(AK$50=$C$14,$E92*$D92),0)</f>
        <v>0</v>
      </c>
      <c r="AL92" s="101">
        <f t="shared" si="44"/>
        <v>0</v>
      </c>
      <c r="AM92" s="101">
        <f t="shared" si="44"/>
        <v>0</v>
      </c>
      <c r="AN92" s="101">
        <f t="shared" si="44"/>
        <v>0</v>
      </c>
      <c r="AO92" s="101">
        <f t="shared" si="44"/>
        <v>0</v>
      </c>
      <c r="AP92" s="101">
        <f t="shared" si="44"/>
        <v>0</v>
      </c>
    </row>
    <row r="93" spans="2:42" x14ac:dyDescent="0.2">
      <c r="B93" s="25" t="s">
        <v>342</v>
      </c>
      <c r="C93" s="127"/>
      <c r="D93" s="132"/>
      <c r="E93" s="126"/>
      <c r="G93" s="101">
        <f t="shared" si="41"/>
        <v>0</v>
      </c>
      <c r="H93" s="101">
        <f t="shared" si="41"/>
        <v>0</v>
      </c>
      <c r="I93" s="101">
        <f t="shared" si="41"/>
        <v>0</v>
      </c>
      <c r="J93" s="101">
        <f t="shared" si="41"/>
        <v>0</v>
      </c>
      <c r="K93" s="101">
        <f t="shared" si="41"/>
        <v>0</v>
      </c>
      <c r="L93" s="101">
        <f t="shared" si="41"/>
        <v>0</v>
      </c>
      <c r="M93" s="101">
        <f t="shared" si="41"/>
        <v>0</v>
      </c>
      <c r="N93" s="101">
        <f t="shared" si="41"/>
        <v>0</v>
      </c>
      <c r="O93" s="101">
        <f t="shared" si="41"/>
        <v>0</v>
      </c>
      <c r="P93" s="101">
        <f t="shared" si="41"/>
        <v>0</v>
      </c>
      <c r="Q93" s="101">
        <f t="shared" si="42"/>
        <v>0</v>
      </c>
      <c r="R93" s="101">
        <f t="shared" si="42"/>
        <v>0</v>
      </c>
      <c r="S93" s="101">
        <f t="shared" si="42"/>
        <v>0</v>
      </c>
      <c r="T93" s="101">
        <f t="shared" si="42"/>
        <v>0</v>
      </c>
      <c r="U93" s="101">
        <f t="shared" si="42"/>
        <v>0</v>
      </c>
      <c r="V93" s="101">
        <f t="shared" si="42"/>
        <v>0</v>
      </c>
      <c r="W93" s="101">
        <f t="shared" si="42"/>
        <v>0</v>
      </c>
      <c r="X93" s="101">
        <f t="shared" si="42"/>
        <v>0</v>
      </c>
      <c r="Y93" s="101">
        <f t="shared" si="42"/>
        <v>0</v>
      </c>
      <c r="Z93" s="101">
        <f t="shared" si="42"/>
        <v>0</v>
      </c>
      <c r="AA93" s="101">
        <f t="shared" si="43"/>
        <v>0</v>
      </c>
      <c r="AB93" s="101">
        <f t="shared" si="43"/>
        <v>0</v>
      </c>
      <c r="AC93" s="101">
        <f t="shared" si="43"/>
        <v>0</v>
      </c>
      <c r="AD93" s="101">
        <f t="shared" si="43"/>
        <v>0</v>
      </c>
      <c r="AE93" s="101">
        <f t="shared" si="43"/>
        <v>0</v>
      </c>
      <c r="AF93" s="101">
        <f t="shared" si="43"/>
        <v>0</v>
      </c>
      <c r="AG93" s="101">
        <f t="shared" si="43"/>
        <v>0</v>
      </c>
      <c r="AH93" s="101">
        <f t="shared" si="43"/>
        <v>0</v>
      </c>
      <c r="AI93" s="101">
        <f t="shared" si="43"/>
        <v>0</v>
      </c>
      <c r="AJ93" s="101">
        <f t="shared" si="43"/>
        <v>0</v>
      </c>
      <c r="AK93" s="101">
        <f t="shared" si="44"/>
        <v>0</v>
      </c>
      <c r="AL93" s="101">
        <f t="shared" si="44"/>
        <v>0</v>
      </c>
      <c r="AM93" s="101">
        <f t="shared" si="44"/>
        <v>0</v>
      </c>
      <c r="AN93" s="101">
        <f t="shared" si="44"/>
        <v>0</v>
      </c>
      <c r="AO93" s="101">
        <f t="shared" si="44"/>
        <v>0</v>
      </c>
      <c r="AP93" s="101">
        <f t="shared" si="44"/>
        <v>0</v>
      </c>
    </row>
    <row r="94" spans="2:42" x14ac:dyDescent="0.2">
      <c r="B94" s="25" t="s">
        <v>342</v>
      </c>
      <c r="C94" s="127"/>
      <c r="D94" s="132"/>
      <c r="E94" s="126"/>
      <c r="G94" s="101">
        <f t="shared" si="41"/>
        <v>0</v>
      </c>
      <c r="H94" s="101">
        <f t="shared" si="41"/>
        <v>0</v>
      </c>
      <c r="I94" s="101">
        <f t="shared" si="41"/>
        <v>0</v>
      </c>
      <c r="J94" s="101">
        <f t="shared" si="41"/>
        <v>0</v>
      </c>
      <c r="K94" s="101">
        <f t="shared" si="41"/>
        <v>0</v>
      </c>
      <c r="L94" s="101">
        <f t="shared" si="41"/>
        <v>0</v>
      </c>
      <c r="M94" s="101">
        <f t="shared" si="41"/>
        <v>0</v>
      </c>
      <c r="N94" s="101">
        <f t="shared" si="41"/>
        <v>0</v>
      </c>
      <c r="O94" s="101">
        <f t="shared" si="41"/>
        <v>0</v>
      </c>
      <c r="P94" s="101">
        <f t="shared" si="41"/>
        <v>0</v>
      </c>
      <c r="Q94" s="101">
        <f t="shared" si="42"/>
        <v>0</v>
      </c>
      <c r="R94" s="101">
        <f t="shared" si="42"/>
        <v>0</v>
      </c>
      <c r="S94" s="101">
        <f t="shared" si="42"/>
        <v>0</v>
      </c>
      <c r="T94" s="101">
        <f t="shared" si="42"/>
        <v>0</v>
      </c>
      <c r="U94" s="101">
        <f t="shared" si="42"/>
        <v>0</v>
      </c>
      <c r="V94" s="101">
        <f t="shared" si="42"/>
        <v>0</v>
      </c>
      <c r="W94" s="101">
        <f t="shared" si="42"/>
        <v>0</v>
      </c>
      <c r="X94" s="101">
        <f t="shared" si="42"/>
        <v>0</v>
      </c>
      <c r="Y94" s="101">
        <f t="shared" si="42"/>
        <v>0</v>
      </c>
      <c r="Z94" s="101">
        <f t="shared" si="42"/>
        <v>0</v>
      </c>
      <c r="AA94" s="101">
        <f t="shared" si="43"/>
        <v>0</v>
      </c>
      <c r="AB94" s="101">
        <f t="shared" si="43"/>
        <v>0</v>
      </c>
      <c r="AC94" s="101">
        <f t="shared" si="43"/>
        <v>0</v>
      </c>
      <c r="AD94" s="101">
        <f t="shared" si="43"/>
        <v>0</v>
      </c>
      <c r="AE94" s="101">
        <f t="shared" si="43"/>
        <v>0</v>
      </c>
      <c r="AF94" s="101">
        <f t="shared" si="43"/>
        <v>0</v>
      </c>
      <c r="AG94" s="101">
        <f t="shared" si="43"/>
        <v>0</v>
      </c>
      <c r="AH94" s="101">
        <f t="shared" si="43"/>
        <v>0</v>
      </c>
      <c r="AI94" s="101">
        <f t="shared" si="43"/>
        <v>0</v>
      </c>
      <c r="AJ94" s="101">
        <f t="shared" si="43"/>
        <v>0</v>
      </c>
      <c r="AK94" s="101">
        <f t="shared" si="44"/>
        <v>0</v>
      </c>
      <c r="AL94" s="101">
        <f t="shared" si="44"/>
        <v>0</v>
      </c>
      <c r="AM94" s="101">
        <f t="shared" si="44"/>
        <v>0</v>
      </c>
      <c r="AN94" s="101">
        <f t="shared" si="44"/>
        <v>0</v>
      </c>
      <c r="AO94" s="101">
        <f t="shared" si="44"/>
        <v>0</v>
      </c>
      <c r="AP94" s="101">
        <f t="shared" si="44"/>
        <v>0</v>
      </c>
    </row>
    <row r="95" spans="2:42" x14ac:dyDescent="0.2">
      <c r="C95" s="133"/>
      <c r="E95" s="125"/>
    </row>
    <row r="96" spans="2:42" x14ac:dyDescent="0.2">
      <c r="B96" s="166" t="s">
        <v>356</v>
      </c>
      <c r="C96" s="167"/>
      <c r="D96" s="167"/>
      <c r="E96" s="168"/>
      <c r="F96" s="169"/>
      <c r="G96" s="170">
        <f t="shared" ref="G96:AP96" si="45">SUM(G92:G95)</f>
        <v>0</v>
      </c>
      <c r="H96" s="170">
        <f t="shared" si="45"/>
        <v>0</v>
      </c>
      <c r="I96" s="170">
        <f t="shared" si="45"/>
        <v>0</v>
      </c>
      <c r="J96" s="170">
        <f t="shared" si="45"/>
        <v>0</v>
      </c>
      <c r="K96" s="170">
        <f t="shared" si="45"/>
        <v>0</v>
      </c>
      <c r="L96" s="170">
        <f t="shared" si="45"/>
        <v>0</v>
      </c>
      <c r="M96" s="170">
        <f t="shared" si="45"/>
        <v>0</v>
      </c>
      <c r="N96" s="170">
        <f t="shared" si="45"/>
        <v>0</v>
      </c>
      <c r="O96" s="170">
        <f t="shared" si="45"/>
        <v>0</v>
      </c>
      <c r="P96" s="170">
        <f t="shared" si="45"/>
        <v>0</v>
      </c>
      <c r="Q96" s="170">
        <f t="shared" si="45"/>
        <v>0</v>
      </c>
      <c r="R96" s="170">
        <f t="shared" si="45"/>
        <v>0</v>
      </c>
      <c r="S96" s="170">
        <f t="shared" si="45"/>
        <v>0</v>
      </c>
      <c r="T96" s="170">
        <f t="shared" si="45"/>
        <v>0</v>
      </c>
      <c r="U96" s="170">
        <f t="shared" si="45"/>
        <v>0</v>
      </c>
      <c r="V96" s="170">
        <f t="shared" si="45"/>
        <v>0</v>
      </c>
      <c r="W96" s="170">
        <f t="shared" si="45"/>
        <v>0</v>
      </c>
      <c r="X96" s="170">
        <f t="shared" si="45"/>
        <v>0</v>
      </c>
      <c r="Y96" s="170">
        <f t="shared" si="45"/>
        <v>0</v>
      </c>
      <c r="Z96" s="170">
        <f t="shared" si="45"/>
        <v>0</v>
      </c>
      <c r="AA96" s="170">
        <f t="shared" si="45"/>
        <v>0</v>
      </c>
      <c r="AB96" s="170">
        <f t="shared" si="45"/>
        <v>0</v>
      </c>
      <c r="AC96" s="170">
        <f t="shared" si="45"/>
        <v>0</v>
      </c>
      <c r="AD96" s="170">
        <f t="shared" si="45"/>
        <v>0</v>
      </c>
      <c r="AE96" s="170">
        <f t="shared" si="45"/>
        <v>0</v>
      </c>
      <c r="AF96" s="170">
        <f t="shared" si="45"/>
        <v>0</v>
      </c>
      <c r="AG96" s="170">
        <f t="shared" si="45"/>
        <v>0</v>
      </c>
      <c r="AH96" s="170">
        <f t="shared" si="45"/>
        <v>0</v>
      </c>
      <c r="AI96" s="170">
        <f t="shared" si="45"/>
        <v>0</v>
      </c>
      <c r="AJ96" s="170">
        <f t="shared" si="45"/>
        <v>0</v>
      </c>
      <c r="AK96" s="170">
        <f t="shared" si="45"/>
        <v>0</v>
      </c>
      <c r="AL96" s="170">
        <f t="shared" si="45"/>
        <v>0</v>
      </c>
      <c r="AM96" s="170">
        <f t="shared" si="45"/>
        <v>0</v>
      </c>
      <c r="AN96" s="170">
        <f t="shared" si="45"/>
        <v>0</v>
      </c>
      <c r="AO96" s="170">
        <f t="shared" si="45"/>
        <v>0</v>
      </c>
      <c r="AP96" s="170">
        <f t="shared" si="45"/>
        <v>0</v>
      </c>
    </row>
    <row r="97" spans="2:42" x14ac:dyDescent="0.2">
      <c r="B97" s="134"/>
      <c r="C97" s="135"/>
      <c r="D97" s="136"/>
      <c r="E97" s="137"/>
      <c r="F97" s="138"/>
      <c r="G97" s="139"/>
      <c r="H97" s="139"/>
      <c r="I97" s="139"/>
      <c r="J97" s="139"/>
      <c r="K97" s="139"/>
      <c r="L97" s="139"/>
      <c r="M97" s="139"/>
      <c r="N97" s="139"/>
      <c r="O97" s="139"/>
      <c r="P97" s="139"/>
      <c r="Q97" s="139"/>
      <c r="R97" s="139"/>
      <c r="S97" s="139"/>
      <c r="T97" s="139"/>
      <c r="U97" s="139"/>
      <c r="V97" s="139"/>
      <c r="W97" s="139"/>
      <c r="X97" s="139"/>
      <c r="Y97" s="139"/>
      <c r="Z97" s="139"/>
      <c r="AA97" s="139"/>
      <c r="AB97" s="139"/>
      <c r="AC97" s="139"/>
      <c r="AD97" s="139"/>
      <c r="AE97" s="139"/>
      <c r="AF97" s="139"/>
      <c r="AG97" s="139"/>
      <c r="AH97" s="139"/>
      <c r="AI97" s="139"/>
      <c r="AJ97" s="139"/>
      <c r="AK97" s="139"/>
      <c r="AL97" s="139"/>
      <c r="AM97" s="139"/>
      <c r="AN97" s="139"/>
      <c r="AO97" s="139"/>
      <c r="AP97" s="139"/>
    </row>
    <row r="98" spans="2:42" x14ac:dyDescent="0.2">
      <c r="B98" s="23" t="s">
        <v>357</v>
      </c>
      <c r="C98" s="133"/>
      <c r="E98" s="125"/>
    </row>
    <row r="99" spans="2:42" x14ac:dyDescent="0.2">
      <c r="B99" s="25" t="s">
        <v>358</v>
      </c>
      <c r="C99" s="127">
        <v>43952</v>
      </c>
      <c r="D99" s="132">
        <v>120000</v>
      </c>
      <c r="E99" s="126">
        <v>0</v>
      </c>
      <c r="G99" s="101">
        <f t="shared" ref="G99:P101" si="46">IF(G$51&gt;=$C99,$D99/12+IF(G$50=$C$14,$E99*$D99),0)</f>
        <v>0</v>
      </c>
      <c r="H99" s="101">
        <f t="shared" si="46"/>
        <v>0</v>
      </c>
      <c r="I99" s="101">
        <f t="shared" si="46"/>
        <v>0</v>
      </c>
      <c r="J99" s="101">
        <f t="shared" si="46"/>
        <v>0</v>
      </c>
      <c r="K99" s="101">
        <f t="shared" si="46"/>
        <v>10000</v>
      </c>
      <c r="L99" s="101">
        <f t="shared" si="46"/>
        <v>10000</v>
      </c>
      <c r="M99" s="101">
        <f t="shared" si="46"/>
        <v>10000</v>
      </c>
      <c r="N99" s="101">
        <f t="shared" si="46"/>
        <v>10000</v>
      </c>
      <c r="O99" s="101">
        <f t="shared" si="46"/>
        <v>10000</v>
      </c>
      <c r="P99" s="101">
        <f t="shared" si="46"/>
        <v>10000</v>
      </c>
      <c r="Q99" s="101">
        <f t="shared" ref="Q99:Z101" si="47">IF(Q$51&gt;=$C99,$D99/12+IF(Q$50=$C$14,$E99*$D99),0)</f>
        <v>10000</v>
      </c>
      <c r="R99" s="101">
        <f t="shared" si="47"/>
        <v>10000</v>
      </c>
      <c r="S99" s="101">
        <f t="shared" si="47"/>
        <v>10000</v>
      </c>
      <c r="T99" s="101">
        <f t="shared" si="47"/>
        <v>10000</v>
      </c>
      <c r="U99" s="101">
        <f t="shared" si="47"/>
        <v>10000</v>
      </c>
      <c r="V99" s="101">
        <f t="shared" si="47"/>
        <v>10000</v>
      </c>
      <c r="W99" s="101">
        <f t="shared" si="47"/>
        <v>10000</v>
      </c>
      <c r="X99" s="101">
        <f t="shared" si="47"/>
        <v>10000</v>
      </c>
      <c r="Y99" s="101">
        <f t="shared" si="47"/>
        <v>10000</v>
      </c>
      <c r="Z99" s="101">
        <f t="shared" si="47"/>
        <v>10000</v>
      </c>
      <c r="AA99" s="101">
        <f t="shared" ref="AA99:AJ101" si="48">IF(AA$51&gt;=$C99,$D99/12+IF(AA$50=$C$14,$E99*$D99),0)</f>
        <v>10000</v>
      </c>
      <c r="AB99" s="101">
        <f t="shared" si="48"/>
        <v>10000</v>
      </c>
      <c r="AC99" s="101">
        <f t="shared" si="48"/>
        <v>10000</v>
      </c>
      <c r="AD99" s="101">
        <f t="shared" si="48"/>
        <v>10000</v>
      </c>
      <c r="AE99" s="101">
        <f t="shared" si="48"/>
        <v>10000</v>
      </c>
      <c r="AF99" s="101">
        <f t="shared" si="48"/>
        <v>10000</v>
      </c>
      <c r="AG99" s="101">
        <f t="shared" si="48"/>
        <v>10000</v>
      </c>
      <c r="AH99" s="101">
        <f t="shared" si="48"/>
        <v>10000</v>
      </c>
      <c r="AI99" s="101">
        <f t="shared" si="48"/>
        <v>10000</v>
      </c>
      <c r="AJ99" s="101">
        <f t="shared" si="48"/>
        <v>10000</v>
      </c>
      <c r="AK99" s="101">
        <f t="shared" ref="AK99:AP101" si="49">IF(AK$51&gt;=$C99,$D99/12+IF(AK$50=$C$14,$E99*$D99),0)</f>
        <v>10000</v>
      </c>
      <c r="AL99" s="101">
        <f t="shared" si="49"/>
        <v>10000</v>
      </c>
      <c r="AM99" s="101">
        <f t="shared" si="49"/>
        <v>10000</v>
      </c>
      <c r="AN99" s="101">
        <f t="shared" si="49"/>
        <v>10000</v>
      </c>
      <c r="AO99" s="101">
        <f t="shared" si="49"/>
        <v>10000</v>
      </c>
      <c r="AP99" s="101">
        <f t="shared" si="49"/>
        <v>10000</v>
      </c>
    </row>
    <row r="100" spans="2:42" x14ac:dyDescent="0.2">
      <c r="B100" s="25" t="s">
        <v>342</v>
      </c>
      <c r="C100" s="127"/>
      <c r="D100" s="132"/>
      <c r="E100" s="126"/>
      <c r="G100" s="101">
        <f t="shared" si="46"/>
        <v>0</v>
      </c>
      <c r="H100" s="101">
        <f t="shared" si="46"/>
        <v>0</v>
      </c>
      <c r="I100" s="101">
        <f t="shared" si="46"/>
        <v>0</v>
      </c>
      <c r="J100" s="101">
        <f t="shared" si="46"/>
        <v>0</v>
      </c>
      <c r="K100" s="101">
        <f t="shared" si="46"/>
        <v>0</v>
      </c>
      <c r="L100" s="101">
        <f t="shared" si="46"/>
        <v>0</v>
      </c>
      <c r="M100" s="101">
        <f t="shared" si="46"/>
        <v>0</v>
      </c>
      <c r="N100" s="101">
        <f t="shared" si="46"/>
        <v>0</v>
      </c>
      <c r="O100" s="101">
        <f t="shared" si="46"/>
        <v>0</v>
      </c>
      <c r="P100" s="101">
        <f t="shared" si="46"/>
        <v>0</v>
      </c>
      <c r="Q100" s="101">
        <f t="shared" si="47"/>
        <v>0</v>
      </c>
      <c r="R100" s="101">
        <f t="shared" si="47"/>
        <v>0</v>
      </c>
      <c r="S100" s="101">
        <f t="shared" si="47"/>
        <v>0</v>
      </c>
      <c r="T100" s="101">
        <f t="shared" si="47"/>
        <v>0</v>
      </c>
      <c r="U100" s="101">
        <f t="shared" si="47"/>
        <v>0</v>
      </c>
      <c r="V100" s="101">
        <f t="shared" si="47"/>
        <v>0</v>
      </c>
      <c r="W100" s="101">
        <f t="shared" si="47"/>
        <v>0</v>
      </c>
      <c r="X100" s="101">
        <f t="shared" si="47"/>
        <v>0</v>
      </c>
      <c r="Y100" s="101">
        <f t="shared" si="47"/>
        <v>0</v>
      </c>
      <c r="Z100" s="101">
        <f t="shared" si="47"/>
        <v>0</v>
      </c>
      <c r="AA100" s="101">
        <f t="shared" si="48"/>
        <v>0</v>
      </c>
      <c r="AB100" s="101">
        <f t="shared" si="48"/>
        <v>0</v>
      </c>
      <c r="AC100" s="101">
        <f t="shared" si="48"/>
        <v>0</v>
      </c>
      <c r="AD100" s="101">
        <f t="shared" si="48"/>
        <v>0</v>
      </c>
      <c r="AE100" s="101">
        <f t="shared" si="48"/>
        <v>0</v>
      </c>
      <c r="AF100" s="101">
        <f t="shared" si="48"/>
        <v>0</v>
      </c>
      <c r="AG100" s="101">
        <f t="shared" si="48"/>
        <v>0</v>
      </c>
      <c r="AH100" s="101">
        <f t="shared" si="48"/>
        <v>0</v>
      </c>
      <c r="AI100" s="101">
        <f t="shared" si="48"/>
        <v>0</v>
      </c>
      <c r="AJ100" s="101">
        <f t="shared" si="48"/>
        <v>0</v>
      </c>
      <c r="AK100" s="101">
        <f t="shared" si="49"/>
        <v>0</v>
      </c>
      <c r="AL100" s="101">
        <f t="shared" si="49"/>
        <v>0</v>
      </c>
      <c r="AM100" s="101">
        <f t="shared" si="49"/>
        <v>0</v>
      </c>
      <c r="AN100" s="101">
        <f t="shared" si="49"/>
        <v>0</v>
      </c>
      <c r="AO100" s="101">
        <f t="shared" si="49"/>
        <v>0</v>
      </c>
      <c r="AP100" s="101">
        <f t="shared" si="49"/>
        <v>0</v>
      </c>
    </row>
    <row r="101" spans="2:42" x14ac:dyDescent="0.2">
      <c r="B101" s="25" t="s">
        <v>342</v>
      </c>
      <c r="C101" s="127"/>
      <c r="D101" s="132"/>
      <c r="E101" s="126"/>
      <c r="G101" s="101">
        <f t="shared" si="46"/>
        <v>0</v>
      </c>
      <c r="H101" s="101">
        <f t="shared" si="46"/>
        <v>0</v>
      </c>
      <c r="I101" s="101">
        <f t="shared" si="46"/>
        <v>0</v>
      </c>
      <c r="J101" s="101">
        <f t="shared" si="46"/>
        <v>0</v>
      </c>
      <c r="K101" s="101">
        <f t="shared" si="46"/>
        <v>0</v>
      </c>
      <c r="L101" s="101">
        <f t="shared" si="46"/>
        <v>0</v>
      </c>
      <c r="M101" s="101">
        <f t="shared" si="46"/>
        <v>0</v>
      </c>
      <c r="N101" s="101">
        <f t="shared" si="46"/>
        <v>0</v>
      </c>
      <c r="O101" s="101">
        <f t="shared" si="46"/>
        <v>0</v>
      </c>
      <c r="P101" s="101">
        <f t="shared" si="46"/>
        <v>0</v>
      </c>
      <c r="Q101" s="101">
        <f t="shared" si="47"/>
        <v>0</v>
      </c>
      <c r="R101" s="101">
        <f t="shared" si="47"/>
        <v>0</v>
      </c>
      <c r="S101" s="101">
        <f t="shared" si="47"/>
        <v>0</v>
      </c>
      <c r="T101" s="101">
        <f t="shared" si="47"/>
        <v>0</v>
      </c>
      <c r="U101" s="101">
        <f t="shared" si="47"/>
        <v>0</v>
      </c>
      <c r="V101" s="101">
        <f t="shared" si="47"/>
        <v>0</v>
      </c>
      <c r="W101" s="101">
        <f t="shared" si="47"/>
        <v>0</v>
      </c>
      <c r="X101" s="101">
        <f t="shared" si="47"/>
        <v>0</v>
      </c>
      <c r="Y101" s="101">
        <f t="shared" si="47"/>
        <v>0</v>
      </c>
      <c r="Z101" s="101">
        <f t="shared" si="47"/>
        <v>0</v>
      </c>
      <c r="AA101" s="101">
        <f t="shared" si="48"/>
        <v>0</v>
      </c>
      <c r="AB101" s="101">
        <f t="shared" si="48"/>
        <v>0</v>
      </c>
      <c r="AC101" s="101">
        <f t="shared" si="48"/>
        <v>0</v>
      </c>
      <c r="AD101" s="101">
        <f t="shared" si="48"/>
        <v>0</v>
      </c>
      <c r="AE101" s="101">
        <f t="shared" si="48"/>
        <v>0</v>
      </c>
      <c r="AF101" s="101">
        <f t="shared" si="48"/>
        <v>0</v>
      </c>
      <c r="AG101" s="101">
        <f t="shared" si="48"/>
        <v>0</v>
      </c>
      <c r="AH101" s="101">
        <f t="shared" si="48"/>
        <v>0</v>
      </c>
      <c r="AI101" s="101">
        <f t="shared" si="48"/>
        <v>0</v>
      </c>
      <c r="AJ101" s="101">
        <f t="shared" si="48"/>
        <v>0</v>
      </c>
      <c r="AK101" s="101">
        <f t="shared" si="49"/>
        <v>0</v>
      </c>
      <c r="AL101" s="101">
        <f t="shared" si="49"/>
        <v>0</v>
      </c>
      <c r="AM101" s="101">
        <f t="shared" si="49"/>
        <v>0</v>
      </c>
      <c r="AN101" s="101">
        <f t="shared" si="49"/>
        <v>0</v>
      </c>
      <c r="AO101" s="101">
        <f t="shared" si="49"/>
        <v>0</v>
      </c>
      <c r="AP101" s="101">
        <f t="shared" si="49"/>
        <v>0</v>
      </c>
    </row>
    <row r="102" spans="2:42" x14ac:dyDescent="0.2">
      <c r="C102" s="133"/>
      <c r="E102" s="125"/>
    </row>
    <row r="103" spans="2:42" x14ac:dyDescent="0.2">
      <c r="B103" s="166" t="s">
        <v>359</v>
      </c>
      <c r="C103" s="167"/>
      <c r="D103" s="167"/>
      <c r="E103" s="168"/>
      <c r="F103" s="169"/>
      <c r="G103" s="170">
        <f t="shared" ref="G103:AP103" si="50">SUM(G99:G101)</f>
        <v>0</v>
      </c>
      <c r="H103" s="170">
        <f t="shared" si="50"/>
        <v>0</v>
      </c>
      <c r="I103" s="170">
        <f t="shared" si="50"/>
        <v>0</v>
      </c>
      <c r="J103" s="170">
        <f t="shared" si="50"/>
        <v>0</v>
      </c>
      <c r="K103" s="170">
        <f t="shared" si="50"/>
        <v>10000</v>
      </c>
      <c r="L103" s="170">
        <f t="shared" si="50"/>
        <v>10000</v>
      </c>
      <c r="M103" s="170">
        <f t="shared" si="50"/>
        <v>10000</v>
      </c>
      <c r="N103" s="170">
        <f t="shared" si="50"/>
        <v>10000</v>
      </c>
      <c r="O103" s="170">
        <f t="shared" si="50"/>
        <v>10000</v>
      </c>
      <c r="P103" s="170">
        <f t="shared" si="50"/>
        <v>10000</v>
      </c>
      <c r="Q103" s="170">
        <f t="shared" si="50"/>
        <v>10000</v>
      </c>
      <c r="R103" s="170">
        <f t="shared" si="50"/>
        <v>10000</v>
      </c>
      <c r="S103" s="170">
        <f t="shared" si="50"/>
        <v>10000</v>
      </c>
      <c r="T103" s="170">
        <f t="shared" si="50"/>
        <v>10000</v>
      </c>
      <c r="U103" s="170">
        <f t="shared" si="50"/>
        <v>10000</v>
      </c>
      <c r="V103" s="170">
        <f t="shared" si="50"/>
        <v>10000</v>
      </c>
      <c r="W103" s="170">
        <f t="shared" si="50"/>
        <v>10000</v>
      </c>
      <c r="X103" s="170">
        <f t="shared" si="50"/>
        <v>10000</v>
      </c>
      <c r="Y103" s="170">
        <f t="shared" si="50"/>
        <v>10000</v>
      </c>
      <c r="Z103" s="170">
        <f t="shared" si="50"/>
        <v>10000</v>
      </c>
      <c r="AA103" s="170">
        <f t="shared" si="50"/>
        <v>10000</v>
      </c>
      <c r="AB103" s="170">
        <f t="shared" si="50"/>
        <v>10000</v>
      </c>
      <c r="AC103" s="170">
        <f t="shared" si="50"/>
        <v>10000</v>
      </c>
      <c r="AD103" s="170">
        <f t="shared" si="50"/>
        <v>10000</v>
      </c>
      <c r="AE103" s="170">
        <f t="shared" si="50"/>
        <v>10000</v>
      </c>
      <c r="AF103" s="170">
        <f t="shared" si="50"/>
        <v>10000</v>
      </c>
      <c r="AG103" s="170">
        <f t="shared" si="50"/>
        <v>10000</v>
      </c>
      <c r="AH103" s="170">
        <f t="shared" si="50"/>
        <v>10000</v>
      </c>
      <c r="AI103" s="170">
        <f t="shared" si="50"/>
        <v>10000</v>
      </c>
      <c r="AJ103" s="170">
        <f t="shared" si="50"/>
        <v>10000</v>
      </c>
      <c r="AK103" s="170">
        <f t="shared" si="50"/>
        <v>10000</v>
      </c>
      <c r="AL103" s="170">
        <f t="shared" si="50"/>
        <v>10000</v>
      </c>
      <c r="AM103" s="170">
        <f t="shared" si="50"/>
        <v>10000</v>
      </c>
      <c r="AN103" s="170">
        <f t="shared" si="50"/>
        <v>10000</v>
      </c>
      <c r="AO103" s="170">
        <f t="shared" si="50"/>
        <v>10000</v>
      </c>
      <c r="AP103" s="170">
        <f t="shared" si="50"/>
        <v>10000</v>
      </c>
    </row>
    <row r="104" spans="2:42" x14ac:dyDescent="0.2">
      <c r="B104" s="134"/>
      <c r="C104" s="135"/>
      <c r="D104" s="136"/>
      <c r="E104" s="137"/>
      <c r="F104" s="138"/>
      <c r="G104" s="139"/>
      <c r="H104" s="139"/>
      <c r="I104" s="139"/>
      <c r="J104" s="139"/>
      <c r="K104" s="139"/>
      <c r="L104" s="139"/>
      <c r="M104" s="139"/>
      <c r="N104" s="139"/>
      <c r="O104" s="139"/>
      <c r="P104" s="139"/>
      <c r="Q104" s="139"/>
      <c r="R104" s="139"/>
      <c r="S104" s="139"/>
      <c r="T104" s="139"/>
      <c r="U104" s="139"/>
      <c r="V104" s="139"/>
      <c r="W104" s="139"/>
      <c r="X104" s="139"/>
      <c r="Y104" s="139"/>
      <c r="Z104" s="139"/>
      <c r="AA104" s="139"/>
      <c r="AB104" s="139"/>
      <c r="AC104" s="139"/>
      <c r="AD104" s="139"/>
      <c r="AE104" s="139"/>
      <c r="AF104" s="139"/>
      <c r="AG104" s="139"/>
      <c r="AH104" s="139"/>
      <c r="AI104" s="139"/>
      <c r="AJ104" s="139"/>
      <c r="AK104" s="139"/>
      <c r="AL104" s="139"/>
      <c r="AM104" s="139"/>
      <c r="AN104" s="139"/>
      <c r="AO104" s="139"/>
      <c r="AP104" s="139"/>
    </row>
    <row r="105" spans="2:42" x14ac:dyDescent="0.2">
      <c r="B105" s="23" t="s">
        <v>360</v>
      </c>
      <c r="C105" s="133"/>
      <c r="E105" s="125"/>
    </row>
    <row r="106" spans="2:42" x14ac:dyDescent="0.2">
      <c r="B106" s="25" t="s">
        <v>342</v>
      </c>
      <c r="C106" s="127"/>
      <c r="D106" s="132"/>
      <c r="E106" s="126"/>
      <c r="G106" s="101">
        <f t="shared" ref="G106:P108" si="51">IF(G$51&gt;=$C106,$D106/12+IF(G$50=$C$14,$E106*$D106),0)</f>
        <v>0</v>
      </c>
      <c r="H106" s="101">
        <f t="shared" si="51"/>
        <v>0</v>
      </c>
      <c r="I106" s="101">
        <f t="shared" si="51"/>
        <v>0</v>
      </c>
      <c r="J106" s="101">
        <f t="shared" si="51"/>
        <v>0</v>
      </c>
      <c r="K106" s="101">
        <f t="shared" si="51"/>
        <v>0</v>
      </c>
      <c r="L106" s="101">
        <f t="shared" si="51"/>
        <v>0</v>
      </c>
      <c r="M106" s="101">
        <f t="shared" si="51"/>
        <v>0</v>
      </c>
      <c r="N106" s="101">
        <f t="shared" si="51"/>
        <v>0</v>
      </c>
      <c r="O106" s="101">
        <f t="shared" si="51"/>
        <v>0</v>
      </c>
      <c r="P106" s="101">
        <f t="shared" si="51"/>
        <v>0</v>
      </c>
      <c r="Q106" s="101">
        <f t="shared" ref="Q106:Z108" si="52">IF(Q$51&gt;=$C106,$D106/12+IF(Q$50=$C$14,$E106*$D106),0)</f>
        <v>0</v>
      </c>
      <c r="R106" s="101">
        <f t="shared" si="52"/>
        <v>0</v>
      </c>
      <c r="S106" s="101">
        <f t="shared" si="52"/>
        <v>0</v>
      </c>
      <c r="T106" s="101">
        <f t="shared" si="52"/>
        <v>0</v>
      </c>
      <c r="U106" s="101">
        <f t="shared" si="52"/>
        <v>0</v>
      </c>
      <c r="V106" s="101">
        <f t="shared" si="52"/>
        <v>0</v>
      </c>
      <c r="W106" s="101">
        <f t="shared" si="52"/>
        <v>0</v>
      </c>
      <c r="X106" s="101">
        <f t="shared" si="52"/>
        <v>0</v>
      </c>
      <c r="Y106" s="101">
        <f t="shared" si="52"/>
        <v>0</v>
      </c>
      <c r="Z106" s="101">
        <f t="shared" si="52"/>
        <v>0</v>
      </c>
      <c r="AA106" s="101">
        <f t="shared" ref="AA106:AJ108" si="53">IF(AA$51&gt;=$C106,$D106/12+IF(AA$50=$C$14,$E106*$D106),0)</f>
        <v>0</v>
      </c>
      <c r="AB106" s="101">
        <f t="shared" si="53"/>
        <v>0</v>
      </c>
      <c r="AC106" s="101">
        <f t="shared" si="53"/>
        <v>0</v>
      </c>
      <c r="AD106" s="101">
        <f t="shared" si="53"/>
        <v>0</v>
      </c>
      <c r="AE106" s="101">
        <f t="shared" si="53"/>
        <v>0</v>
      </c>
      <c r="AF106" s="101">
        <f t="shared" si="53"/>
        <v>0</v>
      </c>
      <c r="AG106" s="101">
        <f t="shared" si="53"/>
        <v>0</v>
      </c>
      <c r="AH106" s="101">
        <f t="shared" si="53"/>
        <v>0</v>
      </c>
      <c r="AI106" s="101">
        <f t="shared" si="53"/>
        <v>0</v>
      </c>
      <c r="AJ106" s="101">
        <f t="shared" si="53"/>
        <v>0</v>
      </c>
      <c r="AK106" s="101">
        <f t="shared" ref="AK106:AP108" si="54">IF(AK$51&gt;=$C106,$D106/12+IF(AK$50=$C$14,$E106*$D106),0)</f>
        <v>0</v>
      </c>
      <c r="AL106" s="101">
        <f t="shared" si="54"/>
        <v>0</v>
      </c>
      <c r="AM106" s="101">
        <f t="shared" si="54"/>
        <v>0</v>
      </c>
      <c r="AN106" s="101">
        <f t="shared" si="54"/>
        <v>0</v>
      </c>
      <c r="AO106" s="101">
        <f t="shared" si="54"/>
        <v>0</v>
      </c>
      <c r="AP106" s="101">
        <f t="shared" si="54"/>
        <v>0</v>
      </c>
    </row>
    <row r="107" spans="2:42" x14ac:dyDescent="0.2">
      <c r="B107" s="25" t="s">
        <v>342</v>
      </c>
      <c r="C107" s="127"/>
      <c r="D107" s="132"/>
      <c r="E107" s="126"/>
      <c r="G107" s="101">
        <f t="shared" si="51"/>
        <v>0</v>
      </c>
      <c r="H107" s="101">
        <f t="shared" si="51"/>
        <v>0</v>
      </c>
      <c r="I107" s="101">
        <f t="shared" si="51"/>
        <v>0</v>
      </c>
      <c r="J107" s="101">
        <f t="shared" si="51"/>
        <v>0</v>
      </c>
      <c r="K107" s="101">
        <f t="shared" si="51"/>
        <v>0</v>
      </c>
      <c r="L107" s="101">
        <f t="shared" si="51"/>
        <v>0</v>
      </c>
      <c r="M107" s="101">
        <f t="shared" si="51"/>
        <v>0</v>
      </c>
      <c r="N107" s="101">
        <f t="shared" si="51"/>
        <v>0</v>
      </c>
      <c r="O107" s="101">
        <f t="shared" si="51"/>
        <v>0</v>
      </c>
      <c r="P107" s="101">
        <f t="shared" si="51"/>
        <v>0</v>
      </c>
      <c r="Q107" s="101">
        <f t="shared" si="52"/>
        <v>0</v>
      </c>
      <c r="R107" s="101">
        <f t="shared" si="52"/>
        <v>0</v>
      </c>
      <c r="S107" s="101">
        <f t="shared" si="52"/>
        <v>0</v>
      </c>
      <c r="T107" s="101">
        <f t="shared" si="52"/>
        <v>0</v>
      </c>
      <c r="U107" s="101">
        <f t="shared" si="52"/>
        <v>0</v>
      </c>
      <c r="V107" s="101">
        <f t="shared" si="52"/>
        <v>0</v>
      </c>
      <c r="W107" s="101">
        <f t="shared" si="52"/>
        <v>0</v>
      </c>
      <c r="X107" s="101">
        <f t="shared" si="52"/>
        <v>0</v>
      </c>
      <c r="Y107" s="101">
        <f t="shared" si="52"/>
        <v>0</v>
      </c>
      <c r="Z107" s="101">
        <f t="shared" si="52"/>
        <v>0</v>
      </c>
      <c r="AA107" s="101">
        <f t="shared" si="53"/>
        <v>0</v>
      </c>
      <c r="AB107" s="101">
        <f t="shared" si="53"/>
        <v>0</v>
      </c>
      <c r="AC107" s="101">
        <f t="shared" si="53"/>
        <v>0</v>
      </c>
      <c r="AD107" s="101">
        <f t="shared" si="53"/>
        <v>0</v>
      </c>
      <c r="AE107" s="101">
        <f t="shared" si="53"/>
        <v>0</v>
      </c>
      <c r="AF107" s="101">
        <f t="shared" si="53"/>
        <v>0</v>
      </c>
      <c r="AG107" s="101">
        <f t="shared" si="53"/>
        <v>0</v>
      </c>
      <c r="AH107" s="101">
        <f t="shared" si="53"/>
        <v>0</v>
      </c>
      <c r="AI107" s="101">
        <f t="shared" si="53"/>
        <v>0</v>
      </c>
      <c r="AJ107" s="101">
        <f t="shared" si="53"/>
        <v>0</v>
      </c>
      <c r="AK107" s="101">
        <f t="shared" si="54"/>
        <v>0</v>
      </c>
      <c r="AL107" s="101">
        <f t="shared" si="54"/>
        <v>0</v>
      </c>
      <c r="AM107" s="101">
        <f t="shared" si="54"/>
        <v>0</v>
      </c>
      <c r="AN107" s="101">
        <f t="shared" si="54"/>
        <v>0</v>
      </c>
      <c r="AO107" s="101">
        <f t="shared" si="54"/>
        <v>0</v>
      </c>
      <c r="AP107" s="101">
        <f t="shared" si="54"/>
        <v>0</v>
      </c>
    </row>
    <row r="108" spans="2:42" x14ac:dyDescent="0.2">
      <c r="B108" s="25" t="s">
        <v>342</v>
      </c>
      <c r="C108" s="127"/>
      <c r="D108" s="132"/>
      <c r="E108" s="126"/>
      <c r="G108" s="101">
        <f t="shared" si="51"/>
        <v>0</v>
      </c>
      <c r="H108" s="101">
        <f t="shared" si="51"/>
        <v>0</v>
      </c>
      <c r="I108" s="101">
        <f t="shared" si="51"/>
        <v>0</v>
      </c>
      <c r="J108" s="101">
        <f t="shared" si="51"/>
        <v>0</v>
      </c>
      <c r="K108" s="101">
        <f t="shared" si="51"/>
        <v>0</v>
      </c>
      <c r="L108" s="101">
        <f t="shared" si="51"/>
        <v>0</v>
      </c>
      <c r="M108" s="101">
        <f t="shared" si="51"/>
        <v>0</v>
      </c>
      <c r="N108" s="101">
        <f t="shared" si="51"/>
        <v>0</v>
      </c>
      <c r="O108" s="101">
        <f t="shared" si="51"/>
        <v>0</v>
      </c>
      <c r="P108" s="101">
        <f t="shared" si="51"/>
        <v>0</v>
      </c>
      <c r="Q108" s="101">
        <f t="shared" si="52"/>
        <v>0</v>
      </c>
      <c r="R108" s="101">
        <f t="shared" si="52"/>
        <v>0</v>
      </c>
      <c r="S108" s="101">
        <f t="shared" si="52"/>
        <v>0</v>
      </c>
      <c r="T108" s="101">
        <f t="shared" si="52"/>
        <v>0</v>
      </c>
      <c r="U108" s="101">
        <f t="shared" si="52"/>
        <v>0</v>
      </c>
      <c r="V108" s="101">
        <f t="shared" si="52"/>
        <v>0</v>
      </c>
      <c r="W108" s="101">
        <f t="shared" si="52"/>
        <v>0</v>
      </c>
      <c r="X108" s="101">
        <f t="shared" si="52"/>
        <v>0</v>
      </c>
      <c r="Y108" s="101">
        <f t="shared" si="52"/>
        <v>0</v>
      </c>
      <c r="Z108" s="101">
        <f t="shared" si="52"/>
        <v>0</v>
      </c>
      <c r="AA108" s="101">
        <f t="shared" si="53"/>
        <v>0</v>
      </c>
      <c r="AB108" s="101">
        <f t="shared" si="53"/>
        <v>0</v>
      </c>
      <c r="AC108" s="101">
        <f t="shared" si="53"/>
        <v>0</v>
      </c>
      <c r="AD108" s="101">
        <f t="shared" si="53"/>
        <v>0</v>
      </c>
      <c r="AE108" s="101">
        <f t="shared" si="53"/>
        <v>0</v>
      </c>
      <c r="AF108" s="101">
        <f t="shared" si="53"/>
        <v>0</v>
      </c>
      <c r="AG108" s="101">
        <f t="shared" si="53"/>
        <v>0</v>
      </c>
      <c r="AH108" s="101">
        <f t="shared" si="53"/>
        <v>0</v>
      </c>
      <c r="AI108" s="101">
        <f t="shared" si="53"/>
        <v>0</v>
      </c>
      <c r="AJ108" s="101">
        <f t="shared" si="53"/>
        <v>0</v>
      </c>
      <c r="AK108" s="101">
        <f t="shared" si="54"/>
        <v>0</v>
      </c>
      <c r="AL108" s="101">
        <f t="shared" si="54"/>
        <v>0</v>
      </c>
      <c r="AM108" s="101">
        <f t="shared" si="54"/>
        <v>0</v>
      </c>
      <c r="AN108" s="101">
        <f t="shared" si="54"/>
        <v>0</v>
      </c>
      <c r="AO108" s="101">
        <f t="shared" si="54"/>
        <v>0</v>
      </c>
      <c r="AP108" s="101">
        <f t="shared" si="54"/>
        <v>0</v>
      </c>
    </row>
    <row r="109" spans="2:42" x14ac:dyDescent="0.2">
      <c r="C109" s="133"/>
      <c r="E109" s="125"/>
    </row>
    <row r="110" spans="2:42" x14ac:dyDescent="0.2">
      <c r="B110" s="166" t="s">
        <v>361</v>
      </c>
      <c r="C110" s="167"/>
      <c r="D110" s="167"/>
      <c r="E110" s="168"/>
      <c r="F110" s="169"/>
      <c r="G110" s="170">
        <f t="shared" ref="G110:AP110" si="55">SUM(G106:G108)</f>
        <v>0</v>
      </c>
      <c r="H110" s="170">
        <f t="shared" si="55"/>
        <v>0</v>
      </c>
      <c r="I110" s="170">
        <f t="shared" si="55"/>
        <v>0</v>
      </c>
      <c r="J110" s="170">
        <f t="shared" si="55"/>
        <v>0</v>
      </c>
      <c r="K110" s="170">
        <f t="shared" si="55"/>
        <v>0</v>
      </c>
      <c r="L110" s="170">
        <f t="shared" si="55"/>
        <v>0</v>
      </c>
      <c r="M110" s="170">
        <f t="shared" si="55"/>
        <v>0</v>
      </c>
      <c r="N110" s="170">
        <f t="shared" si="55"/>
        <v>0</v>
      </c>
      <c r="O110" s="170">
        <f t="shared" si="55"/>
        <v>0</v>
      </c>
      <c r="P110" s="170">
        <f t="shared" si="55"/>
        <v>0</v>
      </c>
      <c r="Q110" s="170">
        <f t="shared" si="55"/>
        <v>0</v>
      </c>
      <c r="R110" s="170">
        <f t="shared" si="55"/>
        <v>0</v>
      </c>
      <c r="S110" s="170">
        <f t="shared" si="55"/>
        <v>0</v>
      </c>
      <c r="T110" s="170">
        <f t="shared" si="55"/>
        <v>0</v>
      </c>
      <c r="U110" s="170">
        <f t="shared" si="55"/>
        <v>0</v>
      </c>
      <c r="V110" s="170">
        <f t="shared" si="55"/>
        <v>0</v>
      </c>
      <c r="W110" s="170">
        <f t="shared" si="55"/>
        <v>0</v>
      </c>
      <c r="X110" s="170">
        <f t="shared" si="55"/>
        <v>0</v>
      </c>
      <c r="Y110" s="170">
        <f t="shared" si="55"/>
        <v>0</v>
      </c>
      <c r="Z110" s="170">
        <f t="shared" si="55"/>
        <v>0</v>
      </c>
      <c r="AA110" s="170">
        <f t="shared" si="55"/>
        <v>0</v>
      </c>
      <c r="AB110" s="170">
        <f t="shared" si="55"/>
        <v>0</v>
      </c>
      <c r="AC110" s="170">
        <f t="shared" si="55"/>
        <v>0</v>
      </c>
      <c r="AD110" s="170">
        <f t="shared" si="55"/>
        <v>0</v>
      </c>
      <c r="AE110" s="170">
        <f t="shared" si="55"/>
        <v>0</v>
      </c>
      <c r="AF110" s="170">
        <f t="shared" si="55"/>
        <v>0</v>
      </c>
      <c r="AG110" s="170">
        <f t="shared" si="55"/>
        <v>0</v>
      </c>
      <c r="AH110" s="170">
        <f t="shared" si="55"/>
        <v>0</v>
      </c>
      <c r="AI110" s="170">
        <f t="shared" si="55"/>
        <v>0</v>
      </c>
      <c r="AJ110" s="170">
        <f t="shared" si="55"/>
        <v>0</v>
      </c>
      <c r="AK110" s="170">
        <f t="shared" si="55"/>
        <v>0</v>
      </c>
      <c r="AL110" s="170">
        <f t="shared" si="55"/>
        <v>0</v>
      </c>
      <c r="AM110" s="170">
        <f t="shared" si="55"/>
        <v>0</v>
      </c>
      <c r="AN110" s="170">
        <f t="shared" si="55"/>
        <v>0</v>
      </c>
      <c r="AO110" s="170">
        <f t="shared" si="55"/>
        <v>0</v>
      </c>
      <c r="AP110" s="170">
        <f t="shared" si="55"/>
        <v>0</v>
      </c>
    </row>
    <row r="111" spans="2:42" x14ac:dyDescent="0.2">
      <c r="B111" s="134"/>
      <c r="C111" s="135"/>
      <c r="D111" s="136"/>
      <c r="E111" s="137"/>
      <c r="F111" s="138"/>
      <c r="G111" s="139"/>
      <c r="H111" s="139"/>
      <c r="I111" s="139"/>
      <c r="J111" s="139"/>
      <c r="K111" s="139"/>
      <c r="L111" s="139"/>
      <c r="M111" s="139"/>
      <c r="N111" s="139"/>
      <c r="O111" s="139"/>
      <c r="P111" s="139"/>
      <c r="Q111" s="139"/>
      <c r="R111" s="139"/>
      <c r="S111" s="139"/>
      <c r="T111" s="139"/>
      <c r="U111" s="139"/>
      <c r="V111" s="139"/>
      <c r="W111" s="139"/>
      <c r="X111" s="139"/>
      <c r="Y111" s="139"/>
      <c r="Z111" s="139"/>
      <c r="AA111" s="139"/>
      <c r="AB111" s="139"/>
      <c r="AC111" s="139"/>
      <c r="AD111" s="139"/>
      <c r="AE111" s="139"/>
      <c r="AF111" s="139"/>
      <c r="AG111" s="139"/>
      <c r="AH111" s="139"/>
      <c r="AI111" s="139"/>
      <c r="AJ111" s="139"/>
      <c r="AK111" s="139"/>
      <c r="AL111" s="139"/>
      <c r="AM111" s="139"/>
      <c r="AN111" s="139"/>
      <c r="AO111" s="139"/>
      <c r="AP111" s="139"/>
    </row>
    <row r="112" spans="2:42" x14ac:dyDescent="0.2">
      <c r="B112" s="23" t="s">
        <v>362</v>
      </c>
      <c r="C112" s="133"/>
      <c r="E112" s="125"/>
    </row>
    <row r="113" spans="2:42" x14ac:dyDescent="0.2">
      <c r="B113" s="25" t="s">
        <v>342</v>
      </c>
      <c r="C113" s="127"/>
      <c r="D113" s="132"/>
      <c r="E113" s="126"/>
      <c r="G113" s="101">
        <f t="shared" ref="G113:P115" si="56">IF(G$51&gt;=$C113,$D113/12+IF(G$50=$C$14,$E113*$D113),0)</f>
        <v>0</v>
      </c>
      <c r="H113" s="101">
        <f t="shared" si="56"/>
        <v>0</v>
      </c>
      <c r="I113" s="101">
        <f t="shared" si="56"/>
        <v>0</v>
      </c>
      <c r="J113" s="101">
        <f t="shared" si="56"/>
        <v>0</v>
      </c>
      <c r="K113" s="101">
        <f t="shared" si="56"/>
        <v>0</v>
      </c>
      <c r="L113" s="101">
        <f t="shared" si="56"/>
        <v>0</v>
      </c>
      <c r="M113" s="101">
        <f t="shared" si="56"/>
        <v>0</v>
      </c>
      <c r="N113" s="101">
        <f t="shared" si="56"/>
        <v>0</v>
      </c>
      <c r="O113" s="101">
        <f t="shared" si="56"/>
        <v>0</v>
      </c>
      <c r="P113" s="101">
        <f t="shared" si="56"/>
        <v>0</v>
      </c>
      <c r="Q113" s="101">
        <f t="shared" ref="Q113:Z115" si="57">IF(Q$51&gt;=$C113,$D113/12+IF(Q$50=$C$14,$E113*$D113),0)</f>
        <v>0</v>
      </c>
      <c r="R113" s="101">
        <f t="shared" si="57"/>
        <v>0</v>
      </c>
      <c r="S113" s="101">
        <f t="shared" si="57"/>
        <v>0</v>
      </c>
      <c r="T113" s="101">
        <f t="shared" si="57"/>
        <v>0</v>
      </c>
      <c r="U113" s="101">
        <f t="shared" si="57"/>
        <v>0</v>
      </c>
      <c r="V113" s="101">
        <f t="shared" si="57"/>
        <v>0</v>
      </c>
      <c r="W113" s="101">
        <f t="shared" si="57"/>
        <v>0</v>
      </c>
      <c r="X113" s="101">
        <f t="shared" si="57"/>
        <v>0</v>
      </c>
      <c r="Y113" s="101">
        <f t="shared" si="57"/>
        <v>0</v>
      </c>
      <c r="Z113" s="101">
        <f t="shared" si="57"/>
        <v>0</v>
      </c>
      <c r="AA113" s="101">
        <f t="shared" ref="AA113:AJ115" si="58">IF(AA$51&gt;=$C113,$D113/12+IF(AA$50=$C$14,$E113*$D113),0)</f>
        <v>0</v>
      </c>
      <c r="AB113" s="101">
        <f t="shared" si="58"/>
        <v>0</v>
      </c>
      <c r="AC113" s="101">
        <f t="shared" si="58"/>
        <v>0</v>
      </c>
      <c r="AD113" s="101">
        <f t="shared" si="58"/>
        <v>0</v>
      </c>
      <c r="AE113" s="101">
        <f t="shared" si="58"/>
        <v>0</v>
      </c>
      <c r="AF113" s="101">
        <f t="shared" si="58"/>
        <v>0</v>
      </c>
      <c r="AG113" s="101">
        <f t="shared" si="58"/>
        <v>0</v>
      </c>
      <c r="AH113" s="101">
        <f t="shared" si="58"/>
        <v>0</v>
      </c>
      <c r="AI113" s="101">
        <f t="shared" si="58"/>
        <v>0</v>
      </c>
      <c r="AJ113" s="101">
        <f t="shared" si="58"/>
        <v>0</v>
      </c>
      <c r="AK113" s="101">
        <f t="shared" ref="AK113:AP115" si="59">IF(AK$51&gt;=$C113,$D113/12+IF(AK$50=$C$14,$E113*$D113),0)</f>
        <v>0</v>
      </c>
      <c r="AL113" s="101">
        <f t="shared" si="59"/>
        <v>0</v>
      </c>
      <c r="AM113" s="101">
        <f t="shared" si="59"/>
        <v>0</v>
      </c>
      <c r="AN113" s="101">
        <f t="shared" si="59"/>
        <v>0</v>
      </c>
      <c r="AO113" s="101">
        <f t="shared" si="59"/>
        <v>0</v>
      </c>
      <c r="AP113" s="101">
        <f t="shared" si="59"/>
        <v>0</v>
      </c>
    </row>
    <row r="114" spans="2:42" x14ac:dyDescent="0.2">
      <c r="B114" s="25" t="s">
        <v>342</v>
      </c>
      <c r="C114" s="127"/>
      <c r="D114" s="132"/>
      <c r="E114" s="126"/>
      <c r="G114" s="101">
        <f t="shared" si="56"/>
        <v>0</v>
      </c>
      <c r="H114" s="101">
        <f t="shared" si="56"/>
        <v>0</v>
      </c>
      <c r="I114" s="101">
        <f t="shared" si="56"/>
        <v>0</v>
      </c>
      <c r="J114" s="101">
        <f t="shared" si="56"/>
        <v>0</v>
      </c>
      <c r="K114" s="101">
        <f t="shared" si="56"/>
        <v>0</v>
      </c>
      <c r="L114" s="101">
        <f t="shared" si="56"/>
        <v>0</v>
      </c>
      <c r="M114" s="101">
        <f t="shared" si="56"/>
        <v>0</v>
      </c>
      <c r="N114" s="101">
        <f t="shared" si="56"/>
        <v>0</v>
      </c>
      <c r="O114" s="101">
        <f t="shared" si="56"/>
        <v>0</v>
      </c>
      <c r="P114" s="101">
        <f t="shared" si="56"/>
        <v>0</v>
      </c>
      <c r="Q114" s="101">
        <f t="shared" si="57"/>
        <v>0</v>
      </c>
      <c r="R114" s="101">
        <f t="shared" si="57"/>
        <v>0</v>
      </c>
      <c r="S114" s="101">
        <f t="shared" si="57"/>
        <v>0</v>
      </c>
      <c r="T114" s="101">
        <f t="shared" si="57"/>
        <v>0</v>
      </c>
      <c r="U114" s="101">
        <f t="shared" si="57"/>
        <v>0</v>
      </c>
      <c r="V114" s="101">
        <f t="shared" si="57"/>
        <v>0</v>
      </c>
      <c r="W114" s="101">
        <f t="shared" si="57"/>
        <v>0</v>
      </c>
      <c r="X114" s="101">
        <f t="shared" si="57"/>
        <v>0</v>
      </c>
      <c r="Y114" s="101">
        <f t="shared" si="57"/>
        <v>0</v>
      </c>
      <c r="Z114" s="101">
        <f t="shared" si="57"/>
        <v>0</v>
      </c>
      <c r="AA114" s="101">
        <f t="shared" si="58"/>
        <v>0</v>
      </c>
      <c r="AB114" s="101">
        <f t="shared" si="58"/>
        <v>0</v>
      </c>
      <c r="AC114" s="101">
        <f t="shared" si="58"/>
        <v>0</v>
      </c>
      <c r="AD114" s="101">
        <f t="shared" si="58"/>
        <v>0</v>
      </c>
      <c r="AE114" s="101">
        <f t="shared" si="58"/>
        <v>0</v>
      </c>
      <c r="AF114" s="101">
        <f t="shared" si="58"/>
        <v>0</v>
      </c>
      <c r="AG114" s="101">
        <f t="shared" si="58"/>
        <v>0</v>
      </c>
      <c r="AH114" s="101">
        <f t="shared" si="58"/>
        <v>0</v>
      </c>
      <c r="AI114" s="101">
        <f t="shared" si="58"/>
        <v>0</v>
      </c>
      <c r="AJ114" s="101">
        <f t="shared" si="58"/>
        <v>0</v>
      </c>
      <c r="AK114" s="101">
        <f t="shared" si="59"/>
        <v>0</v>
      </c>
      <c r="AL114" s="101">
        <f t="shared" si="59"/>
        <v>0</v>
      </c>
      <c r="AM114" s="101">
        <f t="shared" si="59"/>
        <v>0</v>
      </c>
      <c r="AN114" s="101">
        <f t="shared" si="59"/>
        <v>0</v>
      </c>
      <c r="AO114" s="101">
        <f t="shared" si="59"/>
        <v>0</v>
      </c>
      <c r="AP114" s="101">
        <f t="shared" si="59"/>
        <v>0</v>
      </c>
    </row>
    <row r="115" spans="2:42" x14ac:dyDescent="0.2">
      <c r="B115" s="25" t="s">
        <v>342</v>
      </c>
      <c r="C115" s="127"/>
      <c r="D115" s="132"/>
      <c r="E115" s="126"/>
      <c r="G115" s="101">
        <f t="shared" si="56"/>
        <v>0</v>
      </c>
      <c r="H115" s="101">
        <f t="shared" si="56"/>
        <v>0</v>
      </c>
      <c r="I115" s="101">
        <f t="shared" si="56"/>
        <v>0</v>
      </c>
      <c r="J115" s="101">
        <f t="shared" si="56"/>
        <v>0</v>
      </c>
      <c r="K115" s="101">
        <f t="shared" si="56"/>
        <v>0</v>
      </c>
      <c r="L115" s="101">
        <f t="shared" si="56"/>
        <v>0</v>
      </c>
      <c r="M115" s="101">
        <f t="shared" si="56"/>
        <v>0</v>
      </c>
      <c r="N115" s="101">
        <f t="shared" si="56"/>
        <v>0</v>
      </c>
      <c r="O115" s="101">
        <f t="shared" si="56"/>
        <v>0</v>
      </c>
      <c r="P115" s="101">
        <f t="shared" si="56"/>
        <v>0</v>
      </c>
      <c r="Q115" s="101">
        <f t="shared" si="57"/>
        <v>0</v>
      </c>
      <c r="R115" s="101">
        <f t="shared" si="57"/>
        <v>0</v>
      </c>
      <c r="S115" s="101">
        <f t="shared" si="57"/>
        <v>0</v>
      </c>
      <c r="T115" s="101">
        <f t="shared" si="57"/>
        <v>0</v>
      </c>
      <c r="U115" s="101">
        <f t="shared" si="57"/>
        <v>0</v>
      </c>
      <c r="V115" s="101">
        <f t="shared" si="57"/>
        <v>0</v>
      </c>
      <c r="W115" s="101">
        <f t="shared" si="57"/>
        <v>0</v>
      </c>
      <c r="X115" s="101">
        <f t="shared" si="57"/>
        <v>0</v>
      </c>
      <c r="Y115" s="101">
        <f t="shared" si="57"/>
        <v>0</v>
      </c>
      <c r="Z115" s="101">
        <f t="shared" si="57"/>
        <v>0</v>
      </c>
      <c r="AA115" s="101">
        <f t="shared" si="58"/>
        <v>0</v>
      </c>
      <c r="AB115" s="101">
        <f t="shared" si="58"/>
        <v>0</v>
      </c>
      <c r="AC115" s="101">
        <f t="shared" si="58"/>
        <v>0</v>
      </c>
      <c r="AD115" s="101">
        <f t="shared" si="58"/>
        <v>0</v>
      </c>
      <c r="AE115" s="101">
        <f t="shared" si="58"/>
        <v>0</v>
      </c>
      <c r="AF115" s="101">
        <f t="shared" si="58"/>
        <v>0</v>
      </c>
      <c r="AG115" s="101">
        <f t="shared" si="58"/>
        <v>0</v>
      </c>
      <c r="AH115" s="101">
        <f t="shared" si="58"/>
        <v>0</v>
      </c>
      <c r="AI115" s="101">
        <f t="shared" si="58"/>
        <v>0</v>
      </c>
      <c r="AJ115" s="101">
        <f t="shared" si="58"/>
        <v>0</v>
      </c>
      <c r="AK115" s="101">
        <f t="shared" si="59"/>
        <v>0</v>
      </c>
      <c r="AL115" s="101">
        <f t="shared" si="59"/>
        <v>0</v>
      </c>
      <c r="AM115" s="101">
        <f t="shared" si="59"/>
        <v>0</v>
      </c>
      <c r="AN115" s="101">
        <f t="shared" si="59"/>
        <v>0</v>
      </c>
      <c r="AO115" s="101">
        <f t="shared" si="59"/>
        <v>0</v>
      </c>
      <c r="AP115" s="101">
        <f t="shared" si="59"/>
        <v>0</v>
      </c>
    </row>
    <row r="116" spans="2:42" x14ac:dyDescent="0.2">
      <c r="C116" s="133"/>
      <c r="E116" s="125"/>
    </row>
    <row r="117" spans="2:42" x14ac:dyDescent="0.2">
      <c r="B117" s="166" t="s">
        <v>363</v>
      </c>
      <c r="C117" s="167"/>
      <c r="D117" s="167"/>
      <c r="E117" s="168"/>
      <c r="F117" s="169"/>
      <c r="G117" s="170">
        <f t="shared" ref="G117:AP117" si="60">SUM(G113:G115)</f>
        <v>0</v>
      </c>
      <c r="H117" s="170">
        <f t="shared" si="60"/>
        <v>0</v>
      </c>
      <c r="I117" s="170">
        <f t="shared" si="60"/>
        <v>0</v>
      </c>
      <c r="J117" s="170">
        <f t="shared" si="60"/>
        <v>0</v>
      </c>
      <c r="K117" s="170">
        <f t="shared" si="60"/>
        <v>0</v>
      </c>
      <c r="L117" s="170">
        <f t="shared" si="60"/>
        <v>0</v>
      </c>
      <c r="M117" s="170">
        <f t="shared" si="60"/>
        <v>0</v>
      </c>
      <c r="N117" s="170">
        <f t="shared" si="60"/>
        <v>0</v>
      </c>
      <c r="O117" s="170">
        <f t="shared" si="60"/>
        <v>0</v>
      </c>
      <c r="P117" s="170">
        <f t="shared" si="60"/>
        <v>0</v>
      </c>
      <c r="Q117" s="170">
        <f t="shared" si="60"/>
        <v>0</v>
      </c>
      <c r="R117" s="170">
        <f t="shared" si="60"/>
        <v>0</v>
      </c>
      <c r="S117" s="170">
        <f t="shared" si="60"/>
        <v>0</v>
      </c>
      <c r="T117" s="170">
        <f t="shared" si="60"/>
        <v>0</v>
      </c>
      <c r="U117" s="170">
        <f t="shared" si="60"/>
        <v>0</v>
      </c>
      <c r="V117" s="170">
        <f t="shared" si="60"/>
        <v>0</v>
      </c>
      <c r="W117" s="170">
        <f t="shared" si="60"/>
        <v>0</v>
      </c>
      <c r="X117" s="170">
        <f t="shared" si="60"/>
        <v>0</v>
      </c>
      <c r="Y117" s="170">
        <f t="shared" si="60"/>
        <v>0</v>
      </c>
      <c r="Z117" s="170">
        <f t="shared" si="60"/>
        <v>0</v>
      </c>
      <c r="AA117" s="170">
        <f t="shared" si="60"/>
        <v>0</v>
      </c>
      <c r="AB117" s="170">
        <f t="shared" si="60"/>
        <v>0</v>
      </c>
      <c r="AC117" s="170">
        <f t="shared" si="60"/>
        <v>0</v>
      </c>
      <c r="AD117" s="170">
        <f t="shared" si="60"/>
        <v>0</v>
      </c>
      <c r="AE117" s="170">
        <f t="shared" si="60"/>
        <v>0</v>
      </c>
      <c r="AF117" s="170">
        <f t="shared" si="60"/>
        <v>0</v>
      </c>
      <c r="AG117" s="170">
        <f t="shared" si="60"/>
        <v>0</v>
      </c>
      <c r="AH117" s="170">
        <f t="shared" si="60"/>
        <v>0</v>
      </c>
      <c r="AI117" s="170">
        <f t="shared" si="60"/>
        <v>0</v>
      </c>
      <c r="AJ117" s="170">
        <f t="shared" si="60"/>
        <v>0</v>
      </c>
      <c r="AK117" s="170">
        <f t="shared" si="60"/>
        <v>0</v>
      </c>
      <c r="AL117" s="170">
        <f t="shared" si="60"/>
        <v>0</v>
      </c>
      <c r="AM117" s="170">
        <f t="shared" si="60"/>
        <v>0</v>
      </c>
      <c r="AN117" s="170">
        <f t="shared" si="60"/>
        <v>0</v>
      </c>
      <c r="AO117" s="170">
        <f t="shared" si="60"/>
        <v>0</v>
      </c>
      <c r="AP117" s="170">
        <f t="shared" si="60"/>
        <v>0</v>
      </c>
    </row>
    <row r="118" spans="2:42" x14ac:dyDescent="0.2">
      <c r="C118" s="133"/>
      <c r="E118" s="125"/>
    </row>
    <row r="119" spans="2:42" x14ac:dyDescent="0.2">
      <c r="C119" s="133"/>
      <c r="E119" s="125"/>
    </row>
    <row r="120" spans="2:42" x14ac:dyDescent="0.2">
      <c r="C120" s="133"/>
      <c r="E120" s="125"/>
    </row>
    <row r="121" spans="2:42" x14ac:dyDescent="0.2">
      <c r="C121" s="133"/>
      <c r="E121" s="125"/>
    </row>
    <row r="122" spans="2:42" x14ac:dyDescent="0.2">
      <c r="E122" s="125"/>
    </row>
    <row r="123" spans="2:42" x14ac:dyDescent="0.2">
      <c r="E123" s="125"/>
    </row>
  </sheetData>
  <conditionalFormatting sqref="G22:AP29 G36:AP46 G54:AP58 G63:AP69 G75:AP79 G84:AP87 G92:AP94 G99:AP101 G106:AP108 G113:AP115">
    <cfRule type="expression" dxfId="0" priority="18">
      <formula>G$51&lt;=$C$17</formula>
    </cfRule>
  </conditionalFormatting>
  <dataValidations disablePrompts="1" count="1">
    <dataValidation type="list" allowBlank="1" showInputMessage="1" showErrorMessage="1" sqref="C14" xr:uid="{00000000-0002-0000-0800-000000000000}">
      <formula1>$G$50:$R$50</formula1>
    </dataValidation>
  </dataValidations>
  <pageMargins left="0.7" right="0.7" top="0.75" bottom="0.75" header="0.3" footer="0.3"/>
  <pageSetup orientation="portrait" horizontalDpi="4294967295" verticalDpi="429496729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Outputs &gt;&gt;</vt:lpstr>
      <vt:lpstr>Financial Model</vt:lpstr>
      <vt:lpstr>Chart Outputs</vt:lpstr>
      <vt:lpstr>Inputs &gt;&gt;</vt:lpstr>
      <vt:lpstr>Raw Financials</vt:lpstr>
      <vt:lpstr>Assumptions &gt;&gt;</vt:lpstr>
      <vt:lpstr>Revenue + Expense Projections</vt:lpstr>
      <vt:lpstr>Headcount</vt:lpstr>
      <vt:lpstr>Balance Sheet Projections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Li</dc:creator>
  <cp:lastModifiedBy>Mika Hänninen</cp:lastModifiedBy>
  <dcterms:created xsi:type="dcterms:W3CDTF">2020-11-01T02:18:16Z</dcterms:created>
  <dcterms:modified xsi:type="dcterms:W3CDTF">2024-12-12T11:43:49Z</dcterms:modified>
</cp:coreProperties>
</file>