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ТПП разовві калькуляції\"/>
    </mc:Choice>
  </mc:AlternateContent>
  <xr:revisionPtr revIDLastSave="0" documentId="13_ncr:1_{49423109-ACC2-4FC2-A950-C91A4C8FD810}" xr6:coauthVersionLast="47" xr6:coauthVersionMax="47" xr10:uidLastSave="{00000000-0000-0000-0000-000000000000}"/>
  <bookViews>
    <workbookView xWindow="105" yWindow="1170" windowWidth="28695" windowHeight="14265" tabRatio="349" xr2:uid="{00000000-000D-0000-FFFF-FFFF00000000}"/>
  </bookViews>
  <sheets>
    <sheet name="Розмір" sheetId="1" r:id="rId1"/>
    <sheet name="Ціна" sheetId="2" r:id="rId2"/>
  </sheets>
  <calcPr calcId="191029" iterateDelta="1E-4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" i="1"/>
  <c r="S3" i="1" l="1"/>
  <c r="S4" i="1"/>
  <c r="S5" i="1"/>
  <c r="S6" i="1"/>
  <c r="S7" i="1"/>
  <c r="S8" i="1"/>
  <c r="AH8" i="1" s="1"/>
  <c r="S9" i="1"/>
  <c r="S10" i="1"/>
  <c r="S11" i="1"/>
  <c r="S12" i="1"/>
  <c r="S13" i="1"/>
  <c r="S14" i="1"/>
  <c r="S15" i="1"/>
  <c r="S16" i="1"/>
  <c r="S17" i="1"/>
  <c r="S18" i="1"/>
  <c r="S19" i="1"/>
  <c r="S20" i="1"/>
  <c r="AH20" i="1" s="1"/>
  <c r="S2" i="1"/>
  <c r="Q3" i="1"/>
  <c r="Q4" i="1"/>
  <c r="Q5" i="1"/>
  <c r="Q6" i="1"/>
  <c r="Q7" i="1"/>
  <c r="Q8" i="1"/>
  <c r="Q9" i="1"/>
  <c r="AI9" i="1" s="1"/>
  <c r="Q10" i="1"/>
  <c r="AI10" i="1" s="1"/>
  <c r="Q11" i="1"/>
  <c r="AI11" i="1" s="1"/>
  <c r="Q12" i="1"/>
  <c r="AI12" i="1" s="1"/>
  <c r="Q13" i="1"/>
  <c r="AI13" i="1" s="1"/>
  <c r="Q14" i="1"/>
  <c r="Q15" i="1"/>
  <c r="Q16" i="1"/>
  <c r="Q17" i="1"/>
  <c r="Q18" i="1"/>
  <c r="Q19" i="1"/>
  <c r="Q20" i="1"/>
  <c r="Q2" i="1"/>
  <c r="AI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AH7" i="1" l="1"/>
  <c r="AI19" i="1"/>
  <c r="AI7" i="1"/>
  <c r="AH14" i="1"/>
  <c r="AH19" i="1"/>
  <c r="AH18" i="1"/>
  <c r="AH6" i="1"/>
  <c r="AH17" i="1"/>
  <c r="AH5" i="1"/>
  <c r="AH16" i="1"/>
  <c r="AH4" i="1"/>
  <c r="AI20" i="1"/>
  <c r="AJ20" i="1" s="1"/>
  <c r="AI8" i="1"/>
  <c r="AJ8" i="1" s="1"/>
  <c r="AH15" i="1"/>
  <c r="AH3" i="1"/>
  <c r="AJ7" i="1"/>
  <c r="AI6" i="1"/>
  <c r="AH12" i="1"/>
  <c r="AJ12" i="1" s="1"/>
  <c r="AI4" i="1"/>
  <c r="AI15" i="1"/>
  <c r="AI3" i="1"/>
  <c r="AH10" i="1"/>
  <c r="AJ10" i="1" s="1"/>
  <c r="AI18" i="1"/>
  <c r="AH13" i="1"/>
  <c r="AJ13" i="1" s="1"/>
  <c r="AI17" i="1"/>
  <c r="AI5" i="1"/>
  <c r="AJ5" i="1" s="1"/>
  <c r="AI16" i="1"/>
  <c r="AH11" i="1"/>
  <c r="AJ11" i="1" s="1"/>
  <c r="AI14" i="1"/>
  <c r="AH2" i="1"/>
  <c r="AJ2" i="1" s="1"/>
  <c r="AH9" i="1"/>
  <c r="AJ9" i="1" s="1"/>
  <c r="AJ18" i="1" l="1"/>
  <c r="AJ19" i="1"/>
  <c r="AJ14" i="1"/>
  <c r="AJ3" i="1"/>
  <c r="AJ6" i="1"/>
  <c r="AJ4" i="1"/>
  <c r="AJ15" i="1"/>
  <c r="AJ16" i="1"/>
  <c r="AJ17" i="1"/>
</calcChain>
</file>

<file path=xl/sharedStrings.xml><?xml version="1.0" encoding="utf-8"?>
<sst xmlns="http://schemas.openxmlformats.org/spreadsheetml/2006/main" count="87" uniqueCount="66">
  <si>
    <t>розмір</t>
  </si>
  <si>
    <t>39x35x11</t>
  </si>
  <si>
    <t>40x38x11</t>
  </si>
  <si>
    <t>41x37x11</t>
  </si>
  <si>
    <t>42x37x11</t>
  </si>
  <si>
    <t>42x37x12</t>
  </si>
  <si>
    <t>43x38x11</t>
  </si>
  <si>
    <t>44x37x11</t>
  </si>
  <si>
    <t>44x38x11</t>
  </si>
  <si>
    <t>44x40x11</t>
  </si>
  <si>
    <t>45x40x11</t>
  </si>
  <si>
    <t>45x40x12</t>
  </si>
  <si>
    <t>50x40x11</t>
  </si>
  <si>
    <t>52x38x11</t>
  </si>
  <si>
    <t>52x45x11</t>
  </si>
  <si>
    <t>53x37x11</t>
  </si>
  <si>
    <t>53x45x11</t>
  </si>
  <si>
    <t>54x45x11</t>
  </si>
  <si>
    <t>54x45x13</t>
  </si>
  <si>
    <t>58x49x11</t>
  </si>
  <si>
    <t>дата</t>
  </si>
  <si>
    <t>№ СТ</t>
  </si>
  <si>
    <t>Номер бланка</t>
  </si>
  <si>
    <t>рахунок</t>
  </si>
  <si>
    <t xml:space="preserve">від </t>
  </si>
  <si>
    <t>довж.</t>
  </si>
  <si>
    <t>шир</t>
  </si>
  <si>
    <t>дно</t>
  </si>
  <si>
    <t>шт</t>
  </si>
  <si>
    <t>Є/1000 шт</t>
  </si>
  <si>
    <t>Нетто, кг</t>
  </si>
  <si>
    <t>Wh 70</t>
  </si>
  <si>
    <t>Wh, грн</t>
  </si>
  <si>
    <t>Wh 80</t>
  </si>
  <si>
    <t>Br 70</t>
  </si>
  <si>
    <t>Br 80</t>
  </si>
  <si>
    <t>Br, грн</t>
  </si>
  <si>
    <t>ПЕ</t>
  </si>
  <si>
    <t>ПЕ, грн</t>
  </si>
  <si>
    <t>концентрат</t>
  </si>
  <si>
    <t>Концентрат, грн</t>
  </si>
  <si>
    <t>дисперсія</t>
  </si>
  <si>
    <t>дисп., грн</t>
  </si>
  <si>
    <t>пов-акт. зас.</t>
  </si>
  <si>
    <t>ПАЗ, грн</t>
  </si>
  <si>
    <t>клей</t>
  </si>
  <si>
    <t>клей, грн</t>
  </si>
  <si>
    <t>звв, грн</t>
  </si>
  <si>
    <t>з/п, грн</t>
  </si>
  <si>
    <t>опер. витр. грн</t>
  </si>
  <si>
    <t>адмін. Витрати, грн</t>
  </si>
  <si>
    <t>амортизація, грн</t>
  </si>
  <si>
    <t>маржа</t>
  </si>
  <si>
    <t>Собівартість</t>
  </si>
  <si>
    <t>Імпорт</t>
  </si>
  <si>
    <t>% імпорту</t>
  </si>
  <si>
    <t xml:space="preserve"> BY82602F 1543</t>
  </si>
  <si>
    <t xml:space="preserve"> BY82602F 1740</t>
  </si>
  <si>
    <t xml:space="preserve"> BY82602F 2995</t>
  </si>
  <si>
    <t>BY82602F 3364</t>
  </si>
  <si>
    <t xml:space="preserve"> BY82602F 2163</t>
  </si>
  <si>
    <t xml:space="preserve"> BY82602F 1845</t>
  </si>
  <si>
    <t xml:space="preserve"> BY82602F 1250</t>
  </si>
  <si>
    <t>BY82602F 0456</t>
  </si>
  <si>
    <t xml:space="preserve"> BY82602F 0577</t>
  </si>
  <si>
    <t xml:space="preserve"> BY82602F 1926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</si>
</sst>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vertical="center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"/>
  <sheetViews>
    <sheetView tabSelected="1" workbookViewId="0">
      <selection activeCell="C32" sqref="C32"/>
    </sheetView>
  </sheetViews>
  <sheetFormatPr defaultRowHeight="15" x14ac:dyDescent="0.25"/>
  <cols>
    <col min="1" max="1" width="8.140625" bestFit="1" customWidth="1"/>
    <col min="2" max="3" width="14.140625" bestFit="1" customWidth="1"/>
    <col min="4" max="4" width="8.42578125" bestFit="1" customWidth="1"/>
    <col min="5" max="5" width="8.140625" bestFit="1" customWidth="1"/>
    <col min="6" max="6" width="6.28515625" bestFit="1" customWidth="1"/>
    <col min="7" max="7" width="4.85546875" bestFit="1" customWidth="1"/>
    <col min="8" max="8" width="4.42578125" bestFit="1" customWidth="1"/>
    <col min="9" max="9" width="6" bestFit="1" customWidth="1"/>
    <col min="10" max="10" width="9.85546875" bestFit="1" customWidth="1"/>
    <col min="11" max="11" width="9" bestFit="1" customWidth="1"/>
    <col min="12" max="12" width="6.42578125" bestFit="1" customWidth="1"/>
    <col min="13" max="13" width="11" bestFit="1" customWidth="1"/>
    <col min="14" max="14" width="6.42578125" bestFit="1" customWidth="1"/>
    <col min="15" max="16" width="5.28515625" bestFit="1" customWidth="1"/>
    <col min="17" max="17" width="11" bestFit="1" customWidth="1"/>
    <col min="18" max="18" width="5" bestFit="1" customWidth="1"/>
    <col min="19" max="19" width="9" bestFit="1" customWidth="1"/>
    <col min="20" max="20" width="11.5703125" bestFit="1" customWidth="1"/>
    <col min="21" max="21" width="15.85546875" bestFit="1" customWidth="1"/>
    <col min="22" max="22" width="10" bestFit="1" customWidth="1"/>
    <col min="23" max="23" width="9.85546875" bestFit="1" customWidth="1"/>
    <col min="24" max="24" width="12.140625" bestFit="1" customWidth="1"/>
    <col min="25" max="25" width="8.5703125" bestFit="1" customWidth="1"/>
    <col min="26" max="26" width="5.42578125" bestFit="1" customWidth="1"/>
    <col min="27" max="27" width="9.42578125" bestFit="1" customWidth="1"/>
    <col min="28" max="29" width="7.85546875" bestFit="1" customWidth="1"/>
    <col min="30" max="30" width="14.85546875" bestFit="1" customWidth="1"/>
    <col min="31" max="31" width="18.85546875" bestFit="1" customWidth="1"/>
    <col min="32" max="32" width="16.42578125" bestFit="1" customWidth="1"/>
    <col min="33" max="33" width="12.7109375" bestFit="1" customWidth="1"/>
    <col min="34" max="34" width="12.28515625" bestFit="1" customWidth="1"/>
    <col min="35" max="35" width="10" bestFit="1" customWidth="1"/>
    <col min="36" max="36" width="12" bestFit="1" customWidth="1"/>
    <col min="37" max="37" width="9" bestFit="1" customWidth="1"/>
  </cols>
  <sheetData>
    <row r="1" spans="1:37" x14ac:dyDescent="0.25">
      <c r="A1" s="2" t="s">
        <v>20</v>
      </c>
      <c r="B1" t="s">
        <v>21</v>
      </c>
      <c r="C1" t="s">
        <v>22</v>
      </c>
      <c r="D1" t="s">
        <v>23</v>
      </c>
      <c r="E1" s="3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s="4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s="1" t="s">
        <v>0</v>
      </c>
    </row>
    <row r="2" spans="1:37" x14ac:dyDescent="0.25">
      <c r="A2" s="2">
        <v>43600</v>
      </c>
      <c r="B2" t="s">
        <v>56</v>
      </c>
      <c r="C2">
        <v>1884767</v>
      </c>
      <c r="D2">
        <v>694</v>
      </c>
      <c r="E2" s="3">
        <v>43598</v>
      </c>
      <c r="F2">
        <v>39</v>
      </c>
      <c r="G2">
        <v>35</v>
      </c>
      <c r="H2">
        <v>11</v>
      </c>
      <c r="I2">
        <v>14700</v>
      </c>
      <c r="J2">
        <v>115.5</v>
      </c>
      <c r="K2">
        <v>1132</v>
      </c>
      <c r="L2">
        <v>30</v>
      </c>
      <c r="M2">
        <f>L2*Ціна!A$2</f>
        <v>940.5</v>
      </c>
      <c r="P2">
        <v>30</v>
      </c>
      <c r="Q2">
        <f>P2*Ціна!B$2</f>
        <v>613.80000000000007</v>
      </c>
      <c r="R2">
        <v>21</v>
      </c>
      <c r="S2">
        <f>R2*Ціна!C$2</f>
        <v>1008</v>
      </c>
      <c r="T2">
        <v>0.3</v>
      </c>
      <c r="U2">
        <f>T2*Ціна!D$2</f>
        <v>40.92</v>
      </c>
      <c r="V2">
        <v>0.76</v>
      </c>
      <c r="W2">
        <f>V2*Ціна!E$2</f>
        <v>33.105600000000003</v>
      </c>
      <c r="X2">
        <v>0.04</v>
      </c>
      <c r="Y2">
        <f>X2*Ціна!F$2</f>
        <v>3.11</v>
      </c>
      <c r="Z2">
        <v>1</v>
      </c>
      <c r="AA2">
        <f>Z2*Ціна!G$2</f>
        <v>33.450000000000003</v>
      </c>
      <c r="AB2">
        <v>290</v>
      </c>
      <c r="AC2">
        <v>290</v>
      </c>
      <c r="AD2">
        <v>90</v>
      </c>
      <c r="AE2">
        <v>160</v>
      </c>
      <c r="AF2">
        <v>90</v>
      </c>
      <c r="AG2">
        <v>-242.55512949999999</v>
      </c>
      <c r="AH2">
        <f>AF2+AE2+AD2+AC2+AB2+AA2+Y2+W2+U2+S2+Q2+M2</f>
        <v>3592.8856000000001</v>
      </c>
      <c r="AI2">
        <f>Y2+W2+U2+Q2+M2+AA2</f>
        <v>1664.8856000000001</v>
      </c>
      <c r="AJ2">
        <f>100*AI2/AH2</f>
        <v>46.338397192496188</v>
      </c>
      <c r="AK2" t="s">
        <v>1</v>
      </c>
    </row>
    <row r="3" spans="1:37" x14ac:dyDescent="0.25">
      <c r="A3" s="2">
        <v>43613</v>
      </c>
      <c r="B3" t="s">
        <v>57</v>
      </c>
      <c r="C3">
        <v>1884895</v>
      </c>
      <c r="D3">
        <v>717</v>
      </c>
      <c r="E3" s="3">
        <v>43612</v>
      </c>
      <c r="F3">
        <v>40</v>
      </c>
      <c r="G3">
        <v>38</v>
      </c>
      <c r="H3">
        <v>11</v>
      </c>
      <c r="I3">
        <v>4750</v>
      </c>
      <c r="J3">
        <v>119.4</v>
      </c>
      <c r="K3">
        <v>394</v>
      </c>
      <c r="L3">
        <v>30.5</v>
      </c>
      <c r="M3">
        <f>L3*Ціна!A$2</f>
        <v>956.17500000000007</v>
      </c>
      <c r="P3">
        <v>30.5</v>
      </c>
      <c r="Q3">
        <f>P3*Ціна!B$2</f>
        <v>624.03</v>
      </c>
      <c r="R3">
        <v>21</v>
      </c>
      <c r="S3">
        <f>R3*Ціна!C$2</f>
        <v>1008</v>
      </c>
      <c r="T3">
        <v>0.25</v>
      </c>
      <c r="U3">
        <f>T3*Ціна!D$2</f>
        <v>34.1</v>
      </c>
      <c r="V3">
        <v>0.72</v>
      </c>
      <c r="W3">
        <f>V3*Ціна!E$2</f>
        <v>31.363199999999999</v>
      </c>
      <c r="X3">
        <v>0.03</v>
      </c>
      <c r="Y3">
        <f>X3*Ціна!F$2</f>
        <v>2.3325</v>
      </c>
      <c r="Z3">
        <v>1</v>
      </c>
      <c r="AA3">
        <f>Z3*Ціна!G$2</f>
        <v>33.450000000000003</v>
      </c>
      <c r="AB3">
        <v>290</v>
      </c>
      <c r="AC3">
        <v>290</v>
      </c>
      <c r="AD3">
        <v>90</v>
      </c>
      <c r="AE3">
        <v>150</v>
      </c>
      <c r="AF3">
        <v>90</v>
      </c>
      <c r="AG3">
        <v>-112.9502316</v>
      </c>
      <c r="AH3">
        <f t="shared" ref="AH3:AH20" si="0">AF3+AE3+AD3+AC3+AB3+AA3+Y3+W3+U3+S3+Q3+M3</f>
        <v>3599.4507000000003</v>
      </c>
      <c r="AI3">
        <f>Y3+W3+U3+Q3+M3+AA3</f>
        <v>1681.4507000000001</v>
      </c>
      <c r="AJ3">
        <f t="shared" ref="AJ3:AJ20" si="1">100*AI3/AH3</f>
        <v>46.714091680711171</v>
      </c>
      <c r="AK3" t="s">
        <v>2</v>
      </c>
    </row>
    <row r="4" spans="1:37" x14ac:dyDescent="0.25">
      <c r="A4" s="2">
        <v>43706</v>
      </c>
      <c r="B4" t="s">
        <v>58</v>
      </c>
      <c r="C4">
        <v>1914679</v>
      </c>
      <c r="D4">
        <v>898</v>
      </c>
      <c r="E4" s="3">
        <v>43706</v>
      </c>
      <c r="F4">
        <v>41</v>
      </c>
      <c r="G4">
        <v>37</v>
      </c>
      <c r="H4">
        <v>11</v>
      </c>
      <c r="I4">
        <v>23320</v>
      </c>
      <c r="J4">
        <v>120.4</v>
      </c>
      <c r="K4">
        <v>1889</v>
      </c>
      <c r="L4">
        <v>30.5</v>
      </c>
      <c r="M4">
        <f>L4*Ціна!A$2</f>
        <v>956.17500000000007</v>
      </c>
      <c r="P4">
        <v>30.5</v>
      </c>
      <c r="Q4">
        <f>P4*Ціна!B$2</f>
        <v>624.03</v>
      </c>
      <c r="R4">
        <v>21</v>
      </c>
      <c r="S4">
        <f>R4*Ціна!C$2</f>
        <v>1008</v>
      </c>
      <c r="T4">
        <v>0.25</v>
      </c>
      <c r="U4">
        <f>T4*Ціна!D$2</f>
        <v>34.1</v>
      </c>
      <c r="V4">
        <v>0.72</v>
      </c>
      <c r="W4">
        <f>V4*Ціна!E$2</f>
        <v>31.363199999999999</v>
      </c>
      <c r="X4">
        <v>0.03</v>
      </c>
      <c r="Y4">
        <f>X4*Ціна!F$2</f>
        <v>2.3325</v>
      </c>
      <c r="Z4">
        <v>1</v>
      </c>
      <c r="AA4">
        <f>Z4*Ціна!G$2</f>
        <v>33.450000000000003</v>
      </c>
      <c r="AB4">
        <v>290</v>
      </c>
      <c r="AC4">
        <v>290</v>
      </c>
      <c r="AD4">
        <v>90</v>
      </c>
      <c r="AE4">
        <v>150</v>
      </c>
      <c r="AF4">
        <v>90</v>
      </c>
      <c r="AG4">
        <v>-224.97098679999999</v>
      </c>
      <c r="AH4">
        <f t="shared" si="0"/>
        <v>3599.4507000000003</v>
      </c>
      <c r="AI4">
        <f>Y4+W4+U4+Q4+M4+AA4</f>
        <v>1681.4507000000001</v>
      </c>
      <c r="AJ4">
        <f t="shared" si="1"/>
        <v>46.714091680711171</v>
      </c>
      <c r="AK4" t="s">
        <v>3</v>
      </c>
    </row>
    <row r="5" spans="1:37" x14ac:dyDescent="0.25">
      <c r="A5" s="2">
        <v>43642</v>
      </c>
      <c r="B5" t="s">
        <v>60</v>
      </c>
      <c r="C5">
        <v>1914178</v>
      </c>
      <c r="D5">
        <v>775</v>
      </c>
      <c r="E5" s="3">
        <v>43642</v>
      </c>
      <c r="F5">
        <v>42</v>
      </c>
      <c r="G5">
        <v>37</v>
      </c>
      <c r="H5">
        <v>11</v>
      </c>
      <c r="I5">
        <v>31150</v>
      </c>
      <c r="J5">
        <v>118.4</v>
      </c>
      <c r="K5">
        <v>2617</v>
      </c>
      <c r="L5">
        <v>31</v>
      </c>
      <c r="M5">
        <f>L5*Ціна!A$2</f>
        <v>971.85</v>
      </c>
      <c r="P5">
        <v>31</v>
      </c>
      <c r="Q5">
        <f>P5*Ціна!B$2</f>
        <v>634.26</v>
      </c>
      <c r="R5">
        <v>21</v>
      </c>
      <c r="S5">
        <f>R5*Ціна!C$2</f>
        <v>1008</v>
      </c>
      <c r="T5">
        <v>0.25</v>
      </c>
      <c r="U5">
        <f>T5*Ціна!D$2</f>
        <v>34.1</v>
      </c>
      <c r="V5">
        <v>0.72</v>
      </c>
      <c r="W5">
        <f>V5*Ціна!E$2</f>
        <v>31.363199999999999</v>
      </c>
      <c r="X5">
        <v>0.03</v>
      </c>
      <c r="Y5">
        <f>X5*Ціна!F$2</f>
        <v>2.3325</v>
      </c>
      <c r="Z5">
        <v>1</v>
      </c>
      <c r="AA5">
        <f>Z5*Ціна!G$2</f>
        <v>33.450000000000003</v>
      </c>
      <c r="AB5">
        <v>290</v>
      </c>
      <c r="AC5">
        <v>290</v>
      </c>
      <c r="AD5">
        <v>90</v>
      </c>
      <c r="AE5">
        <v>150</v>
      </c>
      <c r="AF5">
        <v>90</v>
      </c>
      <c r="AG5">
        <v>-141.14389919999999</v>
      </c>
      <c r="AH5">
        <f t="shared" si="0"/>
        <v>3625.3556999999996</v>
      </c>
      <c r="AI5">
        <f t="shared" ref="AI5:AI20" si="2">Y5+W5+U5+Q5+M5+AA5</f>
        <v>1707.3557000000001</v>
      </c>
      <c r="AJ5">
        <f t="shared" si="1"/>
        <v>47.094846444998495</v>
      </c>
      <c r="AK5" t="s">
        <v>4</v>
      </c>
    </row>
    <row r="6" spans="1:37" x14ac:dyDescent="0.25">
      <c r="A6" s="2">
        <v>43384</v>
      </c>
      <c r="B6" t="s">
        <v>59</v>
      </c>
      <c r="C6">
        <v>1835610</v>
      </c>
      <c r="D6">
        <v>351</v>
      </c>
      <c r="E6" s="3">
        <v>43383</v>
      </c>
      <c r="F6">
        <v>42</v>
      </c>
      <c r="G6">
        <v>37</v>
      </c>
      <c r="H6">
        <v>12</v>
      </c>
      <c r="I6">
        <v>44700</v>
      </c>
      <c r="J6">
        <v>115</v>
      </c>
      <c r="K6">
        <v>3755</v>
      </c>
      <c r="L6">
        <v>31</v>
      </c>
      <c r="M6">
        <f>L6*Ціна!A$2</f>
        <v>971.85</v>
      </c>
      <c r="P6">
        <v>31</v>
      </c>
      <c r="Q6">
        <f>P6*Ціна!B$2</f>
        <v>634.26</v>
      </c>
      <c r="R6">
        <v>21</v>
      </c>
      <c r="S6">
        <f>R6*Ціна!C$2</f>
        <v>1008</v>
      </c>
      <c r="T6">
        <v>0.25</v>
      </c>
      <c r="U6">
        <f>T6*Ціна!D$2</f>
        <v>34.1</v>
      </c>
      <c r="V6">
        <v>0.72</v>
      </c>
      <c r="W6">
        <f>V6*Ціна!E$2</f>
        <v>31.363199999999999</v>
      </c>
      <c r="X6">
        <v>0.03</v>
      </c>
      <c r="Y6">
        <f>X6*Ціна!F$2</f>
        <v>2.3325</v>
      </c>
      <c r="Z6">
        <v>1</v>
      </c>
      <c r="AA6">
        <f>Z6*Ціна!G$2</f>
        <v>33.450000000000003</v>
      </c>
      <c r="AB6">
        <v>290</v>
      </c>
      <c r="AC6">
        <v>290</v>
      </c>
      <c r="AD6">
        <v>90</v>
      </c>
      <c r="AE6">
        <v>150</v>
      </c>
      <c r="AF6">
        <v>90</v>
      </c>
      <c r="AG6">
        <v>99.269604999999999</v>
      </c>
      <c r="AH6">
        <f t="shared" si="0"/>
        <v>3625.3556999999996</v>
      </c>
      <c r="AI6">
        <f t="shared" si="2"/>
        <v>1707.3557000000001</v>
      </c>
      <c r="AJ6">
        <f t="shared" si="1"/>
        <v>47.094846444998495</v>
      </c>
      <c r="AK6" t="s">
        <v>5</v>
      </c>
    </row>
    <row r="7" spans="1:37" x14ac:dyDescent="0.25">
      <c r="A7" s="2">
        <v>43626</v>
      </c>
      <c r="B7" t="s">
        <v>61</v>
      </c>
      <c r="C7">
        <v>1884970</v>
      </c>
      <c r="D7">
        <v>736</v>
      </c>
      <c r="E7" s="3">
        <v>43621</v>
      </c>
      <c r="F7">
        <v>43</v>
      </c>
      <c r="G7">
        <v>38</v>
      </c>
      <c r="H7">
        <v>11</v>
      </c>
      <c r="I7">
        <v>13480</v>
      </c>
      <c r="J7">
        <v>123.3</v>
      </c>
      <c r="K7">
        <v>1146</v>
      </c>
      <c r="L7">
        <v>32</v>
      </c>
      <c r="M7">
        <f>L7*Ціна!A$2</f>
        <v>1003.2</v>
      </c>
      <c r="P7">
        <v>32</v>
      </c>
      <c r="Q7">
        <f>P7*Ціна!B$2</f>
        <v>654.72</v>
      </c>
      <c r="R7">
        <v>22</v>
      </c>
      <c r="S7">
        <f>R7*Ціна!C$2</f>
        <v>1056</v>
      </c>
      <c r="T7">
        <v>0.3</v>
      </c>
      <c r="U7">
        <f>T7*Ціна!D$2</f>
        <v>40.92</v>
      </c>
      <c r="V7">
        <v>0.76</v>
      </c>
      <c r="W7">
        <f>V7*Ціна!E$2</f>
        <v>33.105600000000003</v>
      </c>
      <c r="X7">
        <v>0.04</v>
      </c>
      <c r="Y7">
        <f>X7*Ціна!F$2</f>
        <v>3.11</v>
      </c>
      <c r="Z7">
        <v>1</v>
      </c>
      <c r="AA7">
        <f>Z7*Ціна!G$2</f>
        <v>33.450000000000003</v>
      </c>
      <c r="AB7">
        <v>290</v>
      </c>
      <c r="AC7">
        <v>290</v>
      </c>
      <c r="AD7">
        <v>90</v>
      </c>
      <c r="AE7">
        <v>160</v>
      </c>
      <c r="AF7">
        <v>90</v>
      </c>
      <c r="AG7">
        <v>-35.380485900000203</v>
      </c>
      <c r="AH7">
        <f t="shared" si="0"/>
        <v>3744.5056000000004</v>
      </c>
      <c r="AI7">
        <f t="shared" si="2"/>
        <v>1768.5056000000002</v>
      </c>
      <c r="AJ7">
        <f t="shared" si="1"/>
        <v>47.229348515328702</v>
      </c>
      <c r="AK7" t="s">
        <v>6</v>
      </c>
    </row>
    <row r="8" spans="1:37" x14ac:dyDescent="0.25">
      <c r="A8" s="2">
        <v>43578</v>
      </c>
      <c r="B8" t="s">
        <v>62</v>
      </c>
      <c r="C8">
        <v>1884591</v>
      </c>
      <c r="D8">
        <v>672</v>
      </c>
      <c r="E8" s="3">
        <v>43578</v>
      </c>
      <c r="F8">
        <v>44</v>
      </c>
      <c r="G8">
        <v>37</v>
      </c>
      <c r="H8">
        <v>11</v>
      </c>
      <c r="I8">
        <v>64500</v>
      </c>
      <c r="J8">
        <v>124.3</v>
      </c>
      <c r="K8">
        <v>5547</v>
      </c>
      <c r="L8">
        <v>32</v>
      </c>
      <c r="M8">
        <f>L8*Ціна!A$2</f>
        <v>1003.2</v>
      </c>
      <c r="P8">
        <v>32.5</v>
      </c>
      <c r="Q8">
        <f>P8*Ціна!B$2</f>
        <v>664.95</v>
      </c>
      <c r="R8">
        <v>22</v>
      </c>
      <c r="S8">
        <f>R8*Ціна!C$2</f>
        <v>1056</v>
      </c>
      <c r="T8">
        <v>0.3</v>
      </c>
      <c r="U8">
        <f>T8*Ціна!D$2</f>
        <v>40.92</v>
      </c>
      <c r="V8">
        <v>0.76</v>
      </c>
      <c r="W8">
        <f>V8*Ціна!E$2</f>
        <v>33.105600000000003</v>
      </c>
      <c r="X8">
        <v>0.04</v>
      </c>
      <c r="Y8">
        <f>X8*Ціна!F$2</f>
        <v>3.11</v>
      </c>
      <c r="Z8">
        <v>1</v>
      </c>
      <c r="AA8">
        <f>Z8*Ціна!G$2</f>
        <v>33.450000000000003</v>
      </c>
      <c r="AB8">
        <v>290</v>
      </c>
      <c r="AC8">
        <v>290</v>
      </c>
      <c r="AD8">
        <v>90</v>
      </c>
      <c r="AE8">
        <v>160</v>
      </c>
      <c r="AF8">
        <v>90</v>
      </c>
      <c r="AG8">
        <v>-60.163704400000398</v>
      </c>
      <c r="AH8">
        <f t="shared" si="0"/>
        <v>3754.7356</v>
      </c>
      <c r="AI8">
        <f t="shared" si="2"/>
        <v>1778.7356000000002</v>
      </c>
      <c r="AJ8">
        <f t="shared" si="1"/>
        <v>47.373125287437027</v>
      </c>
      <c r="AK8" t="s">
        <v>7</v>
      </c>
    </row>
    <row r="9" spans="1:37" x14ac:dyDescent="0.25">
      <c r="A9" s="2">
        <v>43600</v>
      </c>
      <c r="B9" t="s">
        <v>56</v>
      </c>
      <c r="C9">
        <v>1884767</v>
      </c>
      <c r="D9">
        <v>694</v>
      </c>
      <c r="E9" s="3">
        <v>43598</v>
      </c>
      <c r="F9">
        <v>44</v>
      </c>
      <c r="G9">
        <v>38</v>
      </c>
      <c r="H9">
        <v>11</v>
      </c>
      <c r="I9">
        <v>12930</v>
      </c>
      <c r="J9">
        <v>123.3</v>
      </c>
      <c r="K9">
        <v>1138</v>
      </c>
      <c r="L9">
        <v>32</v>
      </c>
      <c r="M9">
        <f>L9*Ціна!A$2</f>
        <v>1003.2</v>
      </c>
      <c r="P9">
        <v>32</v>
      </c>
      <c r="Q9">
        <f>P9*Ціна!B$2</f>
        <v>654.72</v>
      </c>
      <c r="R9">
        <v>22</v>
      </c>
      <c r="S9">
        <f>R9*Ціна!C$2</f>
        <v>1056</v>
      </c>
      <c r="T9">
        <v>0.3</v>
      </c>
      <c r="U9">
        <f>T9*Ціна!D$2</f>
        <v>40.92</v>
      </c>
      <c r="V9">
        <v>0.76</v>
      </c>
      <c r="W9">
        <f>V9*Ціна!E$2</f>
        <v>33.105600000000003</v>
      </c>
      <c r="X9">
        <v>0.04</v>
      </c>
      <c r="Y9">
        <f>X9*Ціна!F$2</f>
        <v>3.11</v>
      </c>
      <c r="Z9">
        <v>1</v>
      </c>
      <c r="AA9">
        <f>Z9*Ціна!G$2</f>
        <v>33.450000000000003</v>
      </c>
      <c r="AB9">
        <v>290</v>
      </c>
      <c r="AC9">
        <v>290</v>
      </c>
      <c r="AD9">
        <v>90</v>
      </c>
      <c r="AE9">
        <v>160</v>
      </c>
      <c r="AF9">
        <v>90</v>
      </c>
      <c r="AG9">
        <v>-169.19188370000001</v>
      </c>
      <c r="AH9">
        <f t="shared" si="0"/>
        <v>3744.5056000000004</v>
      </c>
      <c r="AI9">
        <f t="shared" si="2"/>
        <v>1768.5056000000002</v>
      </c>
      <c r="AJ9">
        <f t="shared" si="1"/>
        <v>47.229348515328702</v>
      </c>
      <c r="AK9" t="s">
        <v>8</v>
      </c>
    </row>
    <row r="10" spans="1:37" x14ac:dyDescent="0.25">
      <c r="A10" s="2">
        <v>43516</v>
      </c>
      <c r="B10" t="s">
        <v>63</v>
      </c>
      <c r="C10">
        <v>1850199</v>
      </c>
      <c r="D10">
        <v>548</v>
      </c>
      <c r="E10" s="3">
        <v>43515</v>
      </c>
      <c r="F10">
        <v>44</v>
      </c>
      <c r="G10">
        <v>40</v>
      </c>
      <c r="H10">
        <v>11</v>
      </c>
      <c r="I10">
        <v>8350</v>
      </c>
      <c r="J10">
        <v>127.2</v>
      </c>
      <c r="K10">
        <v>768</v>
      </c>
      <c r="L10">
        <v>32.5</v>
      </c>
      <c r="M10">
        <f>L10*Ціна!A$2</f>
        <v>1018.875</v>
      </c>
      <c r="P10">
        <v>32.5</v>
      </c>
      <c r="Q10">
        <f>P10*Ціна!B$2</f>
        <v>664.95</v>
      </c>
      <c r="R10">
        <v>22</v>
      </c>
      <c r="S10">
        <f>R10*Ціна!C$2</f>
        <v>1056</v>
      </c>
      <c r="T10">
        <v>0.3</v>
      </c>
      <c r="U10">
        <f>T10*Ціна!D$2</f>
        <v>40.92</v>
      </c>
      <c r="V10">
        <v>0.76</v>
      </c>
      <c r="W10">
        <f>V10*Ціна!E$2</f>
        <v>33.105600000000003</v>
      </c>
      <c r="X10">
        <v>0.04</v>
      </c>
      <c r="Y10">
        <f>X10*Ціна!F$2</f>
        <v>3.11</v>
      </c>
      <c r="Z10">
        <v>1</v>
      </c>
      <c r="AA10">
        <f>Z10*Ціна!G$2</f>
        <v>33.450000000000003</v>
      </c>
      <c r="AB10">
        <v>290</v>
      </c>
      <c r="AC10">
        <v>290</v>
      </c>
      <c r="AD10">
        <v>90</v>
      </c>
      <c r="AE10">
        <v>160</v>
      </c>
      <c r="AF10">
        <v>90</v>
      </c>
      <c r="AG10">
        <v>76.054021599999899</v>
      </c>
      <c r="AH10">
        <f t="shared" si="0"/>
        <v>3770.4106000000002</v>
      </c>
      <c r="AI10">
        <f t="shared" si="2"/>
        <v>1794.4106000000002</v>
      </c>
      <c r="AJ10">
        <f t="shared" si="1"/>
        <v>47.591914790394455</v>
      </c>
      <c r="AK10" t="s">
        <v>9</v>
      </c>
    </row>
    <row r="11" spans="1:37" x14ac:dyDescent="0.25">
      <c r="A11" s="2">
        <v>43516</v>
      </c>
      <c r="B11" t="s">
        <v>63</v>
      </c>
      <c r="C11">
        <v>1850199</v>
      </c>
      <c r="D11">
        <v>548</v>
      </c>
      <c r="E11" s="3">
        <v>43515</v>
      </c>
      <c r="F11">
        <v>45</v>
      </c>
      <c r="G11">
        <v>40</v>
      </c>
      <c r="H11">
        <v>11</v>
      </c>
      <c r="I11">
        <v>12320</v>
      </c>
      <c r="J11">
        <v>123</v>
      </c>
      <c r="K11">
        <v>1133</v>
      </c>
      <c r="M11">
        <f>L11*Ціна!A$2</f>
        <v>0</v>
      </c>
      <c r="P11">
        <v>66.400000000000006</v>
      </c>
      <c r="Q11">
        <f>P11*Ціна!B$2</f>
        <v>1358.5440000000001</v>
      </c>
      <c r="R11">
        <v>27.5</v>
      </c>
      <c r="S11">
        <f>R11*Ціна!C$2</f>
        <v>1320</v>
      </c>
      <c r="T11">
        <v>0.3</v>
      </c>
      <c r="U11">
        <f>T11*Ціна!D$2</f>
        <v>40.92</v>
      </c>
      <c r="V11">
        <v>0.76</v>
      </c>
      <c r="W11">
        <f>V11*Ціна!E$2</f>
        <v>33.105600000000003</v>
      </c>
      <c r="X11">
        <v>0.04</v>
      </c>
      <c r="Y11">
        <f>X11*Ціна!F$2</f>
        <v>3.11</v>
      </c>
      <c r="Z11">
        <v>1</v>
      </c>
      <c r="AA11">
        <f>Z11*Ціна!G$2</f>
        <v>33.450000000000003</v>
      </c>
      <c r="AB11">
        <v>290</v>
      </c>
      <c r="AC11">
        <v>290</v>
      </c>
      <c r="AD11">
        <v>90</v>
      </c>
      <c r="AE11">
        <v>160</v>
      </c>
      <c r="AF11">
        <v>90</v>
      </c>
      <c r="AG11">
        <v>-209.74395100000001</v>
      </c>
      <c r="AH11">
        <f t="shared" si="0"/>
        <v>3709.1296000000002</v>
      </c>
      <c r="AI11">
        <f t="shared" si="2"/>
        <v>1469.1296000000002</v>
      </c>
      <c r="AJ11">
        <f t="shared" si="1"/>
        <v>39.608473103770763</v>
      </c>
      <c r="AK11" t="s">
        <v>10</v>
      </c>
    </row>
    <row r="12" spans="1:37" x14ac:dyDescent="0.25">
      <c r="A12" s="2">
        <v>43642</v>
      </c>
      <c r="B12" t="s">
        <v>60</v>
      </c>
      <c r="C12">
        <v>1914178</v>
      </c>
      <c r="D12">
        <v>775</v>
      </c>
      <c r="E12" s="3">
        <v>43642</v>
      </c>
      <c r="F12">
        <v>45</v>
      </c>
      <c r="G12">
        <v>40</v>
      </c>
      <c r="H12">
        <v>12</v>
      </c>
      <c r="I12">
        <v>4050</v>
      </c>
      <c r="J12">
        <v>134.1</v>
      </c>
      <c r="K12">
        <v>373</v>
      </c>
      <c r="L12">
        <v>33.200000000000003</v>
      </c>
      <c r="M12">
        <f>L12*Ціна!A$2</f>
        <v>1040.8200000000002</v>
      </c>
      <c r="P12">
        <v>33.200000000000003</v>
      </c>
      <c r="Q12">
        <f>P12*Ціна!B$2</f>
        <v>679.27200000000005</v>
      </c>
      <c r="R12">
        <v>27.5</v>
      </c>
      <c r="S12">
        <f>R12*Ціна!C$2</f>
        <v>1320</v>
      </c>
      <c r="T12">
        <v>0.3</v>
      </c>
      <c r="U12">
        <f>T12*Ціна!D$2</f>
        <v>40.92</v>
      </c>
      <c r="V12">
        <v>0.76</v>
      </c>
      <c r="W12">
        <f>V12*Ціна!E$2</f>
        <v>33.105600000000003</v>
      </c>
      <c r="X12">
        <v>0.04</v>
      </c>
      <c r="Y12">
        <f>X12*Ціна!F$2</f>
        <v>3.11</v>
      </c>
      <c r="Z12">
        <v>1</v>
      </c>
      <c r="AA12">
        <f>Z12*Ціна!G$2</f>
        <v>33.450000000000003</v>
      </c>
      <c r="AB12">
        <v>290</v>
      </c>
      <c r="AC12">
        <v>290</v>
      </c>
      <c r="AD12">
        <v>90</v>
      </c>
      <c r="AE12">
        <v>160</v>
      </c>
      <c r="AF12">
        <v>90</v>
      </c>
      <c r="AG12">
        <v>-118.8330483</v>
      </c>
      <c r="AH12">
        <f t="shared" si="0"/>
        <v>4070.6776000000004</v>
      </c>
      <c r="AI12">
        <f t="shared" si="2"/>
        <v>1830.6776000000002</v>
      </c>
      <c r="AJ12">
        <f t="shared" si="1"/>
        <v>44.972306330523445</v>
      </c>
      <c r="AK12" t="s">
        <v>11</v>
      </c>
    </row>
    <row r="13" spans="1:37" x14ac:dyDescent="0.25">
      <c r="A13" s="2">
        <v>43530</v>
      </c>
      <c r="B13" t="s">
        <v>64</v>
      </c>
      <c r="C13">
        <v>1850267</v>
      </c>
      <c r="D13">
        <v>571</v>
      </c>
      <c r="E13" s="3">
        <v>43528</v>
      </c>
      <c r="F13">
        <v>50</v>
      </c>
      <c r="G13">
        <v>40</v>
      </c>
      <c r="H13">
        <v>11</v>
      </c>
      <c r="I13">
        <v>26650</v>
      </c>
      <c r="J13">
        <v>133</v>
      </c>
      <c r="K13">
        <v>2665</v>
      </c>
      <c r="M13">
        <f>L13*Ціна!A$2</f>
        <v>0</v>
      </c>
      <c r="P13">
        <v>70</v>
      </c>
      <c r="Q13">
        <f>P13*Ціна!B$2</f>
        <v>1432.2</v>
      </c>
      <c r="R13">
        <v>27.5</v>
      </c>
      <c r="S13">
        <f>R13*Ціна!C$2</f>
        <v>1320</v>
      </c>
      <c r="T13">
        <v>0.3</v>
      </c>
      <c r="U13">
        <f>T13*Ціна!D$2</f>
        <v>40.92</v>
      </c>
      <c r="V13">
        <v>0.76</v>
      </c>
      <c r="W13">
        <f>V13*Ціна!E$2</f>
        <v>33.105600000000003</v>
      </c>
      <c r="X13">
        <v>0.04</v>
      </c>
      <c r="Y13">
        <f>X13*Ціна!F$2</f>
        <v>3.11</v>
      </c>
      <c r="Z13">
        <v>1</v>
      </c>
      <c r="AA13">
        <f>Z13*Ціна!G$2</f>
        <v>33.450000000000003</v>
      </c>
      <c r="AB13">
        <v>290</v>
      </c>
      <c r="AC13">
        <v>290</v>
      </c>
      <c r="AD13">
        <v>90</v>
      </c>
      <c r="AE13">
        <v>160</v>
      </c>
      <c r="AF13">
        <v>90</v>
      </c>
      <c r="AG13">
        <v>-7.7911639999997497</v>
      </c>
      <c r="AH13">
        <f t="shared" si="0"/>
        <v>3782.7856000000002</v>
      </c>
      <c r="AI13">
        <f t="shared" si="2"/>
        <v>1542.7856000000002</v>
      </c>
      <c r="AJ13">
        <f t="shared" si="1"/>
        <v>40.784378580694614</v>
      </c>
      <c r="AK13" t="s">
        <v>12</v>
      </c>
    </row>
    <row r="14" spans="1:37" x14ac:dyDescent="0.25">
      <c r="A14" s="2">
        <v>43516</v>
      </c>
      <c r="B14" t="s">
        <v>63</v>
      </c>
      <c r="C14">
        <v>1850199</v>
      </c>
      <c r="D14">
        <v>548</v>
      </c>
      <c r="E14" s="3">
        <v>43515</v>
      </c>
      <c r="F14">
        <v>52</v>
      </c>
      <c r="G14">
        <v>38</v>
      </c>
      <c r="H14">
        <v>11</v>
      </c>
      <c r="I14">
        <v>15250</v>
      </c>
      <c r="J14">
        <v>138</v>
      </c>
      <c r="K14">
        <v>1495</v>
      </c>
      <c r="L14">
        <v>34.5</v>
      </c>
      <c r="M14">
        <f>L14*Ціна!A$2</f>
        <v>1081.575</v>
      </c>
      <c r="P14">
        <v>34.5</v>
      </c>
      <c r="Q14">
        <f>P14*Ціна!B$2</f>
        <v>705.87</v>
      </c>
      <c r="R14">
        <v>27.5</v>
      </c>
      <c r="S14">
        <f>R14*Ціна!C$2</f>
        <v>1320</v>
      </c>
      <c r="T14">
        <v>0.28999999999999998</v>
      </c>
      <c r="U14">
        <f>T14*Ціна!D$2</f>
        <v>39.555999999999997</v>
      </c>
      <c r="V14">
        <v>0.84</v>
      </c>
      <c r="W14">
        <f>V14*Ціна!E$2</f>
        <v>36.590400000000002</v>
      </c>
      <c r="X14">
        <v>0.05</v>
      </c>
      <c r="Y14">
        <f>X14*Ціна!F$2</f>
        <v>3.8875000000000002</v>
      </c>
      <c r="Z14">
        <v>1.6</v>
      </c>
      <c r="AA14">
        <f>Z14*Ціна!G$2</f>
        <v>53.52000000000001</v>
      </c>
      <c r="AB14">
        <v>295</v>
      </c>
      <c r="AC14">
        <v>259</v>
      </c>
      <c r="AD14">
        <v>90</v>
      </c>
      <c r="AE14">
        <v>160</v>
      </c>
      <c r="AF14">
        <v>100</v>
      </c>
      <c r="AG14">
        <v>32.347213999999397</v>
      </c>
      <c r="AH14">
        <f t="shared" si="0"/>
        <v>4144.9988999999996</v>
      </c>
      <c r="AI14">
        <f t="shared" si="2"/>
        <v>1920.9989</v>
      </c>
      <c r="AJ14">
        <f t="shared" si="1"/>
        <v>46.344979729668935</v>
      </c>
      <c r="AK14" t="s">
        <v>13</v>
      </c>
    </row>
    <row r="15" spans="1:37" x14ac:dyDescent="0.25">
      <c r="A15" s="2">
        <v>43613</v>
      </c>
      <c r="B15" t="s">
        <v>57</v>
      </c>
      <c r="C15">
        <v>1884895</v>
      </c>
      <c r="D15">
        <v>717</v>
      </c>
      <c r="E15" s="3">
        <v>43612</v>
      </c>
      <c r="F15">
        <v>52</v>
      </c>
      <c r="G15">
        <v>45</v>
      </c>
      <c r="H15">
        <v>11</v>
      </c>
      <c r="I15">
        <v>10000</v>
      </c>
      <c r="J15">
        <v>156.6</v>
      </c>
      <c r="K15">
        <v>1150</v>
      </c>
      <c r="L15">
        <v>38</v>
      </c>
      <c r="M15">
        <f>L15*Ціна!A$2</f>
        <v>1191.3</v>
      </c>
      <c r="P15">
        <v>38</v>
      </c>
      <c r="Q15">
        <f>P15*Ціна!B$2</f>
        <v>777.48</v>
      </c>
      <c r="R15">
        <v>28.5</v>
      </c>
      <c r="S15">
        <f>R15*Ціна!C$2</f>
        <v>1368</v>
      </c>
      <c r="T15">
        <v>0.28999999999999998</v>
      </c>
      <c r="U15">
        <f>T15*Ціна!D$2</f>
        <v>39.555999999999997</v>
      </c>
      <c r="V15">
        <v>0.74</v>
      </c>
      <c r="W15">
        <f>V15*Ціна!E$2</f>
        <v>32.234400000000001</v>
      </c>
      <c r="X15">
        <v>0.05</v>
      </c>
      <c r="Y15">
        <f>X15*Ціна!F$2</f>
        <v>3.8875000000000002</v>
      </c>
      <c r="Z15">
        <v>1.5</v>
      </c>
      <c r="AA15">
        <f>Z15*Ціна!G$2</f>
        <v>50.175000000000004</v>
      </c>
      <c r="AB15">
        <v>300</v>
      </c>
      <c r="AC15">
        <v>259</v>
      </c>
      <c r="AD15">
        <v>90</v>
      </c>
      <c r="AE15">
        <v>160</v>
      </c>
      <c r="AF15">
        <v>100</v>
      </c>
      <c r="AG15">
        <v>198.21241760000001</v>
      </c>
      <c r="AH15">
        <f t="shared" si="0"/>
        <v>4371.6328999999996</v>
      </c>
      <c r="AI15">
        <f t="shared" si="2"/>
        <v>2094.6329000000001</v>
      </c>
      <c r="AJ15">
        <f t="shared" si="1"/>
        <v>47.914199291527893</v>
      </c>
      <c r="AK15" t="s">
        <v>14</v>
      </c>
    </row>
    <row r="16" spans="1:37" x14ac:dyDescent="0.25">
      <c r="A16" s="2">
        <v>43516</v>
      </c>
      <c r="B16" t="s">
        <v>63</v>
      </c>
      <c r="C16">
        <v>1850199</v>
      </c>
      <c r="D16">
        <v>548</v>
      </c>
      <c r="E16" s="3">
        <v>43515</v>
      </c>
      <c r="F16">
        <v>53</v>
      </c>
      <c r="G16">
        <v>37</v>
      </c>
      <c r="H16">
        <v>11</v>
      </c>
      <c r="I16">
        <v>23730</v>
      </c>
      <c r="J16">
        <v>136</v>
      </c>
      <c r="K16">
        <v>2326</v>
      </c>
      <c r="L16">
        <v>34.5</v>
      </c>
      <c r="M16">
        <f>L16*Ціна!A$2</f>
        <v>1081.575</v>
      </c>
      <c r="P16">
        <v>34.5</v>
      </c>
      <c r="Q16">
        <f>P16*Ціна!B$2</f>
        <v>705.87</v>
      </c>
      <c r="R16">
        <v>27</v>
      </c>
      <c r="S16">
        <f>R16*Ціна!C$2</f>
        <v>1296</v>
      </c>
      <c r="T16">
        <v>0.28999999999999998</v>
      </c>
      <c r="U16">
        <f>T16*Ціна!D$2</f>
        <v>39.555999999999997</v>
      </c>
      <c r="V16">
        <v>0.84</v>
      </c>
      <c r="W16">
        <f>V16*Ціна!E$2</f>
        <v>36.590400000000002</v>
      </c>
      <c r="X16">
        <v>0.05</v>
      </c>
      <c r="Y16">
        <f>X16*Ціна!F$2</f>
        <v>3.8875000000000002</v>
      </c>
      <c r="Z16">
        <v>1.6</v>
      </c>
      <c r="AA16">
        <f>Z16*Ціна!G$2</f>
        <v>53.52000000000001</v>
      </c>
      <c r="AB16">
        <v>295</v>
      </c>
      <c r="AC16">
        <v>259</v>
      </c>
      <c r="AD16">
        <v>90</v>
      </c>
      <c r="AE16">
        <v>160</v>
      </c>
      <c r="AF16">
        <v>100</v>
      </c>
      <c r="AG16">
        <v>-5.5201920000008604</v>
      </c>
      <c r="AH16">
        <f t="shared" si="0"/>
        <v>4120.9988999999996</v>
      </c>
      <c r="AI16">
        <f t="shared" si="2"/>
        <v>1920.9989</v>
      </c>
      <c r="AJ16">
        <f t="shared" si="1"/>
        <v>46.61488504643863</v>
      </c>
      <c r="AK16" t="s">
        <v>15</v>
      </c>
    </row>
    <row r="17" spans="1:37" x14ac:dyDescent="0.25">
      <c r="A17" s="2">
        <v>43629</v>
      </c>
      <c r="B17" t="s">
        <v>65</v>
      </c>
      <c r="C17">
        <v>1914019</v>
      </c>
      <c r="D17">
        <v>759</v>
      </c>
      <c r="E17" s="3">
        <v>43629</v>
      </c>
      <c r="F17">
        <v>53</v>
      </c>
      <c r="G17">
        <v>45</v>
      </c>
      <c r="H17">
        <v>11</v>
      </c>
      <c r="I17">
        <v>11900</v>
      </c>
      <c r="J17">
        <v>136</v>
      </c>
      <c r="K17">
        <v>1166</v>
      </c>
      <c r="L17">
        <v>38</v>
      </c>
      <c r="M17">
        <f>L17*Ціна!A$2</f>
        <v>1191.3</v>
      </c>
      <c r="P17">
        <v>38</v>
      </c>
      <c r="Q17">
        <f>P17*Ціна!B$2</f>
        <v>777.48</v>
      </c>
      <c r="R17">
        <v>28.5</v>
      </c>
      <c r="S17">
        <f>R17*Ціна!C$2</f>
        <v>1368</v>
      </c>
      <c r="T17">
        <v>0.28999999999999998</v>
      </c>
      <c r="U17">
        <f>T17*Ціна!D$2</f>
        <v>39.555999999999997</v>
      </c>
      <c r="V17">
        <v>0.74</v>
      </c>
      <c r="W17">
        <f>V17*Ціна!E$2</f>
        <v>32.234400000000001</v>
      </c>
      <c r="X17">
        <v>0.05</v>
      </c>
      <c r="Y17">
        <f>X17*Ціна!F$2</f>
        <v>3.8875000000000002</v>
      </c>
      <c r="Z17">
        <v>1.5</v>
      </c>
      <c r="AA17">
        <f>Z17*Ціна!G$2</f>
        <v>50.175000000000004</v>
      </c>
      <c r="AB17">
        <v>300</v>
      </c>
      <c r="AC17">
        <v>259</v>
      </c>
      <c r="AD17">
        <v>90</v>
      </c>
      <c r="AE17">
        <v>160</v>
      </c>
      <c r="AF17">
        <v>100</v>
      </c>
      <c r="AG17">
        <v>-359.10923200000002</v>
      </c>
      <c r="AH17">
        <f t="shared" si="0"/>
        <v>4371.6328999999996</v>
      </c>
      <c r="AI17">
        <f t="shared" si="2"/>
        <v>2094.6329000000001</v>
      </c>
      <c r="AJ17">
        <f t="shared" si="1"/>
        <v>47.914199291527893</v>
      </c>
      <c r="AK17" t="s">
        <v>16</v>
      </c>
    </row>
    <row r="18" spans="1:37" x14ac:dyDescent="0.25">
      <c r="A18" s="2">
        <v>43516</v>
      </c>
      <c r="B18" t="s">
        <v>63</v>
      </c>
      <c r="C18">
        <v>1850199</v>
      </c>
      <c r="D18">
        <v>548</v>
      </c>
      <c r="E18" s="3">
        <v>43515</v>
      </c>
      <c r="F18">
        <v>54</v>
      </c>
      <c r="G18">
        <v>45</v>
      </c>
      <c r="H18">
        <v>11</v>
      </c>
      <c r="I18">
        <v>9750</v>
      </c>
      <c r="J18">
        <v>155.6</v>
      </c>
      <c r="K18">
        <v>1151</v>
      </c>
      <c r="M18">
        <f>L18*Ціна!A$2</f>
        <v>0</v>
      </c>
      <c r="P18">
        <v>74</v>
      </c>
      <c r="Q18">
        <f>P18*Ціна!B$2</f>
        <v>1514.04</v>
      </c>
      <c r="R18">
        <v>32</v>
      </c>
      <c r="S18">
        <f>R18*Ціна!C$2</f>
        <v>1536</v>
      </c>
      <c r="T18">
        <v>0.45</v>
      </c>
      <c r="U18">
        <f>T18*Ціна!D$2</f>
        <v>61.38</v>
      </c>
      <c r="V18">
        <v>1.26</v>
      </c>
      <c r="W18">
        <f>V18*Ціна!E$2</f>
        <v>54.885600000000004</v>
      </c>
      <c r="X18">
        <v>0.09</v>
      </c>
      <c r="Y18">
        <f>X18*Ціна!F$2</f>
        <v>6.9974999999999996</v>
      </c>
      <c r="Z18">
        <v>2.2000000000000002</v>
      </c>
      <c r="AA18">
        <f>Z18*Ціна!G$2</f>
        <v>73.590000000000018</v>
      </c>
      <c r="AB18">
        <v>300</v>
      </c>
      <c r="AC18">
        <v>300</v>
      </c>
      <c r="AD18">
        <v>110</v>
      </c>
      <c r="AE18">
        <v>160</v>
      </c>
      <c r="AF18">
        <v>110</v>
      </c>
      <c r="AG18">
        <v>244.851986799998</v>
      </c>
      <c r="AH18">
        <f t="shared" si="0"/>
        <v>4226.8931000000002</v>
      </c>
      <c r="AI18">
        <f t="shared" si="2"/>
        <v>1710.8931</v>
      </c>
      <c r="AJ18">
        <f t="shared" si="1"/>
        <v>40.476374952562672</v>
      </c>
      <c r="AK18" t="s">
        <v>17</v>
      </c>
    </row>
    <row r="19" spans="1:37" x14ac:dyDescent="0.25">
      <c r="A19" s="2">
        <v>43578</v>
      </c>
      <c r="B19" t="s">
        <v>62</v>
      </c>
      <c r="C19">
        <v>1884591</v>
      </c>
      <c r="D19">
        <v>672</v>
      </c>
      <c r="E19" s="3">
        <v>43578</v>
      </c>
      <c r="F19">
        <v>54</v>
      </c>
      <c r="G19">
        <v>45</v>
      </c>
      <c r="H19">
        <v>13</v>
      </c>
      <c r="I19">
        <v>30500</v>
      </c>
      <c r="J19">
        <v>165.4</v>
      </c>
      <c r="K19">
        <v>3721</v>
      </c>
      <c r="L19">
        <v>37</v>
      </c>
      <c r="M19">
        <f>L19*Ціна!A$2</f>
        <v>1159.95</v>
      </c>
      <c r="P19">
        <v>37</v>
      </c>
      <c r="Q19">
        <f>P19*Ціна!B$2</f>
        <v>757.02</v>
      </c>
      <c r="R19">
        <v>32</v>
      </c>
      <c r="S19">
        <f>R19*Ціна!C$2</f>
        <v>1536</v>
      </c>
      <c r="T19">
        <v>0.45</v>
      </c>
      <c r="U19">
        <f>T19*Ціна!D$2</f>
        <v>61.38</v>
      </c>
      <c r="V19">
        <v>1.26</v>
      </c>
      <c r="W19">
        <f>V19*Ціна!E$2</f>
        <v>54.885600000000004</v>
      </c>
      <c r="X19">
        <v>0.09</v>
      </c>
      <c r="Y19">
        <f>X19*Ціна!F$2</f>
        <v>6.9974999999999996</v>
      </c>
      <c r="Z19">
        <v>2.2000000000000002</v>
      </c>
      <c r="AA19">
        <f>Z19*Ціна!G$2</f>
        <v>73.590000000000018</v>
      </c>
      <c r="AB19">
        <v>300</v>
      </c>
      <c r="AC19">
        <v>300</v>
      </c>
      <c r="AD19">
        <v>110</v>
      </c>
      <c r="AE19">
        <v>160</v>
      </c>
      <c r="AF19">
        <v>110</v>
      </c>
      <c r="AG19">
        <v>302.9056468</v>
      </c>
      <c r="AH19">
        <f t="shared" si="0"/>
        <v>4629.8231000000005</v>
      </c>
      <c r="AI19">
        <f t="shared" si="2"/>
        <v>2113.8231000000001</v>
      </c>
      <c r="AJ19">
        <f t="shared" si="1"/>
        <v>45.65667098598216</v>
      </c>
      <c r="AK19" t="s">
        <v>18</v>
      </c>
    </row>
    <row r="20" spans="1:37" x14ac:dyDescent="0.25">
      <c r="A20" s="2">
        <v>43578</v>
      </c>
      <c r="B20" t="s">
        <v>62</v>
      </c>
      <c r="C20">
        <v>1884591</v>
      </c>
      <c r="D20">
        <v>672</v>
      </c>
      <c r="E20" s="3">
        <v>43578</v>
      </c>
      <c r="F20">
        <v>58</v>
      </c>
      <c r="G20">
        <v>49</v>
      </c>
      <c r="H20">
        <v>11</v>
      </c>
      <c r="I20">
        <v>5500</v>
      </c>
      <c r="J20">
        <v>190.8</v>
      </c>
      <c r="K20">
        <v>792</v>
      </c>
      <c r="L20">
        <v>42</v>
      </c>
      <c r="M20">
        <f>L20*Ціна!A$2</f>
        <v>1316.7</v>
      </c>
      <c r="P20">
        <v>42</v>
      </c>
      <c r="Q20">
        <f>P20*Ціна!B$2</f>
        <v>859.32</v>
      </c>
      <c r="R20">
        <v>32.5</v>
      </c>
      <c r="S20">
        <f>R20*Ціна!C$2</f>
        <v>1560</v>
      </c>
      <c r="T20">
        <v>0.45</v>
      </c>
      <c r="U20">
        <f>T20*Ціна!D$2</f>
        <v>61.38</v>
      </c>
      <c r="V20">
        <v>1.26</v>
      </c>
      <c r="W20">
        <f>V20*Ціна!E$2</f>
        <v>54.885600000000004</v>
      </c>
      <c r="X20">
        <v>0.09</v>
      </c>
      <c r="Y20">
        <f>X20*Ціна!F$2</f>
        <v>6.9974999999999996</v>
      </c>
      <c r="Z20">
        <v>2.2000000000000002</v>
      </c>
      <c r="AA20">
        <f>Z20*Ціна!G$2</f>
        <v>73.590000000000018</v>
      </c>
      <c r="AB20">
        <v>300</v>
      </c>
      <c r="AC20">
        <v>300</v>
      </c>
      <c r="AD20">
        <v>110</v>
      </c>
      <c r="AE20">
        <v>160</v>
      </c>
      <c r="AF20">
        <v>110</v>
      </c>
      <c r="AG20">
        <v>775.98261360000095</v>
      </c>
      <c r="AH20">
        <f t="shared" si="0"/>
        <v>4912.8731000000007</v>
      </c>
      <c r="AI20">
        <f t="shared" si="2"/>
        <v>2372.8731000000002</v>
      </c>
      <c r="AJ20">
        <f t="shared" si="1"/>
        <v>48.299092032318114</v>
      </c>
      <c r="AK20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7A0E-728D-46C3-BEE6-EFA9777D5B90}">
  <dimension ref="A1:AE2"/>
  <sheetViews>
    <sheetView workbookViewId="0">
      <selection activeCell="G3" sqref="G3"/>
    </sheetView>
  </sheetViews>
  <sheetFormatPr defaultRowHeight="15" x14ac:dyDescent="0.25"/>
  <cols>
    <col min="1" max="1" width="8" bestFit="1" customWidth="1"/>
    <col min="2" max="2" width="6.85546875" bestFit="1" customWidth="1"/>
    <col min="3" max="3" width="7.28515625" bestFit="1" customWidth="1"/>
    <col min="4" max="4" width="15.85546875" bestFit="1" customWidth="1"/>
    <col min="5" max="5" width="9.85546875" bestFit="1" customWidth="1"/>
    <col min="6" max="6" width="8.5703125" bestFit="1" customWidth="1"/>
    <col min="7" max="7" width="9.42578125" bestFit="1" customWidth="1"/>
    <col min="8" max="9" width="7.85546875" bestFit="1" customWidth="1"/>
    <col min="10" max="10" width="14.85546875" bestFit="1" customWidth="1"/>
    <col min="11" max="11" width="18.85546875" bestFit="1" customWidth="1"/>
    <col min="12" max="12" width="16.42578125" bestFit="1" customWidth="1"/>
  </cols>
  <sheetData>
    <row r="1" spans="1:31" x14ac:dyDescent="0.25">
      <c r="A1" t="s">
        <v>32</v>
      </c>
      <c r="B1" t="s">
        <v>36</v>
      </c>
      <c r="C1" t="s">
        <v>38</v>
      </c>
      <c r="D1" t="s">
        <v>40</v>
      </c>
      <c r="E1" t="s">
        <v>42</v>
      </c>
      <c r="F1" t="s">
        <v>44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AE1" s="5"/>
    </row>
    <row r="2" spans="1:31" x14ac:dyDescent="0.25">
      <c r="A2">
        <v>31.35</v>
      </c>
      <c r="B2">
        <v>20.46</v>
      </c>
      <c r="C2">
        <v>48</v>
      </c>
      <c r="D2">
        <v>136.4</v>
      </c>
      <c r="E2">
        <v>43.56</v>
      </c>
      <c r="F2">
        <v>77.75</v>
      </c>
      <c r="G2">
        <v>33.450000000000003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Розмір</vt:lpstr>
      <vt:lpstr>Ціна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2021-06-22T12:39:08Z</dcterms:created>
  <dcterms:modified xsi:type="dcterms:W3CDTF">2021-06-23T08:35:27Z</dcterms:modified>
</cp:coreProperties>
</file>