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O17" i="4"/>
  <c r="O16"/>
  <c r="O15"/>
  <c r="O14"/>
  <c r="O13"/>
  <c r="O12"/>
  <c r="O11"/>
  <c r="O10"/>
  <c r="O9"/>
  <c r="O8"/>
  <c r="F17"/>
  <c r="F16"/>
  <c r="F15"/>
  <c r="F14"/>
  <c r="A10" s="1"/>
  <c r="F13"/>
  <c r="F12"/>
  <c r="F11"/>
  <c r="F10"/>
  <c r="A12" s="1"/>
  <c r="F9"/>
  <c r="F8"/>
  <c r="A9"/>
  <c r="A8"/>
  <c r="A15" l="1"/>
  <c r="A11"/>
  <c r="A14"/>
  <c r="A13"/>
  <c r="A17"/>
  <c r="A16"/>
  <c r="I16"/>
  <c r="J8"/>
  <c r="J10"/>
  <c r="J14"/>
  <c r="J16"/>
  <c r="K8"/>
  <c r="K10"/>
  <c r="K12"/>
  <c r="K14"/>
  <c r="K16"/>
  <c r="I9"/>
  <c r="I11"/>
  <c r="I13"/>
  <c r="I15"/>
  <c r="I17"/>
  <c r="J9"/>
  <c r="J11"/>
  <c r="J13"/>
  <c r="J15"/>
  <c r="J17"/>
  <c r="K9"/>
  <c r="K11"/>
  <c r="K13"/>
  <c r="K15"/>
  <c r="J12" l="1"/>
  <c r="I14"/>
  <c r="K17"/>
  <c r="L17" s="1"/>
  <c r="I8"/>
  <c r="I10"/>
  <c r="I12"/>
  <c r="L13"/>
  <c r="L14"/>
  <c r="L9"/>
  <c r="L10"/>
  <c r="L15"/>
  <c r="L11"/>
  <c r="L16"/>
  <c r="L12"/>
  <c r="L8"/>
  <c r="L18" l="1"/>
  <c r="M12" s="1"/>
  <c r="M15" l="1"/>
  <c r="M16"/>
  <c r="M8"/>
  <c r="N8" s="1"/>
  <c r="M10"/>
  <c r="M13"/>
  <c r="M14"/>
  <c r="M17"/>
  <c r="M9"/>
  <c r="M11"/>
  <c r="N9" l="1"/>
  <c r="N10" s="1"/>
  <c r="N11" s="1"/>
  <c r="N12" s="1"/>
  <c r="N13" s="1"/>
  <c r="N14" s="1"/>
  <c r="N15" s="1"/>
  <c r="N16" s="1"/>
  <c r="N17" s="1"/>
</calcChain>
</file>

<file path=xl/sharedStrings.xml><?xml version="1.0" encoding="utf-8"?>
<sst xmlns="http://schemas.openxmlformats.org/spreadsheetml/2006/main" count="29" uniqueCount="25">
  <si>
    <t>Inventory</t>
  </si>
  <si>
    <t>ABC Analysis</t>
  </si>
  <si>
    <t>Dollar Volume Rank</t>
  </si>
  <si>
    <t>Item</t>
  </si>
  <si>
    <t>Unit Cost</t>
  </si>
  <si>
    <t>Dollar Volume</t>
  </si>
  <si>
    <t>Data</t>
  </si>
  <si>
    <t>Total</t>
  </si>
  <si>
    <t>Dollar volume</t>
  </si>
  <si>
    <t>Results - sorted by dollar volume</t>
  </si>
  <si>
    <t>Volume</t>
  </si>
  <si>
    <t>Percent of Dollar Volume</t>
  </si>
  <si>
    <t>Cum Percent of Dollar Volume</t>
  </si>
  <si>
    <t>Category</t>
  </si>
  <si>
    <t>CHAPTER 12: Example 1</t>
  </si>
  <si>
    <t>10286</t>
  </si>
  <si>
    <t>11526</t>
  </si>
  <si>
    <t>12760</t>
  </si>
  <si>
    <t>10867</t>
  </si>
  <si>
    <t>10500</t>
  </si>
  <si>
    <t>12572</t>
  </si>
  <si>
    <t>14075</t>
  </si>
  <si>
    <t>01036</t>
  </si>
  <si>
    <t>01307</t>
  </si>
  <si>
    <t>10572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</si>
</sst>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00.0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2" fillId="3" borderId="1" xfId="0" applyFont="1" applyFill="1" applyBorder="1"/>
    <xf numFmtId="0" fontId="2" fillId="3" borderId="6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6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2" fillId="2" borderId="0" xfId="1" applyFont="1" applyFill="1"/>
    <xf numFmtId="44" fontId="2" fillId="0" borderId="0" xfId="1" applyFont="1"/>
    <xf numFmtId="0" fontId="2" fillId="0" borderId="0" xfId="0" applyFont="1" applyAlignment="1">
      <alignment horizontal="center"/>
    </xf>
    <xf numFmtId="0" fontId="7" fillId="4" borderId="1" xfId="0" applyFont="1" applyFill="1" applyBorder="1"/>
    <xf numFmtId="44" fontId="7" fillId="4" borderId="1" xfId="1" applyFont="1" applyFill="1" applyBorder="1"/>
    <xf numFmtId="164" fontId="7" fillId="4" borderId="1" xfId="0" applyNumberFormat="1" applyFont="1" applyFill="1" applyBorder="1"/>
    <xf numFmtId="0" fontId="7" fillId="4" borderId="11" xfId="0" applyFont="1" applyFill="1" applyBorder="1" applyAlignment="1">
      <alignment wrapText="1"/>
    </xf>
    <xf numFmtId="0" fontId="7" fillId="4" borderId="12" xfId="0" applyFont="1" applyFill="1" applyBorder="1"/>
    <xf numFmtId="44" fontId="7" fillId="4" borderId="12" xfId="1" applyFont="1" applyFill="1" applyBorder="1"/>
    <xf numFmtId="164" fontId="7" fillId="4" borderId="12" xfId="0" applyNumberFormat="1" applyFont="1" applyFill="1" applyBorder="1"/>
    <xf numFmtId="0" fontId="7" fillId="4" borderId="13" xfId="0" applyFont="1" applyFill="1" applyBorder="1" applyAlignment="1">
      <alignment wrapText="1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 applyAlignment="1">
      <alignment wrapText="1"/>
    </xf>
    <xf numFmtId="0" fontId="7" fillId="4" borderId="17" xfId="0" applyFont="1" applyFill="1" applyBorder="1"/>
    <xf numFmtId="0" fontId="7" fillId="4" borderId="18" xfId="0" applyFont="1" applyFill="1" applyBorder="1"/>
    <xf numFmtId="0" fontId="8" fillId="4" borderId="19" xfId="0" applyFont="1" applyFill="1" applyBorder="1" applyAlignment="1">
      <alignment wrapText="1"/>
    </xf>
    <xf numFmtId="0" fontId="8" fillId="4" borderId="20" xfId="0" applyFont="1" applyFill="1" applyBorder="1"/>
    <xf numFmtId="0" fontId="8" fillId="4" borderId="21" xfId="0" applyFont="1" applyFill="1" applyBorder="1"/>
    <xf numFmtId="0" fontId="7" fillId="4" borderId="22" xfId="0" applyFont="1" applyFill="1" applyBorder="1" applyAlignment="1">
      <alignment wrapText="1"/>
    </xf>
    <xf numFmtId="164" fontId="7" fillId="4" borderId="10" xfId="0" applyNumberFormat="1" applyFont="1" applyFill="1" applyBorder="1"/>
    <xf numFmtId="164" fontId="7" fillId="4" borderId="23" xfId="0" applyNumberFormat="1" applyFont="1" applyFill="1" applyBorder="1"/>
    <xf numFmtId="0" fontId="8" fillId="4" borderId="20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center"/>
    </xf>
    <xf numFmtId="0" fontId="9" fillId="0" borderId="0" xfId="0" applyFont="1"/>
    <xf numFmtId="0" fontId="2" fillId="0" borderId="5" xfId="0" quotePrefix="1" applyFont="1" applyBorder="1"/>
    <xf numFmtId="0" fontId="2" fillId="0" borderId="7" xfId="0" quotePrefix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3</xdr:row>
      <xdr:rowOff>0</xdr:rowOff>
    </xdr:from>
    <xdr:to>
      <xdr:col>10</xdr:col>
      <xdr:colOff>406400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984250" y="600075"/>
          <a:ext cx="5080000" cy="31750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the unit costs and the unit volumes into the shaded data area. NOTE: The dollar volume in column F (but not in column L) is adjusted to prevent ties.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B18" sqref="B18"/>
    </sheetView>
  </sheetViews>
  <sheetFormatPr defaultRowHeight="12.75"/>
  <cols>
    <col min="1" max="1" width="10.5703125" style="1" bestFit="1" customWidth="1"/>
    <col min="2" max="4" width="9.140625" style="1"/>
    <col min="5" max="5" width="5.140625" style="1" customWidth="1"/>
    <col min="6" max="6" width="11" style="1" bestFit="1" customWidth="1"/>
    <col min="7" max="7" width="5.140625" style="1" customWidth="1"/>
    <col min="8" max="11" width="9.140625" style="1"/>
    <col min="12" max="12" width="12" style="1" bestFit="1" customWidth="1"/>
    <col min="13" max="16384" width="9.140625" style="1"/>
  </cols>
  <sheetData>
    <row r="1" spans="1:15" ht="18.75">
      <c r="A1" s="39" t="s">
        <v>14</v>
      </c>
    </row>
    <row r="3" spans="1:15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15">
      <c r="A4" s="2"/>
      <c r="B4" s="2"/>
    </row>
    <row r="6" spans="1:15" ht="13.5" thickBot="1">
      <c r="B6" s="5" t="s">
        <v>6</v>
      </c>
      <c r="H6" s="10" t="s">
        <v>9</v>
      </c>
    </row>
    <row r="7" spans="1:15" ht="51">
      <c r="A7" s="11" t="s">
        <v>2</v>
      </c>
      <c r="B7" s="12" t="s">
        <v>3</v>
      </c>
      <c r="C7" s="13" t="s">
        <v>4</v>
      </c>
      <c r="D7" s="14" t="s">
        <v>10</v>
      </c>
      <c r="E7" s="11"/>
      <c r="F7" s="11" t="s">
        <v>8</v>
      </c>
      <c r="G7" s="11"/>
      <c r="H7" s="25" t="s">
        <v>2</v>
      </c>
      <c r="I7" s="31" t="s">
        <v>3</v>
      </c>
      <c r="J7" s="28" t="s">
        <v>10</v>
      </c>
      <c r="K7" s="21" t="s">
        <v>4</v>
      </c>
      <c r="L7" s="21" t="s">
        <v>5</v>
      </c>
      <c r="M7" s="21" t="s">
        <v>11</v>
      </c>
      <c r="N7" s="34" t="s">
        <v>12</v>
      </c>
      <c r="O7" s="31" t="s">
        <v>13</v>
      </c>
    </row>
    <row r="8" spans="1:15">
      <c r="A8" s="4">
        <f>RANK(F8,$F$8:$F$17)</f>
        <v>1</v>
      </c>
      <c r="B8" s="40" t="s">
        <v>15</v>
      </c>
      <c r="C8" s="6">
        <v>90</v>
      </c>
      <c r="D8" s="7">
        <v>1000</v>
      </c>
      <c r="F8" s="15">
        <f>C8*D8+H8/10000</f>
        <v>90000.000100000005</v>
      </c>
      <c r="H8" s="26">
        <v>1</v>
      </c>
      <c r="I8" s="32" t="str">
        <f>VLOOKUP($H8,$A$8:$D$17,2,FALSE)</f>
        <v>10286</v>
      </c>
      <c r="J8" s="29">
        <f>VLOOKUP($H8,$A$8:$D$17,3,FALSE)</f>
        <v>90</v>
      </c>
      <c r="K8" s="18">
        <f>VLOOKUP($H8,$A$8:$D$17,4,FALSE)</f>
        <v>1000</v>
      </c>
      <c r="L8" s="19">
        <f>J8*K8</f>
        <v>90000</v>
      </c>
      <c r="M8" s="20">
        <f>L8/$L$18</f>
        <v>0.38783574725175279</v>
      </c>
      <c r="N8" s="35">
        <f>M8</f>
        <v>0.38783574725175279</v>
      </c>
      <c r="O8" s="37" t="str">
        <f>IF(H8&lt;=0.2*$H$17,"A",IF(H8&lt;=0.5*$H$17,"B","C"))</f>
        <v>A</v>
      </c>
    </row>
    <row r="9" spans="1:15">
      <c r="A9" s="4">
        <f t="shared" ref="A9:A17" si="0">RANK(F9,$F$8:$F$17)</f>
        <v>2</v>
      </c>
      <c r="B9" s="40" t="s">
        <v>16</v>
      </c>
      <c r="C9" s="6">
        <v>154</v>
      </c>
      <c r="D9" s="7">
        <v>500</v>
      </c>
      <c r="F9" s="15">
        <f t="shared" ref="F9:F17" si="1">C9*D9+H9/10000</f>
        <v>77000.000199999995</v>
      </c>
      <c r="H9" s="26">
        <v>2</v>
      </c>
      <c r="I9" s="32" t="str">
        <f t="shared" ref="I9:I17" si="2">VLOOKUP($H9,$A$8:$D$17,2,FALSE)</f>
        <v>11526</v>
      </c>
      <c r="J9" s="29">
        <f t="shared" ref="J9:J17" si="3">VLOOKUP($H9,$A$8:$D$17,3,FALSE)</f>
        <v>154</v>
      </c>
      <c r="K9" s="18">
        <f t="shared" ref="K9:K17" si="4">VLOOKUP($H9,$A$8:$D$17,4,FALSE)</f>
        <v>500</v>
      </c>
      <c r="L9" s="19">
        <f t="shared" ref="L9:L17" si="5">J9*K9</f>
        <v>77000</v>
      </c>
      <c r="M9" s="20">
        <f t="shared" ref="M9:M17" si="6">L9/$L$18</f>
        <v>0.33181502820427738</v>
      </c>
      <c r="N9" s="35">
        <f>M9+N8</f>
        <v>0.71965077545603018</v>
      </c>
      <c r="O9" s="37" t="str">
        <f t="shared" ref="O9:O17" si="7">IF(H9&lt;=0.2*$H$17,"A",IF(H9&lt;=0.5*$H$17,"B","C"))</f>
        <v>A</v>
      </c>
    </row>
    <row r="10" spans="1:15">
      <c r="A10" s="4">
        <f t="shared" si="0"/>
        <v>3</v>
      </c>
      <c r="B10" s="40" t="s">
        <v>17</v>
      </c>
      <c r="C10" s="6">
        <v>17</v>
      </c>
      <c r="D10" s="7">
        <v>1550</v>
      </c>
      <c r="F10" s="15">
        <f t="shared" si="1"/>
        <v>26350.0003</v>
      </c>
      <c r="H10" s="26">
        <v>3</v>
      </c>
      <c r="I10" s="32" t="str">
        <f t="shared" si="2"/>
        <v>12760</v>
      </c>
      <c r="J10" s="29">
        <f t="shared" si="3"/>
        <v>17</v>
      </c>
      <c r="K10" s="18">
        <f t="shared" si="4"/>
        <v>1550</v>
      </c>
      <c r="L10" s="19">
        <f t="shared" si="5"/>
        <v>26350</v>
      </c>
      <c r="M10" s="20">
        <f t="shared" si="6"/>
        <v>0.11354968822315208</v>
      </c>
      <c r="N10" s="35">
        <f t="shared" ref="N10:N17" si="8">M10+N9</f>
        <v>0.83320046367918221</v>
      </c>
      <c r="O10" s="37" t="str">
        <f t="shared" si="7"/>
        <v>B</v>
      </c>
    </row>
    <row r="11" spans="1:15">
      <c r="A11" s="4">
        <f t="shared" si="0"/>
        <v>4</v>
      </c>
      <c r="B11" s="40" t="s">
        <v>18</v>
      </c>
      <c r="C11" s="6">
        <v>42.86</v>
      </c>
      <c r="D11" s="7">
        <v>350</v>
      </c>
      <c r="F11" s="15">
        <f t="shared" si="1"/>
        <v>15001.000400000001</v>
      </c>
      <c r="H11" s="26">
        <v>4</v>
      </c>
      <c r="I11" s="32" t="str">
        <f t="shared" si="2"/>
        <v>10867</v>
      </c>
      <c r="J11" s="29">
        <f t="shared" si="3"/>
        <v>42.86</v>
      </c>
      <c r="K11" s="18">
        <f t="shared" si="4"/>
        <v>350</v>
      </c>
      <c r="L11" s="19">
        <f t="shared" si="5"/>
        <v>15001</v>
      </c>
      <c r="M11" s="20">
        <f t="shared" si="6"/>
        <v>6.4643600494706036E-2</v>
      </c>
      <c r="N11" s="35">
        <f t="shared" si="8"/>
        <v>0.89784406417388829</v>
      </c>
      <c r="O11" s="37" t="str">
        <f t="shared" si="7"/>
        <v>B</v>
      </c>
    </row>
    <row r="12" spans="1:15">
      <c r="A12" s="4">
        <f t="shared" si="0"/>
        <v>5</v>
      </c>
      <c r="B12" s="40" t="s">
        <v>19</v>
      </c>
      <c r="C12" s="6">
        <v>12.5</v>
      </c>
      <c r="D12" s="7">
        <v>1000</v>
      </c>
      <c r="F12" s="15">
        <f t="shared" si="1"/>
        <v>12500.0005</v>
      </c>
      <c r="H12" s="26">
        <v>5</v>
      </c>
      <c r="I12" s="32" t="str">
        <f t="shared" si="2"/>
        <v>10500</v>
      </c>
      <c r="J12" s="29">
        <f t="shared" si="3"/>
        <v>12.5</v>
      </c>
      <c r="K12" s="18">
        <f t="shared" si="4"/>
        <v>1000</v>
      </c>
      <c r="L12" s="19">
        <f t="shared" si="5"/>
        <v>12500</v>
      </c>
      <c r="M12" s="20">
        <f t="shared" si="6"/>
        <v>5.3866076007187888E-2</v>
      </c>
      <c r="N12" s="35">
        <f t="shared" si="8"/>
        <v>0.95171014018107614</v>
      </c>
      <c r="O12" s="37" t="str">
        <f t="shared" si="7"/>
        <v>B</v>
      </c>
    </row>
    <row r="13" spans="1:15">
      <c r="A13" s="4">
        <f t="shared" si="0"/>
        <v>6</v>
      </c>
      <c r="B13" s="40" t="s">
        <v>20</v>
      </c>
      <c r="C13" s="6">
        <v>14.17</v>
      </c>
      <c r="D13" s="7">
        <v>600</v>
      </c>
      <c r="F13" s="15">
        <f t="shared" si="1"/>
        <v>8502.0005999999994</v>
      </c>
      <c r="H13" s="26">
        <v>6</v>
      </c>
      <c r="I13" s="32" t="str">
        <f t="shared" si="2"/>
        <v>12572</v>
      </c>
      <c r="J13" s="29">
        <f t="shared" si="3"/>
        <v>14.17</v>
      </c>
      <c r="K13" s="18">
        <f t="shared" si="4"/>
        <v>600</v>
      </c>
      <c r="L13" s="19">
        <f t="shared" si="5"/>
        <v>8502</v>
      </c>
      <c r="M13" s="20">
        <f t="shared" si="6"/>
        <v>3.6637550257048915E-2</v>
      </c>
      <c r="N13" s="35">
        <f t="shared" si="8"/>
        <v>0.98834769043812509</v>
      </c>
      <c r="O13" s="37" t="str">
        <f t="shared" si="7"/>
        <v>C</v>
      </c>
    </row>
    <row r="14" spans="1:15">
      <c r="A14" s="4">
        <f t="shared" si="0"/>
        <v>7</v>
      </c>
      <c r="B14" s="40" t="s">
        <v>21</v>
      </c>
      <c r="C14" s="6">
        <v>0.6</v>
      </c>
      <c r="D14" s="7">
        <v>2000</v>
      </c>
      <c r="F14" s="15">
        <f t="shared" si="1"/>
        <v>1200.0007000000001</v>
      </c>
      <c r="H14" s="26">
        <v>7</v>
      </c>
      <c r="I14" s="32" t="str">
        <f t="shared" si="2"/>
        <v>14075</v>
      </c>
      <c r="J14" s="29">
        <f t="shared" si="3"/>
        <v>0.6</v>
      </c>
      <c r="K14" s="18">
        <f t="shared" si="4"/>
        <v>2000</v>
      </c>
      <c r="L14" s="19">
        <f t="shared" si="5"/>
        <v>1200</v>
      </c>
      <c r="M14" s="20">
        <f t="shared" si="6"/>
        <v>5.1711432966900376E-3</v>
      </c>
      <c r="N14" s="35">
        <f t="shared" si="8"/>
        <v>0.99351883373481509</v>
      </c>
      <c r="O14" s="37" t="str">
        <f t="shared" si="7"/>
        <v>C</v>
      </c>
    </row>
    <row r="15" spans="1:15">
      <c r="A15" s="4">
        <f t="shared" si="0"/>
        <v>8</v>
      </c>
      <c r="B15" s="40" t="s">
        <v>22</v>
      </c>
      <c r="C15" s="6">
        <v>8.5</v>
      </c>
      <c r="D15" s="7">
        <v>100</v>
      </c>
      <c r="F15" s="15">
        <f t="shared" si="1"/>
        <v>850.00080000000003</v>
      </c>
      <c r="H15" s="26">
        <v>8</v>
      </c>
      <c r="I15" s="32" t="str">
        <f t="shared" si="2"/>
        <v>01036</v>
      </c>
      <c r="J15" s="29">
        <f t="shared" si="3"/>
        <v>8.5</v>
      </c>
      <c r="K15" s="18">
        <f t="shared" si="4"/>
        <v>100</v>
      </c>
      <c r="L15" s="19">
        <f t="shared" si="5"/>
        <v>850</v>
      </c>
      <c r="M15" s="20">
        <f t="shared" si="6"/>
        <v>3.6628931684887763E-3</v>
      </c>
      <c r="N15" s="35">
        <f t="shared" si="8"/>
        <v>0.99718172690330387</v>
      </c>
      <c r="O15" s="37" t="str">
        <f t="shared" si="7"/>
        <v>C</v>
      </c>
    </row>
    <row r="16" spans="1:15">
      <c r="A16" s="4">
        <f t="shared" si="0"/>
        <v>9</v>
      </c>
      <c r="B16" s="40" t="s">
        <v>23</v>
      </c>
      <c r="C16" s="6">
        <v>0.42</v>
      </c>
      <c r="D16" s="7">
        <v>1200</v>
      </c>
      <c r="F16" s="15">
        <f t="shared" si="1"/>
        <v>504.0009</v>
      </c>
      <c r="H16" s="26">
        <v>9</v>
      </c>
      <c r="I16" s="32" t="str">
        <f t="shared" si="2"/>
        <v>01307</v>
      </c>
      <c r="J16" s="29">
        <f t="shared" si="3"/>
        <v>0.42</v>
      </c>
      <c r="K16" s="18">
        <f t="shared" si="4"/>
        <v>1200</v>
      </c>
      <c r="L16" s="19">
        <f t="shared" si="5"/>
        <v>504</v>
      </c>
      <c r="M16" s="20">
        <f t="shared" si="6"/>
        <v>2.1718801846098159E-3</v>
      </c>
      <c r="N16" s="35">
        <f t="shared" si="8"/>
        <v>0.99935360708791365</v>
      </c>
      <c r="O16" s="37" t="str">
        <f t="shared" si="7"/>
        <v>C</v>
      </c>
    </row>
    <row r="17" spans="1:15" ht="13.5" thickBot="1">
      <c r="A17" s="4">
        <f t="shared" si="0"/>
        <v>10</v>
      </c>
      <c r="B17" s="41" t="s">
        <v>24</v>
      </c>
      <c r="C17" s="8">
        <v>0.6</v>
      </c>
      <c r="D17" s="9">
        <v>250</v>
      </c>
      <c r="F17" s="15">
        <f t="shared" si="1"/>
        <v>150.001</v>
      </c>
      <c r="H17" s="27">
        <v>10</v>
      </c>
      <c r="I17" s="33" t="str">
        <f t="shared" si="2"/>
        <v>10572</v>
      </c>
      <c r="J17" s="30">
        <f t="shared" si="3"/>
        <v>0.6</v>
      </c>
      <c r="K17" s="22">
        <f t="shared" si="4"/>
        <v>250</v>
      </c>
      <c r="L17" s="23">
        <f t="shared" si="5"/>
        <v>150</v>
      </c>
      <c r="M17" s="24">
        <f t="shared" si="6"/>
        <v>6.463929120862547E-4</v>
      </c>
      <c r="N17" s="36">
        <f t="shared" si="8"/>
        <v>0.99999999999999989</v>
      </c>
      <c r="O17" s="38" t="str">
        <f t="shared" si="7"/>
        <v>C</v>
      </c>
    </row>
    <row r="18" spans="1:15">
      <c r="F18" s="16"/>
      <c r="K18" s="1" t="s">
        <v>7</v>
      </c>
      <c r="L18" s="16">
        <f>SUM(L8:L17)</f>
        <v>232057</v>
      </c>
      <c r="O18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2007-08-18T04:39:00Z</dcterms:created>
  <dcterms:modified xsi:type="dcterms:W3CDTF">2007-08-18T06:39:13Z</dcterms:modified>
</cp:coreProperties>
</file>