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H22" i="4"/>
  <c r="H20"/>
  <c r="B19"/>
  <c r="B18"/>
  <c r="E16" l="1"/>
  <c r="F16" s="1"/>
  <c r="G16" s="1"/>
  <c r="I16" s="1"/>
  <c r="E11"/>
  <c r="F11" s="1"/>
  <c r="E13"/>
  <c r="F13" s="1"/>
  <c r="E15"/>
  <c r="F15" s="1"/>
  <c r="B21"/>
  <c r="E10"/>
  <c r="F10" s="1"/>
  <c r="E12"/>
  <c r="F12" s="1"/>
  <c r="E14"/>
  <c r="F14" s="1"/>
  <c r="H16" l="1"/>
  <c r="G14"/>
  <c r="I14" s="1"/>
  <c r="H14"/>
  <c r="F18"/>
  <c r="F17"/>
  <c r="G10"/>
  <c r="H10"/>
  <c r="H15"/>
  <c r="G15"/>
  <c r="I15" s="1"/>
  <c r="H11"/>
  <c r="G11"/>
  <c r="I11" s="1"/>
  <c r="G12"/>
  <c r="I12" s="1"/>
  <c r="H12"/>
  <c r="H13"/>
  <c r="G13"/>
  <c r="I13" s="1"/>
  <c r="I10" l="1"/>
  <c r="G18"/>
  <c r="G17"/>
  <c r="H18"/>
  <c r="H17"/>
  <c r="I18" l="1"/>
  <c r="I17"/>
</calcChain>
</file>

<file path=xl/sharedStrings.xml><?xml version="1.0" encoding="utf-8"?>
<sst xmlns="http://schemas.openxmlformats.org/spreadsheetml/2006/main" count="24" uniqueCount="24">
  <si>
    <t>Forecasting</t>
  </si>
  <si>
    <t>Regression/Trend analysis</t>
  </si>
  <si>
    <t>Period</t>
  </si>
  <si>
    <t>Demand (y)</t>
  </si>
  <si>
    <t>Forecast</t>
  </si>
  <si>
    <t>Error</t>
  </si>
  <si>
    <t>Absolute</t>
  </si>
  <si>
    <t>Squared</t>
  </si>
  <si>
    <t>Abs Pct Err</t>
  </si>
  <si>
    <t>Intercept</t>
  </si>
  <si>
    <t>Slope</t>
  </si>
  <si>
    <t>Total</t>
  </si>
  <si>
    <t>Average</t>
  </si>
  <si>
    <t>Bias</t>
  </si>
  <si>
    <t>MAD</t>
  </si>
  <si>
    <t>MSE</t>
  </si>
  <si>
    <t>MAPE</t>
  </si>
  <si>
    <t>SE</t>
  </si>
  <si>
    <t>Correlation</t>
  </si>
  <si>
    <t>Next period</t>
  </si>
  <si>
    <t>Forecasts and Error Analysis</t>
  </si>
  <si>
    <t>CHAPTER 4: Example 8</t>
  </si>
  <si>
    <t>Date</t>
  </si>
  <si>
    <t>Period (x)</t>
  </si>
</sst>
</file>

<file path=xl/styles.xml><?xml version="1.0" encoding="utf-8"?>
<styleSheet xmlns="http://schemas.openxmlformats.org/spreadsheetml/2006/main">
  <numFmts count="1">
    <numFmt numFmtId="164" formatCode="00.00%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3" borderId="0" xfId="0" applyFont="1" applyFill="1"/>
    <xf numFmtId="0" fontId="6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164" fontId="5" fillId="4" borderId="16" xfId="0" applyNumberFormat="1" applyFont="1" applyFill="1" applyBorder="1"/>
    <xf numFmtId="164" fontId="5" fillId="4" borderId="17" xfId="0" applyNumberFormat="1" applyFont="1" applyFill="1" applyBorder="1"/>
    <xf numFmtId="0" fontId="6" fillId="4" borderId="2" xfId="0" applyFont="1" applyFill="1" applyBorder="1"/>
    <xf numFmtId="0" fontId="5" fillId="4" borderId="19" xfId="0" applyFont="1" applyFill="1" applyBorder="1"/>
    <xf numFmtId="164" fontId="5" fillId="4" borderId="20" xfId="0" applyNumberFormat="1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164" fontId="6" fillId="4" borderId="17" xfId="0" applyNumberFormat="1" applyFont="1" applyFill="1" applyBorder="1"/>
    <xf numFmtId="0" fontId="6" fillId="4" borderId="17" xfId="0" applyFont="1" applyFill="1" applyBorder="1"/>
    <xf numFmtId="0" fontId="6" fillId="4" borderId="18" xfId="0" applyFont="1" applyFill="1" applyBorder="1"/>
    <xf numFmtId="0" fontId="6" fillId="4" borderId="16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Regression</a:t>
            </a:r>
          </a:p>
        </c:rich>
      </c:tx>
      <c:layout/>
      <c:spPr>
        <a:effectLst/>
      </c:spPr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Sheet4!$C$10:$C$16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Sheet4!$B$10:$B$16</c:f>
              <c:numCache>
                <c:formatCode>General</c:formatCode>
                <c:ptCount val="7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90</c:v>
                </c:pt>
                <c:pt idx="4">
                  <c:v>105</c:v>
                </c:pt>
                <c:pt idx="5">
                  <c:v>142</c:v>
                </c:pt>
                <c:pt idx="6">
                  <c:v>122</c:v>
                </c:pt>
              </c:numCache>
            </c:numRef>
          </c:yVal>
        </c:ser>
        <c:axId val="178808704"/>
        <c:axId val="175944448"/>
      </c:scatterChart>
      <c:valAx>
        <c:axId val="178808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75944448"/>
        <c:crosses val="autoZero"/>
        <c:crossBetween val="midCat"/>
      </c:valAx>
      <c:valAx>
        <c:axId val="175944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78808704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13</xdr:col>
      <xdr:colOff>152400</xdr:colOff>
      <xdr:row>32</xdr:row>
      <xdr:rowOff>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3</xdr:row>
      <xdr:rowOff>0</xdr:rowOff>
    </xdr:from>
    <xdr:to>
      <xdr:col>6</xdr:col>
      <xdr:colOff>15875</xdr:colOff>
      <xdr:row>6</xdr:row>
      <xdr:rowOff>22225</xdr:rowOff>
    </xdr:to>
    <xdr:sp macro="" textlink="">
      <xdr:nvSpPr>
        <xdr:cNvPr id="3" name="messageTextbox"/>
        <xdr:cNvSpPr txBox="1"/>
      </xdr:nvSpPr>
      <xdr:spPr>
        <a:xfrm>
          <a:off x="63500" y="600075"/>
          <a:ext cx="3810000" cy="5080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If this is trend analysis then simply enter the past demands in the demand column. If this is causal regression then enter the y,x pairs with y first and enter a new value of x at the bottom in order to forecast y.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B15" sqref="B15"/>
    </sheetView>
  </sheetViews>
  <sheetFormatPr defaultRowHeight="12.75"/>
  <cols>
    <col min="1" max="2" width="10.7109375" style="1" customWidth="1"/>
    <col min="3" max="8" width="9.140625" style="1"/>
    <col min="9" max="9" width="9.42578125" style="1" bestFit="1" customWidth="1"/>
    <col min="10" max="16384" width="9.140625" style="1"/>
  </cols>
  <sheetData>
    <row r="1" spans="1:9" ht="18.75">
      <c r="A1" s="34" t="s">
        <v>21</v>
      </c>
    </row>
    <row r="3" spans="1:9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9">
      <c r="A4" s="2"/>
      <c r="B4" s="2"/>
    </row>
    <row r="8" spans="1:9" ht="13.5" thickBot="1">
      <c r="A8" s="4" t="s">
        <v>22</v>
      </c>
      <c r="E8" s="15" t="s">
        <v>20</v>
      </c>
    </row>
    <row r="9" spans="1:9">
      <c r="A9" s="6" t="s">
        <v>2</v>
      </c>
      <c r="B9" s="7" t="s">
        <v>3</v>
      </c>
      <c r="C9" s="8" t="s">
        <v>23</v>
      </c>
      <c r="E9" s="19" t="s">
        <v>4</v>
      </c>
      <c r="F9" s="20" t="s">
        <v>5</v>
      </c>
      <c r="G9" s="20" t="s">
        <v>6</v>
      </c>
      <c r="H9" s="20" t="s">
        <v>7</v>
      </c>
      <c r="I9" s="21" t="s">
        <v>8</v>
      </c>
    </row>
    <row r="10" spans="1:9">
      <c r="A10" s="9">
        <v>2001</v>
      </c>
      <c r="B10" s="5">
        <v>74</v>
      </c>
      <c r="C10" s="10">
        <v>1</v>
      </c>
      <c r="E10" s="18">
        <f>$B$18+$B$19*C10</f>
        <v>67.25</v>
      </c>
      <c r="F10" s="17">
        <f>B10-E10</f>
        <v>6.75</v>
      </c>
      <c r="G10" s="17">
        <f>ABS(F10)</f>
        <v>6.75</v>
      </c>
      <c r="H10" s="17">
        <f>F10^2</f>
        <v>45.5625</v>
      </c>
      <c r="I10" s="22">
        <f>G10/B10</f>
        <v>9.1216216216216214E-2</v>
      </c>
    </row>
    <row r="11" spans="1:9">
      <c r="A11" s="9">
        <v>2002</v>
      </c>
      <c r="B11" s="5">
        <v>79</v>
      </c>
      <c r="C11" s="10">
        <v>2</v>
      </c>
      <c r="E11" s="18">
        <f>$B$18+$B$19*C11</f>
        <v>77.785714285714292</v>
      </c>
      <c r="F11" s="17">
        <f>B11-E11</f>
        <v>1.2142857142857082</v>
      </c>
      <c r="G11" s="17">
        <f>ABS(F11)</f>
        <v>1.2142857142857082</v>
      </c>
      <c r="H11" s="17">
        <f>F11^2</f>
        <v>1.4744897959183525</v>
      </c>
      <c r="I11" s="22">
        <f>G11/B11</f>
        <v>1.5370705244122889E-2</v>
      </c>
    </row>
    <row r="12" spans="1:9">
      <c r="A12" s="9">
        <v>2003</v>
      </c>
      <c r="B12" s="5">
        <v>80</v>
      </c>
      <c r="C12" s="10">
        <v>3</v>
      </c>
      <c r="E12" s="18">
        <f>$B$18+$B$19*C12</f>
        <v>88.321428571428584</v>
      </c>
      <c r="F12" s="17">
        <f>B12-E12</f>
        <v>-8.3214285714285836</v>
      </c>
      <c r="G12" s="17">
        <f>ABS(F12)</f>
        <v>8.3214285714285836</v>
      </c>
      <c r="H12" s="17">
        <f>F12^2</f>
        <v>69.246173469387955</v>
      </c>
      <c r="I12" s="22">
        <f>G12/B12</f>
        <v>0.1040178571428573</v>
      </c>
    </row>
    <row r="13" spans="1:9">
      <c r="A13" s="9">
        <v>2004</v>
      </c>
      <c r="B13" s="5">
        <v>90</v>
      </c>
      <c r="C13" s="10">
        <v>4</v>
      </c>
      <c r="E13" s="18">
        <f>$B$18+$B$19*C13</f>
        <v>98.857142857142861</v>
      </c>
      <c r="F13" s="17">
        <f>B13-E13</f>
        <v>-8.8571428571428612</v>
      </c>
      <c r="G13" s="17">
        <f>ABS(F13)</f>
        <v>8.8571428571428612</v>
      </c>
      <c r="H13" s="17">
        <f>F13^2</f>
        <v>78.448979591836803</v>
      </c>
      <c r="I13" s="22">
        <f>G13/B13</f>
        <v>9.8412698412698452E-2</v>
      </c>
    </row>
    <row r="14" spans="1:9">
      <c r="A14" s="9">
        <v>2005</v>
      </c>
      <c r="B14" s="5">
        <v>105</v>
      </c>
      <c r="C14" s="10">
        <v>5</v>
      </c>
      <c r="E14" s="18">
        <f>$B$18+$B$19*C14</f>
        <v>109.39285714285714</v>
      </c>
      <c r="F14" s="17">
        <f>B14-E14</f>
        <v>-4.3928571428571388</v>
      </c>
      <c r="G14" s="17">
        <f>ABS(F14)</f>
        <v>4.3928571428571388</v>
      </c>
      <c r="H14" s="17">
        <f>F14^2</f>
        <v>19.297193877550985</v>
      </c>
      <c r="I14" s="22">
        <f>G14/B14</f>
        <v>4.1836734693877511E-2</v>
      </c>
    </row>
    <row r="15" spans="1:9">
      <c r="A15" s="9">
        <v>2006</v>
      </c>
      <c r="B15" s="5">
        <v>142</v>
      </c>
      <c r="C15" s="10">
        <v>6</v>
      </c>
      <c r="E15" s="18">
        <f>$B$18+$B$19*C15</f>
        <v>119.92857142857144</v>
      </c>
      <c r="F15" s="17">
        <f>B15-E15</f>
        <v>22.071428571428555</v>
      </c>
      <c r="G15" s="17">
        <f>ABS(F15)</f>
        <v>22.071428571428555</v>
      </c>
      <c r="H15" s="17">
        <f>F15^2</f>
        <v>487.14795918367275</v>
      </c>
      <c r="I15" s="22">
        <f>G15/B15</f>
        <v>0.15543259557344052</v>
      </c>
    </row>
    <row r="16" spans="1:9" ht="13.5" thickBot="1">
      <c r="A16" s="11">
        <v>2007</v>
      </c>
      <c r="B16" s="12">
        <v>122</v>
      </c>
      <c r="C16" s="13">
        <v>7</v>
      </c>
      <c r="E16" s="24">
        <f>$B$18+$B$19*C16</f>
        <v>130.46428571428572</v>
      </c>
      <c r="F16" s="16">
        <f>B16-E16</f>
        <v>-8.4642857142857224</v>
      </c>
      <c r="G16" s="16">
        <f>ABS(F16)</f>
        <v>8.4642857142857224</v>
      </c>
      <c r="H16" s="16">
        <f>F16^2</f>
        <v>71.644132653061362</v>
      </c>
      <c r="I16" s="25">
        <f>G16/B16</f>
        <v>6.9379391100702639E-2</v>
      </c>
    </row>
    <row r="17" spans="1:9" ht="13.5" thickBot="1">
      <c r="E17" s="19" t="s">
        <v>11</v>
      </c>
      <c r="F17" s="20">
        <f>SUM(F10:F16)</f>
        <v>-4.2632564145606011E-14</v>
      </c>
      <c r="G17" s="20">
        <f>SUM(G10:G16)</f>
        <v>60.071428571428569</v>
      </c>
      <c r="H17" s="20">
        <f>SUM(H10:H16)</f>
        <v>772.82142857142821</v>
      </c>
      <c r="I17" s="21">
        <f>SUM(I10:I16)</f>
        <v>0.57566619838391564</v>
      </c>
    </row>
    <row r="18" spans="1:9">
      <c r="A18" s="27" t="s">
        <v>9</v>
      </c>
      <c r="B18" s="33">
        <f>INTERCEPT(B10:B16,C10:C16)</f>
        <v>56.714285714285715</v>
      </c>
      <c r="E18" s="26" t="s">
        <v>12</v>
      </c>
      <c r="F18" s="23">
        <f>AVERAGE(F10:F16)</f>
        <v>-6.0903663065151441E-15</v>
      </c>
      <c r="G18" s="23">
        <f>AVERAGE(G10:G16)</f>
        <v>8.5816326530612237</v>
      </c>
      <c r="H18" s="23">
        <f>AVERAGE(H10:H16)</f>
        <v>110.40306122448975</v>
      </c>
      <c r="I18" s="30">
        <f>AVERAGE(I10:I16)</f>
        <v>8.2238028340559377E-2</v>
      </c>
    </row>
    <row r="19" spans="1:9" ht="13.5" thickBot="1">
      <c r="A19" s="28" t="s">
        <v>10</v>
      </c>
      <c r="B19" s="32">
        <f>SLOPE(B10:B16,C10:C16)</f>
        <v>10.535714285714286</v>
      </c>
      <c r="E19" s="26"/>
      <c r="F19" s="23" t="s">
        <v>13</v>
      </c>
      <c r="G19" s="23" t="s">
        <v>14</v>
      </c>
      <c r="H19" s="23" t="s">
        <v>15</v>
      </c>
      <c r="I19" s="31" t="s">
        <v>16</v>
      </c>
    </row>
    <row r="20" spans="1:9">
      <c r="E20" s="26"/>
      <c r="F20" s="23"/>
      <c r="G20" s="23" t="s">
        <v>17</v>
      </c>
      <c r="H20" s="23">
        <f>STEYX(B10:B16,C10:C16)</f>
        <v>12.432388576387314</v>
      </c>
      <c r="I20" s="31"/>
    </row>
    <row r="21" spans="1:9">
      <c r="A21" s="15" t="s">
        <v>19</v>
      </c>
      <c r="B21" s="15">
        <f>$B$18+$B$19*C21</f>
        <v>141</v>
      </c>
      <c r="C21" s="14">
        <v>8</v>
      </c>
      <c r="E21" s="26"/>
      <c r="F21" s="23"/>
      <c r="G21" s="23"/>
      <c r="H21" s="23"/>
      <c r="I21" s="31"/>
    </row>
    <row r="22" spans="1:9" ht="13.5" thickBot="1">
      <c r="E22" s="28"/>
      <c r="F22" s="29"/>
      <c r="G22" s="29" t="s">
        <v>18</v>
      </c>
      <c r="H22" s="29">
        <f>CORREL(B10:B16,C10:C16)</f>
        <v>0.89490961072454145</v>
      </c>
      <c r="I22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2007-08-18T03:27:48Z</dcterms:created>
  <dcterms:modified xsi:type="dcterms:W3CDTF">2007-08-18T03:28:53Z</dcterms:modified>
</cp:coreProperties>
</file>