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1"/>
  </bookViews>
  <sheets>
    <sheet name="Sheet1" sheetId="1" r:id="rId1"/>
    <sheet name="Sheet4" sheetId="4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E45" i="4"/>
  <c r="F45" s="1"/>
  <c r="M54" s="1"/>
  <c r="E44"/>
  <c r="F44" s="1"/>
  <c r="L54" s="1"/>
  <c r="E43"/>
  <c r="F43" s="1"/>
  <c r="K54" s="1"/>
  <c r="E42"/>
  <c r="F42" s="1"/>
  <c r="J54" s="1"/>
  <c r="E41"/>
  <c r="F41" s="1"/>
  <c r="I54" s="1"/>
  <c r="E40"/>
  <c r="F40" s="1"/>
  <c r="H54" s="1"/>
  <c r="E39"/>
  <c r="F39" s="1"/>
  <c r="G54" s="1"/>
  <c r="E38"/>
  <c r="F38" s="1"/>
  <c r="F54" s="1"/>
  <c r="E37"/>
  <c r="F37" s="1"/>
  <c r="E54" s="1"/>
  <c r="E36"/>
  <c r="F36" s="1"/>
  <c r="D54" s="1"/>
  <c r="E35"/>
  <c r="F35" s="1"/>
  <c r="C54" s="1"/>
  <c r="E34"/>
  <c r="F34" s="1"/>
  <c r="B54" s="1"/>
  <c r="E33"/>
  <c r="F33" s="1"/>
  <c r="M53" s="1"/>
  <c r="E32"/>
  <c r="F32" s="1"/>
  <c r="L53" s="1"/>
  <c r="E31"/>
  <c r="F31" s="1"/>
  <c r="K53" s="1"/>
  <c r="E30"/>
  <c r="F30" s="1"/>
  <c r="J53" s="1"/>
  <c r="E29"/>
  <c r="F29" s="1"/>
  <c r="I53" s="1"/>
  <c r="E28"/>
  <c r="F28" s="1"/>
  <c r="H53" s="1"/>
  <c r="E27"/>
  <c r="F27" s="1"/>
  <c r="G53" s="1"/>
  <c r="E26"/>
  <c r="F26" s="1"/>
  <c r="F53" s="1"/>
  <c r="E25"/>
  <c r="F25" s="1"/>
  <c r="E53" s="1"/>
  <c r="E24"/>
  <c r="F24" s="1"/>
  <c r="D53" s="1"/>
  <c r="E23"/>
  <c r="F23" s="1"/>
  <c r="C53" s="1"/>
  <c r="E22"/>
  <c r="F22" s="1"/>
  <c r="B53" s="1"/>
  <c r="E21"/>
  <c r="F21" s="1"/>
  <c r="M52" s="1"/>
  <c r="M55" s="1"/>
  <c r="E20"/>
  <c r="F20" s="1"/>
  <c r="L52" s="1"/>
  <c r="L55" s="1"/>
  <c r="E19"/>
  <c r="F19" s="1"/>
  <c r="K52" s="1"/>
  <c r="K55" s="1"/>
  <c r="E18"/>
  <c r="F18" s="1"/>
  <c r="J52" s="1"/>
  <c r="J55" s="1"/>
  <c r="E17"/>
  <c r="F17" s="1"/>
  <c r="I52" s="1"/>
  <c r="I55" s="1"/>
  <c r="E16"/>
  <c r="F16" s="1"/>
  <c r="H52" s="1"/>
  <c r="H55" s="1"/>
  <c r="E15"/>
  <c r="F15" s="1"/>
  <c r="G52" s="1"/>
  <c r="G55" s="1"/>
  <c r="E14"/>
  <c r="F14" s="1"/>
  <c r="F52" s="1"/>
  <c r="F55" s="1"/>
  <c r="E13"/>
  <c r="F13" s="1"/>
  <c r="E52" s="1"/>
  <c r="E55" s="1"/>
  <c r="E12"/>
  <c r="F12" s="1"/>
  <c r="D52" s="1"/>
  <c r="D55" s="1"/>
  <c r="E11"/>
  <c r="F11" s="1"/>
  <c r="C52" s="1"/>
  <c r="C55" s="1"/>
  <c r="E10"/>
  <c r="F10" s="1"/>
  <c r="B52" s="1"/>
  <c r="B55" s="1"/>
  <c r="C60" l="1"/>
  <c r="G35"/>
  <c r="H35" s="1"/>
  <c r="G23"/>
  <c r="H23" s="1"/>
  <c r="G11"/>
  <c r="H11" s="1"/>
  <c r="C64"/>
  <c r="G39"/>
  <c r="H39" s="1"/>
  <c r="G27"/>
  <c r="H27" s="1"/>
  <c r="G15"/>
  <c r="H15" s="1"/>
  <c r="C68"/>
  <c r="G43"/>
  <c r="H43" s="1"/>
  <c r="G31"/>
  <c r="H31" s="1"/>
  <c r="G19"/>
  <c r="H19" s="1"/>
  <c r="C70"/>
  <c r="G45"/>
  <c r="H45" s="1"/>
  <c r="G33"/>
  <c r="H33" s="1"/>
  <c r="G21"/>
  <c r="H21" s="1"/>
  <c r="C62"/>
  <c r="G37"/>
  <c r="H37" s="1"/>
  <c r="G25"/>
  <c r="H25" s="1"/>
  <c r="G13"/>
  <c r="H13" s="1"/>
  <c r="C66"/>
  <c r="G41"/>
  <c r="H41" s="1"/>
  <c r="G29"/>
  <c r="H29" s="1"/>
  <c r="G17"/>
  <c r="H17" s="1"/>
  <c r="C59"/>
  <c r="G34"/>
  <c r="H34" s="1"/>
  <c r="G22"/>
  <c r="H22" s="1"/>
  <c r="G10"/>
  <c r="H10" s="1"/>
  <c r="C61"/>
  <c r="G36"/>
  <c r="H36" s="1"/>
  <c r="G24"/>
  <c r="H24" s="1"/>
  <c r="G12"/>
  <c r="H12" s="1"/>
  <c r="C63"/>
  <c r="G38"/>
  <c r="H38" s="1"/>
  <c r="G26"/>
  <c r="H26" s="1"/>
  <c r="G14"/>
  <c r="H14" s="1"/>
  <c r="C65"/>
  <c r="G40"/>
  <c r="H40" s="1"/>
  <c r="G28"/>
  <c r="H28" s="1"/>
  <c r="G16"/>
  <c r="H16" s="1"/>
  <c r="C67"/>
  <c r="G42"/>
  <c r="H42" s="1"/>
  <c r="G30"/>
  <c r="H30" s="1"/>
  <c r="G18"/>
  <c r="H18" s="1"/>
  <c r="C69"/>
  <c r="G44"/>
  <c r="H44" s="1"/>
  <c r="G32"/>
  <c r="H32" s="1"/>
  <c r="G20"/>
  <c r="H20" s="1"/>
  <c r="H48" l="1"/>
  <c r="H47"/>
  <c r="B70" l="1"/>
  <c r="D70" s="1"/>
  <c r="B68"/>
  <c r="D68" s="1"/>
  <c r="B66"/>
  <c r="D66" s="1"/>
  <c r="B64"/>
  <c r="D64" s="1"/>
  <c r="B62"/>
  <c r="D62" s="1"/>
  <c r="B60"/>
  <c r="D60" s="1"/>
  <c r="B69"/>
  <c r="D69" s="1"/>
  <c r="B67"/>
  <c r="D67" s="1"/>
  <c r="B65"/>
  <c r="D65" s="1"/>
  <c r="B63"/>
  <c r="D63" s="1"/>
  <c r="B61"/>
  <c r="D61" s="1"/>
  <c r="B59"/>
  <c r="D59" s="1"/>
  <c r="I45"/>
  <c r="J45" s="1"/>
  <c r="K45" s="1"/>
  <c r="I44"/>
  <c r="J44" s="1"/>
  <c r="K44" s="1"/>
  <c r="I43"/>
  <c r="J43" s="1"/>
  <c r="K43" s="1"/>
  <c r="I42"/>
  <c r="J42" s="1"/>
  <c r="K42" s="1"/>
  <c r="I41"/>
  <c r="J41" s="1"/>
  <c r="K41" s="1"/>
  <c r="I40"/>
  <c r="J40" s="1"/>
  <c r="K40" s="1"/>
  <c r="I39"/>
  <c r="J39" s="1"/>
  <c r="K39" s="1"/>
  <c r="I38"/>
  <c r="J38" s="1"/>
  <c r="K38" s="1"/>
  <c r="I37"/>
  <c r="J37" s="1"/>
  <c r="K37" s="1"/>
  <c r="I36"/>
  <c r="J36" s="1"/>
  <c r="K36" s="1"/>
  <c r="I35"/>
  <c r="J35" s="1"/>
  <c r="K35" s="1"/>
  <c r="I34"/>
  <c r="J34" s="1"/>
  <c r="K34" s="1"/>
  <c r="I33"/>
  <c r="J33" s="1"/>
  <c r="K33" s="1"/>
  <c r="I32"/>
  <c r="J32" s="1"/>
  <c r="K32" s="1"/>
  <c r="I31"/>
  <c r="J31" s="1"/>
  <c r="K31" s="1"/>
  <c r="I30"/>
  <c r="J30" s="1"/>
  <c r="K30" s="1"/>
  <c r="I29"/>
  <c r="J29" s="1"/>
  <c r="K29" s="1"/>
  <c r="I28"/>
  <c r="J28" s="1"/>
  <c r="K28" s="1"/>
  <c r="I27"/>
  <c r="J27" s="1"/>
  <c r="K27" s="1"/>
  <c r="I26"/>
  <c r="J26" s="1"/>
  <c r="K26" s="1"/>
  <c r="I25"/>
  <c r="J25" s="1"/>
  <c r="K25" s="1"/>
  <c r="I24"/>
  <c r="J24" s="1"/>
  <c r="K24" s="1"/>
  <c r="I23"/>
  <c r="J23" s="1"/>
  <c r="K23" s="1"/>
  <c r="I22"/>
  <c r="J22" s="1"/>
  <c r="K22" s="1"/>
  <c r="I21"/>
  <c r="J21" s="1"/>
  <c r="K21" s="1"/>
  <c r="I20"/>
  <c r="J20" s="1"/>
  <c r="K20" s="1"/>
  <c r="I19"/>
  <c r="J19" s="1"/>
  <c r="K19" s="1"/>
  <c r="I18"/>
  <c r="J18" s="1"/>
  <c r="K18" s="1"/>
  <c r="I17"/>
  <c r="J17" s="1"/>
  <c r="K17" s="1"/>
  <c r="I16"/>
  <c r="J16" s="1"/>
  <c r="K16" s="1"/>
  <c r="I15"/>
  <c r="J15" s="1"/>
  <c r="K15" s="1"/>
  <c r="I14"/>
  <c r="J14" s="1"/>
  <c r="K14" s="1"/>
  <c r="I13"/>
  <c r="J13" s="1"/>
  <c r="K13" s="1"/>
  <c r="I12"/>
  <c r="J12" s="1"/>
  <c r="K12" s="1"/>
  <c r="I11"/>
  <c r="J11" s="1"/>
  <c r="K11" s="1"/>
  <c r="I10"/>
  <c r="J10" s="1"/>
  <c r="K10" s="1"/>
  <c r="L11" l="1"/>
  <c r="N11" s="1"/>
  <c r="M11"/>
  <c r="L13"/>
  <c r="N13" s="1"/>
  <c r="M13"/>
  <c r="L15"/>
  <c r="N15" s="1"/>
  <c r="M15"/>
  <c r="L17"/>
  <c r="N17" s="1"/>
  <c r="M17"/>
  <c r="L19"/>
  <c r="N19" s="1"/>
  <c r="M19"/>
  <c r="L21"/>
  <c r="N21" s="1"/>
  <c r="M21"/>
  <c r="L23"/>
  <c r="N23" s="1"/>
  <c r="M23"/>
  <c r="L25"/>
  <c r="N25" s="1"/>
  <c r="M25"/>
  <c r="L27"/>
  <c r="N27" s="1"/>
  <c r="M27"/>
  <c r="L29"/>
  <c r="N29" s="1"/>
  <c r="M29"/>
  <c r="L31"/>
  <c r="N31" s="1"/>
  <c r="M31"/>
  <c r="L33"/>
  <c r="N33" s="1"/>
  <c r="M33"/>
  <c r="L35"/>
  <c r="N35" s="1"/>
  <c r="M35"/>
  <c r="L37"/>
  <c r="N37" s="1"/>
  <c r="M37"/>
  <c r="L39"/>
  <c r="N39" s="1"/>
  <c r="M39"/>
  <c r="L41"/>
  <c r="N41" s="1"/>
  <c r="M41"/>
  <c r="L43"/>
  <c r="N43" s="1"/>
  <c r="M43"/>
  <c r="L45"/>
  <c r="N45" s="1"/>
  <c r="M45"/>
  <c r="L10"/>
  <c r="K47"/>
  <c r="K46"/>
  <c r="M10"/>
  <c r="L12"/>
  <c r="N12" s="1"/>
  <c r="M12"/>
  <c r="L14"/>
  <c r="N14" s="1"/>
  <c r="M14"/>
  <c r="L16"/>
  <c r="N16" s="1"/>
  <c r="M16"/>
  <c r="L18"/>
  <c r="N18" s="1"/>
  <c r="M18"/>
  <c r="L20"/>
  <c r="N20" s="1"/>
  <c r="M20"/>
  <c r="L22"/>
  <c r="N22" s="1"/>
  <c r="M22"/>
  <c r="L24"/>
  <c r="N24" s="1"/>
  <c r="M24"/>
  <c r="L26"/>
  <c r="N26" s="1"/>
  <c r="M26"/>
  <c r="L28"/>
  <c r="N28" s="1"/>
  <c r="M28"/>
  <c r="L30"/>
  <c r="N30" s="1"/>
  <c r="M30"/>
  <c r="L32"/>
  <c r="N32" s="1"/>
  <c r="M32"/>
  <c r="L34"/>
  <c r="N34" s="1"/>
  <c r="M34"/>
  <c r="L36"/>
  <c r="N36" s="1"/>
  <c r="M36"/>
  <c r="L38"/>
  <c r="N38" s="1"/>
  <c r="M38"/>
  <c r="L40"/>
  <c r="N40" s="1"/>
  <c r="M40"/>
  <c r="L42"/>
  <c r="N42" s="1"/>
  <c r="M42"/>
  <c r="L44"/>
  <c r="N44" s="1"/>
  <c r="M44"/>
  <c r="L47" l="1"/>
  <c r="L46"/>
  <c r="N10"/>
  <c r="M47"/>
  <c r="M46"/>
  <c r="M49" s="1"/>
  <c r="N47" l="1"/>
  <c r="N46"/>
</calcChain>
</file>

<file path=xl/sharedStrings.xml><?xml version="1.0" encoding="utf-8"?>
<sst xmlns="http://schemas.openxmlformats.org/spreadsheetml/2006/main" count="83" uniqueCount="77">
  <si>
    <t>Forecasting</t>
  </si>
  <si>
    <t>Multiplicative decomposition</t>
  </si>
  <si>
    <t xml:space="preserve"> 12 seasons</t>
  </si>
  <si>
    <t>Data</t>
  </si>
  <si>
    <t>Period</t>
  </si>
  <si>
    <t>Demand (y)</t>
  </si>
  <si>
    <t>Average</t>
  </si>
  <si>
    <t>Ratio</t>
  </si>
  <si>
    <t>Seasonal</t>
  </si>
  <si>
    <t>Smoothed</t>
  </si>
  <si>
    <t>Unadjusted</t>
  </si>
  <si>
    <t>Adjusted</t>
  </si>
  <si>
    <t>Error</t>
  </si>
  <si>
    <t>|Error|</t>
  </si>
  <si>
    <t>Error^2</t>
  </si>
  <si>
    <t>Abs Pct Err</t>
  </si>
  <si>
    <t>Time (x)</t>
  </si>
  <si>
    <t>Period 1</t>
  </si>
  <si>
    <t>Period 2</t>
  </si>
  <si>
    <t>Period 3</t>
  </si>
  <si>
    <t>Period 4</t>
  </si>
  <si>
    <t>Period 5</t>
  </si>
  <si>
    <t>Period 6</t>
  </si>
  <si>
    <t>Period 7</t>
  </si>
  <si>
    <t>Period 8</t>
  </si>
  <si>
    <t>Period 9</t>
  </si>
  <si>
    <t>Period 10</t>
  </si>
  <si>
    <t>Period 11</t>
  </si>
  <si>
    <t>Period 12</t>
  </si>
  <si>
    <t>Period 13</t>
  </si>
  <si>
    <t>Period 14</t>
  </si>
  <si>
    <t>Period 15</t>
  </si>
  <si>
    <t>Period 16</t>
  </si>
  <si>
    <t>Period 17</t>
  </si>
  <si>
    <t>Period 18</t>
  </si>
  <si>
    <t>Period 19</t>
  </si>
  <si>
    <t>Period 20</t>
  </si>
  <si>
    <t>Period 21</t>
  </si>
  <si>
    <t>Period 22</t>
  </si>
  <si>
    <t>Period 23</t>
  </si>
  <si>
    <t>Period 24</t>
  </si>
  <si>
    <t>Period 25</t>
  </si>
  <si>
    <t>Period 26</t>
  </si>
  <si>
    <t>Period 27</t>
  </si>
  <si>
    <t>Period 28</t>
  </si>
  <si>
    <t>Period 29</t>
  </si>
  <si>
    <t>Period 30</t>
  </si>
  <si>
    <t>Period 31</t>
  </si>
  <si>
    <t>Period 32</t>
  </si>
  <si>
    <t>Period 33</t>
  </si>
  <si>
    <t>Period 34</t>
  </si>
  <si>
    <t>Period 35</t>
  </si>
  <si>
    <t>Period 36</t>
  </si>
  <si>
    <t>Ratios</t>
  </si>
  <si>
    <t>Season 1</t>
  </si>
  <si>
    <t>Season 2</t>
  </si>
  <si>
    <t>Season 3</t>
  </si>
  <si>
    <t>Season 4</t>
  </si>
  <si>
    <t>Season 5</t>
  </si>
  <si>
    <t>Season 6</t>
  </si>
  <si>
    <t>Season 7</t>
  </si>
  <si>
    <t>Season 8</t>
  </si>
  <si>
    <t>Season 9</t>
  </si>
  <si>
    <t>Season 10</t>
  </si>
  <si>
    <t>Season 11</t>
  </si>
  <si>
    <t>Season 12</t>
  </si>
  <si>
    <t>Intercept</t>
  </si>
  <si>
    <t>Slope</t>
  </si>
  <si>
    <t>Forecasts</t>
  </si>
  <si>
    <t>Total</t>
  </si>
  <si>
    <t>Bias</t>
  </si>
  <si>
    <t>MAD</t>
  </si>
  <si>
    <t>MSE</t>
  </si>
  <si>
    <t>MAPE</t>
  </si>
  <si>
    <t>SE</t>
  </si>
  <si>
    <t>Forecasts and Error Analysis</t>
  </si>
  <si>
    <t>CHAPTER 4: Example 9</t>
  </si>
</sst>
</file>

<file path=xl/styles.xml><?xml version="1.0" encoding="utf-8"?>
<styleSheet xmlns="http://schemas.openxmlformats.org/spreadsheetml/2006/main">
  <numFmts count="1">
    <numFmt numFmtId="164" formatCode="00.00%"/>
  </numFmts>
  <fonts count="8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2"/>
      <color rgb="FF1F497D"/>
      <name val="Calibri"/>
      <family val="2"/>
      <scheme val="minor"/>
    </font>
    <font>
      <sz val="10"/>
      <color rgb="FFFF6600"/>
      <name val="Calibri"/>
      <family val="2"/>
      <scheme val="minor"/>
    </font>
    <font>
      <b/>
      <sz val="10"/>
      <color rgb="FFFF6600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4"/>
      <color rgb="FF8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C7CE"/>
        <bgColor rgb="FF16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1" fillId="0" borderId="0" xfId="0" applyNumberFormat="1" applyFont="1"/>
    <xf numFmtId="0" fontId="1" fillId="2" borderId="1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3" borderId="6" xfId="0" applyFont="1" applyFill="1" applyBorder="1"/>
    <xf numFmtId="0" fontId="1" fillId="0" borderId="7" xfId="0" applyFont="1" applyBorder="1"/>
    <xf numFmtId="0" fontId="1" fillId="2" borderId="8" xfId="0" applyFont="1" applyFill="1" applyBorder="1"/>
    <xf numFmtId="0" fontId="1" fillId="3" borderId="9" xfId="0" applyFont="1" applyFill="1" applyBorder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3</xdr:row>
      <xdr:rowOff>0</xdr:rowOff>
    </xdr:from>
    <xdr:to>
      <xdr:col>6</xdr:col>
      <xdr:colOff>279400</xdr:colOff>
      <xdr:row>4</xdr:row>
      <xdr:rowOff>155575</xdr:rowOff>
    </xdr:to>
    <xdr:sp macro="" textlink="">
      <xdr:nvSpPr>
        <xdr:cNvPr id="2" name="messageTextbox"/>
        <xdr:cNvSpPr txBox="1"/>
      </xdr:nvSpPr>
      <xdr:spPr>
        <a:xfrm>
          <a:off x="962025" y="600075"/>
          <a:ext cx="3175000" cy="317500"/>
        </a:xfrm>
        <a:prstGeom prst="rect">
          <a:avLst/>
        </a:prstGeom>
        <a:solidFill>
          <a:srgbClr val="FFEB9C"/>
        </a:solidFill>
        <a:ln w="12700" cmpd="sng">
          <a:solidFill>
            <a:schemeClr val="lt1">
              <a:shade val="50000"/>
            </a:schemeClr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ctr"/>
        <a:lstStyle/>
        <a:p>
          <a:r>
            <a:rPr lang="en-US" sz="900" b="0" i="0" u="none" strike="noStrike" baseline="0">
              <a:solidFill>
                <a:srgbClr val="9C6500"/>
              </a:solidFill>
              <a:effectLst/>
              <a:latin typeface="Arial"/>
            </a:rPr>
            <a:t>Enter past demands in the data area. Do not change the time period numbers!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0"/>
  <sheetViews>
    <sheetView tabSelected="1" workbookViewId="0"/>
  </sheetViews>
  <sheetFormatPr defaultRowHeight="12.75"/>
  <cols>
    <col min="1" max="2" width="10.7109375" style="1" customWidth="1"/>
    <col min="3" max="16384" width="9.140625" style="1"/>
  </cols>
  <sheetData>
    <row r="1" spans="1:14" ht="18.75">
      <c r="A1" s="17" t="s">
        <v>76</v>
      </c>
    </row>
    <row r="3" spans="1:14" ht="15.75">
      <c r="A3" s="3" t="s">
        <v>0</v>
      </c>
      <c r="B3" s="3"/>
      <c r="C3" s="3" t="s">
        <v>1</v>
      </c>
      <c r="D3" s="3"/>
      <c r="E3" s="3"/>
      <c r="F3" s="3"/>
      <c r="G3" s="3"/>
      <c r="H3" s="3"/>
    </row>
    <row r="4" spans="1:14">
      <c r="A4" s="2"/>
      <c r="B4" s="2"/>
    </row>
    <row r="5" spans="1:14">
      <c r="A5" s="1" t="s">
        <v>2</v>
      </c>
    </row>
    <row r="6" spans="1:14">
      <c r="A6" s="4"/>
    </row>
    <row r="8" spans="1:14" ht="13.5" thickBot="1">
      <c r="A8" s="5" t="s">
        <v>3</v>
      </c>
      <c r="K8" s="16" t="s">
        <v>75</v>
      </c>
    </row>
    <row r="9" spans="1:14">
      <c r="A9" s="8" t="s">
        <v>4</v>
      </c>
      <c r="B9" s="9" t="s">
        <v>5</v>
      </c>
      <c r="C9" s="10" t="s">
        <v>16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M9" s="1" t="s">
        <v>14</v>
      </c>
      <c r="N9" s="6" t="s">
        <v>15</v>
      </c>
    </row>
    <row r="10" spans="1:14">
      <c r="A10" s="11" t="s">
        <v>17</v>
      </c>
      <c r="B10" s="7">
        <v>80</v>
      </c>
      <c r="C10" s="12">
        <v>1</v>
      </c>
      <c r="E10" s="1">
        <f>AVERAGE(B10:B45)</f>
        <v>94</v>
      </c>
      <c r="F10" s="1">
        <f>B10/E10</f>
        <v>0.85106382978723405</v>
      </c>
      <c r="G10" s="1">
        <f>B55</f>
        <v>0.95744680851063835</v>
      </c>
      <c r="H10" s="1">
        <f>B10/G10</f>
        <v>83.555555555555557</v>
      </c>
      <c r="I10" s="1">
        <f>H47+H48*C10</f>
        <v>85.85997696735204</v>
      </c>
      <c r="J10" s="1">
        <f>I10*G10</f>
        <v>82.206360926188125</v>
      </c>
      <c r="K10" s="1">
        <f>B10-J10</f>
        <v>-2.2063609261881254</v>
      </c>
      <c r="L10" s="1">
        <f>ABS(K10)</f>
        <v>2.2063609261881254</v>
      </c>
      <c r="M10" s="1">
        <f>K10^2</f>
        <v>4.8680285366097227</v>
      </c>
      <c r="N10" s="6">
        <f>L10/B10</f>
        <v>2.7579511577351567E-2</v>
      </c>
    </row>
    <row r="11" spans="1:14">
      <c r="A11" s="11" t="s">
        <v>18</v>
      </c>
      <c r="B11" s="7">
        <v>70</v>
      </c>
      <c r="C11" s="12">
        <v>2</v>
      </c>
      <c r="E11" s="1">
        <f>AVERAGE(B10:B45)</f>
        <v>94</v>
      </c>
      <c r="F11" s="1">
        <f>B11/E11</f>
        <v>0.74468085106382975</v>
      </c>
      <c r="G11" s="1">
        <f>C55</f>
        <v>0.85106382978723405</v>
      </c>
      <c r="H11" s="1">
        <f>B11/G11</f>
        <v>82.25</v>
      </c>
      <c r="I11" s="1">
        <f>H47+H48*C11</f>
        <v>86.325121140646218</v>
      </c>
      <c r="J11" s="1">
        <f>I11*G11</f>
        <v>73.468188204805287</v>
      </c>
      <c r="K11" s="1">
        <f>B11-J11</f>
        <v>-3.468188204805287</v>
      </c>
      <c r="L11" s="1">
        <f>ABS(K11)</f>
        <v>3.468188204805287</v>
      </c>
      <c r="M11" s="1">
        <f>K11^2</f>
        <v>12.028329423950519</v>
      </c>
      <c r="N11" s="6">
        <f>L11/B11</f>
        <v>4.9545545782932673E-2</v>
      </c>
    </row>
    <row r="12" spans="1:14">
      <c r="A12" s="11" t="s">
        <v>19</v>
      </c>
      <c r="B12" s="7">
        <v>80</v>
      </c>
      <c r="C12" s="12">
        <v>3</v>
      </c>
      <c r="E12" s="1">
        <f>AVERAGE(B10:B45)</f>
        <v>94</v>
      </c>
      <c r="F12" s="1">
        <f>B12/E12</f>
        <v>0.85106382978723405</v>
      </c>
      <c r="G12" s="1">
        <f>D55</f>
        <v>0.9042553191489362</v>
      </c>
      <c r="H12" s="1">
        <f>B12/G12</f>
        <v>88.470588235294116</v>
      </c>
      <c r="I12" s="1">
        <f>H47+H48*C12</f>
        <v>86.790265313940381</v>
      </c>
      <c r="J12" s="1">
        <f>I12*G12</f>
        <v>78.480559060478001</v>
      </c>
      <c r="K12" s="1">
        <f>B12-J12</f>
        <v>1.5194409395219992</v>
      </c>
      <c r="L12" s="1">
        <f>ABS(K12)</f>
        <v>1.5194409395219992</v>
      </c>
      <c r="M12" s="1">
        <f>K12^2</f>
        <v>2.3087007686954957</v>
      </c>
      <c r="N12" s="6">
        <f>L12/B12</f>
        <v>1.8993011744024992E-2</v>
      </c>
    </row>
    <row r="13" spans="1:14">
      <c r="A13" s="11" t="s">
        <v>20</v>
      </c>
      <c r="B13" s="7">
        <v>90</v>
      </c>
      <c r="C13" s="12">
        <v>4</v>
      </c>
      <c r="E13" s="1">
        <f>AVERAGE(B10:B45)</f>
        <v>94</v>
      </c>
      <c r="F13" s="1">
        <f>B13/E13</f>
        <v>0.95744680851063835</v>
      </c>
      <c r="G13" s="1">
        <f>E55</f>
        <v>1.0638297872340425</v>
      </c>
      <c r="H13" s="1">
        <f>B13/G13</f>
        <v>84.600000000000009</v>
      </c>
      <c r="I13" s="1">
        <f>H47+H48*C13</f>
        <v>87.255409487234544</v>
      </c>
      <c r="J13" s="1">
        <f>I13*G13</f>
        <v>92.824903709823985</v>
      </c>
      <c r="K13" s="1">
        <f>B13-J13</f>
        <v>-2.8249037098239853</v>
      </c>
      <c r="L13" s="1">
        <f>ABS(K13)</f>
        <v>2.8249037098239853</v>
      </c>
      <c r="M13" s="1">
        <f>K13^2</f>
        <v>7.9800809697773154</v>
      </c>
      <c r="N13" s="6">
        <f>L13/B13</f>
        <v>3.1387818998044284E-2</v>
      </c>
    </row>
    <row r="14" spans="1:14">
      <c r="A14" s="11" t="s">
        <v>21</v>
      </c>
      <c r="B14" s="7">
        <v>113</v>
      </c>
      <c r="C14" s="12">
        <v>5</v>
      </c>
      <c r="E14" s="1">
        <f>AVERAGE(B10:B45)</f>
        <v>94</v>
      </c>
      <c r="F14" s="1">
        <f>B14/E14</f>
        <v>1.2021276595744681</v>
      </c>
      <c r="G14" s="1">
        <f>F55</f>
        <v>1.3085106382978724</v>
      </c>
      <c r="H14" s="1">
        <f>B14/G14</f>
        <v>86.357723577235774</v>
      </c>
      <c r="I14" s="1">
        <f>H47+H48*C14</f>
        <v>87.720553660528722</v>
      </c>
      <c r="J14" s="1">
        <f>I14*G14</f>
        <v>114.78327766218121</v>
      </c>
      <c r="K14" s="1">
        <f>B14-J14</f>
        <v>-1.7832776621812059</v>
      </c>
      <c r="L14" s="1">
        <f>ABS(K14)</f>
        <v>1.7832776621812059</v>
      </c>
      <c r="M14" s="1">
        <f>K14^2</f>
        <v>3.1800792204344668</v>
      </c>
      <c r="N14" s="6">
        <f>L14/B14</f>
        <v>1.5781218249391202E-2</v>
      </c>
    </row>
    <row r="15" spans="1:14">
      <c r="A15" s="11" t="s">
        <v>22</v>
      </c>
      <c r="B15" s="7">
        <v>110</v>
      </c>
      <c r="C15" s="12">
        <v>6</v>
      </c>
      <c r="E15" s="1">
        <f>AVERAGE(B10:B45)</f>
        <v>94</v>
      </c>
      <c r="F15" s="1">
        <f>B15/E15</f>
        <v>1.1702127659574468</v>
      </c>
      <c r="G15" s="1">
        <f>G55</f>
        <v>1.2234042553191489</v>
      </c>
      <c r="H15" s="1">
        <f>B15/G15</f>
        <v>89.913043478260875</v>
      </c>
      <c r="I15" s="1">
        <f>H47+H48*C15</f>
        <v>88.185697833822886</v>
      </c>
      <c r="J15" s="1">
        <f>I15*G15</f>
        <v>107.88675798818757</v>
      </c>
      <c r="K15" s="1">
        <f>B15-J15</f>
        <v>2.1132420118124315</v>
      </c>
      <c r="L15" s="1">
        <f>ABS(K15)</f>
        <v>2.1132420118124315</v>
      </c>
      <c r="M15" s="1">
        <f>K15^2</f>
        <v>4.4657918004890531</v>
      </c>
      <c r="N15" s="6">
        <f>L15/B15</f>
        <v>1.9211291016476652E-2</v>
      </c>
    </row>
    <row r="16" spans="1:14">
      <c r="A16" s="11" t="s">
        <v>23</v>
      </c>
      <c r="B16" s="7">
        <v>100</v>
      </c>
      <c r="C16" s="12">
        <v>7</v>
      </c>
      <c r="E16" s="1">
        <f>AVERAGE(B10:B45)</f>
        <v>94</v>
      </c>
      <c r="F16" s="1">
        <f>B16/E16</f>
        <v>1.0638297872340425</v>
      </c>
      <c r="G16" s="1">
        <f>H55</f>
        <v>1.1170212765957446</v>
      </c>
      <c r="H16" s="1">
        <f>B16/G16</f>
        <v>89.523809523809533</v>
      </c>
      <c r="I16" s="1">
        <f>H47+H48*C16</f>
        <v>88.650842007117049</v>
      </c>
      <c r="J16" s="1">
        <f>I16*G16</f>
        <v>99.02487671007755</v>
      </c>
      <c r="K16" s="1">
        <f>B16-J16</f>
        <v>0.97512328992245045</v>
      </c>
      <c r="L16" s="1">
        <f>ABS(K16)</f>
        <v>0.97512328992245045</v>
      </c>
      <c r="M16" s="1">
        <f>K16^2</f>
        <v>0.95086543054918338</v>
      </c>
      <c r="N16" s="6">
        <f>L16/B16</f>
        <v>9.7512328992245042E-3</v>
      </c>
    </row>
    <row r="17" spans="1:14">
      <c r="A17" s="11" t="s">
        <v>24</v>
      </c>
      <c r="B17" s="7">
        <v>88</v>
      </c>
      <c r="C17" s="12">
        <v>8</v>
      </c>
      <c r="E17" s="1">
        <f>AVERAGE(B10:B45)</f>
        <v>94</v>
      </c>
      <c r="F17" s="1">
        <f>B17/E17</f>
        <v>0.93617021276595747</v>
      </c>
      <c r="G17" s="1">
        <f>I55</f>
        <v>1.0638297872340425</v>
      </c>
      <c r="H17" s="1">
        <f>B17/G17</f>
        <v>82.72</v>
      </c>
      <c r="I17" s="1">
        <f>H47+H48*C17</f>
        <v>89.115986180411227</v>
      </c>
      <c r="J17" s="1">
        <f>I17*G17</f>
        <v>94.804240617458746</v>
      </c>
      <c r="K17" s="1">
        <f>B17-J17</f>
        <v>-6.8042406174587455</v>
      </c>
      <c r="L17" s="1">
        <f>ABS(K17)</f>
        <v>6.8042406174587455</v>
      </c>
      <c r="M17" s="1">
        <f>K17^2</f>
        <v>46.29769038027537</v>
      </c>
      <c r="N17" s="6">
        <f>L17/B17</f>
        <v>7.7320916107485746E-2</v>
      </c>
    </row>
    <row r="18" spans="1:14">
      <c r="A18" s="11" t="s">
        <v>25</v>
      </c>
      <c r="B18" s="7">
        <v>85</v>
      </c>
      <c r="C18" s="12">
        <v>9</v>
      </c>
      <c r="E18" s="1">
        <f>AVERAGE(B10:B45)</f>
        <v>94</v>
      </c>
      <c r="F18" s="1">
        <f>B18/E18</f>
        <v>0.9042553191489362</v>
      </c>
      <c r="G18" s="1">
        <f>J55</f>
        <v>0.95744680851063835</v>
      </c>
      <c r="H18" s="1">
        <f>B18/G18</f>
        <v>88.777777777777771</v>
      </c>
      <c r="I18" s="1">
        <f>H47+H48*C18</f>
        <v>89.58113035370539</v>
      </c>
      <c r="J18" s="1">
        <f>I18*G18</f>
        <v>85.769167359930691</v>
      </c>
      <c r="K18" s="1">
        <f>B18-J18</f>
        <v>-0.76916735993069096</v>
      </c>
      <c r="L18" s="1">
        <f>ABS(K18)</f>
        <v>0.76916735993069096</v>
      </c>
      <c r="M18" s="1">
        <f>K18^2</f>
        <v>0.59161842758274907</v>
      </c>
      <c r="N18" s="6">
        <f>L18/B18</f>
        <v>9.0490277638904815E-3</v>
      </c>
    </row>
    <row r="19" spans="1:14">
      <c r="A19" s="11" t="s">
        <v>26</v>
      </c>
      <c r="B19" s="7">
        <v>77</v>
      </c>
      <c r="C19" s="12">
        <v>10</v>
      </c>
      <c r="E19" s="1">
        <f>AVERAGE(B10:B45)</f>
        <v>94</v>
      </c>
      <c r="F19" s="1">
        <f>B19/E19</f>
        <v>0.81914893617021278</v>
      </c>
      <c r="G19" s="1">
        <f>K55</f>
        <v>0.85106382978723405</v>
      </c>
      <c r="H19" s="1">
        <f>B19/G19</f>
        <v>90.474999999999994</v>
      </c>
      <c r="I19" s="1">
        <f>H47+H48*C19</f>
        <v>90.046274526999554</v>
      </c>
      <c r="J19" s="1">
        <f>I19*G19</f>
        <v>76.635127257020898</v>
      </c>
      <c r="K19" s="1">
        <f>B19-J19</f>
        <v>0.36487274297910233</v>
      </c>
      <c r="L19" s="1">
        <f>ABS(K19)</f>
        <v>0.36487274297910233</v>
      </c>
      <c r="M19" s="1">
        <f>K19^2</f>
        <v>0.13313211856909407</v>
      </c>
      <c r="N19" s="6">
        <f>L19/B19</f>
        <v>4.738607051676654E-3</v>
      </c>
    </row>
    <row r="20" spans="1:14">
      <c r="A20" s="11" t="s">
        <v>27</v>
      </c>
      <c r="B20" s="7">
        <v>75</v>
      </c>
      <c r="C20" s="12">
        <v>11</v>
      </c>
      <c r="E20" s="1">
        <f>AVERAGE(B10:B45)</f>
        <v>94</v>
      </c>
      <c r="F20" s="1">
        <f>B20/E20</f>
        <v>0.7978723404255319</v>
      </c>
      <c r="G20" s="1">
        <f>L55</f>
        <v>0.85106382978723405</v>
      </c>
      <c r="H20" s="1">
        <f>B20/G20</f>
        <v>88.125</v>
      </c>
      <c r="I20" s="1">
        <f>H47+H48*C20</f>
        <v>90.511418700293731</v>
      </c>
      <c r="J20" s="1">
        <f>I20*G20</f>
        <v>77.030994638547853</v>
      </c>
      <c r="K20" s="1">
        <f>B20-J20</f>
        <v>-2.0309946385478526</v>
      </c>
      <c r="L20" s="1">
        <f>ABS(K20)</f>
        <v>2.0309946385478526</v>
      </c>
      <c r="M20" s="1">
        <f>K20^2</f>
        <v>4.1249392218101226</v>
      </c>
      <c r="N20" s="6">
        <f>L20/B20</f>
        <v>2.7079928513971369E-2</v>
      </c>
    </row>
    <row r="21" spans="1:14">
      <c r="A21" s="11" t="s">
        <v>28</v>
      </c>
      <c r="B21" s="7">
        <v>82</v>
      </c>
      <c r="C21" s="12">
        <v>12</v>
      </c>
      <c r="E21" s="1">
        <f>AVERAGE(B10:B45)</f>
        <v>94</v>
      </c>
      <c r="F21" s="1">
        <f>B21/E21</f>
        <v>0.87234042553191493</v>
      </c>
      <c r="G21" s="1">
        <f>M55</f>
        <v>0.85106382978723405</v>
      </c>
      <c r="H21" s="1">
        <f>B21/G21</f>
        <v>96.35</v>
      </c>
      <c r="I21" s="1">
        <f>H47+H48*C21</f>
        <v>90.976562873587895</v>
      </c>
      <c r="J21" s="1">
        <f>I21*G21</f>
        <v>77.426862020074807</v>
      </c>
      <c r="K21" s="1">
        <f>B21-J21</f>
        <v>4.5731379799251926</v>
      </c>
      <c r="L21" s="1">
        <f>ABS(K21)</f>
        <v>4.5731379799251926</v>
      </c>
      <c r="M21" s="1">
        <f>K21^2</f>
        <v>20.913590983434272</v>
      </c>
      <c r="N21" s="6">
        <f>L21/B21</f>
        <v>5.5769975364941375E-2</v>
      </c>
    </row>
    <row r="22" spans="1:14">
      <c r="A22" s="11" t="s">
        <v>29</v>
      </c>
      <c r="B22" s="7">
        <v>85</v>
      </c>
      <c r="C22" s="12">
        <v>13</v>
      </c>
      <c r="E22" s="1">
        <f>AVERAGE(B10:B45)</f>
        <v>94</v>
      </c>
      <c r="F22" s="1">
        <f>B22/E22</f>
        <v>0.9042553191489362</v>
      </c>
      <c r="G22" s="1">
        <f>B55</f>
        <v>0.95744680851063835</v>
      </c>
      <c r="H22" s="1">
        <f>B22/G22</f>
        <v>88.777777777777771</v>
      </c>
      <c r="I22" s="1">
        <f>H47+H48*C22</f>
        <v>91.441707046882073</v>
      </c>
      <c r="J22" s="1">
        <f>I22*G22</f>
        <v>87.550570576801988</v>
      </c>
      <c r="K22" s="1">
        <f>B22-J22</f>
        <v>-2.550570576801988</v>
      </c>
      <c r="L22" s="1">
        <f>ABS(K22)</f>
        <v>2.550570576801988</v>
      </c>
      <c r="M22" s="1">
        <f>K22^2</f>
        <v>6.5054102672480258</v>
      </c>
      <c r="N22" s="6">
        <f>L22/B22</f>
        <v>3.0006712668258682E-2</v>
      </c>
    </row>
    <row r="23" spans="1:14">
      <c r="A23" s="11" t="s">
        <v>30</v>
      </c>
      <c r="B23" s="7">
        <v>85</v>
      </c>
      <c r="C23" s="12">
        <v>14</v>
      </c>
      <c r="E23" s="1">
        <f>AVERAGE(B10:B45)</f>
        <v>94</v>
      </c>
      <c r="F23" s="1">
        <f>B23/E23</f>
        <v>0.9042553191489362</v>
      </c>
      <c r="G23" s="1">
        <f>C55</f>
        <v>0.85106382978723405</v>
      </c>
      <c r="H23" s="1">
        <f>B23/G23</f>
        <v>99.875</v>
      </c>
      <c r="I23" s="1">
        <f>H47+H48*C23</f>
        <v>91.906851220176236</v>
      </c>
      <c r="J23" s="1">
        <f>I23*G23</f>
        <v>78.218596783128717</v>
      </c>
      <c r="K23" s="1">
        <f>B23-J23</f>
        <v>6.7814032168712828</v>
      </c>
      <c r="L23" s="1">
        <f>ABS(K23)</f>
        <v>6.7814032168712828</v>
      </c>
      <c r="M23" s="1">
        <f>K23^2</f>
        <v>45.987429589792185</v>
      </c>
      <c r="N23" s="6">
        <f>L23/B23</f>
        <v>7.9781214316132734E-2</v>
      </c>
    </row>
    <row r="24" spans="1:14">
      <c r="A24" s="11" t="s">
        <v>31</v>
      </c>
      <c r="B24" s="7">
        <v>93</v>
      </c>
      <c r="C24" s="12">
        <v>15</v>
      </c>
      <c r="E24" s="1">
        <f>AVERAGE(B10:B45)</f>
        <v>94</v>
      </c>
      <c r="F24" s="1">
        <f>B24/E24</f>
        <v>0.98936170212765961</v>
      </c>
      <c r="G24" s="1">
        <f>D55</f>
        <v>0.9042553191489362</v>
      </c>
      <c r="H24" s="1">
        <f>B24/G24</f>
        <v>102.84705882352941</v>
      </c>
      <c r="I24" s="1">
        <f>H47+H48*C24</f>
        <v>92.371995393470399</v>
      </c>
      <c r="J24" s="1">
        <f>I24*G24</f>
        <v>83.527868174946647</v>
      </c>
      <c r="K24" s="1">
        <f>B24-J24</f>
        <v>9.4721318250533528</v>
      </c>
      <c r="L24" s="1">
        <f>ABS(K24)</f>
        <v>9.4721318250533528</v>
      </c>
      <c r="M24" s="1">
        <f>K24^2</f>
        <v>89.721281311188562</v>
      </c>
      <c r="N24" s="6">
        <f>L24/B24</f>
        <v>0.10185087983928337</v>
      </c>
    </row>
    <row r="25" spans="1:14">
      <c r="A25" s="11" t="s">
        <v>32</v>
      </c>
      <c r="B25" s="7">
        <v>95</v>
      </c>
      <c r="C25" s="12">
        <v>16</v>
      </c>
      <c r="E25" s="1">
        <f>AVERAGE(B10:B45)</f>
        <v>94</v>
      </c>
      <c r="F25" s="1">
        <f>B25/E25</f>
        <v>1.0106382978723405</v>
      </c>
      <c r="G25" s="1">
        <f>E55</f>
        <v>1.0638297872340425</v>
      </c>
      <c r="H25" s="1">
        <f>B25/G25</f>
        <v>89.3</v>
      </c>
      <c r="I25" s="1">
        <f>H47+H48*C25</f>
        <v>92.837139566764577</v>
      </c>
      <c r="J25" s="1">
        <f>I25*G25</f>
        <v>98.762914432728266</v>
      </c>
      <c r="K25" s="1">
        <f>B25-J25</f>
        <v>-3.762914432728266</v>
      </c>
      <c r="L25" s="1">
        <f>ABS(K25)</f>
        <v>3.762914432728266</v>
      </c>
      <c r="M25" s="1">
        <f>K25^2</f>
        <v>14.159525028034688</v>
      </c>
      <c r="N25" s="6">
        <f>L25/B25</f>
        <v>3.9609625607665955E-2</v>
      </c>
    </row>
    <row r="26" spans="1:14">
      <c r="A26" s="11" t="s">
        <v>33</v>
      </c>
      <c r="B26" s="7">
        <v>125</v>
      </c>
      <c r="C26" s="12">
        <v>17</v>
      </c>
      <c r="E26" s="1">
        <f>AVERAGE(B10:B45)</f>
        <v>94</v>
      </c>
      <c r="F26" s="1">
        <f>B26/E26</f>
        <v>1.3297872340425532</v>
      </c>
      <c r="G26" s="1">
        <f>F55</f>
        <v>1.3085106382978724</v>
      </c>
      <c r="H26" s="1">
        <f>B26/G26</f>
        <v>95.528455284552848</v>
      </c>
      <c r="I26" s="1">
        <f>H47+H48*C26</f>
        <v>93.302283740058741</v>
      </c>
      <c r="J26" s="1">
        <f>I26*G26</f>
        <v>122.08703085135346</v>
      </c>
      <c r="K26" s="1">
        <f>B26-J26</f>
        <v>2.912969148646539</v>
      </c>
      <c r="L26" s="1">
        <f>ABS(K26)</f>
        <v>2.912969148646539</v>
      </c>
      <c r="M26" s="1">
        <f>K26^2</f>
        <v>8.4853892609665422</v>
      </c>
      <c r="N26" s="6">
        <f>L26/B26</f>
        <v>2.3303753189172313E-2</v>
      </c>
    </row>
    <row r="27" spans="1:14">
      <c r="A27" s="11" t="s">
        <v>34</v>
      </c>
      <c r="B27" s="7">
        <v>115</v>
      </c>
      <c r="C27" s="12">
        <v>18</v>
      </c>
      <c r="E27" s="1">
        <f>AVERAGE(B10:B45)</f>
        <v>94</v>
      </c>
      <c r="F27" s="1">
        <f>B27/E27</f>
        <v>1.2234042553191489</v>
      </c>
      <c r="G27" s="1">
        <f>G55</f>
        <v>1.2234042553191489</v>
      </c>
      <c r="H27" s="1">
        <f>B27/G27</f>
        <v>94</v>
      </c>
      <c r="I27" s="1">
        <f>H47+H48*C27</f>
        <v>93.767427913352904</v>
      </c>
      <c r="J27" s="1">
        <f>I27*G27</f>
        <v>114.71547031952748</v>
      </c>
      <c r="K27" s="1">
        <f>B27-J27</f>
        <v>0.28452968047251659</v>
      </c>
      <c r="L27" s="1">
        <f>ABS(K27)</f>
        <v>0.28452968047251659</v>
      </c>
      <c r="M27" s="1">
        <f>K27^2</f>
        <v>8.0957139069792391E-2</v>
      </c>
      <c r="N27" s="6">
        <f>L27/B27</f>
        <v>2.4741711345436226E-3</v>
      </c>
    </row>
    <row r="28" spans="1:14">
      <c r="A28" s="11" t="s">
        <v>35</v>
      </c>
      <c r="B28" s="7">
        <v>102</v>
      </c>
      <c r="C28" s="12">
        <v>19</v>
      </c>
      <c r="E28" s="1">
        <f>AVERAGE(B10:B45)</f>
        <v>94</v>
      </c>
      <c r="F28" s="1">
        <f>B28/E28</f>
        <v>1.0851063829787233</v>
      </c>
      <c r="G28" s="1">
        <f>H55</f>
        <v>1.1170212765957446</v>
      </c>
      <c r="H28" s="1">
        <f>B28/G28</f>
        <v>91.314285714285717</v>
      </c>
      <c r="I28" s="1">
        <f>H47+H48*C28</f>
        <v>94.232572086647082</v>
      </c>
      <c r="J28" s="1">
        <f>I28*G28</f>
        <v>105.25978796912705</v>
      </c>
      <c r="K28" s="1">
        <f>B28-J28</f>
        <v>-3.2597879691270464</v>
      </c>
      <c r="L28" s="1">
        <f>ABS(K28)</f>
        <v>3.2597879691270464</v>
      </c>
      <c r="M28" s="1">
        <f>K28^2</f>
        <v>10.626217603665433</v>
      </c>
      <c r="N28" s="6">
        <f>L28/B28</f>
        <v>3.1958705579676928E-2</v>
      </c>
    </row>
    <row r="29" spans="1:14">
      <c r="A29" s="11" t="s">
        <v>36</v>
      </c>
      <c r="B29" s="7">
        <v>102</v>
      </c>
      <c r="C29" s="12">
        <v>20</v>
      </c>
      <c r="E29" s="1">
        <f>AVERAGE(B10:B45)</f>
        <v>94</v>
      </c>
      <c r="F29" s="1">
        <f>B29/E29</f>
        <v>1.0851063829787233</v>
      </c>
      <c r="G29" s="1">
        <f>I55</f>
        <v>1.0638297872340425</v>
      </c>
      <c r="H29" s="1">
        <f>B29/G29</f>
        <v>95.88</v>
      </c>
      <c r="I29" s="1">
        <f>H47+H48*C29</f>
        <v>94.697716259941245</v>
      </c>
      <c r="J29" s="1">
        <f>I29*G29</f>
        <v>100.74225134036303</v>
      </c>
      <c r="K29" s="1">
        <f>B29-J29</f>
        <v>1.2577486596369738</v>
      </c>
      <c r="L29" s="1">
        <f>ABS(K29)</f>
        <v>1.2577486596369738</v>
      </c>
      <c r="M29" s="1">
        <f>K29^2</f>
        <v>1.5819316908186041</v>
      </c>
      <c r="N29" s="6">
        <f>L29/B29</f>
        <v>1.2330869212127194E-2</v>
      </c>
    </row>
    <row r="30" spans="1:14">
      <c r="A30" s="11" t="s">
        <v>37</v>
      </c>
      <c r="B30" s="7">
        <v>90</v>
      </c>
      <c r="C30" s="12">
        <v>21</v>
      </c>
      <c r="E30" s="1">
        <f>AVERAGE(B10:B45)</f>
        <v>94</v>
      </c>
      <c r="F30" s="1">
        <f>B30/E30</f>
        <v>0.95744680851063835</v>
      </c>
      <c r="G30" s="1">
        <f>J55</f>
        <v>0.95744680851063835</v>
      </c>
      <c r="H30" s="1">
        <f>B30/G30</f>
        <v>94</v>
      </c>
      <c r="I30" s="1">
        <f>H47+H48*C30</f>
        <v>95.162860433235409</v>
      </c>
      <c r="J30" s="1">
        <f>I30*G30</f>
        <v>91.113377010544539</v>
      </c>
      <c r="K30" s="1">
        <f>B30-J30</f>
        <v>-1.1133770105445393</v>
      </c>
      <c r="L30" s="1">
        <f>ABS(K30)</f>
        <v>1.1133770105445393</v>
      </c>
      <c r="M30" s="1">
        <f>K30^2</f>
        <v>1.2396083676090952</v>
      </c>
      <c r="N30" s="6">
        <f>L30/B30</f>
        <v>1.2370855672717103E-2</v>
      </c>
    </row>
    <row r="31" spans="1:14">
      <c r="A31" s="11" t="s">
        <v>38</v>
      </c>
      <c r="B31" s="7">
        <v>78</v>
      </c>
      <c r="C31" s="12">
        <v>22</v>
      </c>
      <c r="E31" s="1">
        <f>AVERAGE(B10:B45)</f>
        <v>94</v>
      </c>
      <c r="F31" s="1">
        <f>B31/E31</f>
        <v>0.82978723404255317</v>
      </c>
      <c r="G31" s="1">
        <f>K55</f>
        <v>0.85106382978723405</v>
      </c>
      <c r="H31" s="1">
        <f>B31/G31</f>
        <v>91.65</v>
      </c>
      <c r="I31" s="1">
        <f>H47+H48*C31</f>
        <v>95.628004606529586</v>
      </c>
      <c r="J31" s="1">
        <f>I31*G31</f>
        <v>81.385535835344328</v>
      </c>
      <c r="K31" s="1">
        <f>B31-J31</f>
        <v>-3.3855358353443279</v>
      </c>
      <c r="L31" s="1">
        <f>ABS(K31)</f>
        <v>3.3855358353443279</v>
      </c>
      <c r="M31" s="1">
        <f>K31^2</f>
        <v>11.461852892400616</v>
      </c>
      <c r="N31" s="6">
        <f>L31/B31</f>
        <v>4.3404305581337538E-2</v>
      </c>
    </row>
    <row r="32" spans="1:14">
      <c r="A32" s="11" t="s">
        <v>39</v>
      </c>
      <c r="B32" s="7">
        <v>82</v>
      </c>
      <c r="C32" s="12">
        <v>23</v>
      </c>
      <c r="E32" s="1">
        <f>AVERAGE(B10:B45)</f>
        <v>94</v>
      </c>
      <c r="F32" s="1">
        <f>B32/E32</f>
        <v>0.87234042553191493</v>
      </c>
      <c r="G32" s="1">
        <f>L55</f>
        <v>0.85106382978723405</v>
      </c>
      <c r="H32" s="1">
        <f>B32/G32</f>
        <v>96.35</v>
      </c>
      <c r="I32" s="1">
        <f>H47+H48*C32</f>
        <v>96.09314877982375</v>
      </c>
      <c r="J32" s="1">
        <f>I32*G32</f>
        <v>81.781403216871283</v>
      </c>
      <c r="K32" s="1">
        <f>B32-J32</f>
        <v>0.21859678312871722</v>
      </c>
      <c r="L32" s="1">
        <f>ABS(K32)</f>
        <v>0.21859678312871722</v>
      </c>
      <c r="M32" s="1">
        <f>K32^2</f>
        <v>4.7784553594223428E-2</v>
      </c>
      <c r="N32" s="6">
        <f>L32/B32</f>
        <v>2.6658144283989906E-3</v>
      </c>
    </row>
    <row r="33" spans="1:14">
      <c r="A33" s="11" t="s">
        <v>40</v>
      </c>
      <c r="B33" s="7">
        <v>78</v>
      </c>
      <c r="C33" s="12">
        <v>24</v>
      </c>
      <c r="E33" s="1">
        <f>AVERAGE(B10:B45)</f>
        <v>94</v>
      </c>
      <c r="F33" s="1">
        <f>B33/E33</f>
        <v>0.82978723404255317</v>
      </c>
      <c r="G33" s="1">
        <f>M55</f>
        <v>0.85106382978723405</v>
      </c>
      <c r="H33" s="1">
        <f>B33/G33</f>
        <v>91.65</v>
      </c>
      <c r="I33" s="1">
        <f>H47+H48*C33</f>
        <v>96.558292953117913</v>
      </c>
      <c r="J33" s="1">
        <f>I33*G33</f>
        <v>82.177270598398223</v>
      </c>
      <c r="K33" s="1">
        <f>B33-J33</f>
        <v>-4.1772705983982235</v>
      </c>
      <c r="L33" s="1">
        <f>ABS(K33)</f>
        <v>4.1772705983982235</v>
      </c>
      <c r="M33" s="1">
        <f>K33^2</f>
        <v>17.449589652242253</v>
      </c>
      <c r="N33" s="6">
        <f>L33/B33</f>
        <v>5.3554751261515689E-2</v>
      </c>
    </row>
    <row r="34" spans="1:14">
      <c r="A34" s="11" t="s">
        <v>41</v>
      </c>
      <c r="B34" s="7">
        <v>105</v>
      </c>
      <c r="C34" s="12">
        <v>25</v>
      </c>
      <c r="E34" s="1">
        <f>AVERAGE(B10:B45)</f>
        <v>94</v>
      </c>
      <c r="F34" s="1">
        <f>B34/E34</f>
        <v>1.1170212765957446</v>
      </c>
      <c r="G34" s="1">
        <f>B55</f>
        <v>0.95744680851063835</v>
      </c>
      <c r="H34" s="1">
        <f>B34/G34</f>
        <v>109.66666666666666</v>
      </c>
      <c r="I34" s="1">
        <f>H47+H48*C34</f>
        <v>97.023437126412091</v>
      </c>
      <c r="J34" s="1">
        <f>I34*G34</f>
        <v>92.894780227415836</v>
      </c>
      <c r="K34" s="1">
        <f>B34-J34</f>
        <v>12.105219772584164</v>
      </c>
      <c r="L34" s="1">
        <f>ABS(K34)</f>
        <v>12.105219772584164</v>
      </c>
      <c r="M34" s="1">
        <f>K34^2</f>
        <v>146.53634574256259</v>
      </c>
      <c r="N34" s="6">
        <f>L34/B34</f>
        <v>0.11528780735794442</v>
      </c>
    </row>
    <row r="35" spans="1:14">
      <c r="A35" s="11" t="s">
        <v>42</v>
      </c>
      <c r="B35" s="7">
        <v>85</v>
      </c>
      <c r="C35" s="12">
        <v>26</v>
      </c>
      <c r="E35" s="1">
        <f>AVERAGE(B10:B45)</f>
        <v>94</v>
      </c>
      <c r="F35" s="1">
        <f>B35/E35</f>
        <v>0.9042553191489362</v>
      </c>
      <c r="G35" s="1">
        <f>C55</f>
        <v>0.85106382978723405</v>
      </c>
      <c r="H35" s="1">
        <f>B35/G35</f>
        <v>99.875</v>
      </c>
      <c r="I35" s="1">
        <f>H47+H48*C35</f>
        <v>97.488581299706254</v>
      </c>
      <c r="J35" s="1">
        <f>I35*G35</f>
        <v>82.969005361452133</v>
      </c>
      <c r="K35" s="1">
        <f>B35-J35</f>
        <v>2.0309946385478668</v>
      </c>
      <c r="L35" s="1">
        <f>ABS(K35)</f>
        <v>2.0309946385478668</v>
      </c>
      <c r="M35" s="1">
        <f>K35^2</f>
        <v>4.1249392218101804</v>
      </c>
      <c r="N35" s="6">
        <f>L35/B35</f>
        <v>2.3894054571151374E-2</v>
      </c>
    </row>
    <row r="36" spans="1:14">
      <c r="A36" s="11" t="s">
        <v>43</v>
      </c>
      <c r="B36" s="7">
        <v>82</v>
      </c>
      <c r="C36" s="12">
        <v>27</v>
      </c>
      <c r="E36" s="1">
        <f>AVERAGE(B10:B45)</f>
        <v>94</v>
      </c>
      <c r="F36" s="1">
        <f>B36/E36</f>
        <v>0.87234042553191493</v>
      </c>
      <c r="G36" s="1">
        <f>D55</f>
        <v>0.9042553191489362</v>
      </c>
      <c r="H36" s="1">
        <f>B36/G36</f>
        <v>90.682352941176461</v>
      </c>
      <c r="I36" s="1">
        <f>H47+H48*C36</f>
        <v>97.953725473000418</v>
      </c>
      <c r="J36" s="1">
        <f>I36*G36</f>
        <v>88.575177289415279</v>
      </c>
      <c r="K36" s="1">
        <f>B36-J36</f>
        <v>-6.5751772894152793</v>
      </c>
      <c r="L36" s="1">
        <f>ABS(K36)</f>
        <v>6.5751772894152793</v>
      </c>
      <c r="M36" s="1">
        <f>K36^2</f>
        <v>43.23295638724246</v>
      </c>
      <c r="N36" s="6">
        <f>L36/B36</f>
        <v>8.0185088895308287E-2</v>
      </c>
    </row>
    <row r="37" spans="1:14">
      <c r="A37" s="11" t="s">
        <v>44</v>
      </c>
      <c r="B37" s="7">
        <v>115</v>
      </c>
      <c r="C37" s="12">
        <v>28</v>
      </c>
      <c r="E37" s="1">
        <f>AVERAGE(B10:B45)</f>
        <v>94</v>
      </c>
      <c r="F37" s="1">
        <f>B37/E37</f>
        <v>1.2234042553191489</v>
      </c>
      <c r="G37" s="1">
        <f>E55</f>
        <v>1.0638297872340425</v>
      </c>
      <c r="H37" s="1">
        <f>B37/G37</f>
        <v>108.10000000000001</v>
      </c>
      <c r="I37" s="1">
        <f>H47+H48*C37</f>
        <v>98.418869646294596</v>
      </c>
      <c r="J37" s="1">
        <f>I37*G37</f>
        <v>104.70092515563255</v>
      </c>
      <c r="K37" s="1">
        <f>B37-J37</f>
        <v>10.299074844367453</v>
      </c>
      <c r="L37" s="1">
        <f>ABS(K37)</f>
        <v>10.299074844367453</v>
      </c>
      <c r="M37" s="1">
        <f>K37^2</f>
        <v>106.07094264988248</v>
      </c>
      <c r="N37" s="6">
        <f>L37/B37</f>
        <v>8.9557172559716985E-2</v>
      </c>
    </row>
    <row r="38" spans="1:14">
      <c r="A38" s="11" t="s">
        <v>45</v>
      </c>
      <c r="B38" s="7">
        <v>131</v>
      </c>
      <c r="C38" s="12">
        <v>29</v>
      </c>
      <c r="E38" s="1">
        <f>AVERAGE(B10:B45)</f>
        <v>94</v>
      </c>
      <c r="F38" s="1">
        <f>B38/E38</f>
        <v>1.3936170212765957</v>
      </c>
      <c r="G38" s="1">
        <f>F55</f>
        <v>1.3085106382978724</v>
      </c>
      <c r="H38" s="1">
        <f>B38/G38</f>
        <v>100.11382113821138</v>
      </c>
      <c r="I38" s="1">
        <f>H47+H48*C38</f>
        <v>98.884013819588759</v>
      </c>
      <c r="J38" s="1">
        <f>I38*G38</f>
        <v>129.39078404052572</v>
      </c>
      <c r="K38" s="1">
        <f>B38-J38</f>
        <v>1.6092159594742839</v>
      </c>
      <c r="L38" s="1">
        <f>ABS(K38)</f>
        <v>1.6092159594742839</v>
      </c>
      <c r="M38" s="1">
        <f>K38^2</f>
        <v>2.5895760042267399</v>
      </c>
      <c r="N38" s="6">
        <f>L38/B38</f>
        <v>1.2284091293696823E-2</v>
      </c>
    </row>
    <row r="39" spans="1:14">
      <c r="A39" s="11" t="s">
        <v>46</v>
      </c>
      <c r="B39" s="7">
        <v>120</v>
      </c>
      <c r="C39" s="12">
        <v>30</v>
      </c>
      <c r="E39" s="1">
        <f>AVERAGE(B10:B45)</f>
        <v>94</v>
      </c>
      <c r="F39" s="1">
        <f>B39/E39</f>
        <v>1.2765957446808511</v>
      </c>
      <c r="G39" s="1">
        <f>G55</f>
        <v>1.2234042553191489</v>
      </c>
      <c r="H39" s="1">
        <f>B39/G39</f>
        <v>98.08695652173914</v>
      </c>
      <c r="I39" s="1">
        <f>H47+H48*C39</f>
        <v>99.349157992882922</v>
      </c>
      <c r="J39" s="1">
        <f>I39*G39</f>
        <v>121.5441826508674</v>
      </c>
      <c r="K39" s="1">
        <f>B39-J39</f>
        <v>-1.5441826508673984</v>
      </c>
      <c r="L39" s="1">
        <f>ABS(K39)</f>
        <v>1.5441826508673984</v>
      </c>
      <c r="M39" s="1">
        <f>K39^2</f>
        <v>2.3845000592398655</v>
      </c>
      <c r="N39" s="6">
        <f>L39/B39</f>
        <v>1.2868188757228319E-2</v>
      </c>
    </row>
    <row r="40" spans="1:14">
      <c r="A40" s="11" t="s">
        <v>47</v>
      </c>
      <c r="B40" s="7">
        <v>113</v>
      </c>
      <c r="C40" s="12">
        <v>31</v>
      </c>
      <c r="E40" s="1">
        <f>AVERAGE(B10:B45)</f>
        <v>94</v>
      </c>
      <c r="F40" s="1">
        <f>B40/E40</f>
        <v>1.2021276595744681</v>
      </c>
      <c r="G40" s="1">
        <f>H55</f>
        <v>1.1170212765957446</v>
      </c>
      <c r="H40" s="1">
        <f>B40/G40</f>
        <v>101.16190476190476</v>
      </c>
      <c r="I40" s="1">
        <f>H47+H48*C40</f>
        <v>99.8143021661771</v>
      </c>
      <c r="J40" s="1">
        <f>I40*G40</f>
        <v>111.49469922817654</v>
      </c>
      <c r="K40" s="1">
        <f>B40-J40</f>
        <v>1.5053007718234568</v>
      </c>
      <c r="L40" s="1">
        <f>ABS(K40)</f>
        <v>1.5053007718234568</v>
      </c>
      <c r="M40" s="1">
        <f>K40^2</f>
        <v>2.2659304136522946</v>
      </c>
      <c r="N40" s="6">
        <f>L40/B40</f>
        <v>1.3321245768349175E-2</v>
      </c>
    </row>
    <row r="41" spans="1:14">
      <c r="A41" s="11" t="s">
        <v>48</v>
      </c>
      <c r="B41" s="7">
        <v>110</v>
      </c>
      <c r="C41" s="12">
        <v>32</v>
      </c>
      <c r="E41" s="1">
        <f>AVERAGE(B10:B45)</f>
        <v>94</v>
      </c>
      <c r="F41" s="1">
        <f>B41/E41</f>
        <v>1.1702127659574468</v>
      </c>
      <c r="G41" s="1">
        <f>I55</f>
        <v>1.0638297872340425</v>
      </c>
      <c r="H41" s="1">
        <f>B41/G41</f>
        <v>103.4</v>
      </c>
      <c r="I41" s="1">
        <f>H47+H48*C41</f>
        <v>100.27944633947126</v>
      </c>
      <c r="J41" s="1">
        <f>I41*G41</f>
        <v>106.68026206326731</v>
      </c>
      <c r="K41" s="1">
        <f>B41-J41</f>
        <v>3.3197379367326931</v>
      </c>
      <c r="L41" s="1">
        <f>ABS(K41)</f>
        <v>3.3197379367326931</v>
      </c>
      <c r="M41" s="1">
        <f>K41^2</f>
        <v>11.020659968582239</v>
      </c>
      <c r="N41" s="6">
        <f>L41/B41</f>
        <v>3.017943578847903E-2</v>
      </c>
    </row>
    <row r="42" spans="1:14">
      <c r="A42" s="11" t="s">
        <v>49</v>
      </c>
      <c r="B42" s="7">
        <v>95</v>
      </c>
      <c r="C42" s="12">
        <v>33</v>
      </c>
      <c r="E42" s="1">
        <f>AVERAGE(B10:B45)</f>
        <v>94</v>
      </c>
      <c r="F42" s="1">
        <f>B42/E42</f>
        <v>1.0106382978723405</v>
      </c>
      <c r="G42" s="1">
        <f>J55</f>
        <v>0.95744680851063835</v>
      </c>
      <c r="H42" s="1">
        <f>B42/G42</f>
        <v>99.222222222222214</v>
      </c>
      <c r="I42" s="1">
        <f>H47+H48*C42</f>
        <v>100.74459051276543</v>
      </c>
      <c r="J42" s="1">
        <f>I42*G42</f>
        <v>96.457586661158388</v>
      </c>
      <c r="K42" s="1">
        <f>B42-J42</f>
        <v>-1.4575866611583876</v>
      </c>
      <c r="L42" s="1">
        <f>ABS(K42)</f>
        <v>1.4575866611583876</v>
      </c>
      <c r="M42" s="1">
        <f>K42^2</f>
        <v>2.1245588747868562</v>
      </c>
      <c r="N42" s="6">
        <f>L42/B42</f>
        <v>1.5343017485877764E-2</v>
      </c>
    </row>
    <row r="43" spans="1:14">
      <c r="A43" s="11" t="s">
        <v>50</v>
      </c>
      <c r="B43" s="7">
        <v>85</v>
      </c>
      <c r="C43" s="12">
        <v>34</v>
      </c>
      <c r="E43" s="1">
        <f>AVERAGE(B10:B45)</f>
        <v>94</v>
      </c>
      <c r="F43" s="1">
        <f>B43/E43</f>
        <v>0.9042553191489362</v>
      </c>
      <c r="G43" s="1">
        <f>K55</f>
        <v>0.85106382978723405</v>
      </c>
      <c r="H43" s="1">
        <f>B43/G43</f>
        <v>99.875</v>
      </c>
      <c r="I43" s="1">
        <f>H47+H48*C43</f>
        <v>101.2097346860596</v>
      </c>
      <c r="J43" s="1">
        <f>I43*G43</f>
        <v>86.135944413667744</v>
      </c>
      <c r="K43" s="1">
        <f>B43-J43</f>
        <v>-1.1359444136677439</v>
      </c>
      <c r="L43" s="1">
        <f>ABS(K43)</f>
        <v>1.1359444136677439</v>
      </c>
      <c r="M43" s="1">
        <f>K43^2</f>
        <v>1.2903697109429544</v>
      </c>
      <c r="N43" s="6">
        <f>L43/B43</f>
        <v>1.3364051925502869E-2</v>
      </c>
    </row>
    <row r="44" spans="1:14">
      <c r="A44" s="11" t="s">
        <v>51</v>
      </c>
      <c r="B44" s="7">
        <v>83</v>
      </c>
      <c r="C44" s="12">
        <v>35</v>
      </c>
      <c r="E44" s="1">
        <f>AVERAGE(B10:B45)</f>
        <v>94</v>
      </c>
      <c r="F44" s="1">
        <f>B44/E44</f>
        <v>0.88297872340425532</v>
      </c>
      <c r="G44" s="1">
        <f>L55</f>
        <v>0.85106382978723405</v>
      </c>
      <c r="H44" s="1">
        <f>B44/G44</f>
        <v>97.525000000000006</v>
      </c>
      <c r="I44" s="1">
        <f>H47+H48*C44</f>
        <v>101.67487885935377</v>
      </c>
      <c r="J44" s="1">
        <f>I44*G44</f>
        <v>86.531811795194699</v>
      </c>
      <c r="K44" s="1">
        <f>B44-J44</f>
        <v>-3.5318117951946988</v>
      </c>
      <c r="L44" s="1">
        <f>ABS(K44)</f>
        <v>3.5318117951946988</v>
      </c>
      <c r="M44" s="1">
        <f>K44^2</f>
        <v>12.473694556676401</v>
      </c>
      <c r="N44" s="6">
        <f>L44/B44</f>
        <v>4.2551949339695166E-2</v>
      </c>
    </row>
    <row r="45" spans="1:14" ht="13.5" thickBot="1">
      <c r="A45" s="13" t="s">
        <v>52</v>
      </c>
      <c r="B45" s="14">
        <v>80</v>
      </c>
      <c r="C45" s="15">
        <v>36</v>
      </c>
      <c r="E45" s="1">
        <f>AVERAGE(B10:B45)</f>
        <v>94</v>
      </c>
      <c r="F45" s="1">
        <f>B45/E45</f>
        <v>0.85106382978723405</v>
      </c>
      <c r="G45" s="1">
        <f>M55</f>
        <v>0.85106382978723405</v>
      </c>
      <c r="H45" s="1">
        <f>B45/G45</f>
        <v>94</v>
      </c>
      <c r="I45" s="1">
        <f>H47+H48*C45</f>
        <v>102.14002303264795</v>
      </c>
      <c r="J45" s="1">
        <f>I45*G45</f>
        <v>86.927679176721654</v>
      </c>
      <c r="K45" s="1">
        <f>B45-J45</f>
        <v>-6.9276791767216537</v>
      </c>
      <c r="L45" s="1">
        <f>ABS(K45)</f>
        <v>6.9276791767216537</v>
      </c>
      <c r="M45" s="1">
        <f>K45^2</f>
        <v>47.992738775582808</v>
      </c>
      <c r="N45" s="6">
        <f>L45/B45</f>
        <v>8.6595989709020674E-2</v>
      </c>
    </row>
    <row r="46" spans="1:14">
      <c r="J46" s="1" t="s">
        <v>69</v>
      </c>
      <c r="K46" s="1">
        <f>SUM(K10:K45)</f>
        <v>2.0337686725950306</v>
      </c>
      <c r="L46" s="1">
        <f>SUM(L10:L45)</f>
        <v>120.65171173040592</v>
      </c>
      <c r="M46" s="1">
        <f>SUM(M10:M45)</f>
        <v>697.29703700399511</v>
      </c>
      <c r="N46" s="6">
        <f>SUM(N10:N45)</f>
        <v>1.3149518370122126</v>
      </c>
    </row>
    <row r="47" spans="1:14">
      <c r="E47" s="1" t="s">
        <v>6</v>
      </c>
      <c r="G47" s="1" t="s">
        <v>66</v>
      </c>
      <c r="H47" s="1">
        <f>INTERCEPT(H10:H45,C10:C45)</f>
        <v>85.394832794057876</v>
      </c>
      <c r="K47" s="1">
        <f>AVERAGE(K10:K45)</f>
        <v>5.649357423875085E-2</v>
      </c>
      <c r="L47" s="1">
        <f>AVERAGE(L10:L45)</f>
        <v>3.3514364369557201</v>
      </c>
      <c r="M47" s="1">
        <f>AVERAGE(M10:M45)</f>
        <v>19.369362138999865</v>
      </c>
      <c r="N47" s="6">
        <f>AVERAGE(N10:N45)</f>
        <v>3.652643991700591E-2</v>
      </c>
    </row>
    <row r="48" spans="1:14">
      <c r="G48" s="1" t="s">
        <v>67</v>
      </c>
      <c r="H48" s="1">
        <f>SLOPE(H10:H45,C10:C45)</f>
        <v>0.46514417329416841</v>
      </c>
      <c r="K48" s="1" t="s">
        <v>70</v>
      </c>
      <c r="L48" s="1" t="s">
        <v>71</v>
      </c>
      <c r="M48" s="1" t="s">
        <v>72</v>
      </c>
      <c r="N48" s="1" t="s">
        <v>73</v>
      </c>
    </row>
    <row r="49" spans="1:13">
      <c r="L49" s="1" t="s">
        <v>74</v>
      </c>
      <c r="M49" s="1">
        <f>SQRT(M46/(COUNT(H10:H45)-2-12))</f>
        <v>5.6298596664408924</v>
      </c>
    </row>
    <row r="50" spans="1:13">
      <c r="A50" s="16" t="s">
        <v>53</v>
      </c>
    </row>
    <row r="51" spans="1:13">
      <c r="B51" s="1" t="s">
        <v>54</v>
      </c>
      <c r="C51" s="1" t="s">
        <v>55</v>
      </c>
      <c r="D51" s="1" t="s">
        <v>56</v>
      </c>
      <c r="E51" s="1" t="s">
        <v>57</v>
      </c>
      <c r="F51" s="1" t="s">
        <v>58</v>
      </c>
      <c r="G51" s="1" t="s">
        <v>59</v>
      </c>
      <c r="H51" s="1" t="s">
        <v>60</v>
      </c>
      <c r="I51" s="1" t="s">
        <v>61</v>
      </c>
      <c r="J51" s="1" t="s">
        <v>62</v>
      </c>
      <c r="K51" s="1" t="s">
        <v>63</v>
      </c>
      <c r="L51" s="1" t="s">
        <v>64</v>
      </c>
      <c r="M51" s="1" t="s">
        <v>65</v>
      </c>
    </row>
    <row r="52" spans="1:13">
      <c r="B52" s="1">
        <f>F10</f>
        <v>0.85106382978723405</v>
      </c>
      <c r="C52" s="1">
        <f>F11</f>
        <v>0.74468085106382975</v>
      </c>
      <c r="D52" s="1">
        <f>F12</f>
        <v>0.85106382978723405</v>
      </c>
      <c r="E52" s="1">
        <f>F13</f>
        <v>0.95744680851063835</v>
      </c>
      <c r="F52" s="1">
        <f>F14</f>
        <v>1.2021276595744681</v>
      </c>
      <c r="G52" s="1">
        <f>F15</f>
        <v>1.1702127659574468</v>
      </c>
      <c r="H52" s="1">
        <f>F16</f>
        <v>1.0638297872340425</v>
      </c>
      <c r="I52" s="1">
        <f>F17</f>
        <v>0.93617021276595747</v>
      </c>
      <c r="J52" s="1">
        <f>F18</f>
        <v>0.9042553191489362</v>
      </c>
      <c r="K52" s="1">
        <f>F19</f>
        <v>0.81914893617021278</v>
      </c>
      <c r="L52" s="1">
        <f>F20</f>
        <v>0.7978723404255319</v>
      </c>
      <c r="M52" s="1">
        <f>F21</f>
        <v>0.87234042553191493</v>
      </c>
    </row>
    <row r="53" spans="1:13">
      <c r="B53" s="1">
        <f>F22</f>
        <v>0.9042553191489362</v>
      </c>
      <c r="C53" s="1">
        <f>F23</f>
        <v>0.9042553191489362</v>
      </c>
      <c r="D53" s="1">
        <f>F24</f>
        <v>0.98936170212765961</v>
      </c>
      <c r="E53" s="1">
        <f>F25</f>
        <v>1.0106382978723405</v>
      </c>
      <c r="F53" s="1">
        <f>F26</f>
        <v>1.3297872340425532</v>
      </c>
      <c r="G53" s="1">
        <f>F27</f>
        <v>1.2234042553191489</v>
      </c>
      <c r="H53" s="1">
        <f>F28</f>
        <v>1.0851063829787233</v>
      </c>
      <c r="I53" s="1">
        <f>F29</f>
        <v>1.0851063829787233</v>
      </c>
      <c r="J53" s="1">
        <f>F30</f>
        <v>0.95744680851063835</v>
      </c>
      <c r="K53" s="1">
        <f>F31</f>
        <v>0.82978723404255317</v>
      </c>
      <c r="L53" s="1">
        <f>F32</f>
        <v>0.87234042553191493</v>
      </c>
      <c r="M53" s="1">
        <f>F33</f>
        <v>0.82978723404255317</v>
      </c>
    </row>
    <row r="54" spans="1:13">
      <c r="B54" s="1">
        <f>F34</f>
        <v>1.1170212765957446</v>
      </c>
      <c r="C54" s="1">
        <f>F35</f>
        <v>0.9042553191489362</v>
      </c>
      <c r="D54" s="1">
        <f>F36</f>
        <v>0.87234042553191493</v>
      </c>
      <c r="E54" s="1">
        <f>F37</f>
        <v>1.2234042553191489</v>
      </c>
      <c r="F54" s="1">
        <f>F38</f>
        <v>1.3936170212765957</v>
      </c>
      <c r="G54" s="1">
        <f>F39</f>
        <v>1.2765957446808511</v>
      </c>
      <c r="H54" s="1">
        <f>F40</f>
        <v>1.2021276595744681</v>
      </c>
      <c r="I54" s="1">
        <f>F41</f>
        <v>1.1702127659574468</v>
      </c>
      <c r="J54" s="1">
        <f>F42</f>
        <v>1.0106382978723405</v>
      </c>
      <c r="K54" s="1">
        <f>F43</f>
        <v>0.9042553191489362</v>
      </c>
      <c r="L54" s="1">
        <f>F44</f>
        <v>0.88297872340425532</v>
      </c>
      <c r="M54" s="1">
        <f>F45</f>
        <v>0.85106382978723405</v>
      </c>
    </row>
    <row r="55" spans="1:13">
      <c r="A55" s="1" t="s">
        <v>6</v>
      </c>
      <c r="B55" s="1">
        <f>AVERAGE(B52:B54)</f>
        <v>0.95744680851063835</v>
      </c>
      <c r="C55" s="1">
        <f>AVERAGE(C52:C54)</f>
        <v>0.85106382978723405</v>
      </c>
      <c r="D55" s="1">
        <f>AVERAGE(D52:D54)</f>
        <v>0.9042553191489362</v>
      </c>
      <c r="E55" s="1">
        <f>AVERAGE(E52:E54)</f>
        <v>1.0638297872340425</v>
      </c>
      <c r="F55" s="1">
        <f>AVERAGE(F52:F54)</f>
        <v>1.3085106382978724</v>
      </c>
      <c r="G55" s="1">
        <f>AVERAGE(G52:G54)</f>
        <v>1.2234042553191489</v>
      </c>
      <c r="H55" s="1">
        <f>AVERAGE(H52:H54)</f>
        <v>1.1170212765957446</v>
      </c>
      <c r="I55" s="1">
        <f>AVERAGE(I52:I54)</f>
        <v>1.0638297872340425</v>
      </c>
      <c r="J55" s="1">
        <f>AVERAGE(J52:J54)</f>
        <v>0.95744680851063835</v>
      </c>
      <c r="K55" s="1">
        <f>AVERAGE(K52:K54)</f>
        <v>0.85106382978723405</v>
      </c>
      <c r="L55" s="1">
        <f>AVERAGE(L52:L54)</f>
        <v>0.85106382978723405</v>
      </c>
      <c r="M55" s="1">
        <f>AVERAGE(M52:M54)</f>
        <v>0.85106382978723405</v>
      </c>
    </row>
    <row r="57" spans="1:13">
      <c r="A57" s="16" t="s">
        <v>68</v>
      </c>
    </row>
    <row r="58" spans="1:13">
      <c r="A58" s="1" t="s">
        <v>4</v>
      </c>
      <c r="B58" s="1" t="s">
        <v>10</v>
      </c>
      <c r="C58" s="1" t="s">
        <v>8</v>
      </c>
      <c r="D58" s="1" t="s">
        <v>11</v>
      </c>
    </row>
    <row r="59" spans="1:13">
      <c r="A59" s="1">
        <v>37</v>
      </c>
      <c r="B59" s="1">
        <f>H47+H48*A59</f>
        <v>102.60516720594211</v>
      </c>
      <c r="C59" s="1">
        <f>B55</f>
        <v>0.95744680851063835</v>
      </c>
      <c r="D59" s="1">
        <f>B59*C59</f>
        <v>98.238989878029685</v>
      </c>
    </row>
    <row r="60" spans="1:13">
      <c r="A60" s="1">
        <v>38</v>
      </c>
      <c r="B60" s="1">
        <f>H47+H48*A60</f>
        <v>103.07031137923627</v>
      </c>
      <c r="C60" s="1">
        <f>C55</f>
        <v>0.85106382978723405</v>
      </c>
      <c r="D60" s="1">
        <f>B60*C60</f>
        <v>87.719413939775549</v>
      </c>
    </row>
    <row r="61" spans="1:13">
      <c r="A61" s="1">
        <v>39</v>
      </c>
      <c r="B61" s="1">
        <f>H47+H48*A61</f>
        <v>103.53545555253044</v>
      </c>
      <c r="C61" s="1">
        <f>D55</f>
        <v>0.9042553191489362</v>
      </c>
      <c r="D61" s="1">
        <f>B61*C61</f>
        <v>93.622486403883912</v>
      </c>
    </row>
    <row r="62" spans="1:13">
      <c r="A62" s="1">
        <v>40</v>
      </c>
      <c r="B62" s="1">
        <f>H47+H48*A62</f>
        <v>104.00059972582461</v>
      </c>
      <c r="C62" s="1">
        <f>E55</f>
        <v>1.0638297872340425</v>
      </c>
      <c r="D62" s="1">
        <f>B62*C62</f>
        <v>110.63893587853683</v>
      </c>
    </row>
    <row r="63" spans="1:13">
      <c r="A63" s="1">
        <v>41</v>
      </c>
      <c r="B63" s="1">
        <f>H47+H48*A63</f>
        <v>104.46574389911878</v>
      </c>
      <c r="C63" s="1">
        <f>F55</f>
        <v>1.3085106382978724</v>
      </c>
      <c r="D63" s="1">
        <f>B63*C63</f>
        <v>136.69453722969797</v>
      </c>
    </row>
    <row r="64" spans="1:13">
      <c r="A64" s="1">
        <v>42</v>
      </c>
      <c r="B64" s="1">
        <f>H47+H48*A64</f>
        <v>104.93088807241296</v>
      </c>
      <c r="C64" s="1">
        <f>G55</f>
        <v>1.2234042553191489</v>
      </c>
      <c r="D64" s="1">
        <f>B64*C64</f>
        <v>128.37289498220733</v>
      </c>
    </row>
    <row r="65" spans="1:4">
      <c r="A65" s="1">
        <v>43</v>
      </c>
      <c r="B65" s="1">
        <f>H47+H48*A65</f>
        <v>105.39603224570712</v>
      </c>
      <c r="C65" s="1">
        <f>H55</f>
        <v>1.1170212765957446</v>
      </c>
      <c r="D65" s="1">
        <f>B65*C65</f>
        <v>117.72961048722603</v>
      </c>
    </row>
    <row r="66" spans="1:4">
      <c r="A66" s="1">
        <v>44</v>
      </c>
      <c r="B66" s="1">
        <f>H47+H48*A66</f>
        <v>105.86117641900128</v>
      </c>
      <c r="C66" s="1">
        <f>I55</f>
        <v>1.0638297872340425</v>
      </c>
      <c r="D66" s="1">
        <f>B66*C66</f>
        <v>112.61827278617157</v>
      </c>
    </row>
    <row r="67" spans="1:4">
      <c r="A67" s="1">
        <v>45</v>
      </c>
      <c r="B67" s="1">
        <f>H47+H48*A67</f>
        <v>106.32632059229546</v>
      </c>
      <c r="C67" s="1">
        <f>J55</f>
        <v>0.95744680851063835</v>
      </c>
      <c r="D67" s="1">
        <f>B67*C67</f>
        <v>101.80179631177225</v>
      </c>
    </row>
    <row r="68" spans="1:4">
      <c r="A68" s="1">
        <v>46</v>
      </c>
      <c r="B68" s="1">
        <f>H47+H48*A68</f>
        <v>106.79146476558962</v>
      </c>
      <c r="C68" s="1">
        <f>K55</f>
        <v>0.85106382978723405</v>
      </c>
      <c r="D68" s="1">
        <f>B68*C68</f>
        <v>90.886352991991174</v>
      </c>
    </row>
    <row r="69" spans="1:4">
      <c r="A69" s="1">
        <v>47</v>
      </c>
      <c r="B69" s="1">
        <f>H47+H48*A69</f>
        <v>107.25660893888379</v>
      </c>
      <c r="C69" s="1">
        <f>L55</f>
        <v>0.85106382978723405</v>
      </c>
      <c r="D69" s="1">
        <f>B69*C69</f>
        <v>91.282220373518115</v>
      </c>
    </row>
    <row r="70" spans="1:4">
      <c r="A70" s="1">
        <v>48</v>
      </c>
      <c r="B70" s="1">
        <f>H47+H48*A70</f>
        <v>107.72175311217796</v>
      </c>
      <c r="C70" s="1">
        <f>M55</f>
        <v>0.85106382978723405</v>
      </c>
      <c r="D70" s="1">
        <f>B70*C70</f>
        <v>91.678087755045084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Preferred Customer</cp:lastModifiedBy>
  <dcterms:created xsi:type="dcterms:W3CDTF">2007-08-18T02:14:48Z</dcterms:created>
  <dcterms:modified xsi:type="dcterms:W3CDTF">2007-08-18T02:18:35Z</dcterms:modified>
</cp:coreProperties>
</file>