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activeTab="1"/>
  </bookViews>
  <sheets>
    <sheet name="Sheet1" sheetId="1" r:id="rId1"/>
    <sheet name="Sheet4" sheetId="4" r:id="rId2"/>
    <sheet name="Sheet2" sheetId="2" r:id="rId3"/>
    <sheet name="Sheet3" sheetId="3" r:id="rId4"/>
  </sheets>
  <definedNames>
    <definedName name="_xlnm.Print_Area" localSheetId="1">Sheet4!$A$1:$K$33</definedName>
  </definedNames>
  <calcPr calcId="124519"/>
</workbook>
</file>

<file path=xl/calcChain.xml><?xml version="1.0" encoding="utf-8"?>
<calcChain xmlns="http://schemas.openxmlformats.org/spreadsheetml/2006/main">
  <c r="K110" i="4"/>
  <c r="B119"/>
  <c r="J110"/>
  <c r="B118"/>
  <c r="I110"/>
  <c r="B117"/>
  <c r="H110"/>
  <c r="B116"/>
  <c r="G110"/>
  <c r="B115"/>
  <c r="F110"/>
  <c r="B114"/>
  <c r="E110"/>
  <c r="B113"/>
  <c r="D110"/>
  <c r="B112"/>
  <c r="C110"/>
  <c r="B111"/>
  <c r="K99"/>
  <c r="B108"/>
  <c r="J99"/>
  <c r="B107"/>
  <c r="I99"/>
  <c r="B106"/>
  <c r="H99"/>
  <c r="B105"/>
  <c r="G99"/>
  <c r="B104"/>
  <c r="F99"/>
  <c r="B103"/>
  <c r="E99"/>
  <c r="B102"/>
  <c r="D99"/>
  <c r="B101"/>
  <c r="C99"/>
  <c r="B100"/>
  <c r="K88"/>
  <c r="B97"/>
  <c r="J88"/>
  <c r="B96"/>
  <c r="I88"/>
  <c r="B95"/>
  <c r="H88"/>
  <c r="B94"/>
  <c r="G88"/>
  <c r="B93"/>
  <c r="F88"/>
  <c r="B92"/>
  <c r="E88"/>
  <c r="B91"/>
  <c r="D88"/>
  <c r="B90"/>
  <c r="C88"/>
  <c r="B89"/>
  <c r="C86"/>
  <c r="C85"/>
  <c r="C84"/>
  <c r="C83"/>
  <c r="C82"/>
  <c r="C81"/>
  <c r="C80"/>
  <c r="C79"/>
  <c r="D78"/>
  <c r="K77"/>
  <c r="K85" s="1"/>
  <c r="B86"/>
  <c r="J77"/>
  <c r="J84" s="1"/>
  <c r="B85"/>
  <c r="I77"/>
  <c r="I86" s="1"/>
  <c r="B84"/>
  <c r="H77"/>
  <c r="H82" s="1"/>
  <c r="B83"/>
  <c r="G77"/>
  <c r="G86" s="1"/>
  <c r="B82"/>
  <c r="F77"/>
  <c r="F80" s="1"/>
  <c r="B81"/>
  <c r="E77"/>
  <c r="E86" s="1"/>
  <c r="B80"/>
  <c r="D77"/>
  <c r="D86" s="1"/>
  <c r="B79"/>
  <c r="C77"/>
  <c r="B78"/>
  <c r="B7"/>
  <c r="K63"/>
  <c r="B72"/>
  <c r="J63"/>
  <c r="B71"/>
  <c r="I63"/>
  <c r="B70"/>
  <c r="H63"/>
  <c r="B69"/>
  <c r="G63"/>
  <c r="B68"/>
  <c r="F63"/>
  <c r="B67"/>
  <c r="E63"/>
  <c r="B66"/>
  <c r="D63"/>
  <c r="B65"/>
  <c r="C63"/>
  <c r="B64"/>
  <c r="J72"/>
  <c r="I72"/>
  <c r="H72"/>
  <c r="G72"/>
  <c r="F72"/>
  <c r="E72"/>
  <c r="D72"/>
  <c r="C72"/>
  <c r="K71"/>
  <c r="I71"/>
  <c r="H71"/>
  <c r="G71"/>
  <c r="F71"/>
  <c r="E71"/>
  <c r="D71"/>
  <c r="C71"/>
  <c r="K70"/>
  <c r="J70"/>
  <c r="H70"/>
  <c r="G70"/>
  <c r="F70"/>
  <c r="E70"/>
  <c r="D70"/>
  <c r="C70"/>
  <c r="K69"/>
  <c r="J69"/>
  <c r="I69"/>
  <c r="G69"/>
  <c r="F69"/>
  <c r="E69"/>
  <c r="D69"/>
  <c r="C69"/>
  <c r="K68"/>
  <c r="J68"/>
  <c r="I68"/>
  <c r="H68"/>
  <c r="F68"/>
  <c r="E68"/>
  <c r="D68"/>
  <c r="C68"/>
  <c r="K67"/>
  <c r="J67"/>
  <c r="I67"/>
  <c r="H67"/>
  <c r="G67"/>
  <c r="E67"/>
  <c r="D67"/>
  <c r="C67"/>
  <c r="K66"/>
  <c r="J66"/>
  <c r="I66"/>
  <c r="H66"/>
  <c r="G66"/>
  <c r="F66"/>
  <c r="D66"/>
  <c r="C66"/>
  <c r="K65"/>
  <c r="J65"/>
  <c r="I65"/>
  <c r="H65"/>
  <c r="G65"/>
  <c r="F65"/>
  <c r="E65"/>
  <c r="C65"/>
  <c r="K64"/>
  <c r="J64"/>
  <c r="I64"/>
  <c r="H64"/>
  <c r="G64"/>
  <c r="F64"/>
  <c r="E64"/>
  <c r="D64"/>
  <c r="C22"/>
  <c r="D53"/>
  <c r="D50" a="1"/>
  <c r="D50" s="1"/>
  <c r="D49" a="1"/>
  <c r="D49" s="1"/>
  <c r="D48" a="1"/>
  <c r="D48" s="1"/>
  <c r="D47" a="1"/>
  <c r="D47" s="1"/>
  <c r="D46" a="1"/>
  <c r="D46" s="1"/>
  <c r="D45" a="1"/>
  <c r="D45" s="1"/>
  <c r="D44" a="1"/>
  <c r="D44" s="1"/>
  <c r="D43" a="1"/>
  <c r="D43" s="1"/>
  <c r="D42" a="1"/>
  <c r="D42" s="1"/>
  <c r="B50"/>
  <c r="B49"/>
  <c r="B48"/>
  <c r="B47"/>
  <c r="B46"/>
  <c r="B45"/>
  <c r="B44"/>
  <c r="B43"/>
  <c r="B42"/>
  <c r="E28"/>
  <c r="E27"/>
  <c r="E29" s="1"/>
  <c r="K19"/>
  <c r="G19"/>
  <c r="J19" s="1"/>
  <c r="K18"/>
  <c r="G18"/>
  <c r="J18" s="1"/>
  <c r="A18"/>
  <c r="K17"/>
  <c r="G17"/>
  <c r="J17" s="1"/>
  <c r="K16"/>
  <c r="G16"/>
  <c r="J16" s="1"/>
  <c r="A16"/>
  <c r="K15"/>
  <c r="G15"/>
  <c r="J15" s="1"/>
  <c r="K14"/>
  <c r="G14"/>
  <c r="J14" s="1"/>
  <c r="A14"/>
  <c r="K13"/>
  <c r="G13"/>
  <c r="J13" s="1"/>
  <c r="K12"/>
  <c r="G12"/>
  <c r="J12" s="1"/>
  <c r="A12"/>
  <c r="K11"/>
  <c r="G11"/>
  <c r="A11" s="1"/>
  <c r="D8"/>
  <c r="K78" l="1"/>
  <c r="K79"/>
  <c r="K80"/>
  <c r="K81"/>
  <c r="K82"/>
  <c r="K83"/>
  <c r="K84"/>
  <c r="J79"/>
  <c r="J81"/>
  <c r="J83"/>
  <c r="J86"/>
  <c r="J78"/>
  <c r="J80"/>
  <c r="J82"/>
  <c r="I85"/>
  <c r="I78"/>
  <c r="I79"/>
  <c r="I80"/>
  <c r="I81"/>
  <c r="I82"/>
  <c r="I83"/>
  <c r="H79"/>
  <c r="H81"/>
  <c r="H84"/>
  <c r="H85"/>
  <c r="H86"/>
  <c r="H78"/>
  <c r="H80"/>
  <c r="G83"/>
  <c r="G85"/>
  <c r="G78"/>
  <c r="G79"/>
  <c r="G80"/>
  <c r="G81"/>
  <c r="G84"/>
  <c r="F79"/>
  <c r="F82"/>
  <c r="F83"/>
  <c r="F84"/>
  <c r="F85"/>
  <c r="F86"/>
  <c r="F78"/>
  <c r="E81"/>
  <c r="E83"/>
  <c r="E85"/>
  <c r="D54" a="1"/>
  <c r="D54" s="1"/>
  <c r="D55" s="1"/>
  <c r="E78"/>
  <c r="E79"/>
  <c r="E82"/>
  <c r="E84"/>
  <c r="D80"/>
  <c r="D81"/>
  <c r="C89" s="1" a="1"/>
  <c r="D82"/>
  <c r="D83"/>
  <c r="D84"/>
  <c r="D85"/>
  <c r="A19"/>
  <c r="A17"/>
  <c r="A15"/>
  <c r="A13"/>
  <c r="D57" s="1" a="1"/>
  <c r="D57" s="1"/>
  <c r="J11"/>
  <c r="D58" l="1"/>
  <c r="D59"/>
  <c r="D60" s="1"/>
  <c r="C89"/>
  <c r="H97"/>
  <c r="D97"/>
  <c r="I96"/>
  <c r="E96"/>
  <c r="J95"/>
  <c r="F95"/>
  <c r="K94"/>
  <c r="G94"/>
  <c r="C94"/>
  <c r="H93"/>
  <c r="D93"/>
  <c r="I92"/>
  <c r="E92"/>
  <c r="J91"/>
  <c r="F91"/>
  <c r="K90"/>
  <c r="G90"/>
  <c r="C90"/>
  <c r="H89"/>
  <c r="D89"/>
  <c r="I97"/>
  <c r="E97"/>
  <c r="J96"/>
  <c r="F96"/>
  <c r="K95"/>
  <c r="G95"/>
  <c r="C95"/>
  <c r="H94"/>
  <c r="D94"/>
  <c r="I93"/>
  <c r="E93"/>
  <c r="J92"/>
  <c r="F92"/>
  <c r="K91"/>
  <c r="G91"/>
  <c r="C91"/>
  <c r="H90"/>
  <c r="D90"/>
  <c r="I89"/>
  <c r="E89"/>
  <c r="J97"/>
  <c r="F97"/>
  <c r="K96"/>
  <c r="G96"/>
  <c r="C96"/>
  <c r="H95"/>
  <c r="D95"/>
  <c r="I94"/>
  <c r="E94"/>
  <c r="J93"/>
  <c r="F93"/>
  <c r="K92"/>
  <c r="G92"/>
  <c r="C92"/>
  <c r="H91"/>
  <c r="D91"/>
  <c r="I90"/>
  <c r="E90"/>
  <c r="J89"/>
  <c r="F89"/>
  <c r="K97"/>
  <c r="G97"/>
  <c r="C97"/>
  <c r="H96"/>
  <c r="D96"/>
  <c r="I95"/>
  <c r="E95"/>
  <c r="J94"/>
  <c r="F94"/>
  <c r="K93"/>
  <c r="G93"/>
  <c r="C93"/>
  <c r="H92"/>
  <c r="D92"/>
  <c r="I91"/>
  <c r="E91"/>
  <c r="J90"/>
  <c r="F90"/>
  <c r="K89"/>
  <c r="G89"/>
  <c r="E53"/>
  <c r="C23"/>
  <c r="E49"/>
  <c r="E47"/>
  <c r="E45"/>
  <c r="E43"/>
  <c r="E50"/>
  <c r="E48"/>
  <c r="E46"/>
  <c r="E44"/>
  <c r="E42"/>
  <c r="E54" s="1" a="1"/>
  <c r="E54" s="1"/>
  <c r="C100" l="1" a="1"/>
  <c r="E56"/>
  <c r="D22" s="1"/>
  <c r="E55"/>
  <c r="E57" s="1" a="1"/>
  <c r="E57" s="1"/>
  <c r="J108" l="1"/>
  <c r="E100"/>
  <c r="I100"/>
  <c r="D101"/>
  <c r="H101"/>
  <c r="C102"/>
  <c r="G102"/>
  <c r="K102"/>
  <c r="F103"/>
  <c r="J103"/>
  <c r="E104"/>
  <c r="I104"/>
  <c r="D105"/>
  <c r="H105"/>
  <c r="C106"/>
  <c r="G106"/>
  <c r="K106"/>
  <c r="F107"/>
  <c r="J107"/>
  <c r="E108"/>
  <c r="I108"/>
  <c r="D100"/>
  <c r="H100"/>
  <c r="C101"/>
  <c r="G101"/>
  <c r="K101"/>
  <c r="F102"/>
  <c r="J102"/>
  <c r="E103"/>
  <c r="I103"/>
  <c r="D104"/>
  <c r="H104"/>
  <c r="C105"/>
  <c r="G105"/>
  <c r="K105"/>
  <c r="F106"/>
  <c r="J106"/>
  <c r="E107"/>
  <c r="I107"/>
  <c r="D108"/>
  <c r="H108"/>
  <c r="C100"/>
  <c r="G100"/>
  <c r="K100"/>
  <c r="F101"/>
  <c r="J101"/>
  <c r="E102"/>
  <c r="I102"/>
  <c r="D103"/>
  <c r="H103"/>
  <c r="C104"/>
  <c r="G104"/>
  <c r="K104"/>
  <c r="F105"/>
  <c r="J105"/>
  <c r="E106"/>
  <c r="I106"/>
  <c r="D107"/>
  <c r="H107"/>
  <c r="C108"/>
  <c r="G108"/>
  <c r="K108"/>
  <c r="F100"/>
  <c r="J100"/>
  <c r="E101"/>
  <c r="I101"/>
  <c r="D102"/>
  <c r="H102"/>
  <c r="C103"/>
  <c r="G103"/>
  <c r="K103"/>
  <c r="F104"/>
  <c r="J104"/>
  <c r="E105"/>
  <c r="I105"/>
  <c r="D106"/>
  <c r="H106"/>
  <c r="C107"/>
  <c r="G107"/>
  <c r="K107"/>
  <c r="F108"/>
  <c r="C24"/>
  <c r="E58"/>
  <c r="D23" s="1"/>
  <c r="E59"/>
  <c r="F53" s="1"/>
  <c r="F49" l="1"/>
  <c r="F50"/>
  <c r="F43"/>
  <c r="F48"/>
  <c r="F44"/>
  <c r="F46"/>
  <c r="F47"/>
  <c r="C111" a="1"/>
  <c r="F42"/>
  <c r="E60"/>
  <c r="F45"/>
  <c r="F54" a="1"/>
  <c r="F54" s="1"/>
  <c r="F56" s="1"/>
  <c r="E22" s="1"/>
  <c r="J119" l="1"/>
  <c r="E111"/>
  <c r="I111"/>
  <c r="D112"/>
  <c r="H112"/>
  <c r="C113"/>
  <c r="G113"/>
  <c r="K113"/>
  <c r="F114"/>
  <c r="J114"/>
  <c r="E115"/>
  <c r="I115"/>
  <c r="D116"/>
  <c r="H116"/>
  <c r="C117"/>
  <c r="G117"/>
  <c r="K117"/>
  <c r="F118"/>
  <c r="J118"/>
  <c r="E119"/>
  <c r="I119"/>
  <c r="D111"/>
  <c r="H111"/>
  <c r="C112"/>
  <c r="G112"/>
  <c r="K112"/>
  <c r="F113"/>
  <c r="J113"/>
  <c r="E114"/>
  <c r="I114"/>
  <c r="D115"/>
  <c r="H115"/>
  <c r="C116"/>
  <c r="G116"/>
  <c r="K116"/>
  <c r="F117"/>
  <c r="J117"/>
  <c r="E118"/>
  <c r="I118"/>
  <c r="D119"/>
  <c r="H119"/>
  <c r="C111"/>
  <c r="G111"/>
  <c r="K111"/>
  <c r="F112"/>
  <c r="J112"/>
  <c r="E113"/>
  <c r="I113"/>
  <c r="D114"/>
  <c r="H114"/>
  <c r="C115"/>
  <c r="G115"/>
  <c r="K115"/>
  <c r="F116"/>
  <c r="J116"/>
  <c r="E117"/>
  <c r="I117"/>
  <c r="D118"/>
  <c r="H118"/>
  <c r="C119"/>
  <c r="G119"/>
  <c r="K119"/>
  <c r="F111"/>
  <c r="J111"/>
  <c r="E112"/>
  <c r="I112"/>
  <c r="D113"/>
  <c r="H113"/>
  <c r="C114"/>
  <c r="G114"/>
  <c r="K114"/>
  <c r="F115"/>
  <c r="J115"/>
  <c r="E116"/>
  <c r="I116"/>
  <c r="D117"/>
  <c r="H117"/>
  <c r="C118"/>
  <c r="G118"/>
  <c r="K118"/>
  <c r="F119"/>
  <c r="D24"/>
  <c r="F55"/>
  <c r="L114" l="1"/>
  <c r="H14" s="1"/>
  <c r="M114" a="1"/>
  <c r="M114" s="1"/>
  <c r="I14" s="1"/>
  <c r="M115" a="1"/>
  <c r="M115" s="1"/>
  <c r="I15" s="1"/>
  <c r="L115"/>
  <c r="H15" s="1"/>
  <c r="L116"/>
  <c r="H16" s="1"/>
  <c r="M116" a="1"/>
  <c r="M116" s="1"/>
  <c r="I16" s="1"/>
  <c r="M117" a="1"/>
  <c r="M117" s="1"/>
  <c r="I17" s="1"/>
  <c r="L117"/>
  <c r="H17" s="1"/>
  <c r="L118"/>
  <c r="H18" s="1"/>
  <c r="M118" a="1"/>
  <c r="M118" s="1"/>
  <c r="I18" s="1"/>
  <c r="M119" a="1"/>
  <c r="M119" s="1"/>
  <c r="I19" s="1"/>
  <c r="L119"/>
  <c r="H19" s="1"/>
  <c r="M111" a="1"/>
  <c r="M111" s="1"/>
  <c r="I11" s="1"/>
  <c r="L111"/>
  <c r="H11" s="1"/>
  <c r="L112"/>
  <c r="H12" s="1"/>
  <c r="M112" a="1"/>
  <c r="M112" s="1"/>
  <c r="I12" s="1"/>
  <c r="M113" a="1"/>
  <c r="M113" s="1"/>
  <c r="I13" s="1"/>
  <c r="L113"/>
  <c r="H13" s="1"/>
  <c r="F57" a="1"/>
  <c r="F57" s="1"/>
  <c r="F59" l="1"/>
  <c r="F58"/>
  <c r="F60" l="1"/>
  <c r="G53"/>
  <c r="G48"/>
  <c r="E23"/>
  <c r="G42"/>
  <c r="G43"/>
  <c r="G47"/>
  <c r="G46"/>
  <c r="G49"/>
  <c r="G50"/>
  <c r="G44"/>
  <c r="G54" s="1" a="1"/>
  <c r="G54" s="1"/>
  <c r="G45"/>
  <c r="G56" l="1"/>
  <c r="F22" s="1"/>
  <c r="G55"/>
  <c r="E24" l="1"/>
  <c r="G57" a="1"/>
  <c r="G57" s="1"/>
  <c r="G59" l="1"/>
  <c r="G58"/>
  <c r="H53" l="1"/>
  <c r="G60"/>
  <c r="H43"/>
  <c r="F23"/>
  <c r="H44"/>
  <c r="H49"/>
  <c r="H47"/>
  <c r="H46"/>
  <c r="H48"/>
  <c r="H42"/>
  <c r="H54" s="1" a="1"/>
  <c r="H54" s="1"/>
  <c r="H50"/>
  <c r="H45"/>
  <c r="H56" l="1"/>
  <c r="G22" s="1"/>
  <c r="H55"/>
  <c r="F24" l="1"/>
  <c r="H57" a="1"/>
  <c r="H57" s="1"/>
  <c r="H58" l="1"/>
  <c r="H59"/>
  <c r="I44" l="1"/>
  <c r="G23"/>
  <c r="I49"/>
  <c r="I48"/>
  <c r="I42"/>
  <c r="I50"/>
  <c r="I47"/>
  <c r="I43"/>
  <c r="I45"/>
  <c r="I46"/>
  <c r="I53"/>
  <c r="H60"/>
  <c r="I54" l="1" a="1"/>
  <c r="I54" s="1"/>
  <c r="I56" l="1"/>
  <c r="H22" s="1"/>
  <c r="I55"/>
  <c r="G24" l="1"/>
  <c r="I57" a="1"/>
  <c r="I57" s="1"/>
  <c r="I58" l="1"/>
  <c r="I59"/>
  <c r="H23" l="1"/>
  <c r="J42"/>
  <c r="J47"/>
  <c r="J46"/>
  <c r="J48"/>
  <c r="J50"/>
  <c r="J44"/>
  <c r="J45"/>
  <c r="J43"/>
  <c r="J49"/>
  <c r="J53"/>
  <c r="J54" s="1" a="1"/>
  <c r="J54" s="1"/>
  <c r="I60"/>
  <c r="J55" l="1"/>
  <c r="J56"/>
  <c r="I22" s="1"/>
  <c r="J57" l="1" a="1"/>
  <c r="J57" s="1"/>
  <c r="H24"/>
  <c r="J58" l="1"/>
  <c r="J59"/>
  <c r="K49" l="1"/>
  <c r="I23"/>
  <c r="K48"/>
  <c r="K42"/>
  <c r="K45"/>
  <c r="K50"/>
  <c r="K44"/>
  <c r="K47"/>
  <c r="K46"/>
  <c r="K43"/>
  <c r="K53"/>
  <c r="J60"/>
  <c r="K54" l="1" a="1"/>
  <c r="K54" s="1"/>
  <c r="K56" s="1"/>
  <c r="J22" s="1"/>
  <c r="K55" l="1"/>
  <c r="I24"/>
  <c r="K57" a="1"/>
  <c r="K57" s="1"/>
  <c r="K59" l="1"/>
  <c r="K58"/>
  <c r="L53" l="1"/>
  <c r="K60"/>
  <c r="L50"/>
  <c r="J23"/>
  <c r="L45"/>
  <c r="L49"/>
  <c r="L44"/>
  <c r="L48"/>
  <c r="L47"/>
  <c r="L46"/>
  <c r="L42"/>
  <c r="L43"/>
  <c r="L54" l="1" a="1"/>
  <c r="L54" s="1"/>
  <c r="L55" l="1"/>
  <c r="L56"/>
  <c r="K22" s="1"/>
  <c r="L57" l="1" a="1"/>
  <c r="L57" s="1"/>
  <c r="E31"/>
  <c r="E32" s="1"/>
  <c r="J24"/>
  <c r="L58" l="1"/>
  <c r="L59"/>
  <c r="L60" s="1"/>
  <c r="K24" s="1"/>
  <c r="E34"/>
  <c r="E35" s="1"/>
  <c r="E33"/>
  <c r="K23" l="1"/>
  <c r="M42"/>
  <c r="M50"/>
  <c r="M45"/>
  <c r="M46"/>
  <c r="M44"/>
  <c r="M47"/>
  <c r="M49"/>
  <c r="M43"/>
  <c r="M48"/>
</calcChain>
</file>

<file path=xl/sharedStrings.xml><?xml version="1.0" encoding="utf-8"?>
<sst xmlns="http://schemas.openxmlformats.org/spreadsheetml/2006/main" count="74" uniqueCount="66">
  <si>
    <t>Assembly Line Balancing</t>
  </si>
  <si>
    <t>Data</t>
  </si>
  <si>
    <t>Priority rule</t>
  </si>
  <si>
    <t>Cycle time</t>
  </si>
  <si>
    <t>Lookup Criterion</t>
  </si>
  <si>
    <t>Task Name</t>
  </si>
  <si>
    <t>Task Time</t>
  </si>
  <si>
    <t>Immediate Predecessors</t>
  </si>
  <si>
    <t>Row number</t>
  </si>
  <si>
    <t>Longest operation time</t>
  </si>
  <si>
    <t>Most following tasks</t>
  </si>
  <si>
    <t>Ranked Positional Weight</t>
  </si>
  <si>
    <t>Shortest operation time</t>
  </si>
  <si>
    <t>Least following tasks</t>
  </si>
  <si>
    <t>A</t>
  </si>
  <si>
    <t>B</t>
  </si>
  <si>
    <t>C</t>
  </si>
  <si>
    <t>D</t>
  </si>
  <si>
    <t>E</t>
  </si>
  <si>
    <t>F</t>
  </si>
  <si>
    <t>G</t>
  </si>
  <si>
    <t>H</t>
  </si>
  <si>
    <t>I</t>
  </si>
  <si>
    <t>Station Assignments</t>
  </si>
  <si>
    <t>Station</t>
  </si>
  <si>
    <t>Activities</t>
  </si>
  <si>
    <t>Idle Time</t>
  </si>
  <si>
    <t>Results Summary</t>
  </si>
  <si>
    <t>Min (theoretical) # of stations</t>
  </si>
  <si>
    <t>Actual number of stations</t>
  </si>
  <si>
    <t>Time allocated per cycle</t>
  </si>
  <si>
    <t>Idle time per cycle</t>
  </si>
  <si>
    <t>Efficiency</t>
  </si>
  <si>
    <t>Balance delay</t>
  </si>
  <si>
    <r>
      <t xml:space="preserve">Time needed per cycle </t>
    </r>
    <r>
      <rPr>
        <b/>
        <sz val="10"/>
        <color rgb="FF3F3F3F"/>
        <rFont val="Symbol"/>
        <family val="1"/>
        <charset val="2"/>
      </rPr>
      <t xml:space="preserve">(S </t>
    </r>
    <r>
      <rPr>
        <b/>
        <sz val="10"/>
        <color rgb="FF3F3F3F"/>
        <rFont val="Calibri"/>
        <family val="2"/>
        <scheme val="minor"/>
      </rPr>
      <t>task times)</t>
    </r>
  </si>
  <si>
    <t>Iterations (left to right)</t>
  </si>
  <si>
    <t>Task Code (-1= Completed, 0 = Ready, N&gt;0 = number of unmet precedences)</t>
  </si>
  <si>
    <t>Task</t>
  </si>
  <si>
    <t>Iteration 1</t>
  </si>
  <si>
    <t>Iteration 2</t>
  </si>
  <si>
    <t>Iteration 3</t>
  </si>
  <si>
    <t>Iteration 4</t>
  </si>
  <si>
    <t>Iteration 5</t>
  </si>
  <si>
    <t>Iteration 6</t>
  </si>
  <si>
    <t>Iteration 7</t>
  </si>
  <si>
    <t>Iteration 8</t>
  </si>
  <si>
    <t>Iteration 9</t>
  </si>
  <si>
    <t>Selecting the next task</t>
  </si>
  <si>
    <t>Time available</t>
  </si>
  <si>
    <t>Step 1a: Number of ready tasks that fit</t>
  </si>
  <si>
    <t>Step 1b: Adjust time if new station is needed</t>
  </si>
  <si>
    <t>Step 1c: Station</t>
  </si>
  <si>
    <t>Step 2a: Activity code</t>
  </si>
  <si>
    <t>Step 2b: Activity name</t>
  </si>
  <si>
    <t>Step 2c: Activity time</t>
  </si>
  <si>
    <t>Time remaining</t>
  </si>
  <si>
    <t>Name check</t>
  </si>
  <si>
    <t>Check that one name does not appear in another - e.g.,  A and AA or Task 1 and Task 10</t>
  </si>
  <si>
    <t>Computations of following tasks and ranked positional weight</t>
  </si>
  <si>
    <t>The following table contains a 1 if row follows column</t>
  </si>
  <si>
    <t>Task name</t>
  </si>
  <si>
    <t>Follows</t>
  </si>
  <si>
    <t>Num followers</t>
  </si>
  <si>
    <t>C,D</t>
  </si>
  <si>
    <t>G,H</t>
  </si>
  <si>
    <t>CHAPTER 9: Example 4</t>
  </si>
</sst>
</file>

<file path=xl/styles.xml><?xml version="1.0" encoding="utf-8"?>
<styleSheet xmlns="http://schemas.openxmlformats.org/spreadsheetml/2006/main">
  <fonts count="8">
    <font>
      <sz val="11"/>
      <color theme="1"/>
      <name val="Calibri"/>
      <family val="2"/>
      <scheme val="minor"/>
    </font>
    <font>
      <sz val="10"/>
      <color theme="1"/>
      <name val="Calibri"/>
      <family val="2"/>
      <scheme val="minor"/>
    </font>
    <font>
      <sz val="10"/>
      <color rgb="FF0000FF"/>
      <name val="Calibri"/>
      <family val="2"/>
      <scheme val="minor"/>
    </font>
    <font>
      <b/>
      <sz val="14"/>
      <color rgb="FF1F497D"/>
      <name val="Calibri"/>
      <family val="2"/>
      <scheme val="minor"/>
    </font>
    <font>
      <sz val="10"/>
      <color rgb="FFFF0000"/>
      <name val="Calibri"/>
      <family val="2"/>
      <scheme val="minor"/>
    </font>
    <font>
      <b/>
      <sz val="10"/>
      <color rgb="FF3F3F3F"/>
      <name val="Calibri"/>
      <family val="2"/>
      <scheme val="minor"/>
    </font>
    <font>
      <b/>
      <sz val="10"/>
      <color rgb="FF3F3F3F"/>
      <name val="Symbol"/>
      <family val="1"/>
      <charset val="2"/>
    </font>
    <font>
      <b/>
      <sz val="14"/>
      <color rgb="FF800000"/>
      <name val="Calibri"/>
      <family val="2"/>
      <scheme val="minor"/>
    </font>
  </fonts>
  <fills count="5">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F2F2F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diagonal/>
    </border>
    <border>
      <left style="thin">
        <color indexed="64"/>
      </left>
      <right style="thin">
        <color indexed="64"/>
      </right>
      <top style="medium">
        <color indexed="8"/>
      </top>
      <bottom style="thin">
        <color indexed="64"/>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64"/>
      </right>
      <top style="thin">
        <color indexed="64"/>
      </top>
      <bottom style="thin">
        <color indexed="64"/>
      </bottom>
      <diagonal/>
    </border>
    <border>
      <left style="thin">
        <color indexed="64"/>
      </left>
      <right style="medium">
        <color indexed="8"/>
      </right>
      <top style="thin">
        <color indexed="64"/>
      </top>
      <bottom style="thin">
        <color indexed="64"/>
      </bottom>
      <diagonal/>
    </border>
    <border>
      <left style="medium">
        <color indexed="8"/>
      </left>
      <right style="thin">
        <color indexed="64"/>
      </right>
      <top style="thin">
        <color indexed="64"/>
      </top>
      <bottom style="medium">
        <color indexed="8"/>
      </bottom>
      <diagonal/>
    </border>
    <border>
      <left style="thin">
        <color indexed="64"/>
      </left>
      <right style="thin">
        <color indexed="64"/>
      </right>
      <top style="thin">
        <color indexed="64"/>
      </top>
      <bottom style="medium">
        <color indexed="8"/>
      </bottom>
      <diagonal/>
    </border>
    <border>
      <left style="thin">
        <color indexed="64"/>
      </left>
      <right style="medium">
        <color indexed="8"/>
      </right>
      <top style="thin">
        <color indexed="64"/>
      </top>
      <bottom style="medium">
        <color indexed="8"/>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2" borderId="1" xfId="0" applyFont="1" applyFill="1" applyBorder="1"/>
    <xf numFmtId="0" fontId="1" fillId="0" borderId="0" xfId="0" applyFont="1" applyAlignment="1">
      <alignment horizontal="center"/>
    </xf>
    <xf numFmtId="0" fontId="1" fillId="0" borderId="0" xfId="0" applyFont="1" applyAlignment="1">
      <alignment wrapText="1"/>
    </xf>
    <xf numFmtId="0" fontId="1" fillId="3" borderId="0" xfId="0" applyFont="1" applyFill="1"/>
    <xf numFmtId="0" fontId="1" fillId="0" borderId="2" xfId="0" applyFont="1" applyBorder="1"/>
    <xf numFmtId="0" fontId="1" fillId="2" borderId="3" xfId="0" applyFont="1" applyFill="1" applyBorder="1"/>
    <xf numFmtId="0" fontId="4" fillId="0" borderId="4" xfId="0" applyFont="1" applyBorder="1"/>
    <xf numFmtId="0" fontId="1" fillId="0" borderId="5" xfId="0" applyFont="1" applyBorder="1"/>
    <xf numFmtId="0" fontId="1" fillId="0" borderId="6" xfId="0" applyFont="1" applyBorder="1"/>
    <xf numFmtId="0" fontId="1" fillId="0" borderId="5" xfId="0" applyFont="1" applyBorder="1" applyAlignment="1">
      <alignment wrapText="1"/>
    </xf>
    <xf numFmtId="0" fontId="1" fillId="0" borderId="0" xfId="0" applyFont="1" applyBorder="1" applyAlignment="1">
      <alignment wrapText="1"/>
    </xf>
    <xf numFmtId="0" fontId="1" fillId="0" borderId="6" xfId="0" applyFont="1" applyBorder="1" applyAlignment="1">
      <alignment wrapText="1"/>
    </xf>
    <xf numFmtId="0" fontId="1" fillId="2" borderId="7" xfId="0" applyFont="1" applyFill="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5" fillId="4" borderId="1" xfId="0" applyFont="1" applyFill="1" applyBorder="1"/>
    <xf numFmtId="0" fontId="5" fillId="4" borderId="12" xfId="0" applyFont="1" applyFill="1" applyBorder="1"/>
    <xf numFmtId="0" fontId="5" fillId="4" borderId="13" xfId="0" applyFont="1" applyFill="1" applyBorder="1"/>
    <xf numFmtId="0" fontId="5" fillId="4" borderId="14" xfId="0" applyFont="1" applyFill="1" applyBorder="1"/>
    <xf numFmtId="0" fontId="5" fillId="4" borderId="15" xfId="0" applyFont="1" applyFill="1" applyBorder="1"/>
    <xf numFmtId="0" fontId="5" fillId="4" borderId="16" xfId="0" applyFont="1" applyFill="1" applyBorder="1"/>
    <xf numFmtId="0" fontId="5" fillId="4" borderId="17" xfId="0" applyFont="1" applyFill="1" applyBorder="1"/>
    <xf numFmtId="0" fontId="5" fillId="4" borderId="18" xfId="0" applyFont="1" applyFill="1" applyBorder="1"/>
    <xf numFmtId="0" fontId="5" fillId="4" borderId="19" xfId="0" applyFont="1" applyFill="1" applyBorder="1"/>
    <xf numFmtId="0" fontId="5" fillId="4" borderId="13" xfId="0" applyFont="1" applyFill="1" applyBorder="1" applyAlignment="1">
      <alignment horizontal="center"/>
    </xf>
    <xf numFmtId="0" fontId="5" fillId="4" borderId="14" xfId="0" applyFont="1" applyFill="1" applyBorder="1" applyAlignment="1">
      <alignment horizontal="center"/>
    </xf>
    <xf numFmtId="0" fontId="5" fillId="4" borderId="12" xfId="0" applyFont="1" applyFill="1" applyBorder="1" applyAlignment="1">
      <alignment horizontal="center"/>
    </xf>
    <xf numFmtId="0" fontId="5" fillId="4" borderId="1" xfId="0" applyFont="1" applyFill="1" applyBorder="1" applyAlignment="1">
      <alignment horizontal="center"/>
    </xf>
    <xf numFmtId="0" fontId="5" fillId="4" borderId="15" xfId="0" applyFont="1" applyFill="1" applyBorder="1" applyAlignment="1">
      <alignment horizontal="center"/>
    </xf>
    <xf numFmtId="0" fontId="5" fillId="4" borderId="16" xfId="0" applyFont="1" applyFill="1" applyBorder="1" applyAlignment="1">
      <alignment horizontal="center"/>
    </xf>
    <xf numFmtId="0" fontId="5" fillId="0" borderId="0" xfId="0" applyFont="1"/>
    <xf numFmtId="0" fontId="5" fillId="4" borderId="14" xfId="0" applyFont="1" applyFill="1" applyBorder="1" applyAlignment="1">
      <alignment horizontal="right"/>
    </xf>
    <xf numFmtId="0" fontId="5" fillId="4" borderId="1" xfId="0" applyFont="1" applyFill="1" applyBorder="1" applyAlignment="1">
      <alignment horizontal="right"/>
    </xf>
    <xf numFmtId="0" fontId="5" fillId="4" borderId="16" xfId="0" applyFont="1" applyFill="1" applyBorder="1" applyAlignment="1">
      <alignment horizontal="right"/>
    </xf>
    <xf numFmtId="0" fontId="7"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11</xdr:col>
      <xdr:colOff>0</xdr:colOff>
      <xdr:row>5</xdr:row>
      <xdr:rowOff>152400</xdr:rowOff>
    </xdr:to>
    <xdr:sp macro="" textlink="">
      <xdr:nvSpPr>
        <xdr:cNvPr id="2" name="messageTextbox"/>
        <xdr:cNvSpPr txBox="1"/>
      </xdr:nvSpPr>
      <xdr:spPr>
        <a:xfrm>
          <a:off x="704850" y="638175"/>
          <a:ext cx="7105650" cy="476250"/>
        </a:xfrm>
        <a:prstGeom prst="rect">
          <a:avLst/>
        </a:prstGeom>
        <a:solidFill>
          <a:srgbClr val="FFEB9C"/>
        </a:solidFill>
        <a:ln w="12700"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horz" rtlCol="0" anchor="ctr"/>
        <a:lstStyle/>
        <a:p>
          <a:r>
            <a:rPr lang="en-US" sz="900" b="0" i="0" u="none" strike="noStrike" baseline="0">
              <a:solidFill>
                <a:srgbClr val="9C6500"/>
              </a:solidFill>
              <a:effectLst/>
              <a:latin typeface="Arial"/>
            </a:rPr>
            <a:t>Enter the cycle time below. You may need to compute it based on demand. Be certain the time unit (minutes, second, hrs) matches the task time unit. Enter the data for each task. Predecesors should be separated by commas. Enter a number between 1 and </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9"/>
  <sheetViews>
    <sheetView tabSelected="1" workbookViewId="0">
      <selection activeCell="A2" sqref="A2"/>
    </sheetView>
  </sheetViews>
  <sheetFormatPr defaultRowHeight="12.75"/>
  <cols>
    <col min="1" max="3" width="10.5703125" style="1" customWidth="1"/>
    <col min="4" max="4" width="11.42578125" style="1" bestFit="1" customWidth="1"/>
    <col min="5" max="11" width="10.5703125" style="1" customWidth="1"/>
    <col min="12" max="16384" width="9.140625" style="1"/>
  </cols>
  <sheetData>
    <row r="1" spans="1:11" ht="18.75">
      <c r="A1" s="41" t="s">
        <v>65</v>
      </c>
    </row>
    <row r="3" spans="1:11" ht="18.75">
      <c r="A3" s="3" t="s">
        <v>0</v>
      </c>
      <c r="B3" s="3"/>
      <c r="C3" s="3"/>
      <c r="D3" s="3"/>
      <c r="E3" s="3"/>
      <c r="F3" s="3"/>
      <c r="G3" s="3"/>
      <c r="H3" s="3"/>
    </row>
    <row r="4" spans="1:11">
      <c r="A4" s="2"/>
      <c r="B4" s="2"/>
    </row>
    <row r="7" spans="1:11" ht="13.5" thickBot="1">
      <c r="A7" s="1" t="s">
        <v>1</v>
      </c>
      <c r="B7" s="4" t="str">
        <f>IF(SUM(C64:J71)&gt;0,"something is wrong with your task names","")</f>
        <v/>
      </c>
    </row>
    <row r="8" spans="1:11">
      <c r="B8" s="9" t="s">
        <v>2</v>
      </c>
      <c r="C8" s="10">
        <v>1</v>
      </c>
      <c r="D8" s="11" t="str">
        <f>IF(OR(C8&lt;1,C8&gt;5),"Priority rule must be between 1 and 5","")</f>
        <v/>
      </c>
      <c r="G8" s="6" t="s">
        <v>2</v>
      </c>
      <c r="H8" s="6"/>
      <c r="I8" s="6"/>
      <c r="J8" s="6"/>
      <c r="K8" s="6"/>
    </row>
    <row r="9" spans="1:11">
      <c r="B9" s="12" t="s">
        <v>3</v>
      </c>
      <c r="C9" s="5">
        <v>12</v>
      </c>
      <c r="D9" s="13"/>
      <c r="G9" s="1">
        <v>1</v>
      </c>
      <c r="H9" s="1">
        <v>2</v>
      </c>
      <c r="I9" s="1">
        <v>3</v>
      </c>
      <c r="J9" s="1">
        <v>4</v>
      </c>
      <c r="K9" s="1">
        <v>5</v>
      </c>
    </row>
    <row r="10" spans="1:11" ht="38.25">
      <c r="A10" s="7" t="s">
        <v>4</v>
      </c>
      <c r="B10" s="14" t="s">
        <v>5</v>
      </c>
      <c r="C10" s="15" t="s">
        <v>6</v>
      </c>
      <c r="D10" s="16" t="s">
        <v>7</v>
      </c>
      <c r="E10" s="7"/>
      <c r="F10" s="7" t="s">
        <v>8</v>
      </c>
      <c r="G10" s="7" t="s">
        <v>9</v>
      </c>
      <c r="H10" s="7" t="s">
        <v>10</v>
      </c>
      <c r="I10" s="7" t="s">
        <v>11</v>
      </c>
      <c r="J10" s="7" t="s">
        <v>12</v>
      </c>
      <c r="K10" s="7" t="s">
        <v>13</v>
      </c>
    </row>
    <row r="11" spans="1:11">
      <c r="A11" s="8">
        <f>INDEX($G$11:$K$20,F11,$C$8)+F11/10000</f>
        <v>10.0001</v>
      </c>
      <c r="B11" s="17" t="s">
        <v>14</v>
      </c>
      <c r="C11" s="5">
        <v>10</v>
      </c>
      <c r="D11" s="18"/>
      <c r="F11" s="8">
        <v>1</v>
      </c>
      <c r="G11" s="8">
        <f>C11</f>
        <v>10</v>
      </c>
      <c r="H11" s="8">
        <f>L111</f>
        <v>9</v>
      </c>
      <c r="I11" s="8">
        <f>M111</f>
        <v>0</v>
      </c>
      <c r="J11" s="8">
        <f>1/G11</f>
        <v>0.1</v>
      </c>
      <c r="K11" s="8">
        <f>1/$C$11</f>
        <v>0.1</v>
      </c>
    </row>
    <row r="12" spans="1:11">
      <c r="A12" s="8">
        <f>INDEX($G$11:$K$20,F12,$C$8)+F12/10000</f>
        <v>11.0002</v>
      </c>
      <c r="B12" s="17" t="s">
        <v>15</v>
      </c>
      <c r="C12" s="5">
        <v>11</v>
      </c>
      <c r="D12" s="18" t="s">
        <v>14</v>
      </c>
      <c r="F12" s="8">
        <v>2</v>
      </c>
      <c r="G12" s="8">
        <f>C12</f>
        <v>11</v>
      </c>
      <c r="H12" s="8">
        <f t="shared" ref="H12:H19" si="0">L112</f>
        <v>6</v>
      </c>
      <c r="I12" s="8">
        <f t="shared" ref="I12:I19" si="1">M112</f>
        <v>0</v>
      </c>
      <c r="J12" s="8">
        <f t="shared" ref="J12:J19" si="2">1/G12</f>
        <v>9.0909090909090912E-2</v>
      </c>
      <c r="K12" s="8">
        <f>1/$C$12</f>
        <v>9.0909090909090912E-2</v>
      </c>
    </row>
    <row r="13" spans="1:11">
      <c r="A13" s="8">
        <f>INDEX($G$11:$K$20,F13,$C$8)+F13/10000</f>
        <v>5.0003000000000002</v>
      </c>
      <c r="B13" s="17" t="s">
        <v>16</v>
      </c>
      <c r="C13" s="5">
        <v>5</v>
      </c>
      <c r="D13" s="18" t="s">
        <v>15</v>
      </c>
      <c r="F13" s="8">
        <v>3</v>
      </c>
      <c r="G13" s="8">
        <f>C13</f>
        <v>5</v>
      </c>
      <c r="H13" s="8">
        <f t="shared" si="0"/>
        <v>4</v>
      </c>
      <c r="I13" s="8">
        <f t="shared" si="1"/>
        <v>0</v>
      </c>
      <c r="J13" s="8">
        <f t="shared" si="2"/>
        <v>0.2</v>
      </c>
      <c r="K13" s="8">
        <f>1/$C$13</f>
        <v>0.2</v>
      </c>
    </row>
    <row r="14" spans="1:11">
      <c r="A14" s="8">
        <f>INDEX($G$11:$K$20,F14,$C$8)+F14/10000</f>
        <v>4.0004</v>
      </c>
      <c r="B14" s="17" t="s">
        <v>17</v>
      </c>
      <c r="C14" s="5">
        <v>4</v>
      </c>
      <c r="D14" s="18" t="s">
        <v>15</v>
      </c>
      <c r="F14" s="8">
        <v>4</v>
      </c>
      <c r="G14" s="8">
        <f>C14</f>
        <v>4</v>
      </c>
      <c r="H14" s="8">
        <f t="shared" si="0"/>
        <v>4</v>
      </c>
      <c r="I14" s="8">
        <f t="shared" si="1"/>
        <v>0</v>
      </c>
      <c r="J14" s="8">
        <f t="shared" si="2"/>
        <v>0.25</v>
      </c>
      <c r="K14" s="8">
        <f>1/$C$14</f>
        <v>0.25</v>
      </c>
    </row>
    <row r="15" spans="1:11">
      <c r="A15" s="8">
        <f>INDEX($G$11:$K$20,F15,$C$8)+F15/10000</f>
        <v>12.000500000000001</v>
      </c>
      <c r="B15" s="17" t="s">
        <v>18</v>
      </c>
      <c r="C15" s="5">
        <v>12</v>
      </c>
      <c r="D15" s="18" t="s">
        <v>14</v>
      </c>
      <c r="F15" s="8">
        <v>5</v>
      </c>
      <c r="G15" s="8">
        <f>C15</f>
        <v>12</v>
      </c>
      <c r="H15" s="8">
        <f t="shared" si="0"/>
        <v>3</v>
      </c>
      <c r="I15" s="8">
        <f t="shared" si="1"/>
        <v>0</v>
      </c>
      <c r="J15" s="8">
        <f t="shared" si="2"/>
        <v>8.3333333333333329E-2</v>
      </c>
      <c r="K15" s="8">
        <f>1/$C$15</f>
        <v>8.3333333333333329E-2</v>
      </c>
    </row>
    <row r="16" spans="1:11">
      <c r="A16" s="8">
        <f>INDEX($G$11:$K$20,F16,$C$8)+F16/10000</f>
        <v>3.0005999999999999</v>
      </c>
      <c r="B16" s="17" t="s">
        <v>19</v>
      </c>
      <c r="C16" s="5">
        <v>3</v>
      </c>
      <c r="D16" s="18" t="s">
        <v>63</v>
      </c>
      <c r="F16" s="8">
        <v>6</v>
      </c>
      <c r="G16" s="8">
        <f>C16</f>
        <v>3</v>
      </c>
      <c r="H16" s="8">
        <f t="shared" si="0"/>
        <v>3</v>
      </c>
      <c r="I16" s="8">
        <f t="shared" si="1"/>
        <v>0</v>
      </c>
      <c r="J16" s="8">
        <f t="shared" si="2"/>
        <v>0.33333333333333331</v>
      </c>
      <c r="K16" s="8">
        <f>1/$C$16</f>
        <v>0.33333333333333331</v>
      </c>
    </row>
    <row r="17" spans="1:11">
      <c r="A17" s="8">
        <f>INDEX($G$11:$K$20,F17,$C$8)+F17/10000</f>
        <v>7.0007000000000001</v>
      </c>
      <c r="B17" s="17" t="s">
        <v>20</v>
      </c>
      <c r="C17" s="5">
        <v>7</v>
      </c>
      <c r="D17" s="18" t="s">
        <v>19</v>
      </c>
      <c r="F17" s="8">
        <v>7</v>
      </c>
      <c r="G17" s="8">
        <f>C17</f>
        <v>7</v>
      </c>
      <c r="H17" s="8">
        <f t="shared" si="0"/>
        <v>2</v>
      </c>
      <c r="I17" s="8">
        <f t="shared" si="1"/>
        <v>0</v>
      </c>
      <c r="J17" s="8">
        <f t="shared" si="2"/>
        <v>0.14285714285714285</v>
      </c>
      <c r="K17" s="8">
        <f>1/$C$17</f>
        <v>0.14285714285714285</v>
      </c>
    </row>
    <row r="18" spans="1:11">
      <c r="A18" s="8">
        <f>INDEX($G$11:$K$20,F18,$C$8)+F18/10000</f>
        <v>11.0008</v>
      </c>
      <c r="B18" s="17" t="s">
        <v>21</v>
      </c>
      <c r="C18" s="5">
        <v>11</v>
      </c>
      <c r="D18" s="18" t="s">
        <v>18</v>
      </c>
      <c r="F18" s="8">
        <v>8</v>
      </c>
      <c r="G18" s="8">
        <f>C18</f>
        <v>11</v>
      </c>
      <c r="H18" s="8">
        <f t="shared" si="0"/>
        <v>2</v>
      </c>
      <c r="I18" s="8">
        <f t="shared" si="1"/>
        <v>0</v>
      </c>
      <c r="J18" s="8">
        <f t="shared" si="2"/>
        <v>9.0909090909090912E-2</v>
      </c>
      <c r="K18" s="8">
        <f>1/$C$18</f>
        <v>9.0909090909090912E-2</v>
      </c>
    </row>
    <row r="19" spans="1:11" ht="13.5" thickBot="1">
      <c r="A19" s="8">
        <f>INDEX($G$11:$K$20,F19,$C$8)+F19/10000</f>
        <v>3.0009000000000001</v>
      </c>
      <c r="B19" s="19" t="s">
        <v>22</v>
      </c>
      <c r="C19" s="20">
        <v>3</v>
      </c>
      <c r="D19" s="21" t="s">
        <v>64</v>
      </c>
      <c r="F19" s="8">
        <v>9</v>
      </c>
      <c r="G19" s="8">
        <f>C19</f>
        <v>3</v>
      </c>
      <c r="H19" s="8">
        <f t="shared" si="0"/>
        <v>1</v>
      </c>
      <c r="I19" s="8">
        <f t="shared" si="1"/>
        <v>0</v>
      </c>
      <c r="J19" s="8">
        <f t="shared" si="2"/>
        <v>0.33333333333333331</v>
      </c>
      <c r="K19" s="8">
        <f>1/$C$19</f>
        <v>0.33333333333333331</v>
      </c>
    </row>
    <row r="21" spans="1:11" ht="13.5" thickBot="1">
      <c r="A21" s="37" t="s">
        <v>23</v>
      </c>
    </row>
    <row r="22" spans="1:11">
      <c r="B22" s="31" t="s">
        <v>24</v>
      </c>
      <c r="C22" s="32">
        <f>D56</f>
        <v>1</v>
      </c>
      <c r="D22" s="32">
        <f t="shared" ref="D22:K22" si="3">E56</f>
        <v>2</v>
      </c>
      <c r="E22" s="32">
        <f t="shared" si="3"/>
        <v>3</v>
      </c>
      <c r="F22" s="32">
        <f t="shared" si="3"/>
        <v>4</v>
      </c>
      <c r="G22" s="32">
        <f t="shared" si="3"/>
        <v>5</v>
      </c>
      <c r="H22" s="32">
        <f t="shared" si="3"/>
        <v>5</v>
      </c>
      <c r="I22" s="32">
        <f t="shared" si="3"/>
        <v>5</v>
      </c>
      <c r="J22" s="32">
        <f t="shared" si="3"/>
        <v>6</v>
      </c>
      <c r="K22" s="32">
        <f t="shared" si="3"/>
        <v>6</v>
      </c>
    </row>
    <row r="23" spans="1:11">
      <c r="B23" s="33" t="s">
        <v>25</v>
      </c>
      <c r="C23" s="34" t="str">
        <f>D58</f>
        <v>A</v>
      </c>
      <c r="D23" s="34" t="str">
        <f t="shared" ref="D23:K23" si="4">E58</f>
        <v>E</v>
      </c>
      <c r="E23" s="34" t="str">
        <f t="shared" si="4"/>
        <v>H</v>
      </c>
      <c r="F23" s="34" t="str">
        <f t="shared" si="4"/>
        <v>B</v>
      </c>
      <c r="G23" s="34" t="str">
        <f t="shared" si="4"/>
        <v>C</v>
      </c>
      <c r="H23" s="34" t="str">
        <f t="shared" si="4"/>
        <v>D</v>
      </c>
      <c r="I23" s="34" t="str">
        <f t="shared" si="4"/>
        <v>F</v>
      </c>
      <c r="J23" s="34" t="str">
        <f t="shared" si="4"/>
        <v>G</v>
      </c>
      <c r="K23" s="34" t="str">
        <f t="shared" si="4"/>
        <v>I</v>
      </c>
    </row>
    <row r="24" spans="1:11" ht="13.5" thickBot="1">
      <c r="B24" s="35" t="s">
        <v>26</v>
      </c>
      <c r="C24" s="36">
        <f>IF(C22&lt;&gt;D22,D60,"")</f>
        <v>2</v>
      </c>
      <c r="D24" s="36">
        <f t="shared" ref="D24:K24" si="5">IF(D22&lt;&gt;E22,E60,"")</f>
        <v>0</v>
      </c>
      <c r="E24" s="36">
        <f t="shared" si="5"/>
        <v>1</v>
      </c>
      <c r="F24" s="36">
        <f t="shared" si="5"/>
        <v>1</v>
      </c>
      <c r="G24" s="36" t="str">
        <f t="shared" si="5"/>
        <v/>
      </c>
      <c r="H24" s="36" t="str">
        <f t="shared" si="5"/>
        <v/>
      </c>
      <c r="I24" s="36">
        <f t="shared" si="5"/>
        <v>0</v>
      </c>
      <c r="J24" s="36" t="str">
        <f t="shared" si="5"/>
        <v/>
      </c>
      <c r="K24" s="36">
        <f t="shared" si="5"/>
        <v>2</v>
      </c>
    </row>
    <row r="26" spans="1:11" ht="13.5" thickBot="1">
      <c r="A26" s="37" t="s">
        <v>27</v>
      </c>
    </row>
    <row r="27" spans="1:11">
      <c r="B27" s="24"/>
      <c r="C27" s="25"/>
      <c r="D27" s="38" t="s">
        <v>3</v>
      </c>
      <c r="E27" s="28">
        <f>C9</f>
        <v>12</v>
      </c>
    </row>
    <row r="28" spans="1:11">
      <c r="B28" s="23"/>
      <c r="C28" s="22"/>
      <c r="D28" s="39" t="s">
        <v>34</v>
      </c>
      <c r="E28" s="29">
        <f>SUM(C11:C19)</f>
        <v>66</v>
      </c>
    </row>
    <row r="29" spans="1:11">
      <c r="B29" s="23"/>
      <c r="C29" s="22"/>
      <c r="D29" s="39" t="s">
        <v>28</v>
      </c>
      <c r="E29" s="29">
        <f>CEILING(E28/E27,1)</f>
        <v>6</v>
      </c>
    </row>
    <row r="30" spans="1:11">
      <c r="B30" s="23"/>
      <c r="C30" s="22"/>
      <c r="D30" s="39"/>
      <c r="E30" s="29"/>
    </row>
    <row r="31" spans="1:11">
      <c r="B31" s="23"/>
      <c r="C31" s="22"/>
      <c r="D31" s="39" t="s">
        <v>29</v>
      </c>
      <c r="E31" s="29">
        <f>MAX(C22:K22)</f>
        <v>6</v>
      </c>
    </row>
    <row r="32" spans="1:11">
      <c r="B32" s="23"/>
      <c r="C32" s="22"/>
      <c r="D32" s="39" t="s">
        <v>30</v>
      </c>
      <c r="E32" s="29">
        <f>E27*E31</f>
        <v>72</v>
      </c>
    </row>
    <row r="33" spans="1:13">
      <c r="B33" s="23"/>
      <c r="C33" s="22"/>
      <c r="D33" s="39" t="s">
        <v>31</v>
      </c>
      <c r="E33" s="29">
        <f>E32-E28</f>
        <v>6</v>
      </c>
    </row>
    <row r="34" spans="1:13">
      <c r="B34" s="23"/>
      <c r="C34" s="22"/>
      <c r="D34" s="39" t="s">
        <v>32</v>
      </c>
      <c r="E34" s="29">
        <f>E28/E32</f>
        <v>0.91666666666666663</v>
      </c>
    </row>
    <row r="35" spans="1:13" ht="13.5" thickBot="1">
      <c r="B35" s="26"/>
      <c r="C35" s="27"/>
      <c r="D35" s="40" t="s">
        <v>33</v>
      </c>
      <c r="E35" s="30">
        <f>1-E34</f>
        <v>8.333333333333337E-2</v>
      </c>
    </row>
    <row r="39" spans="1:13">
      <c r="A39" s="1" t="s">
        <v>35</v>
      </c>
    </row>
    <row r="40" spans="1:13">
      <c r="C40" s="1" t="s">
        <v>36</v>
      </c>
    </row>
    <row r="41" spans="1:13">
      <c r="B41" s="1" t="s">
        <v>37</v>
      </c>
      <c r="D41" s="1" t="s">
        <v>38</v>
      </c>
      <c r="E41" s="1" t="s">
        <v>39</v>
      </c>
      <c r="F41" s="1" t="s">
        <v>40</v>
      </c>
      <c r="G41" s="1" t="s">
        <v>41</v>
      </c>
      <c r="H41" s="1" t="s">
        <v>42</v>
      </c>
      <c r="I41" s="1" t="s">
        <v>43</v>
      </c>
      <c r="J41" s="1" t="s">
        <v>44</v>
      </c>
      <c r="K41" s="1" t="s">
        <v>45</v>
      </c>
      <c r="L41" s="1" t="s">
        <v>46</v>
      </c>
    </row>
    <row r="42" spans="1:13">
      <c r="B42" s="1" t="str">
        <f>B11</f>
        <v>A</v>
      </c>
      <c r="D42" s="1">
        <f t="array" ref="D42">SUM(IF(ISERR(SEARCH($B$42:$B$50,$D11)),0,1))</f>
        <v>0</v>
      </c>
      <c r="E42" s="1">
        <f>IF(ISERR(SEARCH(D$58,$D11&amp;$B11)),D42,D42-1)</f>
        <v>-1</v>
      </c>
      <c r="F42" s="1">
        <f t="shared" ref="F42:M42" si="6">IF(ISERR(SEARCH(E$58,$D11&amp;$B11)),E42,E42-1)</f>
        <v>-1</v>
      </c>
      <c r="G42" s="1">
        <f t="shared" si="6"/>
        <v>-1</v>
      </c>
      <c r="H42" s="1">
        <f t="shared" si="6"/>
        <v>-1</v>
      </c>
      <c r="I42" s="1">
        <f t="shared" si="6"/>
        <v>-1</v>
      </c>
      <c r="J42" s="1">
        <f t="shared" si="6"/>
        <v>-1</v>
      </c>
      <c r="K42" s="1">
        <f t="shared" si="6"/>
        <v>-1</v>
      </c>
      <c r="L42" s="1">
        <f t="shared" si="6"/>
        <v>-1</v>
      </c>
      <c r="M42" s="1">
        <f t="shared" si="6"/>
        <v>-1</v>
      </c>
    </row>
    <row r="43" spans="1:13">
      <c r="B43" s="1" t="str">
        <f>B12</f>
        <v>B</v>
      </c>
      <c r="D43" s="1">
        <f t="array" ref="D43">SUM(IF(ISERR(SEARCH($B$42:$B$50,$D12)),0,1))</f>
        <v>1</v>
      </c>
      <c r="E43" s="1">
        <f t="shared" ref="E43:M43" si="7">IF(ISERR(SEARCH(D$58,$D12&amp;$B12)),D43,D43-1)</f>
        <v>0</v>
      </c>
      <c r="F43" s="1">
        <f t="shared" si="7"/>
        <v>0</v>
      </c>
      <c r="G43" s="1">
        <f t="shared" si="7"/>
        <v>0</v>
      </c>
      <c r="H43" s="1">
        <f t="shared" si="7"/>
        <v>-1</v>
      </c>
      <c r="I43" s="1">
        <f t="shared" si="7"/>
        <v>-1</v>
      </c>
      <c r="J43" s="1">
        <f t="shared" si="7"/>
        <v>-1</v>
      </c>
      <c r="K43" s="1">
        <f t="shared" si="7"/>
        <v>-1</v>
      </c>
      <c r="L43" s="1">
        <f t="shared" si="7"/>
        <v>-1</v>
      </c>
      <c r="M43" s="1">
        <f t="shared" si="7"/>
        <v>-1</v>
      </c>
    </row>
    <row r="44" spans="1:13">
      <c r="B44" s="1" t="str">
        <f>B13</f>
        <v>C</v>
      </c>
      <c r="D44" s="1">
        <f t="array" ref="D44">SUM(IF(ISERR(SEARCH($B$42:$B$50,$D13)),0,1))</f>
        <v>1</v>
      </c>
      <c r="E44" s="1">
        <f t="shared" ref="E44:M44" si="8">IF(ISERR(SEARCH(D$58,$D13&amp;$B13)),D44,D44-1)</f>
        <v>1</v>
      </c>
      <c r="F44" s="1">
        <f t="shared" si="8"/>
        <v>1</v>
      </c>
      <c r="G44" s="1">
        <f t="shared" si="8"/>
        <v>1</v>
      </c>
      <c r="H44" s="1">
        <f t="shared" si="8"/>
        <v>0</v>
      </c>
      <c r="I44" s="1">
        <f t="shared" si="8"/>
        <v>-1</v>
      </c>
      <c r="J44" s="1">
        <f t="shared" si="8"/>
        <v>-1</v>
      </c>
      <c r="K44" s="1">
        <f t="shared" si="8"/>
        <v>-1</v>
      </c>
      <c r="L44" s="1">
        <f t="shared" si="8"/>
        <v>-1</v>
      </c>
      <c r="M44" s="1">
        <f t="shared" si="8"/>
        <v>-1</v>
      </c>
    </row>
    <row r="45" spans="1:13">
      <c r="B45" s="1" t="str">
        <f>B14</f>
        <v>D</v>
      </c>
      <c r="D45" s="1">
        <f t="array" ref="D45">SUM(IF(ISERR(SEARCH($B$42:$B$50,$D14)),0,1))</f>
        <v>1</v>
      </c>
      <c r="E45" s="1">
        <f t="shared" ref="E45:M45" si="9">IF(ISERR(SEARCH(D$58,$D14&amp;$B14)),D45,D45-1)</f>
        <v>1</v>
      </c>
      <c r="F45" s="1">
        <f t="shared" si="9"/>
        <v>1</v>
      </c>
      <c r="G45" s="1">
        <f t="shared" si="9"/>
        <v>1</v>
      </c>
      <c r="H45" s="1">
        <f t="shared" si="9"/>
        <v>0</v>
      </c>
      <c r="I45" s="1">
        <f t="shared" si="9"/>
        <v>0</v>
      </c>
      <c r="J45" s="1">
        <f t="shared" si="9"/>
        <v>-1</v>
      </c>
      <c r="K45" s="1">
        <f t="shared" si="9"/>
        <v>-1</v>
      </c>
      <c r="L45" s="1">
        <f t="shared" si="9"/>
        <v>-1</v>
      </c>
      <c r="M45" s="1">
        <f t="shared" si="9"/>
        <v>-1</v>
      </c>
    </row>
    <row r="46" spans="1:13">
      <c r="B46" s="1" t="str">
        <f>B15</f>
        <v>E</v>
      </c>
      <c r="D46" s="1">
        <f t="array" ref="D46">SUM(IF(ISERR(SEARCH($B$42:$B$50,$D15)),0,1))</f>
        <v>1</v>
      </c>
      <c r="E46" s="1">
        <f t="shared" ref="E46:M46" si="10">IF(ISERR(SEARCH(D$58,$D15&amp;$B15)),D46,D46-1)</f>
        <v>0</v>
      </c>
      <c r="F46" s="1">
        <f t="shared" si="10"/>
        <v>-1</v>
      </c>
      <c r="G46" s="1">
        <f t="shared" si="10"/>
        <v>-1</v>
      </c>
      <c r="H46" s="1">
        <f t="shared" si="10"/>
        <v>-1</v>
      </c>
      <c r="I46" s="1">
        <f t="shared" si="10"/>
        <v>-1</v>
      </c>
      <c r="J46" s="1">
        <f t="shared" si="10"/>
        <v>-1</v>
      </c>
      <c r="K46" s="1">
        <f t="shared" si="10"/>
        <v>-1</v>
      </c>
      <c r="L46" s="1">
        <f t="shared" si="10"/>
        <v>-1</v>
      </c>
      <c r="M46" s="1">
        <f t="shared" si="10"/>
        <v>-1</v>
      </c>
    </row>
    <row r="47" spans="1:13">
      <c r="B47" s="1" t="str">
        <f>B16</f>
        <v>F</v>
      </c>
      <c r="D47" s="1">
        <f t="array" ref="D47">SUM(IF(ISERR(SEARCH($B$42:$B$50,$D16)),0,1))</f>
        <v>2</v>
      </c>
      <c r="E47" s="1">
        <f t="shared" ref="E47:M47" si="11">IF(ISERR(SEARCH(D$58,$D16&amp;$B16)),D47,D47-1)</f>
        <v>2</v>
      </c>
      <c r="F47" s="1">
        <f t="shared" si="11"/>
        <v>2</v>
      </c>
      <c r="G47" s="1">
        <f t="shared" si="11"/>
        <v>2</v>
      </c>
      <c r="H47" s="1">
        <f t="shared" si="11"/>
        <v>2</v>
      </c>
      <c r="I47" s="1">
        <f t="shared" si="11"/>
        <v>1</v>
      </c>
      <c r="J47" s="1">
        <f t="shared" si="11"/>
        <v>0</v>
      </c>
      <c r="K47" s="1">
        <f t="shared" si="11"/>
        <v>-1</v>
      </c>
      <c r="L47" s="1">
        <f t="shared" si="11"/>
        <v>-1</v>
      </c>
      <c r="M47" s="1">
        <f t="shared" si="11"/>
        <v>-1</v>
      </c>
    </row>
    <row r="48" spans="1:13">
      <c r="B48" s="1" t="str">
        <f>B17</f>
        <v>G</v>
      </c>
      <c r="D48" s="1">
        <f t="array" ref="D48">SUM(IF(ISERR(SEARCH($B$42:$B$50,$D17)),0,1))</f>
        <v>1</v>
      </c>
      <c r="E48" s="1">
        <f t="shared" ref="E48:M48" si="12">IF(ISERR(SEARCH(D$58,$D17&amp;$B17)),D48,D48-1)</f>
        <v>1</v>
      </c>
      <c r="F48" s="1">
        <f t="shared" si="12"/>
        <v>1</v>
      </c>
      <c r="G48" s="1">
        <f t="shared" si="12"/>
        <v>1</v>
      </c>
      <c r="H48" s="1">
        <f t="shared" si="12"/>
        <v>1</v>
      </c>
      <c r="I48" s="1">
        <f t="shared" si="12"/>
        <v>1</v>
      </c>
      <c r="J48" s="1">
        <f t="shared" si="12"/>
        <v>1</v>
      </c>
      <c r="K48" s="1">
        <f t="shared" si="12"/>
        <v>0</v>
      </c>
      <c r="L48" s="1">
        <f t="shared" si="12"/>
        <v>-1</v>
      </c>
      <c r="M48" s="1">
        <f t="shared" si="12"/>
        <v>-1</v>
      </c>
    </row>
    <row r="49" spans="1:13">
      <c r="B49" s="1" t="str">
        <f>B18</f>
        <v>H</v>
      </c>
      <c r="D49" s="1">
        <f t="array" ref="D49">SUM(IF(ISERR(SEARCH($B$42:$B$50,$D18)),0,1))</f>
        <v>1</v>
      </c>
      <c r="E49" s="1">
        <f t="shared" ref="E49:M49" si="13">IF(ISERR(SEARCH(D$58,$D18&amp;$B18)),D49,D49-1)</f>
        <v>1</v>
      </c>
      <c r="F49" s="1">
        <f t="shared" si="13"/>
        <v>0</v>
      </c>
      <c r="G49" s="1">
        <f t="shared" si="13"/>
        <v>-1</v>
      </c>
      <c r="H49" s="1">
        <f t="shared" si="13"/>
        <v>-1</v>
      </c>
      <c r="I49" s="1">
        <f t="shared" si="13"/>
        <v>-1</v>
      </c>
      <c r="J49" s="1">
        <f t="shared" si="13"/>
        <v>-1</v>
      </c>
      <c r="K49" s="1">
        <f t="shared" si="13"/>
        <v>-1</v>
      </c>
      <c r="L49" s="1">
        <f t="shared" si="13"/>
        <v>-1</v>
      </c>
      <c r="M49" s="1">
        <f t="shared" si="13"/>
        <v>-1</v>
      </c>
    </row>
    <row r="50" spans="1:13">
      <c r="B50" s="1" t="str">
        <f>B19</f>
        <v>I</v>
      </c>
      <c r="D50" s="1">
        <f t="array" ref="D50">SUM(IF(ISERR(SEARCH($B$42:$B$50,$D19)),0,1))</f>
        <v>2</v>
      </c>
      <c r="E50" s="1">
        <f t="shared" ref="E50:M50" si="14">IF(ISERR(SEARCH(D$58,$D19&amp;$B19)),D50,D50-1)</f>
        <v>2</v>
      </c>
      <c r="F50" s="1">
        <f t="shared" si="14"/>
        <v>2</v>
      </c>
      <c r="G50" s="1">
        <f t="shared" si="14"/>
        <v>1</v>
      </c>
      <c r="H50" s="1">
        <f t="shared" si="14"/>
        <v>1</v>
      </c>
      <c r="I50" s="1">
        <f t="shared" si="14"/>
        <v>1</v>
      </c>
      <c r="J50" s="1">
        <f t="shared" si="14"/>
        <v>1</v>
      </c>
      <c r="K50" s="1">
        <f t="shared" si="14"/>
        <v>1</v>
      </c>
      <c r="L50" s="1">
        <f t="shared" si="14"/>
        <v>0</v>
      </c>
      <c r="M50" s="1">
        <f t="shared" si="14"/>
        <v>-1</v>
      </c>
    </row>
    <row r="52" spans="1:13">
      <c r="A52" s="1" t="s">
        <v>47</v>
      </c>
    </row>
    <row r="53" spans="1:13">
      <c r="A53" s="1" t="s">
        <v>48</v>
      </c>
      <c r="D53" s="1">
        <f>C9</f>
        <v>12</v>
      </c>
      <c r="E53" s="1">
        <f>D55-D59</f>
        <v>2</v>
      </c>
      <c r="F53" s="1">
        <f t="shared" ref="F53:L53" si="15">E55-E59</f>
        <v>0</v>
      </c>
      <c r="G53" s="1">
        <f t="shared" si="15"/>
        <v>1</v>
      </c>
      <c r="H53" s="1">
        <f t="shared" si="15"/>
        <v>1</v>
      </c>
      <c r="I53" s="1">
        <f t="shared" si="15"/>
        <v>7</v>
      </c>
      <c r="J53" s="1">
        <f t="shared" si="15"/>
        <v>3</v>
      </c>
      <c r="K53" s="1">
        <f t="shared" si="15"/>
        <v>0</v>
      </c>
      <c r="L53" s="1">
        <f t="shared" si="15"/>
        <v>5</v>
      </c>
    </row>
    <row r="54" spans="1:13">
      <c r="A54" s="1" t="s">
        <v>49</v>
      </c>
      <c r="D54" s="1">
        <f t="array" ref="D54">SUM(IF($C$11:$C$19&lt;=D53,1,0)*IF(D42:D50=0,1,0))</f>
        <v>1</v>
      </c>
      <c r="E54" s="1">
        <f t="array" ref="E54">SUM(IF($C$11:$C$19&lt;=E53,1,0)*IF(E42:E50=0,1,0))</f>
        <v>0</v>
      </c>
      <c r="F54" s="1">
        <f t="array" ref="F54">SUM(IF($C$11:$C$19&lt;=F53,1,0)*IF(F42:F50=0,1,0))</f>
        <v>0</v>
      </c>
      <c r="G54" s="1">
        <f t="array" ref="G54">SUM(IF($C$11:$C$19&lt;=G53,1,0)*IF(G42:G50=0,1,0))</f>
        <v>0</v>
      </c>
      <c r="H54" s="1">
        <f t="array" ref="H54">SUM(IF($C$11:$C$19&lt;=H53,1,0)*IF(H42:H50=0,1,0))</f>
        <v>0</v>
      </c>
      <c r="I54" s="1">
        <f t="array" ref="I54">SUM(IF($C$11:$C$19&lt;=I53,1,0)*IF(I42:I50=0,1,0))</f>
        <v>1</v>
      </c>
      <c r="J54" s="1">
        <f t="array" ref="J54">SUM(IF($C$11:$C$19&lt;=J53,1,0)*IF(J42:J50=0,1,0))</f>
        <v>1</v>
      </c>
      <c r="K54" s="1">
        <f t="array" ref="K54">SUM(IF($C$11:$C$19&lt;=K53,1,0)*IF(K42:K50=0,1,0))</f>
        <v>0</v>
      </c>
      <c r="L54" s="1">
        <f t="array" ref="L54">SUM(IF($C$11:$C$19&lt;=L53,1,0)*IF(L42:L50=0,1,0))</f>
        <v>1</v>
      </c>
    </row>
    <row r="55" spans="1:13">
      <c r="A55" s="1" t="s">
        <v>50</v>
      </c>
      <c r="D55" s="1">
        <f>IF(D54&gt;=1,D53,$C$9)</f>
        <v>12</v>
      </c>
      <c r="E55" s="1">
        <f t="shared" ref="E55:L55" si="16">IF(E54&gt;=1,E53,$C$9)</f>
        <v>12</v>
      </c>
      <c r="F55" s="1">
        <f t="shared" si="16"/>
        <v>12</v>
      </c>
      <c r="G55" s="1">
        <f t="shared" si="16"/>
        <v>12</v>
      </c>
      <c r="H55" s="1">
        <f t="shared" si="16"/>
        <v>12</v>
      </c>
      <c r="I55" s="1">
        <f t="shared" si="16"/>
        <v>7</v>
      </c>
      <c r="J55" s="1">
        <f t="shared" si="16"/>
        <v>3</v>
      </c>
      <c r="K55" s="1">
        <f t="shared" si="16"/>
        <v>12</v>
      </c>
      <c r="L55" s="1">
        <f t="shared" si="16"/>
        <v>5</v>
      </c>
    </row>
    <row r="56" spans="1:13">
      <c r="A56" s="1" t="s">
        <v>51</v>
      </c>
      <c r="D56" s="1">
        <v>1</v>
      </c>
      <c r="E56" s="1">
        <f>IF(E54&gt;=1,D56,D56+1)</f>
        <v>2</v>
      </c>
      <c r="F56" s="1">
        <f t="shared" ref="F56:L56" si="17">IF(F54&gt;=1,E56,E56+1)</f>
        <v>3</v>
      </c>
      <c r="G56" s="1">
        <f t="shared" si="17"/>
        <v>4</v>
      </c>
      <c r="H56" s="1">
        <f t="shared" si="17"/>
        <v>5</v>
      </c>
      <c r="I56" s="1">
        <f t="shared" si="17"/>
        <v>5</v>
      </c>
      <c r="J56" s="1">
        <f t="shared" si="17"/>
        <v>5</v>
      </c>
      <c r="K56" s="1">
        <f t="shared" si="17"/>
        <v>6</v>
      </c>
      <c r="L56" s="1">
        <f t="shared" si="17"/>
        <v>6</v>
      </c>
    </row>
    <row r="57" spans="1:13">
      <c r="A57" s="1" t="s">
        <v>52</v>
      </c>
      <c r="D57" s="1">
        <f t="array" ref="D57">MAX(IF($C$11:$C$19&lt;=D55,1,0)*IF(D42:D50=0,$A$11:$A$19,0))</f>
        <v>10.0001</v>
      </c>
      <c r="E57" s="1">
        <f t="array" ref="E57">MAX(IF($C$11:$C$19&lt;=E55,1,0)*IF(E42:E50=0,$A$11:$A$19,0))</f>
        <v>12.000500000000001</v>
      </c>
      <c r="F57" s="1">
        <f t="array" ref="F57">MAX(IF($C$11:$C$19&lt;=F55,1,0)*IF(F42:F50=0,$A$11:$A$19,0))</f>
        <v>11.0008</v>
      </c>
      <c r="G57" s="1">
        <f t="array" ref="G57">MAX(IF($C$11:$C$19&lt;=G55,1,0)*IF(G42:G50=0,$A$11:$A$19,0))</f>
        <v>11.0002</v>
      </c>
      <c r="H57" s="1">
        <f t="array" ref="H57">MAX(IF($C$11:$C$19&lt;=H55,1,0)*IF(H42:H50=0,$A$11:$A$19,0))</f>
        <v>5.0003000000000002</v>
      </c>
      <c r="I57" s="1">
        <f t="array" ref="I57">MAX(IF($C$11:$C$19&lt;=I55,1,0)*IF(I42:I50=0,$A$11:$A$19,0))</f>
        <v>4.0004</v>
      </c>
      <c r="J57" s="1">
        <f t="array" ref="J57">MAX(IF($C$11:$C$19&lt;=J55,1,0)*IF(J42:J50=0,$A$11:$A$19,0))</f>
        <v>3.0005999999999999</v>
      </c>
      <c r="K57" s="1">
        <f t="array" ref="K57">MAX(IF($C$11:$C$19&lt;=K55,1,0)*IF(K42:K50=0,$A$11:$A$19,0))</f>
        <v>7.0007000000000001</v>
      </c>
      <c r="L57" s="1">
        <f t="array" ref="L57">MAX(IF($C$11:$C$19&lt;=L55,1,0)*IF(L42:L50=0,$A$11:$A$19,0))</f>
        <v>3.0009000000000001</v>
      </c>
    </row>
    <row r="58" spans="1:13">
      <c r="A58" s="1" t="s">
        <v>53</v>
      </c>
      <c r="D58" s="1" t="str">
        <f>VLOOKUP(D57,$A$11:$B$19,2,FALSE)</f>
        <v>A</v>
      </c>
      <c r="E58" s="1" t="str">
        <f t="shared" ref="E58:L58" si="18">VLOOKUP(E57,$A$11:$B$19,2,FALSE)</f>
        <v>E</v>
      </c>
      <c r="F58" s="1" t="str">
        <f t="shared" si="18"/>
        <v>H</v>
      </c>
      <c r="G58" s="1" t="str">
        <f t="shared" si="18"/>
        <v>B</v>
      </c>
      <c r="H58" s="1" t="str">
        <f t="shared" si="18"/>
        <v>C</v>
      </c>
      <c r="I58" s="1" t="str">
        <f t="shared" si="18"/>
        <v>D</v>
      </c>
      <c r="J58" s="1" t="str">
        <f t="shared" si="18"/>
        <v>F</v>
      </c>
      <c r="K58" s="1" t="str">
        <f t="shared" si="18"/>
        <v>G</v>
      </c>
      <c r="L58" s="1" t="str">
        <f t="shared" si="18"/>
        <v>I</v>
      </c>
    </row>
    <row r="59" spans="1:13">
      <c r="A59" s="1" t="s">
        <v>54</v>
      </c>
      <c r="D59" s="1">
        <f>VLOOKUP(D57,$A$11:$C$19,3,FALSE)</f>
        <v>10</v>
      </c>
      <c r="E59" s="1">
        <f t="shared" ref="E59:L59" si="19">VLOOKUP(E57,$A$11:$C$19,3,FALSE)</f>
        <v>12</v>
      </c>
      <c r="F59" s="1">
        <f t="shared" si="19"/>
        <v>11</v>
      </c>
      <c r="G59" s="1">
        <f t="shared" si="19"/>
        <v>11</v>
      </c>
      <c r="H59" s="1">
        <f t="shared" si="19"/>
        <v>5</v>
      </c>
      <c r="I59" s="1">
        <f t="shared" si="19"/>
        <v>4</v>
      </c>
      <c r="J59" s="1">
        <f t="shared" si="19"/>
        <v>3</v>
      </c>
      <c r="K59" s="1">
        <f t="shared" si="19"/>
        <v>7</v>
      </c>
      <c r="L59" s="1">
        <f t="shared" si="19"/>
        <v>3</v>
      </c>
    </row>
    <row r="60" spans="1:13">
      <c r="A60" s="1" t="s">
        <v>55</v>
      </c>
      <c r="D60" s="1">
        <f>D55-D59</f>
        <v>2</v>
      </c>
      <c r="E60" s="1">
        <f t="shared" ref="E60:L60" si="20">E55-E59</f>
        <v>0</v>
      </c>
      <c r="F60" s="1">
        <f t="shared" si="20"/>
        <v>1</v>
      </c>
      <c r="G60" s="1">
        <f t="shared" si="20"/>
        <v>1</v>
      </c>
      <c r="H60" s="1">
        <f t="shared" si="20"/>
        <v>7</v>
      </c>
      <c r="I60" s="1">
        <f t="shared" si="20"/>
        <v>3</v>
      </c>
      <c r="J60" s="1">
        <f t="shared" si="20"/>
        <v>0</v>
      </c>
      <c r="K60" s="1">
        <f t="shared" si="20"/>
        <v>5</v>
      </c>
      <c r="L60" s="1">
        <f t="shared" si="20"/>
        <v>2</v>
      </c>
    </row>
    <row r="62" spans="1:13">
      <c r="A62" s="1" t="s">
        <v>56</v>
      </c>
      <c r="B62" s="1" t="s">
        <v>57</v>
      </c>
    </row>
    <row r="63" spans="1:13">
      <c r="C63" s="1" t="str">
        <f>B11</f>
        <v>A</v>
      </c>
      <c r="D63" s="1" t="str">
        <f>B12</f>
        <v>B</v>
      </c>
      <c r="E63" s="1" t="str">
        <f>B13</f>
        <v>C</v>
      </c>
      <c r="F63" s="1" t="str">
        <f>B14</f>
        <v>D</v>
      </c>
      <c r="G63" s="1" t="str">
        <f>B15</f>
        <v>E</v>
      </c>
      <c r="H63" s="1" t="str">
        <f>B16</f>
        <v>F</v>
      </c>
      <c r="I63" s="1" t="str">
        <f>B17</f>
        <v>G</v>
      </c>
      <c r="J63" s="1" t="str">
        <f>B18</f>
        <v>H</v>
      </c>
      <c r="K63" s="1" t="str">
        <f>B19</f>
        <v>I</v>
      </c>
    </row>
    <row r="64" spans="1:13">
      <c r="B64" s="1" t="str">
        <f>B11</f>
        <v>A</v>
      </c>
      <c r="D64" s="1">
        <f t="shared" ref="D64:K72" si="21">IF(ISERR(SEARCH($B64,D$63)),0,1)</f>
        <v>0</v>
      </c>
      <c r="E64" s="1">
        <f t="shared" si="21"/>
        <v>0</v>
      </c>
      <c r="F64" s="1">
        <f t="shared" si="21"/>
        <v>0</v>
      </c>
      <c r="G64" s="1">
        <f t="shared" si="21"/>
        <v>0</v>
      </c>
      <c r="H64" s="1">
        <f t="shared" si="21"/>
        <v>0</v>
      </c>
      <c r="I64" s="1">
        <f t="shared" si="21"/>
        <v>0</v>
      </c>
      <c r="J64" s="1">
        <f t="shared" si="21"/>
        <v>0</v>
      </c>
      <c r="K64" s="1">
        <f t="shared" si="21"/>
        <v>0</v>
      </c>
    </row>
    <row r="65" spans="1:11">
      <c r="B65" s="1" t="str">
        <f>B12</f>
        <v>B</v>
      </c>
      <c r="C65" s="1">
        <f t="shared" ref="C65:K72" si="22">IF(ISERR(SEARCH($B65,C$63)),0,1)</f>
        <v>0</v>
      </c>
      <c r="E65" s="1">
        <f t="shared" si="21"/>
        <v>0</v>
      </c>
      <c r="F65" s="1">
        <f t="shared" si="21"/>
        <v>0</v>
      </c>
      <c r="G65" s="1">
        <f t="shared" si="21"/>
        <v>0</v>
      </c>
      <c r="H65" s="1">
        <f t="shared" si="21"/>
        <v>0</v>
      </c>
      <c r="I65" s="1">
        <f t="shared" si="21"/>
        <v>0</v>
      </c>
      <c r="J65" s="1">
        <f t="shared" si="21"/>
        <v>0</v>
      </c>
      <c r="K65" s="1">
        <f t="shared" si="21"/>
        <v>0</v>
      </c>
    </row>
    <row r="66" spans="1:11">
      <c r="B66" s="1" t="str">
        <f>B13</f>
        <v>C</v>
      </c>
      <c r="C66" s="1">
        <f t="shared" si="22"/>
        <v>0</v>
      </c>
      <c r="D66" s="1">
        <f t="shared" si="21"/>
        <v>0</v>
      </c>
      <c r="F66" s="1">
        <f t="shared" si="21"/>
        <v>0</v>
      </c>
      <c r="G66" s="1">
        <f t="shared" si="21"/>
        <v>0</v>
      </c>
      <c r="H66" s="1">
        <f t="shared" si="21"/>
        <v>0</v>
      </c>
      <c r="I66" s="1">
        <f t="shared" si="21"/>
        <v>0</v>
      </c>
      <c r="J66" s="1">
        <f t="shared" si="21"/>
        <v>0</v>
      </c>
      <c r="K66" s="1">
        <f t="shared" si="21"/>
        <v>0</v>
      </c>
    </row>
    <row r="67" spans="1:11">
      <c r="B67" s="1" t="str">
        <f>B14</f>
        <v>D</v>
      </c>
      <c r="C67" s="1">
        <f t="shared" si="22"/>
        <v>0</v>
      </c>
      <c r="D67" s="1">
        <f t="shared" si="21"/>
        <v>0</v>
      </c>
      <c r="E67" s="1">
        <f t="shared" si="21"/>
        <v>0</v>
      </c>
      <c r="G67" s="1">
        <f t="shared" si="21"/>
        <v>0</v>
      </c>
      <c r="H67" s="1">
        <f t="shared" si="21"/>
        <v>0</v>
      </c>
      <c r="I67" s="1">
        <f t="shared" si="21"/>
        <v>0</v>
      </c>
      <c r="J67" s="1">
        <f t="shared" si="21"/>
        <v>0</v>
      </c>
      <c r="K67" s="1">
        <f t="shared" si="21"/>
        <v>0</v>
      </c>
    </row>
    <row r="68" spans="1:11">
      <c r="B68" s="1" t="str">
        <f>B15</f>
        <v>E</v>
      </c>
      <c r="C68" s="1">
        <f t="shared" si="22"/>
        <v>0</v>
      </c>
      <c r="D68" s="1">
        <f t="shared" si="21"/>
        <v>0</v>
      </c>
      <c r="E68" s="1">
        <f t="shared" si="21"/>
        <v>0</v>
      </c>
      <c r="F68" s="1">
        <f t="shared" si="21"/>
        <v>0</v>
      </c>
      <c r="H68" s="1">
        <f t="shared" si="21"/>
        <v>0</v>
      </c>
      <c r="I68" s="1">
        <f t="shared" si="21"/>
        <v>0</v>
      </c>
      <c r="J68" s="1">
        <f t="shared" si="21"/>
        <v>0</v>
      </c>
      <c r="K68" s="1">
        <f t="shared" si="21"/>
        <v>0</v>
      </c>
    </row>
    <row r="69" spans="1:11">
      <c r="B69" s="1" t="str">
        <f>B16</f>
        <v>F</v>
      </c>
      <c r="C69" s="1">
        <f t="shared" si="22"/>
        <v>0</v>
      </c>
      <c r="D69" s="1">
        <f t="shared" si="21"/>
        <v>0</v>
      </c>
      <c r="E69" s="1">
        <f t="shared" si="21"/>
        <v>0</v>
      </c>
      <c r="F69" s="1">
        <f t="shared" si="21"/>
        <v>0</v>
      </c>
      <c r="G69" s="1">
        <f t="shared" si="21"/>
        <v>0</v>
      </c>
      <c r="I69" s="1">
        <f t="shared" si="21"/>
        <v>0</v>
      </c>
      <c r="J69" s="1">
        <f t="shared" si="21"/>
        <v>0</v>
      </c>
      <c r="K69" s="1">
        <f t="shared" si="21"/>
        <v>0</v>
      </c>
    </row>
    <row r="70" spans="1:11">
      <c r="B70" s="1" t="str">
        <f>B17</f>
        <v>G</v>
      </c>
      <c r="C70" s="1">
        <f t="shared" si="22"/>
        <v>0</v>
      </c>
      <c r="D70" s="1">
        <f t="shared" si="21"/>
        <v>0</v>
      </c>
      <c r="E70" s="1">
        <f t="shared" si="21"/>
        <v>0</v>
      </c>
      <c r="F70" s="1">
        <f t="shared" si="21"/>
        <v>0</v>
      </c>
      <c r="G70" s="1">
        <f t="shared" si="21"/>
        <v>0</v>
      </c>
      <c r="H70" s="1">
        <f t="shared" si="21"/>
        <v>0</v>
      </c>
      <c r="J70" s="1">
        <f t="shared" si="21"/>
        <v>0</v>
      </c>
      <c r="K70" s="1">
        <f t="shared" si="21"/>
        <v>0</v>
      </c>
    </row>
    <row r="71" spans="1:11">
      <c r="B71" s="1" t="str">
        <f>B18</f>
        <v>H</v>
      </c>
      <c r="C71" s="1">
        <f t="shared" si="22"/>
        <v>0</v>
      </c>
      <c r="D71" s="1">
        <f t="shared" si="21"/>
        <v>0</v>
      </c>
      <c r="E71" s="1">
        <f t="shared" si="21"/>
        <v>0</v>
      </c>
      <c r="F71" s="1">
        <f t="shared" si="21"/>
        <v>0</v>
      </c>
      <c r="G71" s="1">
        <f t="shared" si="21"/>
        <v>0</v>
      </c>
      <c r="H71" s="1">
        <f t="shared" si="21"/>
        <v>0</v>
      </c>
      <c r="I71" s="1">
        <f t="shared" si="21"/>
        <v>0</v>
      </c>
      <c r="K71" s="1">
        <f t="shared" si="21"/>
        <v>0</v>
      </c>
    </row>
    <row r="72" spans="1:11">
      <c r="B72" s="1" t="str">
        <f>B19</f>
        <v>I</v>
      </c>
      <c r="C72" s="1">
        <f t="shared" si="22"/>
        <v>0</v>
      </c>
      <c r="D72" s="1">
        <f t="shared" si="21"/>
        <v>0</v>
      </c>
      <c r="E72" s="1">
        <f t="shared" si="21"/>
        <v>0</v>
      </c>
      <c r="F72" s="1">
        <f t="shared" si="21"/>
        <v>0</v>
      </c>
      <c r="G72" s="1">
        <f t="shared" si="21"/>
        <v>0</v>
      </c>
      <c r="H72" s="1">
        <f t="shared" si="21"/>
        <v>0</v>
      </c>
      <c r="I72" s="1">
        <f t="shared" si="21"/>
        <v>0</v>
      </c>
      <c r="J72" s="1">
        <f t="shared" si="21"/>
        <v>0</v>
      </c>
    </row>
    <row r="74" spans="1:11">
      <c r="A74" s="1" t="s">
        <v>58</v>
      </c>
    </row>
    <row r="75" spans="1:11">
      <c r="F75" s="1" t="s">
        <v>59</v>
      </c>
    </row>
    <row r="76" spans="1:11">
      <c r="E76" s="1" t="s">
        <v>60</v>
      </c>
      <c r="F76" s="1" t="s">
        <v>61</v>
      </c>
    </row>
    <row r="77" spans="1:11">
      <c r="C77" s="1">
        <f>D11</f>
        <v>0</v>
      </c>
      <c r="D77" s="1" t="str">
        <f>D12</f>
        <v>A</v>
      </c>
      <c r="E77" s="1" t="str">
        <f>D13</f>
        <v>B</v>
      </c>
      <c r="F77" s="1" t="str">
        <f>D14</f>
        <v>B</v>
      </c>
      <c r="G77" s="1" t="str">
        <f>D15</f>
        <v>A</v>
      </c>
      <c r="H77" s="1" t="str">
        <f>D16</f>
        <v>C,D</v>
      </c>
      <c r="I77" s="1" t="str">
        <f>D17</f>
        <v>F</v>
      </c>
      <c r="J77" s="1" t="str">
        <f>D18</f>
        <v>E</v>
      </c>
      <c r="K77" s="1" t="str">
        <f>D19</f>
        <v>G,H</v>
      </c>
    </row>
    <row r="78" spans="1:11">
      <c r="B78" s="1" t="str">
        <f>B11</f>
        <v>A</v>
      </c>
      <c r="C78" s="1">
        <v>1</v>
      </c>
      <c r="D78" s="1">
        <f t="shared" ref="D78:K86" si="23">IF(ISERR(SEARCH($B78,D$77)),0,1)</f>
        <v>1</v>
      </c>
      <c r="E78" s="1">
        <f t="shared" si="23"/>
        <v>0</v>
      </c>
      <c r="F78" s="1">
        <f t="shared" si="23"/>
        <v>0</v>
      </c>
      <c r="G78" s="1">
        <f t="shared" si="23"/>
        <v>1</v>
      </c>
      <c r="H78" s="1">
        <f t="shared" si="23"/>
        <v>0</v>
      </c>
      <c r="I78" s="1">
        <f t="shared" si="23"/>
        <v>0</v>
      </c>
      <c r="J78" s="1">
        <f t="shared" si="23"/>
        <v>0</v>
      </c>
      <c r="K78" s="1">
        <f t="shared" si="23"/>
        <v>0</v>
      </c>
    </row>
    <row r="79" spans="1:11">
      <c r="B79" s="1" t="str">
        <f>B12</f>
        <v>B</v>
      </c>
      <c r="C79" s="1">
        <f t="shared" ref="C79:K86" si="24">IF(ISERR(SEARCH($B79,C$77)),0,1)</f>
        <v>0</v>
      </c>
      <c r="D79" s="1">
        <v>1</v>
      </c>
      <c r="E79" s="1">
        <f t="shared" si="23"/>
        <v>1</v>
      </c>
      <c r="F79" s="1">
        <f t="shared" si="23"/>
        <v>1</v>
      </c>
      <c r="G79" s="1">
        <f t="shared" si="23"/>
        <v>0</v>
      </c>
      <c r="H79" s="1">
        <f t="shared" si="23"/>
        <v>0</v>
      </c>
      <c r="I79" s="1">
        <f t="shared" si="23"/>
        <v>0</v>
      </c>
      <c r="J79" s="1">
        <f t="shared" si="23"/>
        <v>0</v>
      </c>
      <c r="K79" s="1">
        <f t="shared" si="23"/>
        <v>0</v>
      </c>
    </row>
    <row r="80" spans="1:11">
      <c r="B80" s="1" t="str">
        <f>B13</f>
        <v>C</v>
      </c>
      <c r="C80" s="1">
        <f t="shared" si="24"/>
        <v>0</v>
      </c>
      <c r="D80" s="1">
        <f t="shared" si="23"/>
        <v>0</v>
      </c>
      <c r="E80" s="1">
        <v>1</v>
      </c>
      <c r="F80" s="1">
        <f t="shared" si="23"/>
        <v>0</v>
      </c>
      <c r="G80" s="1">
        <f t="shared" si="23"/>
        <v>0</v>
      </c>
      <c r="H80" s="1">
        <f t="shared" si="23"/>
        <v>1</v>
      </c>
      <c r="I80" s="1">
        <f t="shared" si="23"/>
        <v>0</v>
      </c>
      <c r="J80" s="1">
        <f t="shared" si="23"/>
        <v>0</v>
      </c>
      <c r="K80" s="1">
        <f t="shared" si="23"/>
        <v>0</v>
      </c>
    </row>
    <row r="81" spans="2:11">
      <c r="B81" s="1" t="str">
        <f>B14</f>
        <v>D</v>
      </c>
      <c r="C81" s="1">
        <f t="shared" si="24"/>
        <v>0</v>
      </c>
      <c r="D81" s="1">
        <f t="shared" si="23"/>
        <v>0</v>
      </c>
      <c r="E81" s="1">
        <f t="shared" si="23"/>
        <v>0</v>
      </c>
      <c r="F81" s="1">
        <v>1</v>
      </c>
      <c r="G81" s="1">
        <f t="shared" si="23"/>
        <v>0</v>
      </c>
      <c r="H81" s="1">
        <f t="shared" si="23"/>
        <v>1</v>
      </c>
      <c r="I81" s="1">
        <f t="shared" si="23"/>
        <v>0</v>
      </c>
      <c r="J81" s="1">
        <f t="shared" si="23"/>
        <v>0</v>
      </c>
      <c r="K81" s="1">
        <f t="shared" si="23"/>
        <v>0</v>
      </c>
    </row>
    <row r="82" spans="2:11">
      <c r="B82" s="1" t="str">
        <f>B15</f>
        <v>E</v>
      </c>
      <c r="C82" s="1">
        <f t="shared" si="24"/>
        <v>0</v>
      </c>
      <c r="D82" s="1">
        <f t="shared" si="23"/>
        <v>0</v>
      </c>
      <c r="E82" s="1">
        <f t="shared" si="23"/>
        <v>0</v>
      </c>
      <c r="F82" s="1">
        <f t="shared" si="23"/>
        <v>0</v>
      </c>
      <c r="G82" s="1">
        <v>1</v>
      </c>
      <c r="H82" s="1">
        <f t="shared" si="23"/>
        <v>0</v>
      </c>
      <c r="I82" s="1">
        <f t="shared" si="23"/>
        <v>0</v>
      </c>
      <c r="J82" s="1">
        <f t="shared" si="23"/>
        <v>1</v>
      </c>
      <c r="K82" s="1">
        <f t="shared" si="23"/>
        <v>0</v>
      </c>
    </row>
    <row r="83" spans="2:11">
      <c r="B83" s="1" t="str">
        <f>B16</f>
        <v>F</v>
      </c>
      <c r="C83" s="1">
        <f t="shared" si="24"/>
        <v>0</v>
      </c>
      <c r="D83" s="1">
        <f t="shared" si="23"/>
        <v>0</v>
      </c>
      <c r="E83" s="1">
        <f t="shared" si="23"/>
        <v>0</v>
      </c>
      <c r="F83" s="1">
        <f t="shared" si="23"/>
        <v>0</v>
      </c>
      <c r="G83" s="1">
        <f t="shared" si="23"/>
        <v>0</v>
      </c>
      <c r="H83" s="1">
        <v>1</v>
      </c>
      <c r="I83" s="1">
        <f t="shared" si="23"/>
        <v>1</v>
      </c>
      <c r="J83" s="1">
        <f t="shared" si="23"/>
        <v>0</v>
      </c>
      <c r="K83" s="1">
        <f t="shared" si="23"/>
        <v>0</v>
      </c>
    </row>
    <row r="84" spans="2:11">
      <c r="B84" s="1" t="str">
        <f>B17</f>
        <v>G</v>
      </c>
      <c r="C84" s="1">
        <f t="shared" si="24"/>
        <v>0</v>
      </c>
      <c r="D84" s="1">
        <f t="shared" si="23"/>
        <v>0</v>
      </c>
      <c r="E84" s="1">
        <f t="shared" si="23"/>
        <v>0</v>
      </c>
      <c r="F84" s="1">
        <f t="shared" si="23"/>
        <v>0</v>
      </c>
      <c r="G84" s="1">
        <f t="shared" si="23"/>
        <v>0</v>
      </c>
      <c r="H84" s="1">
        <f t="shared" si="23"/>
        <v>0</v>
      </c>
      <c r="I84" s="1">
        <v>1</v>
      </c>
      <c r="J84" s="1">
        <f t="shared" si="23"/>
        <v>0</v>
      </c>
      <c r="K84" s="1">
        <f t="shared" si="23"/>
        <v>1</v>
      </c>
    </row>
    <row r="85" spans="2:11">
      <c r="B85" s="1" t="str">
        <f>B18</f>
        <v>H</v>
      </c>
      <c r="C85" s="1">
        <f t="shared" si="24"/>
        <v>0</v>
      </c>
      <c r="D85" s="1">
        <f t="shared" si="23"/>
        <v>0</v>
      </c>
      <c r="E85" s="1">
        <f t="shared" si="23"/>
        <v>0</v>
      </c>
      <c r="F85" s="1">
        <f t="shared" si="23"/>
        <v>0</v>
      </c>
      <c r="G85" s="1">
        <f t="shared" si="23"/>
        <v>0</v>
      </c>
      <c r="H85" s="1">
        <f t="shared" si="23"/>
        <v>0</v>
      </c>
      <c r="I85" s="1">
        <f t="shared" si="23"/>
        <v>0</v>
      </c>
      <c r="J85" s="1">
        <v>1</v>
      </c>
      <c r="K85" s="1">
        <f t="shared" si="23"/>
        <v>1</v>
      </c>
    </row>
    <row r="86" spans="2:11">
      <c r="B86" s="1" t="str">
        <f>B19</f>
        <v>I</v>
      </c>
      <c r="C86" s="1">
        <f t="shared" si="24"/>
        <v>0</v>
      </c>
      <c r="D86" s="1">
        <f t="shared" si="23"/>
        <v>0</v>
      </c>
      <c r="E86" s="1">
        <f t="shared" si="23"/>
        <v>0</v>
      </c>
      <c r="F86" s="1">
        <f t="shared" si="23"/>
        <v>0</v>
      </c>
      <c r="G86" s="1">
        <f t="shared" si="23"/>
        <v>0</v>
      </c>
      <c r="H86" s="1">
        <f t="shared" si="23"/>
        <v>0</v>
      </c>
      <c r="I86" s="1">
        <f t="shared" si="23"/>
        <v>0</v>
      </c>
      <c r="J86" s="1">
        <f t="shared" si="23"/>
        <v>0</v>
      </c>
      <c r="K86" s="1">
        <v>1</v>
      </c>
    </row>
    <row r="88" spans="2:11">
      <c r="C88" s="1" t="str">
        <f>B89</f>
        <v>A</v>
      </c>
      <c r="D88" s="1" t="str">
        <f>B90</f>
        <v>B</v>
      </c>
      <c r="E88" s="1" t="str">
        <f>B91</f>
        <v>C</v>
      </c>
      <c r="F88" s="1" t="str">
        <f>B92</f>
        <v>D</v>
      </c>
      <c r="G88" s="1" t="str">
        <f>B93</f>
        <v>E</v>
      </c>
      <c r="H88" s="1" t="str">
        <f>B94</f>
        <v>F</v>
      </c>
      <c r="I88" s="1" t="str">
        <f>B95</f>
        <v>G</v>
      </c>
      <c r="J88" s="1" t="str">
        <f>B96</f>
        <v>H</v>
      </c>
      <c r="K88" s="1" t="str">
        <f>B97</f>
        <v>I</v>
      </c>
    </row>
    <row r="89" spans="2:11">
      <c r="B89" s="1" t="str">
        <f>B11</f>
        <v>A</v>
      </c>
      <c r="C89" s="1">
        <f t="array" ref="C89:K97">MMULT(C78:K86,C78:K86)</f>
        <v>1</v>
      </c>
      <c r="D89" s="1">
        <v>2</v>
      </c>
      <c r="E89" s="1">
        <v>1</v>
      </c>
      <c r="F89" s="1">
        <v>1</v>
      </c>
      <c r="G89" s="1">
        <v>2</v>
      </c>
      <c r="H89" s="1">
        <v>0</v>
      </c>
      <c r="I89" s="1">
        <v>0</v>
      </c>
      <c r="J89" s="1">
        <v>1</v>
      </c>
      <c r="K89" s="1">
        <v>0</v>
      </c>
    </row>
    <row r="90" spans="2:11">
      <c r="B90" s="1" t="str">
        <f>B12</f>
        <v>B</v>
      </c>
      <c r="C90" s="1">
        <v>0</v>
      </c>
      <c r="D90" s="1">
        <v>1</v>
      </c>
      <c r="E90" s="1">
        <v>2</v>
      </c>
      <c r="F90" s="1">
        <v>2</v>
      </c>
      <c r="G90" s="1">
        <v>0</v>
      </c>
      <c r="H90" s="1">
        <v>2</v>
      </c>
      <c r="I90" s="1">
        <v>0</v>
      </c>
      <c r="J90" s="1">
        <v>0</v>
      </c>
      <c r="K90" s="1">
        <v>0</v>
      </c>
    </row>
    <row r="91" spans="2:11">
      <c r="B91" s="1" t="str">
        <f>B13</f>
        <v>C</v>
      </c>
      <c r="C91" s="1">
        <v>0</v>
      </c>
      <c r="D91" s="1">
        <v>0</v>
      </c>
      <c r="E91" s="1">
        <v>1</v>
      </c>
      <c r="F91" s="1">
        <v>0</v>
      </c>
      <c r="G91" s="1">
        <v>0</v>
      </c>
      <c r="H91" s="1">
        <v>2</v>
      </c>
      <c r="I91" s="1">
        <v>1</v>
      </c>
      <c r="J91" s="1">
        <v>0</v>
      </c>
      <c r="K91" s="1">
        <v>0</v>
      </c>
    </row>
    <row r="92" spans="2:11">
      <c r="B92" s="1" t="str">
        <f>B14</f>
        <v>D</v>
      </c>
      <c r="C92" s="1">
        <v>0</v>
      </c>
      <c r="D92" s="1">
        <v>0</v>
      </c>
      <c r="E92" s="1">
        <v>0</v>
      </c>
      <c r="F92" s="1">
        <v>1</v>
      </c>
      <c r="G92" s="1">
        <v>0</v>
      </c>
      <c r="H92" s="1">
        <v>2</v>
      </c>
      <c r="I92" s="1">
        <v>1</v>
      </c>
      <c r="J92" s="1">
        <v>0</v>
      </c>
      <c r="K92" s="1">
        <v>0</v>
      </c>
    </row>
    <row r="93" spans="2:11">
      <c r="B93" s="1" t="str">
        <f>B15</f>
        <v>E</v>
      </c>
      <c r="C93" s="1">
        <v>0</v>
      </c>
      <c r="D93" s="1">
        <v>0</v>
      </c>
      <c r="E93" s="1">
        <v>0</v>
      </c>
      <c r="F93" s="1">
        <v>0</v>
      </c>
      <c r="G93" s="1">
        <v>1</v>
      </c>
      <c r="H93" s="1">
        <v>0</v>
      </c>
      <c r="I93" s="1">
        <v>0</v>
      </c>
      <c r="J93" s="1">
        <v>2</v>
      </c>
      <c r="K93" s="1">
        <v>1</v>
      </c>
    </row>
    <row r="94" spans="2:11">
      <c r="B94" s="1" t="str">
        <f>B16</f>
        <v>F</v>
      </c>
      <c r="C94" s="1">
        <v>0</v>
      </c>
      <c r="D94" s="1">
        <v>0</v>
      </c>
      <c r="E94" s="1">
        <v>0</v>
      </c>
      <c r="F94" s="1">
        <v>0</v>
      </c>
      <c r="G94" s="1">
        <v>0</v>
      </c>
      <c r="H94" s="1">
        <v>1</v>
      </c>
      <c r="I94" s="1">
        <v>2</v>
      </c>
      <c r="J94" s="1">
        <v>0</v>
      </c>
      <c r="K94" s="1">
        <v>1</v>
      </c>
    </row>
    <row r="95" spans="2:11">
      <c r="B95" s="1" t="str">
        <f>B17</f>
        <v>G</v>
      </c>
      <c r="C95" s="1">
        <v>0</v>
      </c>
      <c r="D95" s="1">
        <v>0</v>
      </c>
      <c r="E95" s="1">
        <v>0</v>
      </c>
      <c r="F95" s="1">
        <v>0</v>
      </c>
      <c r="G95" s="1">
        <v>0</v>
      </c>
      <c r="H95" s="1">
        <v>0</v>
      </c>
      <c r="I95" s="1">
        <v>1</v>
      </c>
      <c r="J95" s="1">
        <v>0</v>
      </c>
      <c r="K95" s="1">
        <v>2</v>
      </c>
    </row>
    <row r="96" spans="2:11">
      <c r="B96" s="1" t="str">
        <f>B18</f>
        <v>H</v>
      </c>
      <c r="C96" s="1">
        <v>0</v>
      </c>
      <c r="D96" s="1">
        <v>0</v>
      </c>
      <c r="E96" s="1">
        <v>0</v>
      </c>
      <c r="F96" s="1">
        <v>0</v>
      </c>
      <c r="G96" s="1">
        <v>0</v>
      </c>
      <c r="H96" s="1">
        <v>0</v>
      </c>
      <c r="I96" s="1">
        <v>0</v>
      </c>
      <c r="J96" s="1">
        <v>1</v>
      </c>
      <c r="K96" s="1">
        <v>2</v>
      </c>
    </row>
    <row r="97" spans="2:13">
      <c r="B97" s="1" t="str">
        <f>B19</f>
        <v>I</v>
      </c>
      <c r="C97" s="1">
        <v>0</v>
      </c>
      <c r="D97" s="1">
        <v>0</v>
      </c>
      <c r="E97" s="1">
        <v>0</v>
      </c>
      <c r="F97" s="1">
        <v>0</v>
      </c>
      <c r="G97" s="1">
        <v>0</v>
      </c>
      <c r="H97" s="1">
        <v>0</v>
      </c>
      <c r="I97" s="1">
        <v>0</v>
      </c>
      <c r="J97" s="1">
        <v>0</v>
      </c>
      <c r="K97" s="1">
        <v>1</v>
      </c>
    </row>
    <row r="99" spans="2:13">
      <c r="C99" s="1" t="str">
        <f>B100</f>
        <v>A</v>
      </c>
      <c r="D99" s="1" t="str">
        <f>B101</f>
        <v>B</v>
      </c>
      <c r="E99" s="1" t="str">
        <f>B102</f>
        <v>C</v>
      </c>
      <c r="F99" s="1" t="str">
        <f>B103</f>
        <v>D</v>
      </c>
      <c r="G99" s="1" t="str">
        <f>B104</f>
        <v>E</v>
      </c>
      <c r="H99" s="1" t="str">
        <f>B105</f>
        <v>F</v>
      </c>
      <c r="I99" s="1" t="str">
        <f>B106</f>
        <v>G</v>
      </c>
      <c r="J99" s="1" t="str">
        <f>B107</f>
        <v>H</v>
      </c>
      <c r="K99" s="1" t="str">
        <f>B108</f>
        <v>I</v>
      </c>
    </row>
    <row r="100" spans="2:13">
      <c r="B100" s="1" t="str">
        <f>B11</f>
        <v>A</v>
      </c>
      <c r="C100" s="1">
        <f t="array" ref="C100:K108">MMULT(C89:K97,C89:K97)</f>
        <v>1</v>
      </c>
      <c r="D100" s="1">
        <v>4</v>
      </c>
      <c r="E100" s="1">
        <v>6</v>
      </c>
      <c r="F100" s="1">
        <v>6</v>
      </c>
      <c r="G100" s="1">
        <v>4</v>
      </c>
      <c r="H100" s="1">
        <v>8</v>
      </c>
      <c r="I100" s="1">
        <v>2</v>
      </c>
      <c r="J100" s="1">
        <v>6</v>
      </c>
      <c r="K100" s="1">
        <v>4</v>
      </c>
    </row>
    <row r="101" spans="2:13">
      <c r="B101" s="1" t="str">
        <f>B12</f>
        <v>B</v>
      </c>
      <c r="C101" s="1">
        <v>0</v>
      </c>
      <c r="D101" s="1">
        <v>1</v>
      </c>
      <c r="E101" s="1">
        <v>4</v>
      </c>
      <c r="F101" s="1">
        <v>4</v>
      </c>
      <c r="G101" s="1">
        <v>0</v>
      </c>
      <c r="H101" s="1">
        <v>12</v>
      </c>
      <c r="I101" s="1">
        <v>8</v>
      </c>
      <c r="J101" s="1">
        <v>0</v>
      </c>
      <c r="K101" s="1">
        <v>2</v>
      </c>
    </row>
    <row r="102" spans="2:13">
      <c r="B102" s="1" t="str">
        <f>B13</f>
        <v>C</v>
      </c>
      <c r="C102" s="1">
        <v>0</v>
      </c>
      <c r="D102" s="1">
        <v>0</v>
      </c>
      <c r="E102" s="1">
        <v>1</v>
      </c>
      <c r="F102" s="1">
        <v>0</v>
      </c>
      <c r="G102" s="1">
        <v>0</v>
      </c>
      <c r="H102" s="1">
        <v>4</v>
      </c>
      <c r="I102" s="1">
        <v>6</v>
      </c>
      <c r="J102" s="1">
        <v>0</v>
      </c>
      <c r="K102" s="1">
        <v>4</v>
      </c>
    </row>
    <row r="103" spans="2:13">
      <c r="B103" s="1" t="str">
        <f>B14</f>
        <v>D</v>
      </c>
      <c r="C103" s="1">
        <v>0</v>
      </c>
      <c r="D103" s="1">
        <v>0</v>
      </c>
      <c r="E103" s="1">
        <v>0</v>
      </c>
      <c r="F103" s="1">
        <v>1</v>
      </c>
      <c r="G103" s="1">
        <v>0</v>
      </c>
      <c r="H103" s="1">
        <v>4</v>
      </c>
      <c r="I103" s="1">
        <v>6</v>
      </c>
      <c r="J103" s="1">
        <v>0</v>
      </c>
      <c r="K103" s="1">
        <v>4</v>
      </c>
    </row>
    <row r="104" spans="2:13">
      <c r="B104" s="1" t="str">
        <f>B15</f>
        <v>E</v>
      </c>
      <c r="C104" s="1">
        <v>0</v>
      </c>
      <c r="D104" s="1">
        <v>0</v>
      </c>
      <c r="E104" s="1">
        <v>0</v>
      </c>
      <c r="F104" s="1">
        <v>0</v>
      </c>
      <c r="G104" s="1">
        <v>1</v>
      </c>
      <c r="H104" s="1">
        <v>0</v>
      </c>
      <c r="I104" s="1">
        <v>0</v>
      </c>
      <c r="J104" s="1">
        <v>4</v>
      </c>
      <c r="K104" s="1">
        <v>6</v>
      </c>
    </row>
    <row r="105" spans="2:13">
      <c r="B105" s="1" t="str">
        <f>B16</f>
        <v>F</v>
      </c>
      <c r="C105" s="1">
        <v>0</v>
      </c>
      <c r="D105" s="1">
        <v>0</v>
      </c>
      <c r="E105" s="1">
        <v>0</v>
      </c>
      <c r="F105" s="1">
        <v>0</v>
      </c>
      <c r="G105" s="1">
        <v>0</v>
      </c>
      <c r="H105" s="1">
        <v>1</v>
      </c>
      <c r="I105" s="1">
        <v>4</v>
      </c>
      <c r="J105" s="1">
        <v>0</v>
      </c>
      <c r="K105" s="1">
        <v>6</v>
      </c>
    </row>
    <row r="106" spans="2:13">
      <c r="B106" s="1" t="str">
        <f>B17</f>
        <v>G</v>
      </c>
      <c r="C106" s="1">
        <v>0</v>
      </c>
      <c r="D106" s="1">
        <v>0</v>
      </c>
      <c r="E106" s="1">
        <v>0</v>
      </c>
      <c r="F106" s="1">
        <v>0</v>
      </c>
      <c r="G106" s="1">
        <v>0</v>
      </c>
      <c r="H106" s="1">
        <v>0</v>
      </c>
      <c r="I106" s="1">
        <v>1</v>
      </c>
      <c r="J106" s="1">
        <v>0</v>
      </c>
      <c r="K106" s="1">
        <v>4</v>
      </c>
    </row>
    <row r="107" spans="2:13">
      <c r="B107" s="1" t="str">
        <f>B18</f>
        <v>H</v>
      </c>
      <c r="C107" s="1">
        <v>0</v>
      </c>
      <c r="D107" s="1">
        <v>0</v>
      </c>
      <c r="E107" s="1">
        <v>0</v>
      </c>
      <c r="F107" s="1">
        <v>0</v>
      </c>
      <c r="G107" s="1">
        <v>0</v>
      </c>
      <c r="H107" s="1">
        <v>0</v>
      </c>
      <c r="I107" s="1">
        <v>0</v>
      </c>
      <c r="J107" s="1">
        <v>1</v>
      </c>
      <c r="K107" s="1">
        <v>4</v>
      </c>
    </row>
    <row r="108" spans="2:13">
      <c r="B108" s="1" t="str">
        <f>B19</f>
        <v>I</v>
      </c>
      <c r="C108" s="1">
        <v>0</v>
      </c>
      <c r="D108" s="1">
        <v>0</v>
      </c>
      <c r="E108" s="1">
        <v>0</v>
      </c>
      <c r="F108" s="1">
        <v>0</v>
      </c>
      <c r="G108" s="1">
        <v>0</v>
      </c>
      <c r="H108" s="1">
        <v>0</v>
      </c>
      <c r="I108" s="1">
        <v>0</v>
      </c>
      <c r="J108" s="1">
        <v>0</v>
      </c>
      <c r="K108" s="1">
        <v>1</v>
      </c>
    </row>
    <row r="110" spans="2:13">
      <c r="C110" s="1" t="str">
        <f>B111</f>
        <v>A</v>
      </c>
      <c r="D110" s="1" t="str">
        <f>B112</f>
        <v>B</v>
      </c>
      <c r="E110" s="1" t="str">
        <f>B113</f>
        <v>C</v>
      </c>
      <c r="F110" s="1" t="str">
        <f>B114</f>
        <v>D</v>
      </c>
      <c r="G110" s="1" t="str">
        <f>B115</f>
        <v>E</v>
      </c>
      <c r="H110" s="1" t="str">
        <f>B116</f>
        <v>F</v>
      </c>
      <c r="I110" s="1" t="str">
        <f>B117</f>
        <v>G</v>
      </c>
      <c r="J110" s="1" t="str">
        <f>B118</f>
        <v>H</v>
      </c>
      <c r="K110" s="1" t="str">
        <f>B119</f>
        <v>I</v>
      </c>
      <c r="L110" s="1" t="s">
        <v>62</v>
      </c>
    </row>
    <row r="111" spans="2:13">
      <c r="B111" s="1" t="str">
        <f>B11</f>
        <v>A</v>
      </c>
      <c r="C111" s="1">
        <f t="array" ref="C111:K119">MMULT(C100:K108,C100:K108)</f>
        <v>1</v>
      </c>
      <c r="D111" s="1">
        <v>8</v>
      </c>
      <c r="E111" s="1">
        <v>28</v>
      </c>
      <c r="F111" s="1">
        <v>28</v>
      </c>
      <c r="G111" s="1">
        <v>8</v>
      </c>
      <c r="H111" s="1">
        <v>112</v>
      </c>
      <c r="I111" s="1">
        <v>140</v>
      </c>
      <c r="J111" s="1">
        <v>28</v>
      </c>
      <c r="K111" s="1">
        <v>168</v>
      </c>
      <c r="L111" s="1">
        <f>COUNTIF(C111:K111,"&gt;0")</f>
        <v>9</v>
      </c>
      <c r="M111" s="1">
        <f t="array" ref="M111">SUM(IF(C111:K111,$C$120,0))</f>
        <v>0</v>
      </c>
    </row>
    <row r="112" spans="2:13">
      <c r="B112" s="1" t="str">
        <f>B12</f>
        <v>B</v>
      </c>
      <c r="C112" s="1">
        <v>0</v>
      </c>
      <c r="D112" s="1">
        <v>1</v>
      </c>
      <c r="E112" s="1">
        <v>8</v>
      </c>
      <c r="F112" s="1">
        <v>8</v>
      </c>
      <c r="G112" s="1">
        <v>0</v>
      </c>
      <c r="H112" s="1">
        <v>56</v>
      </c>
      <c r="I112" s="1">
        <v>112</v>
      </c>
      <c r="J112" s="1">
        <v>0</v>
      </c>
      <c r="K112" s="1">
        <v>140</v>
      </c>
      <c r="L112" s="1">
        <f t="shared" ref="L112:L119" si="25">COUNTIF(C112:K112,"&gt;0")</f>
        <v>6</v>
      </c>
      <c r="M112" s="1">
        <f t="array" ref="M112">SUM(IF(C112:K112,$C$120,0))</f>
        <v>0</v>
      </c>
    </row>
    <row r="113" spans="2:13">
      <c r="B113" s="1" t="str">
        <f>B13</f>
        <v>C</v>
      </c>
      <c r="C113" s="1">
        <v>0</v>
      </c>
      <c r="D113" s="1">
        <v>0</v>
      </c>
      <c r="E113" s="1">
        <v>1</v>
      </c>
      <c r="F113" s="1">
        <v>0</v>
      </c>
      <c r="G113" s="1">
        <v>0</v>
      </c>
      <c r="H113" s="1">
        <v>8</v>
      </c>
      <c r="I113" s="1">
        <v>28</v>
      </c>
      <c r="J113" s="1">
        <v>0</v>
      </c>
      <c r="K113" s="1">
        <v>56</v>
      </c>
      <c r="L113" s="1">
        <f t="shared" si="25"/>
        <v>4</v>
      </c>
      <c r="M113" s="1">
        <f t="array" ref="M113">SUM(IF(C113:K113,$C$120,0))</f>
        <v>0</v>
      </c>
    </row>
    <row r="114" spans="2:13">
      <c r="B114" s="1" t="str">
        <f>B14</f>
        <v>D</v>
      </c>
      <c r="C114" s="1">
        <v>0</v>
      </c>
      <c r="D114" s="1">
        <v>0</v>
      </c>
      <c r="E114" s="1">
        <v>0</v>
      </c>
      <c r="F114" s="1">
        <v>1</v>
      </c>
      <c r="G114" s="1">
        <v>0</v>
      </c>
      <c r="H114" s="1">
        <v>8</v>
      </c>
      <c r="I114" s="1">
        <v>28</v>
      </c>
      <c r="J114" s="1">
        <v>0</v>
      </c>
      <c r="K114" s="1">
        <v>56</v>
      </c>
      <c r="L114" s="1">
        <f t="shared" si="25"/>
        <v>4</v>
      </c>
      <c r="M114" s="1">
        <f t="array" ref="M114">SUM(IF(C114:K114,$C$120,0))</f>
        <v>0</v>
      </c>
    </row>
    <row r="115" spans="2:13">
      <c r="B115" s="1" t="str">
        <f>B15</f>
        <v>E</v>
      </c>
      <c r="C115" s="1">
        <v>0</v>
      </c>
      <c r="D115" s="1">
        <v>0</v>
      </c>
      <c r="E115" s="1">
        <v>0</v>
      </c>
      <c r="F115" s="1">
        <v>0</v>
      </c>
      <c r="G115" s="1">
        <v>1</v>
      </c>
      <c r="H115" s="1">
        <v>0</v>
      </c>
      <c r="I115" s="1">
        <v>0</v>
      </c>
      <c r="J115" s="1">
        <v>8</v>
      </c>
      <c r="K115" s="1">
        <v>28</v>
      </c>
      <c r="L115" s="1">
        <f t="shared" si="25"/>
        <v>3</v>
      </c>
      <c r="M115" s="1">
        <f t="array" ref="M115">SUM(IF(C115:K115,$C$120,0))</f>
        <v>0</v>
      </c>
    </row>
    <row r="116" spans="2:13">
      <c r="B116" s="1" t="str">
        <f>B16</f>
        <v>F</v>
      </c>
      <c r="C116" s="1">
        <v>0</v>
      </c>
      <c r="D116" s="1">
        <v>0</v>
      </c>
      <c r="E116" s="1">
        <v>0</v>
      </c>
      <c r="F116" s="1">
        <v>0</v>
      </c>
      <c r="G116" s="1">
        <v>0</v>
      </c>
      <c r="H116" s="1">
        <v>1</v>
      </c>
      <c r="I116" s="1">
        <v>8</v>
      </c>
      <c r="J116" s="1">
        <v>0</v>
      </c>
      <c r="K116" s="1">
        <v>28</v>
      </c>
      <c r="L116" s="1">
        <f t="shared" si="25"/>
        <v>3</v>
      </c>
      <c r="M116" s="1">
        <f t="array" ref="M116">SUM(IF(C116:K116,$C$120,0))</f>
        <v>0</v>
      </c>
    </row>
    <row r="117" spans="2:13">
      <c r="B117" s="1" t="str">
        <f>B17</f>
        <v>G</v>
      </c>
      <c r="C117" s="1">
        <v>0</v>
      </c>
      <c r="D117" s="1">
        <v>0</v>
      </c>
      <c r="E117" s="1">
        <v>0</v>
      </c>
      <c r="F117" s="1">
        <v>0</v>
      </c>
      <c r="G117" s="1">
        <v>0</v>
      </c>
      <c r="H117" s="1">
        <v>0</v>
      </c>
      <c r="I117" s="1">
        <v>1</v>
      </c>
      <c r="J117" s="1">
        <v>0</v>
      </c>
      <c r="K117" s="1">
        <v>8</v>
      </c>
      <c r="L117" s="1">
        <f t="shared" si="25"/>
        <v>2</v>
      </c>
      <c r="M117" s="1">
        <f t="array" ref="M117">SUM(IF(C117:K117,$C$120,0))</f>
        <v>0</v>
      </c>
    </row>
    <row r="118" spans="2:13">
      <c r="B118" s="1" t="str">
        <f>B18</f>
        <v>H</v>
      </c>
      <c r="C118" s="1">
        <v>0</v>
      </c>
      <c r="D118" s="1">
        <v>0</v>
      </c>
      <c r="E118" s="1">
        <v>0</v>
      </c>
      <c r="F118" s="1">
        <v>0</v>
      </c>
      <c r="G118" s="1">
        <v>0</v>
      </c>
      <c r="H118" s="1">
        <v>0</v>
      </c>
      <c r="I118" s="1">
        <v>0</v>
      </c>
      <c r="J118" s="1">
        <v>1</v>
      </c>
      <c r="K118" s="1">
        <v>8</v>
      </c>
      <c r="L118" s="1">
        <f t="shared" si="25"/>
        <v>2</v>
      </c>
      <c r="M118" s="1">
        <f t="array" ref="M118">SUM(IF(C118:K118,$C$120,0))</f>
        <v>0</v>
      </c>
    </row>
    <row r="119" spans="2:13">
      <c r="B119" s="1" t="str">
        <f>B19</f>
        <v>I</v>
      </c>
      <c r="C119" s="1">
        <v>0</v>
      </c>
      <c r="D119" s="1">
        <v>0</v>
      </c>
      <c r="E119" s="1">
        <v>0</v>
      </c>
      <c r="F119" s="1">
        <v>0</v>
      </c>
      <c r="G119" s="1">
        <v>0</v>
      </c>
      <c r="H119" s="1">
        <v>0</v>
      </c>
      <c r="I119" s="1">
        <v>0</v>
      </c>
      <c r="J119" s="1">
        <v>0</v>
      </c>
      <c r="K119" s="1">
        <v>1</v>
      </c>
      <c r="L119" s="1">
        <f t="shared" si="25"/>
        <v>1</v>
      </c>
      <c r="M119" s="1">
        <f t="array" ref="M119">SUM(IF(C119:K119,$C$120,0))</f>
        <v>0</v>
      </c>
    </row>
  </sheetData>
  <mergeCells count="1">
    <mergeCell ref="G8:K8"/>
  </mergeCells>
  <pageMargins left="0.7" right="0.7" top="0.75" bottom="0.75" header="0.3" footer="0.3"/>
  <pageSetup orientation="landscape" horizontalDpi="1200" verticalDpi="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Sheet4</vt:lpstr>
      <vt:lpstr>Sheet2</vt:lpstr>
      <vt:lpstr>Sheet3</vt:lpstr>
      <vt:lpstr>Sheet4!Print_Area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Preferred Customer</cp:lastModifiedBy>
  <dcterms:created xsi:type="dcterms:W3CDTF">2007-08-18T03:45:40Z</dcterms:created>
  <dcterms:modified xsi:type="dcterms:W3CDTF">2007-08-18T03:49:30Z</dcterms:modified>
</cp:coreProperties>
</file>