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15135" windowHeight="8130" activeTab="1"/>
  </bookViews>
  <sheets>
    <sheet name="Sheet1" sheetId="1" r:id="rId1"/>
    <sheet name="Trans_agg" sheetId="4" r:id="rId2"/>
    <sheet name="Sheet2" sheetId="2" r:id="rId3"/>
    <sheet name="Sheet3" sheetId="3" r:id="rId4"/>
  </sheets>
  <definedNames>
    <definedName name="solver_adj" localSheetId="1" hidden="1">Trans_agg!$B$30:$E$39</definedName>
    <definedName name="solver_cir1" localSheetId="1" hidden="1">1</definedName>
    <definedName name="solver_cir2" localSheetId="1" hidden="1">1</definedName>
    <definedName name="solver_cir3" localSheetId="1" hidden="1">1</definedName>
    <definedName name="solver_cvg" localSheetId="1" hidden="1">0.001</definedName>
    <definedName name="solver_drv" localSheetId="1" hidden="1">1</definedName>
    <definedName name="solver_eng" localSheetId="1" hidden="1">2</definedName>
    <definedName name="solver_est" localSheetId="1" hidden="1">1</definedName>
    <definedName name="solver_itr" localSheetId="1" hidden="1">200</definedName>
    <definedName name="solver_lhs1" localSheetId="1" hidden="1">Trans_agg!$B$30:$E$39</definedName>
    <definedName name="solver_lhs2" localSheetId="1" hidden="1">Trans_agg!$B$40:$E$40</definedName>
    <definedName name="solver_lhs3" localSheetId="1" hidden="1">Trans_agg!$F$30:$F$39</definedName>
    <definedName name="solver_lhs4" localSheetId="1" hidden="1">Trans_agg!$B$30:$E$39</definedName>
    <definedName name="solver_lin" localSheetId="1" hidden="1">1</definedName>
    <definedName name="solver_mtr" localSheetId="1" hidden="1">0</definedName>
    <definedName name="solver_neg" localSheetId="1" hidden="1">1</definedName>
    <definedName name="solver_num" localSheetId="1" hidden="1">3</definedName>
    <definedName name="solver_nwt" localSheetId="1" hidden="1">1</definedName>
    <definedName name="solver_opt" localSheetId="1" hidden="1">Trans_agg!$B$42</definedName>
    <definedName name="solver_pre" localSheetId="1" hidden="1">0.000001</definedName>
    <definedName name="solver_rel1" localSheetId="1" hidden="1">4</definedName>
    <definedName name="solver_rel2" localSheetId="1" hidden="1">2</definedName>
    <definedName name="solver_rel3" localSheetId="1" hidden="1">2</definedName>
    <definedName name="solver_rel4" localSheetId="1" hidden="1">4</definedName>
    <definedName name="solver_rhs1" localSheetId="1" hidden="1">Integer</definedName>
    <definedName name="solver_rhs2" localSheetId="1" hidden="1">Trans_agg!$B$26:$E$26</definedName>
    <definedName name="solver_rhs3" localSheetId="1" hidden="1">Trans_agg!$F$16:$F$25</definedName>
    <definedName name="solver_rhs4" localSheetId="1" hidden="1">[0]!Integer</definedName>
    <definedName name="solver_scl" localSheetId="1" hidden="1">2</definedName>
    <definedName name="solver_sho" localSheetId="1" hidden="1">2</definedName>
    <definedName name="solver_tim" localSheetId="1" hidden="1">100</definedName>
    <definedName name="solver_tmp" localSheetId="1" hidden="1">0</definedName>
    <definedName name="solver_tol" localSheetId="1" hidden="1">0.05</definedName>
    <definedName name="solver_typ" localSheetId="1" hidden="1">2</definedName>
    <definedName name="solver_val" localSheetId="1" hidden="1">0</definedName>
    <definedName name="solver_ver" localSheetId="1" hidden="1">6</definedName>
    <definedName name="solver_vir" localSheetId="1" hidden="1">1</definedName>
  </definedNames>
  <calcPr calcId="124519"/>
</workbook>
</file>

<file path=xl/calcChain.xml><?xml version="1.0" encoding="utf-8"?>
<calcChain xmlns="http://schemas.openxmlformats.org/spreadsheetml/2006/main">
  <c r="D25" i="4"/>
  <c r="D24"/>
  <c r="D23"/>
  <c r="D22"/>
  <c r="D21"/>
  <c r="D20"/>
  <c r="C22"/>
  <c r="C21"/>
  <c r="C20"/>
  <c r="D19"/>
  <c r="D18"/>
  <c r="D17"/>
  <c r="C19"/>
  <c r="C18"/>
  <c r="C17"/>
  <c r="B19"/>
  <c r="B18"/>
  <c r="B17"/>
  <c r="E16"/>
  <c r="D16"/>
  <c r="C16"/>
  <c r="E29"/>
  <c r="D29"/>
  <c r="C29"/>
  <c r="B29"/>
  <c r="F39"/>
  <c r="F38"/>
  <c r="F37"/>
  <c r="F36"/>
  <c r="F35"/>
  <c r="F34"/>
  <c r="F33"/>
  <c r="F32"/>
  <c r="F31"/>
  <c r="E40"/>
  <c r="D40"/>
  <c r="C40"/>
  <c r="A39"/>
  <c r="A38"/>
  <c r="A37"/>
  <c r="A36"/>
  <c r="A35"/>
  <c r="A34"/>
  <c r="A33"/>
  <c r="A32"/>
  <c r="A31"/>
  <c r="A30"/>
  <c r="E26"/>
  <c r="B14" s="1"/>
  <c r="F26"/>
  <c r="B42"/>
  <c r="B40"/>
  <c r="F40" s="1"/>
  <c r="F30"/>
</calcChain>
</file>

<file path=xl/sharedStrings.xml><?xml version="1.0" encoding="utf-8"?>
<sst xmlns="http://schemas.openxmlformats.org/spreadsheetml/2006/main" count="31" uniqueCount="30">
  <si>
    <t>COSTS</t>
  </si>
  <si>
    <t>Demand</t>
  </si>
  <si>
    <t xml:space="preserve"> </t>
  </si>
  <si>
    <t>Column Total</t>
  </si>
  <si>
    <t>Total Cost</t>
  </si>
  <si>
    <t>Data</t>
  </si>
  <si>
    <t>Excess Capacity</t>
  </si>
  <si>
    <t>Capacity</t>
  </si>
  <si>
    <t>Beginning inventory</t>
  </si>
  <si>
    <t>Production Quantities</t>
  </si>
  <si>
    <t>Row Total</t>
  </si>
  <si>
    <t>Cost per unit</t>
  </si>
  <si>
    <t>Regular time</t>
  </si>
  <si>
    <t>Overtime cost</t>
  </si>
  <si>
    <t>Subcontract cost</t>
  </si>
  <si>
    <t>Holding cost</t>
  </si>
  <si>
    <t>Aggregate (Production) Planning as a Transportation Model</t>
  </si>
  <si>
    <t>CHAPTER 13: Example 5</t>
  </si>
  <si>
    <t>March</t>
  </si>
  <si>
    <t>April</t>
  </si>
  <si>
    <t>May</t>
  </si>
  <si>
    <t>March reg time</t>
  </si>
  <si>
    <t>March overtime</t>
  </si>
  <si>
    <t>March subcontracting</t>
  </si>
  <si>
    <t>April reg time</t>
  </si>
  <si>
    <t>April overtime</t>
  </si>
  <si>
    <t>April subcontracting</t>
  </si>
  <si>
    <t>May reg time</t>
  </si>
  <si>
    <t>May overtime</t>
  </si>
  <si>
    <t>May subcontracting</t>
  </si>
</sst>
</file>

<file path=xl/styles.xml><?xml version="1.0" encoding="utf-8"?>
<styleSheet xmlns="http://schemas.openxmlformats.org/spreadsheetml/2006/main">
  <numFmts count="1">
    <numFmt numFmtId="164" formatCode="General_)"/>
  </numFmts>
  <fonts count="11">
    <font>
      <sz val="11"/>
      <color theme="1"/>
      <name val="Calibri"/>
      <family val="2"/>
      <scheme val="minor"/>
    </font>
    <font>
      <sz val="10"/>
      <color indexed="8"/>
      <name val="Arial"/>
      <family val="2"/>
    </font>
    <font>
      <sz val="11"/>
      <color indexed="8"/>
      <name val="Calibri"/>
      <family val="2"/>
    </font>
    <font>
      <sz val="10"/>
      <color indexed="8"/>
      <name val="Calibri"/>
      <family val="2"/>
    </font>
    <font>
      <sz val="11"/>
      <color indexed="10"/>
      <name val="Calibri"/>
      <family val="2"/>
    </font>
    <font>
      <b/>
      <sz val="11"/>
      <color indexed="20"/>
      <name val="Calibri"/>
      <family val="2"/>
    </font>
    <font>
      <b/>
      <sz val="11"/>
      <color rgb="FFFF6600"/>
      <name val="Calibri"/>
      <family val="2"/>
    </font>
    <font>
      <b/>
      <sz val="11"/>
      <color rgb="FF3F3F3F"/>
      <name val="Calibri"/>
      <family val="2"/>
    </font>
    <font>
      <sz val="13"/>
      <color rgb="FF1F497D"/>
      <name val="Calibri"/>
      <family val="2"/>
    </font>
    <font>
      <b/>
      <sz val="13"/>
      <color rgb="FF1F497D"/>
      <name val="Calibri"/>
      <family val="2"/>
    </font>
    <font>
      <b/>
      <sz val="14"/>
      <color rgb="FF800000"/>
      <name val="Calibri"/>
      <family val="2"/>
    </font>
  </fonts>
  <fills count="6">
    <fill>
      <patternFill patternType="none"/>
    </fill>
    <fill>
      <patternFill patternType="gray125"/>
    </fill>
    <fill>
      <patternFill patternType="solid">
        <fgColor rgb="FFFFCC99"/>
        <bgColor indexed="64"/>
      </patternFill>
    </fill>
    <fill>
      <patternFill patternType="solid">
        <fgColor rgb="FFFFC7CE"/>
        <bgColor indexed="64"/>
      </patternFill>
    </fill>
    <fill>
      <patternFill patternType="solid">
        <fgColor rgb="FFFF9900"/>
        <bgColor indexed="64"/>
      </patternFill>
    </fill>
    <fill>
      <patternFill patternType="solid">
        <fgColor rgb="FFF2F2F2"/>
        <bgColor indexed="64"/>
      </patternFill>
    </fill>
  </fills>
  <borders count="28">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style="thin">
        <color indexed="64"/>
      </left>
      <right style="medium">
        <color indexed="8"/>
      </right>
      <top style="thin">
        <color indexed="64"/>
      </top>
      <bottom style="thin">
        <color indexed="64"/>
      </bottom>
      <diagonal/>
    </border>
    <border>
      <left style="medium">
        <color indexed="8"/>
      </left>
      <right/>
      <top/>
      <bottom style="medium">
        <color indexed="8"/>
      </bottom>
      <diagonal/>
    </border>
    <border>
      <left style="thin">
        <color indexed="64"/>
      </left>
      <right style="thin">
        <color indexed="64"/>
      </right>
      <top style="thin">
        <color indexed="64"/>
      </top>
      <bottom style="medium">
        <color indexed="8"/>
      </bottom>
      <diagonal/>
    </border>
    <border>
      <left style="thin">
        <color indexed="64"/>
      </left>
      <right style="medium">
        <color indexed="8"/>
      </right>
      <top style="thin">
        <color indexed="64"/>
      </top>
      <bottom style="medium">
        <color indexed="8"/>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indexed="64"/>
      </left>
      <right style="hair">
        <color indexed="64"/>
      </right>
      <top/>
      <bottom style="hair">
        <color indexed="64"/>
      </bottom>
      <diagonal/>
    </border>
    <border>
      <left style="medium">
        <color indexed="8"/>
      </left>
      <right style="hair">
        <color indexed="64"/>
      </right>
      <top style="medium">
        <color indexed="8"/>
      </top>
      <bottom style="hair">
        <color indexed="64"/>
      </bottom>
      <diagonal/>
    </border>
    <border>
      <left style="thin">
        <color indexed="64"/>
      </left>
      <right style="medium">
        <color indexed="8"/>
      </right>
      <top style="medium">
        <color indexed="8"/>
      </top>
      <bottom style="thin">
        <color indexed="64"/>
      </bottom>
      <diagonal/>
    </border>
    <border>
      <left style="medium">
        <color indexed="8"/>
      </left>
      <right style="hair">
        <color indexed="64"/>
      </right>
      <top style="hair">
        <color indexed="64"/>
      </top>
      <bottom style="hair">
        <color indexed="64"/>
      </bottom>
      <diagonal/>
    </border>
    <border>
      <left style="medium">
        <color indexed="8"/>
      </left>
      <right style="hair">
        <color indexed="64"/>
      </right>
      <top style="hair">
        <color indexed="64"/>
      </top>
      <bottom style="medium">
        <color indexed="8"/>
      </bottom>
      <diagonal/>
    </border>
  </borders>
  <cellStyleXfs count="2">
    <xf numFmtId="0" fontId="0" fillId="0" borderId="0"/>
    <xf numFmtId="164" fontId="1" fillId="0" borderId="1"/>
  </cellStyleXfs>
  <cellXfs count="40">
    <xf numFmtId="0" fontId="0" fillId="0" borderId="0" xfId="0"/>
    <xf numFmtId="164" fontId="4" fillId="0" borderId="1" xfId="1" applyFont="1"/>
    <xf numFmtId="164" fontId="2" fillId="0" borderId="1" xfId="1" applyFont="1"/>
    <xf numFmtId="164" fontId="2" fillId="0" borderId="0" xfId="1" applyFont="1" applyBorder="1"/>
    <xf numFmtId="164" fontId="5" fillId="0" borderId="0" xfId="1" applyFont="1" applyBorder="1"/>
    <xf numFmtId="164" fontId="6" fillId="0" borderId="1" xfId="1" applyFont="1"/>
    <xf numFmtId="164" fontId="2" fillId="0" borderId="3" xfId="1" applyFont="1" applyBorder="1"/>
    <xf numFmtId="164" fontId="2" fillId="0" borderId="4" xfId="1" applyFont="1" applyBorder="1"/>
    <xf numFmtId="164" fontId="2" fillId="0" borderId="5" xfId="1" applyFont="1" applyBorder="1"/>
    <xf numFmtId="164" fontId="2" fillId="0" borderId="6" xfId="1" applyFont="1" applyBorder="1"/>
    <xf numFmtId="164" fontId="2" fillId="2" borderId="7" xfId="1" applyFont="1" applyFill="1" applyBorder="1"/>
    <xf numFmtId="164" fontId="2" fillId="0" borderId="8" xfId="1" applyFont="1" applyBorder="1"/>
    <xf numFmtId="164" fontId="2" fillId="2" borderId="9" xfId="1" applyFont="1" applyFill="1" applyBorder="1"/>
    <xf numFmtId="164" fontId="2" fillId="2" borderId="10" xfId="1" applyFont="1" applyFill="1" applyBorder="1"/>
    <xf numFmtId="164" fontId="2" fillId="3" borderId="10" xfId="1" applyFont="1" applyFill="1" applyBorder="1"/>
    <xf numFmtId="164" fontId="2" fillId="3" borderId="9" xfId="1" applyFont="1" applyFill="1" applyBorder="1"/>
    <xf numFmtId="164" fontId="2" fillId="4" borderId="2" xfId="1" applyFont="1" applyFill="1" applyBorder="1"/>
    <xf numFmtId="164" fontId="2" fillId="0" borderId="11" xfId="1" applyFont="1" applyBorder="1"/>
    <xf numFmtId="164" fontId="7" fillId="0" borderId="12" xfId="1" applyFont="1" applyBorder="1"/>
    <xf numFmtId="164" fontId="2" fillId="0" borderId="12" xfId="1" applyFont="1" applyBorder="1"/>
    <xf numFmtId="1" fontId="7" fillId="5" borderId="14" xfId="1" applyNumberFormat="1" applyFont="1" applyFill="1" applyBorder="1"/>
    <xf numFmtId="1" fontId="7" fillId="5" borderId="15" xfId="1" applyNumberFormat="1" applyFont="1" applyFill="1" applyBorder="1"/>
    <xf numFmtId="1" fontId="7" fillId="5" borderId="19" xfId="1" applyNumberFormat="1" applyFont="1" applyFill="1" applyBorder="1"/>
    <xf numFmtId="1" fontId="7" fillId="5" borderId="13" xfId="1" applyNumberFormat="1" applyFont="1" applyFill="1" applyBorder="1"/>
    <xf numFmtId="1" fontId="7" fillId="5" borderId="2" xfId="1" applyNumberFormat="1" applyFont="1" applyFill="1" applyBorder="1"/>
    <xf numFmtId="1" fontId="7" fillId="5" borderId="20" xfId="1" applyNumberFormat="1" applyFont="1" applyFill="1" applyBorder="1"/>
    <xf numFmtId="1" fontId="7" fillId="5" borderId="17" xfId="1" applyNumberFormat="1" applyFont="1" applyFill="1" applyBorder="1"/>
    <xf numFmtId="1" fontId="7" fillId="5" borderId="18" xfId="1" applyNumberFormat="1" applyFont="1" applyFill="1" applyBorder="1"/>
    <xf numFmtId="1" fontId="7" fillId="5" borderId="21" xfId="1" applyNumberFormat="1" applyFont="1" applyFill="1" applyBorder="1"/>
    <xf numFmtId="164" fontId="2" fillId="0" borderId="23" xfId="1" applyFont="1" applyBorder="1"/>
    <xf numFmtId="164" fontId="7" fillId="5" borderId="16" xfId="1" applyFont="1" applyFill="1" applyBorder="1"/>
    <xf numFmtId="164" fontId="7" fillId="5" borderId="22" xfId="1" applyFont="1" applyFill="1" applyBorder="1"/>
    <xf numFmtId="164" fontId="2" fillId="0" borderId="24" xfId="1" applyFont="1" applyBorder="1"/>
    <xf numFmtId="164" fontId="2" fillId="2" borderId="25" xfId="1" applyFont="1" applyFill="1" applyBorder="1"/>
    <xf numFmtId="164" fontId="3" fillId="0" borderId="26" xfId="1" applyFont="1" applyBorder="1"/>
    <xf numFmtId="164" fontId="2" fillId="0" borderId="26" xfId="1" applyFont="1" applyBorder="1"/>
    <xf numFmtId="164" fontId="2" fillId="0" borderId="27" xfId="1" applyFont="1" applyBorder="1"/>
    <xf numFmtId="164" fontId="8" fillId="0" borderId="1" xfId="1" applyFont="1"/>
    <xf numFmtId="164" fontId="9" fillId="0" borderId="1" xfId="1" applyFont="1"/>
    <xf numFmtId="164" fontId="10" fillId="0" borderId="1" xfId="1" applyFont="1"/>
  </cellXfs>
  <cellStyles count="2">
    <cellStyle name="Normal" xfId="0" builtinId="0"/>
    <cellStyle name="Normal_Trans_min" xfId="1"/>
  </cellStyles>
  <dxfs count="1">
    <dxf>
      <font>
        <color indexed="9"/>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454025</xdr:colOff>
      <xdr:row>3</xdr:row>
      <xdr:rowOff>0</xdr:rowOff>
    </xdr:from>
    <xdr:to>
      <xdr:col>11</xdr:col>
      <xdr:colOff>219075</xdr:colOff>
      <xdr:row>6</xdr:row>
      <xdr:rowOff>190500</xdr:rowOff>
    </xdr:to>
    <xdr:sp macro="" textlink="">
      <xdr:nvSpPr>
        <xdr:cNvPr id="2" name="messageTextbox"/>
        <xdr:cNvSpPr txBox="1"/>
      </xdr:nvSpPr>
      <xdr:spPr>
        <a:xfrm>
          <a:off x="5207000" y="647700"/>
          <a:ext cx="5080000" cy="762000"/>
        </a:xfrm>
        <a:prstGeom prst="rect">
          <a:avLst/>
        </a:prstGeom>
        <a:solidFill>
          <a:srgbClr val="FFEB9C"/>
        </a:solidFill>
        <a:ln w="12700" cmpd="sng">
          <a:solidFill>
            <a:schemeClr val="lt1">
              <a:shade val="50000"/>
            </a:schemeClr>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horz" rtlCol="0" anchor="ctr"/>
        <a:lstStyle/>
        <a:p>
          <a:r>
            <a:rPr lang="en-US" sz="900" b="0" i="0" u="none" strike="noStrike" baseline="0">
              <a:solidFill>
                <a:srgbClr val="9C6500"/>
              </a:solidFill>
              <a:effectLst/>
              <a:latin typeface="Arial"/>
            </a:rPr>
            <a:t>Enter production costs at top. The transportation table will be automatically filled in. Enter capacities and demands in the table. Go to DATA Tab on the ribbon, click on Solver in Data Analysis Group then click SOLVE.
 For problems, see Help, Solver.</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19"/>
  <dimension ref="A1:H43"/>
  <sheetViews>
    <sheetView tabSelected="1" zoomScale="90" zoomScaleNormal="90" workbookViewId="0"/>
  </sheetViews>
  <sheetFormatPr defaultColWidth="8.85546875" defaultRowHeight="15"/>
  <cols>
    <col min="1" max="1" width="62.42578125" style="2" bestFit="1" customWidth="1"/>
    <col min="2" max="16384" width="8.85546875" style="2"/>
  </cols>
  <sheetData>
    <row r="1" spans="1:8" ht="18.75">
      <c r="A1" s="39" t="s">
        <v>17</v>
      </c>
    </row>
    <row r="3" spans="1:8" ht="17.25">
      <c r="A3" s="38" t="s">
        <v>16</v>
      </c>
      <c r="B3" s="37"/>
      <c r="C3" s="37"/>
      <c r="D3" s="37"/>
      <c r="E3" s="37"/>
      <c r="F3" s="37"/>
      <c r="G3" s="37"/>
      <c r="H3" s="37"/>
    </row>
    <row r="7" spans="1:8" ht="15.75" thickBot="1">
      <c r="A7" s="5" t="s">
        <v>11</v>
      </c>
    </row>
    <row r="8" spans="1:8">
      <c r="A8" s="32" t="s">
        <v>12</v>
      </c>
      <c r="B8" s="33">
        <v>40</v>
      </c>
    </row>
    <row r="9" spans="1:8">
      <c r="A9" s="34" t="s">
        <v>13</v>
      </c>
      <c r="B9" s="10">
        <v>50</v>
      </c>
    </row>
    <row r="10" spans="1:8">
      <c r="A10" s="35" t="s">
        <v>14</v>
      </c>
      <c r="B10" s="10">
        <v>70</v>
      </c>
    </row>
    <row r="11" spans="1:8" ht="15.75" thickBot="1">
      <c r="A11" s="36" t="s">
        <v>15</v>
      </c>
      <c r="B11" s="13">
        <v>2</v>
      </c>
    </row>
    <row r="14" spans="1:8" ht="15.75" thickBot="1">
      <c r="A14" s="5" t="s">
        <v>5</v>
      </c>
      <c r="B14" s="1" t="str">
        <f>IF(SUM(B26:E26)&gt;SUM(F16:F25),"Demand is greater than supply!","")</f>
        <v/>
      </c>
      <c r="C14" s="1"/>
      <c r="D14" s="1"/>
    </row>
    <row r="15" spans="1:8">
      <c r="A15" s="6" t="s">
        <v>0</v>
      </c>
      <c r="B15" s="7" t="s">
        <v>18</v>
      </c>
      <c r="C15" s="7" t="s">
        <v>19</v>
      </c>
      <c r="D15" s="7" t="s">
        <v>20</v>
      </c>
      <c r="E15" s="7" t="s">
        <v>6</v>
      </c>
      <c r="F15" s="8" t="s">
        <v>7</v>
      </c>
    </row>
    <row r="16" spans="1:8">
      <c r="A16" s="9" t="s">
        <v>8</v>
      </c>
      <c r="B16" s="16">
        <v>0</v>
      </c>
      <c r="C16" s="16">
        <f xml:space="preserve"> 1*$B$11</f>
        <v>2</v>
      </c>
      <c r="D16" s="16">
        <f xml:space="preserve"> 2*$B$11</f>
        <v>4</v>
      </c>
      <c r="E16" s="16">
        <f xml:space="preserve"> 3*$B$11</f>
        <v>6</v>
      </c>
      <c r="F16" s="10">
        <v>100</v>
      </c>
    </row>
    <row r="17" spans="1:7">
      <c r="A17" s="9" t="s">
        <v>21</v>
      </c>
      <c r="B17" s="16">
        <f>$B$8</f>
        <v>40</v>
      </c>
      <c r="C17" s="16">
        <f>$B$8+ 1*$B$11</f>
        <v>42</v>
      </c>
      <c r="D17" s="16">
        <f>$B$8+ 2*$B$11</f>
        <v>44</v>
      </c>
      <c r="E17" s="16">
        <v>0</v>
      </c>
      <c r="F17" s="10">
        <v>700</v>
      </c>
    </row>
    <row r="18" spans="1:7">
      <c r="A18" s="9" t="s">
        <v>22</v>
      </c>
      <c r="B18" s="16">
        <f>$B$9</f>
        <v>50</v>
      </c>
      <c r="C18" s="16">
        <f>$B$9+ 1*$B$11</f>
        <v>52</v>
      </c>
      <c r="D18" s="16">
        <f>$B$9+ 2*$B$11</f>
        <v>54</v>
      </c>
      <c r="E18" s="16">
        <v>0</v>
      </c>
      <c r="F18" s="10">
        <v>50</v>
      </c>
    </row>
    <row r="19" spans="1:7">
      <c r="A19" s="9" t="s">
        <v>23</v>
      </c>
      <c r="B19" s="16">
        <f>$B$10</f>
        <v>70</v>
      </c>
      <c r="C19" s="16">
        <f>$B$10+ 1*$B$11</f>
        <v>72</v>
      </c>
      <c r="D19" s="16">
        <f>$B$10+ 2*$B$11</f>
        <v>74</v>
      </c>
      <c r="E19" s="16">
        <v>0</v>
      </c>
      <c r="F19" s="10">
        <v>150</v>
      </c>
    </row>
    <row r="20" spans="1:7">
      <c r="A20" s="9" t="s">
        <v>24</v>
      </c>
      <c r="B20" s="16">
        <v>999999</v>
      </c>
      <c r="C20" s="16">
        <f>$B$8</f>
        <v>40</v>
      </c>
      <c r="D20" s="16">
        <f>$B$8+ 1*$B$11</f>
        <v>42</v>
      </c>
      <c r="E20" s="16">
        <v>0</v>
      </c>
      <c r="F20" s="10">
        <v>700</v>
      </c>
    </row>
    <row r="21" spans="1:7">
      <c r="A21" s="9" t="s">
        <v>25</v>
      </c>
      <c r="B21" s="16">
        <v>999999</v>
      </c>
      <c r="C21" s="16">
        <f>$B$9</f>
        <v>50</v>
      </c>
      <c r="D21" s="16">
        <f>$B$9+ 1*$B$11</f>
        <v>52</v>
      </c>
      <c r="E21" s="16">
        <v>0</v>
      </c>
      <c r="F21" s="10">
        <v>50</v>
      </c>
    </row>
    <row r="22" spans="1:7">
      <c r="A22" s="9" t="s">
        <v>26</v>
      </c>
      <c r="B22" s="16">
        <v>999999</v>
      </c>
      <c r="C22" s="16">
        <f>$B$10</f>
        <v>70</v>
      </c>
      <c r="D22" s="16">
        <f>$B$10+ 1*$B$11</f>
        <v>72</v>
      </c>
      <c r="E22" s="16">
        <v>0</v>
      </c>
      <c r="F22" s="10">
        <v>150</v>
      </c>
    </row>
    <row r="23" spans="1:7">
      <c r="A23" s="9" t="s">
        <v>27</v>
      </c>
      <c r="B23" s="16">
        <v>999999</v>
      </c>
      <c r="C23" s="16">
        <v>999999</v>
      </c>
      <c r="D23" s="16">
        <f>$B$8</f>
        <v>40</v>
      </c>
      <c r="E23" s="16">
        <v>0</v>
      </c>
      <c r="F23" s="10">
        <v>700</v>
      </c>
    </row>
    <row r="24" spans="1:7">
      <c r="A24" s="9" t="s">
        <v>28</v>
      </c>
      <c r="B24" s="16">
        <v>999999</v>
      </c>
      <c r="C24" s="16">
        <v>999999</v>
      </c>
      <c r="D24" s="16">
        <f>$B$9</f>
        <v>50</v>
      </c>
      <c r="E24" s="16">
        <v>0</v>
      </c>
      <c r="F24" s="10">
        <v>50</v>
      </c>
    </row>
    <row r="25" spans="1:7">
      <c r="A25" s="9" t="s">
        <v>29</v>
      </c>
      <c r="B25" s="16">
        <v>999999</v>
      </c>
      <c r="C25" s="16">
        <v>999999</v>
      </c>
      <c r="D25" s="16">
        <f>$B$10</f>
        <v>70</v>
      </c>
      <c r="E25" s="16">
        <v>0</v>
      </c>
      <c r="F25" s="10">
        <v>130</v>
      </c>
    </row>
    <row r="26" spans="1:7" ht="15.75" thickBot="1">
      <c r="A26" s="11" t="s">
        <v>1</v>
      </c>
      <c r="B26" s="12">
        <v>800</v>
      </c>
      <c r="C26" s="12">
        <v>1000</v>
      </c>
      <c r="D26" s="12">
        <v>750</v>
      </c>
      <c r="E26" s="15">
        <f>SUM(F16:F25)-SUM(B26:D26)</f>
        <v>230</v>
      </c>
      <c r="F26" s="14" t="str">
        <f>CONCATENATE(SUM(B26:D26)," \ ",SUM(F16:F25))</f>
        <v>2550 \ 2780</v>
      </c>
    </row>
    <row r="28" spans="1:7" ht="15.75" thickBot="1">
      <c r="A28" s="18" t="s">
        <v>9</v>
      </c>
      <c r="B28" s="19"/>
      <c r="C28" s="19"/>
      <c r="D28" s="19"/>
      <c r="E28" s="19"/>
      <c r="F28" s="19"/>
    </row>
    <row r="29" spans="1:7">
      <c r="A29" s="20"/>
      <c r="B29" s="21" t="str">
        <f>B15</f>
        <v>March</v>
      </c>
      <c r="C29" s="21" t="str">
        <f>C15</f>
        <v>April</v>
      </c>
      <c r="D29" s="21" t="str">
        <f>D15</f>
        <v>May</v>
      </c>
      <c r="E29" s="21" t="str">
        <f>E15</f>
        <v>Excess Capacity</v>
      </c>
      <c r="F29" s="22" t="s">
        <v>10</v>
      </c>
      <c r="G29" s="17" t="s">
        <v>2</v>
      </c>
    </row>
    <row r="30" spans="1:7">
      <c r="A30" s="23" t="str">
        <f>A16</f>
        <v>Beginning inventory</v>
      </c>
      <c r="B30" s="24">
        <v>0</v>
      </c>
      <c r="C30" s="24">
        <v>0</v>
      </c>
      <c r="D30" s="24">
        <v>0</v>
      </c>
      <c r="E30" s="24">
        <v>0</v>
      </c>
      <c r="F30" s="25">
        <f>SUM(B30:E30)</f>
        <v>0</v>
      </c>
      <c r="G30" s="17"/>
    </row>
    <row r="31" spans="1:7">
      <c r="A31" s="23" t="str">
        <f>A17</f>
        <v>March reg time</v>
      </c>
      <c r="B31" s="24">
        <v>0</v>
      </c>
      <c r="C31" s="24">
        <v>0</v>
      </c>
      <c r="D31" s="24">
        <v>0</v>
      </c>
      <c r="E31" s="24">
        <v>0</v>
      </c>
      <c r="F31" s="25">
        <f t="shared" ref="F31:F40" si="0">SUM(B31:E31)</f>
        <v>0</v>
      </c>
      <c r="G31" s="17"/>
    </row>
    <row r="32" spans="1:7">
      <c r="A32" s="23" t="str">
        <f>A18</f>
        <v>March overtime</v>
      </c>
      <c r="B32" s="24">
        <v>0</v>
      </c>
      <c r="C32" s="24">
        <v>0</v>
      </c>
      <c r="D32" s="24">
        <v>0</v>
      </c>
      <c r="E32" s="24">
        <v>0</v>
      </c>
      <c r="F32" s="25">
        <f t="shared" si="0"/>
        <v>0</v>
      </c>
      <c r="G32" s="17"/>
    </row>
    <row r="33" spans="1:7">
      <c r="A33" s="23" t="str">
        <f>A19</f>
        <v>March subcontracting</v>
      </c>
      <c r="B33" s="24">
        <v>0</v>
      </c>
      <c r="C33" s="24">
        <v>0</v>
      </c>
      <c r="D33" s="24">
        <v>0</v>
      </c>
      <c r="E33" s="24">
        <v>0</v>
      </c>
      <c r="F33" s="25">
        <f t="shared" si="0"/>
        <v>0</v>
      </c>
      <c r="G33" s="17"/>
    </row>
    <row r="34" spans="1:7">
      <c r="A34" s="23" t="str">
        <f>A20</f>
        <v>April reg time</v>
      </c>
      <c r="B34" s="24">
        <v>0</v>
      </c>
      <c r="C34" s="24">
        <v>0</v>
      </c>
      <c r="D34" s="24">
        <v>0</v>
      </c>
      <c r="E34" s="24">
        <v>0</v>
      </c>
      <c r="F34" s="25">
        <f t="shared" si="0"/>
        <v>0</v>
      </c>
      <c r="G34" s="17"/>
    </row>
    <row r="35" spans="1:7">
      <c r="A35" s="23" t="str">
        <f>A21</f>
        <v>April overtime</v>
      </c>
      <c r="B35" s="24">
        <v>0</v>
      </c>
      <c r="C35" s="24">
        <v>0</v>
      </c>
      <c r="D35" s="24">
        <v>0</v>
      </c>
      <c r="E35" s="24">
        <v>0</v>
      </c>
      <c r="F35" s="25">
        <f t="shared" si="0"/>
        <v>0</v>
      </c>
      <c r="G35" s="17"/>
    </row>
    <row r="36" spans="1:7">
      <c r="A36" s="23" t="str">
        <f>A22</f>
        <v>April subcontracting</v>
      </c>
      <c r="B36" s="24">
        <v>0</v>
      </c>
      <c r="C36" s="24">
        <v>0</v>
      </c>
      <c r="D36" s="24">
        <v>0</v>
      </c>
      <c r="E36" s="24">
        <v>0</v>
      </c>
      <c r="F36" s="25">
        <f t="shared" si="0"/>
        <v>0</v>
      </c>
      <c r="G36" s="17"/>
    </row>
    <row r="37" spans="1:7">
      <c r="A37" s="23" t="str">
        <f>A23</f>
        <v>May reg time</v>
      </c>
      <c r="B37" s="24">
        <v>0</v>
      </c>
      <c r="C37" s="24">
        <v>0</v>
      </c>
      <c r="D37" s="24">
        <v>0</v>
      </c>
      <c r="E37" s="24">
        <v>0</v>
      </c>
      <c r="F37" s="25">
        <f t="shared" si="0"/>
        <v>0</v>
      </c>
      <c r="G37" s="17"/>
    </row>
    <row r="38" spans="1:7">
      <c r="A38" s="23" t="str">
        <f>A24</f>
        <v>May overtime</v>
      </c>
      <c r="B38" s="24">
        <v>0</v>
      </c>
      <c r="C38" s="24">
        <v>0</v>
      </c>
      <c r="D38" s="24">
        <v>0</v>
      </c>
      <c r="E38" s="24">
        <v>0</v>
      </c>
      <c r="F38" s="25">
        <f t="shared" si="0"/>
        <v>0</v>
      </c>
      <c r="G38" s="17"/>
    </row>
    <row r="39" spans="1:7">
      <c r="A39" s="23" t="str">
        <f>A25</f>
        <v>May subcontracting</v>
      </c>
      <c r="B39" s="24">
        <v>0</v>
      </c>
      <c r="C39" s="24">
        <v>0</v>
      </c>
      <c r="D39" s="24">
        <v>0</v>
      </c>
      <c r="E39" s="24">
        <v>0</v>
      </c>
      <c r="F39" s="25">
        <f t="shared" si="0"/>
        <v>0</v>
      </c>
      <c r="G39" s="17"/>
    </row>
    <row r="40" spans="1:7" ht="15.75" thickBot="1">
      <c r="A40" s="26" t="s">
        <v>3</v>
      </c>
      <c r="B40" s="27">
        <f>SUM(B30:B39)</f>
        <v>0</v>
      </c>
      <c r="C40" s="27">
        <f t="shared" ref="C40:E40" si="1">SUM(C30:C39)</f>
        <v>0</v>
      </c>
      <c r="D40" s="27">
        <f t="shared" si="1"/>
        <v>0</v>
      </c>
      <c r="E40" s="27">
        <f t="shared" si="1"/>
        <v>0</v>
      </c>
      <c r="F40" s="28">
        <f t="shared" si="0"/>
        <v>0</v>
      </c>
      <c r="G40" s="17"/>
    </row>
    <row r="41" spans="1:7" ht="15.75" thickBot="1">
      <c r="A41" s="3" t="s">
        <v>2</v>
      </c>
      <c r="B41" s="3"/>
      <c r="C41" s="3"/>
      <c r="D41" s="3"/>
      <c r="E41" s="3"/>
      <c r="F41" s="3"/>
    </row>
    <row r="42" spans="1:7" ht="15.75" thickBot="1">
      <c r="A42" s="30" t="s">
        <v>4</v>
      </c>
      <c r="B42" s="31">
        <f>SUMPRODUCT(B16:E25,B30:E39)</f>
        <v>0</v>
      </c>
      <c r="C42" s="4"/>
      <c r="D42" s="4"/>
      <c r="E42" s="3"/>
      <c r="F42" s="3"/>
    </row>
    <row r="43" spans="1:7">
      <c r="A43" s="29"/>
      <c r="B43" s="29"/>
    </row>
  </sheetData>
  <conditionalFormatting sqref="B30:E39">
    <cfRule type="cellIs" dxfId="0" priority="1" stopIfTrue="1" operator="equal">
      <formula>0</formula>
    </cfRule>
  </conditionalFormatting>
  <printOptions gridLines="1" gridLinesSet="0"/>
  <pageMargins left="0.75" right="0.75" top="1" bottom="1" header="0.5" footer="0.5"/>
  <headerFooter alignWithMargins="0">
    <oddHeader>&amp;A</oddHeader>
    <oddFooter>Page &amp;P</oddFooter>
  </headerFooter>
  <drawing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Trans_agg</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Preferred Customer</dc:creator>
  <cp:lastModifiedBy>Preferred Customer</cp:lastModifiedBy>
  <dcterms:created xsi:type="dcterms:W3CDTF">2007-08-18T05:17:26Z</dcterms:created>
  <dcterms:modified xsi:type="dcterms:W3CDTF">2007-08-18T05:20:44Z</dcterms:modified>
</cp:coreProperties>
</file>