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J82" i="4"/>
  <c r="A80"/>
  <c r="C79"/>
  <c r="J73"/>
  <c r="A71"/>
  <c r="C70"/>
  <c r="J64"/>
  <c r="J77" s="1"/>
  <c r="A62"/>
  <c r="C61"/>
  <c r="J55"/>
  <c r="A53"/>
  <c r="C52"/>
  <c r="J46"/>
  <c r="J59" s="1"/>
  <c r="A44"/>
  <c r="C43"/>
  <c r="J37"/>
  <c r="A35"/>
  <c r="C34"/>
  <c r="J28"/>
  <c r="J41" s="1"/>
  <c r="C25"/>
  <c r="C26" s="1"/>
  <c r="C27" s="1"/>
  <c r="D25" s="1"/>
  <c r="A26"/>
  <c r="G20"/>
  <c r="D18"/>
  <c r="D17"/>
  <c r="D16"/>
  <c r="D15"/>
  <c r="D14"/>
  <c r="D13"/>
  <c r="D12"/>
  <c r="D11"/>
  <c r="D10"/>
  <c r="D9"/>
  <c r="J32" l="1"/>
  <c r="J68"/>
  <c r="J50"/>
  <c r="D26"/>
  <c r="D27" s="1"/>
  <c r="C28" s="1"/>
  <c r="C41" l="1"/>
  <c r="C44" s="1"/>
  <c r="C45" s="1"/>
  <c r="D43" s="1"/>
  <c r="C32"/>
  <c r="C35" s="1"/>
  <c r="C36" s="1"/>
  <c r="D34" s="1"/>
  <c r="E25"/>
  <c r="E26" l="1"/>
  <c r="E27" s="1"/>
  <c r="D28" s="1"/>
  <c r="D41" l="1"/>
  <c r="D44" s="1"/>
  <c r="D45" s="1"/>
  <c r="D32"/>
  <c r="D35" s="1"/>
  <c r="D36" s="1"/>
  <c r="F25"/>
  <c r="C46" l="1"/>
  <c r="C59" s="1"/>
  <c r="C62" s="1"/>
  <c r="C63" s="1"/>
  <c r="D61" s="1"/>
  <c r="E43"/>
  <c r="C37"/>
  <c r="C50" s="1"/>
  <c r="C53" s="1"/>
  <c r="C54" s="1"/>
  <c r="D52" s="1"/>
  <c r="E34"/>
  <c r="F26"/>
  <c r="F27" s="1"/>
  <c r="E28" s="1"/>
  <c r="G25" l="1"/>
  <c r="E41"/>
  <c r="E44" s="1"/>
  <c r="E45" s="1"/>
  <c r="E32"/>
  <c r="E35" s="1"/>
  <c r="E36" s="1"/>
  <c r="G26"/>
  <c r="G27" s="1"/>
  <c r="F28" s="1"/>
  <c r="F41" l="1"/>
  <c r="F32"/>
  <c r="D37"/>
  <c r="F34"/>
  <c r="D46"/>
  <c r="D59" s="1"/>
  <c r="D62" s="1"/>
  <c r="D63" s="1"/>
  <c r="F43"/>
  <c r="H25"/>
  <c r="C64" l="1"/>
  <c r="E61"/>
  <c r="D50"/>
  <c r="D53" s="1"/>
  <c r="D54" s="1"/>
  <c r="F44"/>
  <c r="F45" s="1"/>
  <c r="F35"/>
  <c r="F36" s="1"/>
  <c r="E37" s="1"/>
  <c r="H26"/>
  <c r="H27" s="1"/>
  <c r="G28" s="1"/>
  <c r="C55" l="1"/>
  <c r="E52"/>
  <c r="C77"/>
  <c r="C80" s="1"/>
  <c r="C81" s="1"/>
  <c r="D79" s="1"/>
  <c r="C68"/>
  <c r="C71" s="1"/>
  <c r="C72" s="1"/>
  <c r="D70" s="1"/>
  <c r="G41"/>
  <c r="G32"/>
  <c r="E46"/>
  <c r="E59" s="1"/>
  <c r="E62" s="1"/>
  <c r="E63" s="1"/>
  <c r="D64" s="1"/>
  <c r="G43"/>
  <c r="G34"/>
  <c r="I25"/>
  <c r="G44" l="1"/>
  <c r="G45" s="1"/>
  <c r="D68"/>
  <c r="D71" s="1"/>
  <c r="D72" s="1"/>
  <c r="D77"/>
  <c r="D80" s="1"/>
  <c r="D81" s="1"/>
  <c r="F61"/>
  <c r="G35"/>
  <c r="G36" s="1"/>
  <c r="F37" s="1"/>
  <c r="E50"/>
  <c r="E53" s="1"/>
  <c r="E54" s="1"/>
  <c r="D55" s="1"/>
  <c r="H34"/>
  <c r="I26"/>
  <c r="I27" s="1"/>
  <c r="H28" s="1"/>
  <c r="F52" l="1"/>
  <c r="F46"/>
  <c r="F59" s="1"/>
  <c r="F62" s="1"/>
  <c r="F63" s="1"/>
  <c r="E64" s="1"/>
  <c r="H43"/>
  <c r="F50"/>
  <c r="H41"/>
  <c r="H44" s="1"/>
  <c r="H45" s="1"/>
  <c r="G46" s="1"/>
  <c r="G59" s="1"/>
  <c r="H32"/>
  <c r="H35" s="1"/>
  <c r="H36" s="1"/>
  <c r="E70"/>
  <c r="C73"/>
  <c r="C82"/>
  <c r="E79"/>
  <c r="I43"/>
  <c r="J25"/>
  <c r="J26" s="1"/>
  <c r="J27" s="1"/>
  <c r="I28" s="1"/>
  <c r="F53" l="1"/>
  <c r="F54" s="1"/>
  <c r="G61"/>
  <c r="E77"/>
  <c r="E80" s="1"/>
  <c r="E81" s="1"/>
  <c r="D82" s="1"/>
  <c r="E68"/>
  <c r="E71" s="1"/>
  <c r="E72" s="1"/>
  <c r="I41"/>
  <c r="I32"/>
  <c r="G62"/>
  <c r="G63" s="1"/>
  <c r="E55"/>
  <c r="G52"/>
  <c r="G37"/>
  <c r="G50" s="1"/>
  <c r="I34"/>
  <c r="I44"/>
  <c r="I45" s="1"/>
  <c r="H46" s="1"/>
  <c r="H59" s="1"/>
  <c r="F79" l="1"/>
  <c r="G53"/>
  <c r="G54" s="1"/>
  <c r="F55" s="1"/>
  <c r="D73"/>
  <c r="F70"/>
  <c r="H61"/>
  <c r="F64"/>
  <c r="H62"/>
  <c r="H63" s="1"/>
  <c r="G64" s="1"/>
  <c r="I35"/>
  <c r="I36" s="1"/>
  <c r="J43"/>
  <c r="J44" s="1"/>
  <c r="J45" s="1"/>
  <c r="I46" s="1"/>
  <c r="I59" s="1"/>
  <c r="H52" l="1"/>
  <c r="I61"/>
  <c r="I62" s="1"/>
  <c r="I63" s="1"/>
  <c r="H37"/>
  <c r="H50" s="1"/>
  <c r="H53" s="1"/>
  <c r="H54" s="1"/>
  <c r="G55" s="1"/>
  <c r="J34"/>
  <c r="J35" s="1"/>
  <c r="J36" s="1"/>
  <c r="I37" s="1"/>
  <c r="F68"/>
  <c r="F71" s="1"/>
  <c r="F72" s="1"/>
  <c r="F77"/>
  <c r="F80" s="1"/>
  <c r="F81" s="1"/>
  <c r="G77"/>
  <c r="G68"/>
  <c r="I50"/>
  <c r="I52" l="1"/>
  <c r="I53" s="1"/>
  <c r="I54" s="1"/>
  <c r="H64"/>
  <c r="J61"/>
  <c r="J62" s="1"/>
  <c r="J63" s="1"/>
  <c r="I64" s="1"/>
  <c r="I77" s="1"/>
  <c r="E73"/>
  <c r="G70"/>
  <c r="G71" s="1"/>
  <c r="G72" s="1"/>
  <c r="E82"/>
  <c r="G79"/>
  <c r="G80" s="1"/>
  <c r="G81" s="1"/>
  <c r="I68"/>
  <c r="H55" l="1"/>
  <c r="J52"/>
  <c r="J53" s="1"/>
  <c r="J54" s="1"/>
  <c r="I55" s="1"/>
  <c r="F73"/>
  <c r="H70"/>
  <c r="F82"/>
  <c r="H79"/>
  <c r="H68"/>
  <c r="H77"/>
  <c r="H80" s="1"/>
  <c r="H81" s="1"/>
  <c r="G82" s="1"/>
  <c r="H71" l="1"/>
  <c r="H72" s="1"/>
  <c r="G73" s="1"/>
  <c r="I79"/>
  <c r="I80" s="1"/>
  <c r="I81" s="1"/>
  <c r="H82" s="1"/>
  <c r="J79" l="1"/>
  <c r="J80" s="1"/>
  <c r="J81" s="1"/>
  <c r="I82" s="1"/>
  <c r="I70"/>
  <c r="I71" l="1"/>
  <c r="I72" s="1"/>
  <c r="H73" s="1"/>
  <c r="J70" l="1"/>
  <c r="J71" s="1"/>
  <c r="J72" s="1"/>
  <c r="I73" s="1"/>
</calcChain>
</file>

<file path=xl/sharedStrings.xml><?xml version="1.0" encoding="utf-8"?>
<sst xmlns="http://schemas.openxmlformats.org/spreadsheetml/2006/main" count="150" uniqueCount="33">
  <si>
    <t>MRP</t>
  </si>
  <si>
    <t>Indented Bill of Materials</t>
  </si>
  <si>
    <t>Item name</t>
  </si>
  <si>
    <t>Level</t>
  </si>
  <si>
    <t>Number per parent</t>
  </si>
  <si>
    <t>Indented BOM</t>
  </si>
  <si>
    <t>A</t>
  </si>
  <si>
    <t>B</t>
  </si>
  <si>
    <t>D</t>
  </si>
  <si>
    <t>E</t>
  </si>
  <si>
    <t>C</t>
  </si>
  <si>
    <t>F</t>
  </si>
  <si>
    <t>G</t>
  </si>
  <si>
    <t>Distinct items</t>
  </si>
  <si>
    <t>Lead time</t>
  </si>
  <si>
    <t>Safety Stock</t>
  </si>
  <si>
    <t>Lot size</t>
  </si>
  <si>
    <t>Minimum quantity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</si>
  <si>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</si>
  <si>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</si>
  <si>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</si>
  <si>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</si>
  <si>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</si>
  <si>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</si>
  <si>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</si>
  <si>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</si>
  <si>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</si>
  <si>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Gross requirements</t>
  </si>
  <si>
    <t>Scheduled receipts</t>
  </si>
  <si>
    <t>On Hand Inventory</t>
  </si>
  <si>
    <t>Planned receipts</t>
  </si>
  <si>
    <t>Planned orders</t>
  </si>
  <si>
    <t>CHAPTER 14: Example 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</si>
</sst>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/>
    <xf numFmtId="0" fontId="1" fillId="3" borderId="0" xfId="0" applyFont="1" applyFill="1"/>
    <xf numFmtId="0" fontId="5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6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7" fillId="0" borderId="0" xfId="0" applyFont="1"/>
  </cellXfs>
  <cellStyles count="1">
    <cellStyle name="Normal" xfId="0" builtinId="0"/>
  </cellStyles>
  <dxfs count="7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430892</xdr:colOff>
      <xdr:row>2</xdr:row>
      <xdr:rowOff>200025</xdr:rowOff>
    </xdr:from>
    <xdr:to>
      <xdr:col>8</xdr:col>
      <xdr:colOff>566964</xdr:colOff>
      <xdr:row>6</xdr:row>
      <xdr:rowOff>138339</xdr:rowOff>
    </xdr:to>
    <xdr:sp macro="" textlink="">
      <xdr:nvSpPr>
        <xdr:cNvPr id="2" name="messageTextbox"/>
        <xdr:cNvSpPr txBox="1"/>
      </xdr:nvSpPr>
      <xdr:spPr>
        <a:xfrm>
          <a:off x="2961821" y="608239"/>
          <a:ext cx="3810000" cy="632279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area. Press CTRL-SHIFT-M to return to the indented bill of materials/product tree. Do not change the names in the red shaded box. Return to the indented Bill of Materials if you need to do so.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2"/>
  <sheetViews>
    <sheetView tabSelected="1" zoomScale="70" zoomScaleNormal="70" workbookViewId="0">
      <selection activeCell="A2" sqref="A2"/>
    </sheetView>
  </sheetViews>
  <sheetFormatPr defaultRowHeight="12.75"/>
  <cols>
    <col min="1" max="1" width="28.7109375" style="1" bestFit="1" customWidth="1"/>
    <col min="2" max="16384" width="9.140625" style="1"/>
  </cols>
  <sheetData>
    <row r="1" spans="1:8" ht="18.75">
      <c r="A1" s="13" t="s">
        <v>32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7" spans="1:8">
      <c r="A7" s="4" t="s">
        <v>1</v>
      </c>
    </row>
    <row r="8" spans="1:8" s="5" customFormat="1" ht="25.5">
      <c r="A8" s="5" t="s">
        <v>2</v>
      </c>
      <c r="B8" s="5" t="s">
        <v>3</v>
      </c>
      <c r="C8" s="5" t="s">
        <v>4</v>
      </c>
      <c r="D8" s="5" t="s">
        <v>5</v>
      </c>
    </row>
    <row r="9" spans="1:8">
      <c r="A9" s="7" t="s">
        <v>6</v>
      </c>
      <c r="B9" s="1">
        <v>0</v>
      </c>
      <c r="C9" s="6">
        <v>1</v>
      </c>
      <c r="D9" s="1" t="str">
        <f>REPT(" ",3*B9)&amp;A9</f>
        <v>A</v>
      </c>
    </row>
    <row r="10" spans="1:8">
      <c r="A10" s="7" t="s">
        <v>7</v>
      </c>
      <c r="B10" s="1">
        <v>1</v>
      </c>
      <c r="C10" s="6">
        <v>2</v>
      </c>
      <c r="D10" s="1" t="str">
        <f t="shared" ref="D10:D18" si="0">REPT(" ",3*B10)&amp;A10</f>
        <v xml:space="preserve">   B</v>
      </c>
    </row>
    <row r="11" spans="1:8">
      <c r="A11" s="7" t="s">
        <v>8</v>
      </c>
      <c r="B11" s="1">
        <v>2</v>
      </c>
      <c r="C11" s="6">
        <v>2</v>
      </c>
      <c r="D11" s="1" t="str">
        <f t="shared" si="0"/>
        <v xml:space="preserve">      D</v>
      </c>
    </row>
    <row r="12" spans="1:8">
      <c r="A12" s="7" t="s">
        <v>9</v>
      </c>
      <c r="B12" s="1">
        <v>2</v>
      </c>
      <c r="C12" s="6">
        <v>2</v>
      </c>
      <c r="D12" s="1" t="str">
        <f t="shared" si="0"/>
        <v xml:space="preserve">      E</v>
      </c>
    </row>
    <row r="13" spans="1:8">
      <c r="A13" s="7" t="s">
        <v>10</v>
      </c>
      <c r="B13" s="1">
        <v>1</v>
      </c>
      <c r="C13" s="6">
        <v>3</v>
      </c>
      <c r="D13" s="1" t="str">
        <f t="shared" si="0"/>
        <v xml:space="preserve">   C</v>
      </c>
    </row>
    <row r="14" spans="1:8">
      <c r="A14" s="7" t="s">
        <v>9</v>
      </c>
      <c r="B14" s="1">
        <v>2</v>
      </c>
      <c r="C14" s="6">
        <v>2</v>
      </c>
      <c r="D14" s="1" t="str">
        <f t="shared" si="0"/>
        <v xml:space="preserve">      E</v>
      </c>
    </row>
    <row r="15" spans="1:8">
      <c r="A15" s="7" t="s">
        <v>11</v>
      </c>
      <c r="B15" s="1">
        <v>2</v>
      </c>
      <c r="C15" s="6">
        <v>2</v>
      </c>
      <c r="D15" s="1" t="str">
        <f t="shared" si="0"/>
        <v xml:space="preserve">      F</v>
      </c>
    </row>
    <row r="16" spans="1:8">
      <c r="A16" s="7" t="s">
        <v>12</v>
      </c>
      <c r="B16" s="1">
        <v>3</v>
      </c>
      <c r="C16" s="6">
        <v>1</v>
      </c>
      <c r="D16" s="1" t="str">
        <f t="shared" si="0"/>
        <v xml:space="preserve">         G</v>
      </c>
    </row>
    <row r="17" spans="1:12">
      <c r="A17" s="7" t="s">
        <v>8</v>
      </c>
      <c r="B17" s="1">
        <v>3</v>
      </c>
      <c r="C17" s="6">
        <v>2</v>
      </c>
      <c r="D17" s="1" t="str">
        <f t="shared" si="0"/>
        <v xml:space="preserve">         D</v>
      </c>
    </row>
    <row r="18" spans="1:12">
      <c r="D18" s="1" t="str">
        <f t="shared" si="0"/>
        <v/>
      </c>
    </row>
    <row r="19" spans="1:12">
      <c r="A19" s="1" t="s">
        <v>13</v>
      </c>
      <c r="B19" s="1">
        <v>7</v>
      </c>
    </row>
    <row r="20" spans="1:12">
      <c r="C20" s="10"/>
      <c r="G20" s="10" t="str">
        <f>IF(H21&lt;1,"Lot size must be &gt;=1","")</f>
        <v/>
      </c>
      <c r="K20" s="10"/>
    </row>
    <row r="21" spans="1:12" s="5" customFormat="1" ht="25.5">
      <c r="A21" s="8" t="s">
        <v>6</v>
      </c>
      <c r="C21" s="5" t="s">
        <v>14</v>
      </c>
      <c r="D21" s="9">
        <v>1</v>
      </c>
      <c r="E21" s="5" t="s">
        <v>15</v>
      </c>
      <c r="F21" s="9">
        <v>0</v>
      </c>
      <c r="G21" s="5" t="s">
        <v>16</v>
      </c>
      <c r="H21" s="9">
        <v>1</v>
      </c>
      <c r="I21" s="5" t="s">
        <v>17</v>
      </c>
      <c r="J21" s="9">
        <v>0</v>
      </c>
    </row>
    <row r="22" spans="1:12">
      <c r="B22" s="1" t="s">
        <v>18</v>
      </c>
      <c r="C22" s="1" t="s">
        <v>19</v>
      </c>
      <c r="D22" s="1" t="s">
        <v>20</v>
      </c>
      <c r="E22" s="1" t="s">
        <v>21</v>
      </c>
      <c r="F22" s="1" t="s">
        <v>22</v>
      </c>
      <c r="G22" s="1" t="s">
        <v>23</v>
      </c>
      <c r="H22" s="1" t="s">
        <v>24</v>
      </c>
      <c r="I22" s="1" t="s">
        <v>25</v>
      </c>
      <c r="J22" s="1" t="s">
        <v>26</v>
      </c>
    </row>
    <row r="23" spans="1:12">
      <c r="A23" s="1" t="s">
        <v>27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50</v>
      </c>
    </row>
    <row r="24" spans="1:12">
      <c r="A24" s="1" t="s">
        <v>28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>
      <c r="A25" s="1" t="s">
        <v>29</v>
      </c>
      <c r="B25" s="6">
        <v>10</v>
      </c>
      <c r="C25" s="1">
        <f>B24+B25+B27-B23</f>
        <v>10</v>
      </c>
      <c r="D25" s="1">
        <f t="shared" ref="D25:J25" si="1">C24+C25+C27-C23</f>
        <v>10</v>
      </c>
      <c r="E25" s="1">
        <f t="shared" si="1"/>
        <v>10</v>
      </c>
      <c r="F25" s="1">
        <f t="shared" si="1"/>
        <v>10</v>
      </c>
      <c r="G25" s="1">
        <f t="shared" si="1"/>
        <v>10</v>
      </c>
      <c r="H25" s="1">
        <f t="shared" si="1"/>
        <v>10</v>
      </c>
      <c r="I25" s="1">
        <f t="shared" si="1"/>
        <v>10</v>
      </c>
      <c r="J25" s="1">
        <f t="shared" si="1"/>
        <v>10</v>
      </c>
    </row>
    <row r="26" spans="1:12">
      <c r="A26" s="1" t="str">
        <f>IF(L21=1,"Net requirements","NET POQ Req")</f>
        <v>NET POQ Req</v>
      </c>
      <c r="C26" s="1">
        <f>MAX(C23-C24-C25+ $F21,0)</f>
        <v>0</v>
      </c>
      <c r="D26" s="1">
        <f t="shared" ref="D26:J26" si="2">MAX(D23-D24-D25+ $F21,0)</f>
        <v>0</v>
      </c>
      <c r="E26" s="1">
        <f t="shared" si="2"/>
        <v>0</v>
      </c>
      <c r="F26" s="1">
        <f t="shared" si="2"/>
        <v>0</v>
      </c>
      <c r="G26" s="1">
        <f t="shared" si="2"/>
        <v>0</v>
      </c>
      <c r="H26" s="1">
        <f t="shared" si="2"/>
        <v>0</v>
      </c>
      <c r="I26" s="1">
        <f t="shared" si="2"/>
        <v>0</v>
      </c>
      <c r="J26" s="1">
        <f t="shared" si="2"/>
        <v>40</v>
      </c>
    </row>
    <row r="27" spans="1:12">
      <c r="A27" s="1" t="s">
        <v>30</v>
      </c>
      <c r="C27" s="1">
        <f>IF(C26&gt;0,IF(ROUNDUP(C26/$H21, 0)*$H21&gt;=$J21,ROUNDUP(C26/$H21, 0),ROUNDUP($J21/$H21, 0))  * $H21,0)</f>
        <v>0</v>
      </c>
      <c r="D27" s="1">
        <f t="shared" ref="D27:J27" si="3">IF(D26&gt;0,IF(ROUNDUP(D26/$H21, 0)*$H21&gt;=$J21,ROUNDUP(D26/$H21, 0),ROUNDUP($J21/$H21, 0))  * $H21,0)</f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40</v>
      </c>
    </row>
    <row r="28" spans="1:12">
      <c r="A28" s="1" t="s">
        <v>31</v>
      </c>
      <c r="C28" s="1">
        <f>INDEX(C27:S27,1,$D21+ 1)</f>
        <v>0</v>
      </c>
      <c r="D28" s="1">
        <f t="shared" ref="D28:J28" si="4">INDEX(D27:T27,1,$D21+ 1)</f>
        <v>0</v>
      </c>
      <c r="E28" s="1">
        <f t="shared" si="4"/>
        <v>0</v>
      </c>
      <c r="F28" s="1">
        <f t="shared" si="4"/>
        <v>0</v>
      </c>
      <c r="G28" s="1">
        <f t="shared" si="4"/>
        <v>0</v>
      </c>
      <c r="H28" s="1">
        <f t="shared" si="4"/>
        <v>0</v>
      </c>
      <c r="I28" s="1">
        <f t="shared" si="4"/>
        <v>40</v>
      </c>
      <c r="J28" s="1">
        <f t="shared" si="4"/>
        <v>0</v>
      </c>
    </row>
    <row r="30" spans="1:12" ht="25.5">
      <c r="A30" s="8" t="s">
        <v>7</v>
      </c>
      <c r="B30" s="5"/>
      <c r="C30" s="5" t="s">
        <v>14</v>
      </c>
      <c r="D30" s="9">
        <v>2</v>
      </c>
      <c r="E30" s="5" t="s">
        <v>15</v>
      </c>
      <c r="F30" s="9">
        <v>0</v>
      </c>
      <c r="G30" s="5" t="s">
        <v>16</v>
      </c>
      <c r="H30" s="9">
        <v>1</v>
      </c>
      <c r="I30" s="5" t="s">
        <v>17</v>
      </c>
      <c r="J30" s="9">
        <v>0</v>
      </c>
      <c r="K30" s="5"/>
      <c r="L30" s="5"/>
    </row>
    <row r="31" spans="1:12">
      <c r="B31" s="1" t="s">
        <v>18</v>
      </c>
      <c r="C31" s="1" t="s">
        <v>19</v>
      </c>
      <c r="D31" s="1" t="s">
        <v>20</v>
      </c>
      <c r="E31" s="1" t="s">
        <v>21</v>
      </c>
      <c r="F31" s="1" t="s">
        <v>22</v>
      </c>
      <c r="G31" s="1" t="s">
        <v>23</v>
      </c>
      <c r="H31" s="1" t="s">
        <v>24</v>
      </c>
      <c r="I31" s="1" t="s">
        <v>25</v>
      </c>
      <c r="J31" s="1" t="s">
        <v>26</v>
      </c>
    </row>
    <row r="32" spans="1:12">
      <c r="A32" s="1" t="s">
        <v>27</v>
      </c>
      <c r="C32" s="12">
        <f>+$C$10*C28</f>
        <v>0</v>
      </c>
      <c r="D32" s="12">
        <f t="shared" ref="D32:J32" si="5">+$C$10*D28</f>
        <v>0</v>
      </c>
      <c r="E32" s="12">
        <f t="shared" si="5"/>
        <v>0</v>
      </c>
      <c r="F32" s="12">
        <f t="shared" si="5"/>
        <v>0</v>
      </c>
      <c r="G32" s="12">
        <f t="shared" si="5"/>
        <v>0</v>
      </c>
      <c r="H32" s="12">
        <f t="shared" si="5"/>
        <v>0</v>
      </c>
      <c r="I32" s="12">
        <f t="shared" si="5"/>
        <v>80</v>
      </c>
      <c r="J32" s="12">
        <f t="shared" si="5"/>
        <v>0</v>
      </c>
      <c r="K32" s="11"/>
      <c r="L32" s="11"/>
    </row>
    <row r="33" spans="1:12">
      <c r="A33" s="1" t="s">
        <v>28</v>
      </c>
      <c r="C33" s="6"/>
      <c r="D33" s="6"/>
      <c r="E33" s="6"/>
      <c r="F33" s="6"/>
      <c r="G33" s="6"/>
      <c r="H33" s="6"/>
      <c r="I33" s="6"/>
      <c r="J33" s="6"/>
      <c r="K33" s="11"/>
      <c r="L33" s="11"/>
    </row>
    <row r="34" spans="1:12">
      <c r="A34" s="1" t="s">
        <v>29</v>
      </c>
      <c r="B34" s="6">
        <v>15</v>
      </c>
      <c r="C34" s="1">
        <f>B33+B34+B36-B32</f>
        <v>15</v>
      </c>
      <c r="D34" s="1">
        <f t="shared" ref="D34:J34" si="6">C33+C34+C36-C32</f>
        <v>15</v>
      </c>
      <c r="E34" s="1">
        <f t="shared" si="6"/>
        <v>15</v>
      </c>
      <c r="F34" s="1">
        <f t="shared" si="6"/>
        <v>15</v>
      </c>
      <c r="G34" s="1">
        <f t="shared" si="6"/>
        <v>15</v>
      </c>
      <c r="H34" s="1">
        <f t="shared" si="6"/>
        <v>15</v>
      </c>
      <c r="I34" s="1">
        <f t="shared" si="6"/>
        <v>15</v>
      </c>
      <c r="J34" s="1">
        <f t="shared" si="6"/>
        <v>0</v>
      </c>
    </row>
    <row r="35" spans="1:12">
      <c r="A35" s="1" t="str">
        <f>IF(L30=1,"Net requirements","NET POQ Req")</f>
        <v>NET POQ Req</v>
      </c>
      <c r="C35" s="1">
        <f>MAX(C32-C33-C34+ $F30,0)</f>
        <v>0</v>
      </c>
      <c r="D35" s="1">
        <f t="shared" ref="D35" si="7">MAX(D32-D33-D34+ $F30,0)</f>
        <v>0</v>
      </c>
      <c r="E35" s="1">
        <f t="shared" ref="E35" si="8">MAX(E32-E33-E34+ $F30,0)</f>
        <v>0</v>
      </c>
      <c r="F35" s="1">
        <f t="shared" ref="F35" si="9">MAX(F32-F33-F34+ $F30,0)</f>
        <v>0</v>
      </c>
      <c r="G35" s="1">
        <f t="shared" ref="G35" si="10">MAX(G32-G33-G34+ $F30,0)</f>
        <v>0</v>
      </c>
      <c r="H35" s="1">
        <f t="shared" ref="H35" si="11">MAX(H32-H33-H34+ $F30,0)</f>
        <v>0</v>
      </c>
      <c r="I35" s="1">
        <f t="shared" ref="I35" si="12">MAX(I32-I33-I34+ $F30,0)</f>
        <v>65</v>
      </c>
      <c r="J35" s="1">
        <f t="shared" ref="J35" si="13">MAX(J32-J33-J34+ $F30,0)</f>
        <v>0</v>
      </c>
    </row>
    <row r="36" spans="1:12">
      <c r="A36" s="1" t="s">
        <v>30</v>
      </c>
      <c r="C36" s="1">
        <f>IF(C35&gt;0,IF(ROUNDUP(C35/$H30, 0)*$H30&gt;=$J30,ROUNDUP(C35/$H30, 0),ROUNDUP($J30/$H30, 0))  * $H30,0)</f>
        <v>0</v>
      </c>
      <c r="D36" s="1">
        <f t="shared" ref="D36" si="14">IF(D35&gt;0,IF(ROUNDUP(D35/$H30, 0)*$H30&gt;=$J30,ROUNDUP(D35/$H30, 0),ROUNDUP($J30/$H30, 0))  * $H30,0)</f>
        <v>0</v>
      </c>
      <c r="E36" s="1">
        <f t="shared" ref="E36" si="15">IF(E35&gt;0,IF(ROUNDUP(E35/$H30, 0)*$H30&gt;=$J30,ROUNDUP(E35/$H30, 0),ROUNDUP($J30/$H30, 0))  * $H30,0)</f>
        <v>0</v>
      </c>
      <c r="F36" s="1">
        <f t="shared" ref="F36" si="16">IF(F35&gt;0,IF(ROUNDUP(F35/$H30, 0)*$H30&gt;=$J30,ROUNDUP(F35/$H30, 0),ROUNDUP($J30/$H30, 0))  * $H30,0)</f>
        <v>0</v>
      </c>
      <c r="G36" s="1">
        <f t="shared" ref="G36" si="17">IF(G35&gt;0,IF(ROUNDUP(G35/$H30, 0)*$H30&gt;=$J30,ROUNDUP(G35/$H30, 0),ROUNDUP($J30/$H30, 0))  * $H30,0)</f>
        <v>0</v>
      </c>
      <c r="H36" s="1">
        <f t="shared" ref="H36" si="18">IF(H35&gt;0,IF(ROUNDUP(H35/$H30, 0)*$H30&gt;=$J30,ROUNDUP(H35/$H30, 0),ROUNDUP($J30/$H30, 0))  * $H30,0)</f>
        <v>0</v>
      </c>
      <c r="I36" s="1">
        <f t="shared" ref="I36" si="19">IF(I35&gt;0,IF(ROUNDUP(I35/$H30, 0)*$H30&gt;=$J30,ROUNDUP(I35/$H30, 0),ROUNDUP($J30/$H30, 0))  * $H30,0)</f>
        <v>65</v>
      </c>
      <c r="J36" s="1">
        <f t="shared" ref="J36" si="20">IF(J35&gt;0,IF(ROUNDUP(J35/$H30, 0)*$H30&gt;=$J30,ROUNDUP(J35/$H30, 0),ROUNDUP($J30/$H30, 0))  * $H30,0)</f>
        <v>0</v>
      </c>
    </row>
    <row r="37" spans="1:12">
      <c r="A37" s="1" t="s">
        <v>31</v>
      </c>
      <c r="C37" s="1">
        <f>INDEX(C36:S36,1,$D30+ 1)</f>
        <v>0</v>
      </c>
      <c r="D37" s="1">
        <f t="shared" ref="D37" si="21">INDEX(D36:T36,1,$D30+ 1)</f>
        <v>0</v>
      </c>
      <c r="E37" s="1">
        <f t="shared" ref="E37" si="22">INDEX(E36:U36,1,$D30+ 1)</f>
        <v>0</v>
      </c>
      <c r="F37" s="1">
        <f t="shared" ref="F37" si="23">INDEX(F36:V36,1,$D30+ 1)</f>
        <v>0</v>
      </c>
      <c r="G37" s="1">
        <f t="shared" ref="G37" si="24">INDEX(G36:W36,1,$D30+ 1)</f>
        <v>65</v>
      </c>
      <c r="H37" s="1">
        <f t="shared" ref="H37" si="25">INDEX(H36:X36,1,$D30+ 1)</f>
        <v>0</v>
      </c>
      <c r="I37" s="1">
        <f t="shared" ref="I37" si="26">INDEX(I36:Y36,1,$D30+ 1)</f>
        <v>0</v>
      </c>
      <c r="J37" s="1">
        <f t="shared" ref="J37" si="27">INDEX(J36:Z36,1,$D30+ 1)</f>
        <v>0</v>
      </c>
    </row>
    <row r="39" spans="1:12" ht="25.5">
      <c r="A39" s="8" t="s">
        <v>10</v>
      </c>
      <c r="B39" s="5"/>
      <c r="C39" s="5" t="s">
        <v>14</v>
      </c>
      <c r="D39" s="9">
        <v>1</v>
      </c>
      <c r="E39" s="5" t="s">
        <v>15</v>
      </c>
      <c r="F39" s="9">
        <v>0</v>
      </c>
      <c r="G39" s="5" t="s">
        <v>16</v>
      </c>
      <c r="H39" s="9">
        <v>1</v>
      </c>
      <c r="I39" s="5" t="s">
        <v>17</v>
      </c>
      <c r="J39" s="9">
        <v>0</v>
      </c>
      <c r="K39" s="5"/>
      <c r="L39" s="5"/>
    </row>
    <row r="40" spans="1:12">
      <c r="B40" s="1" t="s">
        <v>18</v>
      </c>
      <c r="C40" s="1" t="s">
        <v>19</v>
      </c>
      <c r="D40" s="1" t="s">
        <v>20</v>
      </c>
      <c r="E40" s="1" t="s">
        <v>21</v>
      </c>
      <c r="F40" s="1" t="s">
        <v>22</v>
      </c>
      <c r="G40" s="1" t="s">
        <v>23</v>
      </c>
      <c r="H40" s="1" t="s">
        <v>24</v>
      </c>
      <c r="I40" s="1" t="s">
        <v>25</v>
      </c>
      <c r="J40" s="1" t="s">
        <v>26</v>
      </c>
    </row>
    <row r="41" spans="1:12">
      <c r="A41" s="1" t="s">
        <v>27</v>
      </c>
      <c r="C41" s="12">
        <f>+$C$13*C28</f>
        <v>0</v>
      </c>
      <c r="D41" s="12">
        <f t="shared" ref="D41:J41" si="28">+$C$13*D28</f>
        <v>0</v>
      </c>
      <c r="E41" s="12">
        <f t="shared" si="28"/>
        <v>0</v>
      </c>
      <c r="F41" s="12">
        <f t="shared" si="28"/>
        <v>0</v>
      </c>
      <c r="G41" s="12">
        <f t="shared" si="28"/>
        <v>0</v>
      </c>
      <c r="H41" s="12">
        <f t="shared" si="28"/>
        <v>0</v>
      </c>
      <c r="I41" s="12">
        <f t="shared" si="28"/>
        <v>120</v>
      </c>
      <c r="J41" s="12">
        <f t="shared" si="28"/>
        <v>0</v>
      </c>
      <c r="K41" s="11"/>
      <c r="L41" s="11"/>
    </row>
    <row r="42" spans="1:12">
      <c r="A42" s="1" t="s">
        <v>28</v>
      </c>
      <c r="C42" s="6"/>
      <c r="D42" s="6"/>
      <c r="E42" s="6"/>
      <c r="F42" s="6"/>
      <c r="G42" s="6"/>
      <c r="H42" s="6"/>
      <c r="I42" s="6"/>
      <c r="J42" s="6"/>
      <c r="K42" s="11"/>
      <c r="L42" s="11"/>
    </row>
    <row r="43" spans="1:12">
      <c r="A43" s="1" t="s">
        <v>29</v>
      </c>
      <c r="B43" s="6">
        <v>20</v>
      </c>
      <c r="C43" s="1">
        <f>B42+B43+B45-B41</f>
        <v>20</v>
      </c>
      <c r="D43" s="1">
        <f t="shared" ref="D43:J43" si="29">C42+C43+C45-C41</f>
        <v>20</v>
      </c>
      <c r="E43" s="1">
        <f t="shared" si="29"/>
        <v>20</v>
      </c>
      <c r="F43" s="1">
        <f t="shared" si="29"/>
        <v>20</v>
      </c>
      <c r="G43" s="1">
        <f t="shared" si="29"/>
        <v>20</v>
      </c>
      <c r="H43" s="1">
        <f t="shared" si="29"/>
        <v>20</v>
      </c>
      <c r="I43" s="1">
        <f t="shared" si="29"/>
        <v>20</v>
      </c>
      <c r="J43" s="1">
        <f t="shared" si="29"/>
        <v>0</v>
      </c>
    </row>
    <row r="44" spans="1:12">
      <c r="A44" s="1" t="str">
        <f>IF(L39=1,"Net requirements","NET POQ Req")</f>
        <v>NET POQ Req</v>
      </c>
      <c r="C44" s="1">
        <f>MAX(C41-C42-C43+ $F39,0)</f>
        <v>0</v>
      </c>
      <c r="D44" s="1">
        <f t="shared" ref="D44" si="30">MAX(D41-D42-D43+ $F39,0)</f>
        <v>0</v>
      </c>
      <c r="E44" s="1">
        <f t="shared" ref="E44" si="31">MAX(E41-E42-E43+ $F39,0)</f>
        <v>0</v>
      </c>
      <c r="F44" s="1">
        <f t="shared" ref="F44" si="32">MAX(F41-F42-F43+ $F39,0)</f>
        <v>0</v>
      </c>
      <c r="G44" s="1">
        <f t="shared" ref="G44" si="33">MAX(G41-G42-G43+ $F39,0)</f>
        <v>0</v>
      </c>
      <c r="H44" s="1">
        <f t="shared" ref="H44" si="34">MAX(H41-H42-H43+ $F39,0)</f>
        <v>0</v>
      </c>
      <c r="I44" s="1">
        <f t="shared" ref="I44" si="35">MAX(I41-I42-I43+ $F39,0)</f>
        <v>100</v>
      </c>
      <c r="J44" s="1">
        <f t="shared" ref="J44" si="36">MAX(J41-J42-J43+ $F39,0)</f>
        <v>0</v>
      </c>
    </row>
    <row r="45" spans="1:12">
      <c r="A45" s="1" t="s">
        <v>30</v>
      </c>
      <c r="C45" s="1">
        <f>IF(C44&gt;0,IF(ROUNDUP(C44/$H39, 0)*$H39&gt;=$J39,ROUNDUP(C44/$H39, 0),ROUNDUP($J39/$H39, 0))  * $H39,0)</f>
        <v>0</v>
      </c>
      <c r="D45" s="1">
        <f t="shared" ref="D45" si="37">IF(D44&gt;0,IF(ROUNDUP(D44/$H39, 0)*$H39&gt;=$J39,ROUNDUP(D44/$H39, 0),ROUNDUP($J39/$H39, 0))  * $H39,0)</f>
        <v>0</v>
      </c>
      <c r="E45" s="1">
        <f t="shared" ref="E45" si="38">IF(E44&gt;0,IF(ROUNDUP(E44/$H39, 0)*$H39&gt;=$J39,ROUNDUP(E44/$H39, 0),ROUNDUP($J39/$H39, 0))  * $H39,0)</f>
        <v>0</v>
      </c>
      <c r="F45" s="1">
        <f t="shared" ref="F45" si="39">IF(F44&gt;0,IF(ROUNDUP(F44/$H39, 0)*$H39&gt;=$J39,ROUNDUP(F44/$H39, 0),ROUNDUP($J39/$H39, 0))  * $H39,0)</f>
        <v>0</v>
      </c>
      <c r="G45" s="1">
        <f t="shared" ref="G45" si="40">IF(G44&gt;0,IF(ROUNDUP(G44/$H39, 0)*$H39&gt;=$J39,ROUNDUP(G44/$H39, 0),ROUNDUP($J39/$H39, 0))  * $H39,0)</f>
        <v>0</v>
      </c>
      <c r="H45" s="1">
        <f t="shared" ref="H45" si="41">IF(H44&gt;0,IF(ROUNDUP(H44/$H39, 0)*$H39&gt;=$J39,ROUNDUP(H44/$H39, 0),ROUNDUP($J39/$H39, 0))  * $H39,0)</f>
        <v>0</v>
      </c>
      <c r="I45" s="1">
        <f t="shared" ref="I45" si="42">IF(I44&gt;0,IF(ROUNDUP(I44/$H39, 0)*$H39&gt;=$J39,ROUNDUP(I44/$H39, 0),ROUNDUP($J39/$H39, 0))  * $H39,0)</f>
        <v>100</v>
      </c>
      <c r="J45" s="1">
        <f t="shared" ref="J45" si="43">IF(J44&gt;0,IF(ROUNDUP(J44/$H39, 0)*$H39&gt;=$J39,ROUNDUP(J44/$H39, 0),ROUNDUP($J39/$H39, 0))  * $H39,0)</f>
        <v>0</v>
      </c>
    </row>
    <row r="46" spans="1:12">
      <c r="A46" s="1" t="s">
        <v>31</v>
      </c>
      <c r="C46" s="1">
        <f>INDEX(C45:S45,1,$D39+ 1)</f>
        <v>0</v>
      </c>
      <c r="D46" s="1">
        <f t="shared" ref="D46" si="44">INDEX(D45:T45,1,$D39+ 1)</f>
        <v>0</v>
      </c>
      <c r="E46" s="1">
        <f t="shared" ref="E46" si="45">INDEX(E45:U45,1,$D39+ 1)</f>
        <v>0</v>
      </c>
      <c r="F46" s="1">
        <f t="shared" ref="F46" si="46">INDEX(F45:V45,1,$D39+ 1)</f>
        <v>0</v>
      </c>
      <c r="G46" s="1">
        <f t="shared" ref="G46" si="47">INDEX(G45:W45,1,$D39+ 1)</f>
        <v>0</v>
      </c>
      <c r="H46" s="1">
        <f t="shared" ref="H46" si="48">INDEX(H45:X45,1,$D39+ 1)</f>
        <v>100</v>
      </c>
      <c r="I46" s="1">
        <f t="shared" ref="I46" si="49">INDEX(I45:Y45,1,$D39+ 1)</f>
        <v>0</v>
      </c>
      <c r="J46" s="1">
        <f t="shared" ref="J46" si="50">INDEX(J45:Z45,1,$D39+ 1)</f>
        <v>0</v>
      </c>
    </row>
    <row r="48" spans="1:12" ht="25.5">
      <c r="A48" s="8" t="s">
        <v>9</v>
      </c>
      <c r="B48" s="5"/>
      <c r="C48" s="5" t="s">
        <v>14</v>
      </c>
      <c r="D48" s="9">
        <v>2</v>
      </c>
      <c r="E48" s="5" t="s">
        <v>15</v>
      </c>
      <c r="F48" s="9">
        <v>0</v>
      </c>
      <c r="G48" s="5" t="s">
        <v>16</v>
      </c>
      <c r="H48" s="9">
        <v>1</v>
      </c>
      <c r="I48" s="5" t="s">
        <v>17</v>
      </c>
      <c r="J48" s="9">
        <v>0</v>
      </c>
      <c r="K48" s="5"/>
      <c r="L48" s="5"/>
    </row>
    <row r="49" spans="1:12">
      <c r="B49" s="1" t="s">
        <v>18</v>
      </c>
      <c r="C49" s="1" t="s">
        <v>19</v>
      </c>
      <c r="D49" s="1" t="s">
        <v>20</v>
      </c>
      <c r="E49" s="1" t="s">
        <v>21</v>
      </c>
      <c r="F49" s="1" t="s">
        <v>22</v>
      </c>
      <c r="G49" s="1" t="s">
        <v>23</v>
      </c>
      <c r="H49" s="1" t="s">
        <v>24</v>
      </c>
      <c r="I49" s="1" t="s">
        <v>25</v>
      </c>
      <c r="J49" s="1" t="s">
        <v>26</v>
      </c>
    </row>
    <row r="50" spans="1:12">
      <c r="A50" s="1" t="s">
        <v>27</v>
      </c>
      <c r="C50" s="12">
        <f>+$C$12*C37+$C$14*C46</f>
        <v>0</v>
      </c>
      <c r="D50" s="12">
        <f t="shared" ref="D50:J50" si="51">+$C$12*D37+$C$14*D46</f>
        <v>0</v>
      </c>
      <c r="E50" s="12">
        <f t="shared" si="51"/>
        <v>0</v>
      </c>
      <c r="F50" s="12">
        <f t="shared" si="51"/>
        <v>0</v>
      </c>
      <c r="G50" s="12">
        <f t="shared" si="51"/>
        <v>130</v>
      </c>
      <c r="H50" s="12">
        <f t="shared" si="51"/>
        <v>200</v>
      </c>
      <c r="I50" s="12">
        <f t="shared" si="51"/>
        <v>0</v>
      </c>
      <c r="J50" s="12">
        <f t="shared" si="51"/>
        <v>0</v>
      </c>
      <c r="K50" s="11"/>
      <c r="L50" s="11"/>
    </row>
    <row r="51" spans="1:12">
      <c r="A51" s="1" t="s">
        <v>28</v>
      </c>
      <c r="C51" s="6"/>
      <c r="D51" s="6"/>
      <c r="E51" s="6"/>
      <c r="F51" s="6"/>
      <c r="G51" s="6"/>
      <c r="H51" s="6"/>
      <c r="I51" s="6"/>
      <c r="J51" s="6"/>
      <c r="K51" s="11"/>
      <c r="L51" s="11"/>
    </row>
    <row r="52" spans="1:12">
      <c r="A52" s="1" t="s">
        <v>29</v>
      </c>
      <c r="B52" s="6">
        <v>10</v>
      </c>
      <c r="C52" s="1">
        <f>B51+B52+B54-B50</f>
        <v>10</v>
      </c>
      <c r="D52" s="1">
        <f t="shared" ref="D52:J52" si="52">C51+C52+C54-C50</f>
        <v>10</v>
      </c>
      <c r="E52" s="1">
        <f t="shared" si="52"/>
        <v>10</v>
      </c>
      <c r="F52" s="1">
        <f t="shared" si="52"/>
        <v>10</v>
      </c>
      <c r="G52" s="1">
        <f t="shared" si="52"/>
        <v>10</v>
      </c>
      <c r="H52" s="1">
        <f t="shared" si="52"/>
        <v>0</v>
      </c>
      <c r="I52" s="1">
        <f t="shared" si="52"/>
        <v>0</v>
      </c>
      <c r="J52" s="1">
        <f t="shared" si="52"/>
        <v>0</v>
      </c>
    </row>
    <row r="53" spans="1:12">
      <c r="A53" s="1" t="str">
        <f>IF(L48=1,"Net requirements","NET POQ Req")</f>
        <v>NET POQ Req</v>
      </c>
      <c r="C53" s="1">
        <f>MAX(C50-C51-C52+ $F48,0)</f>
        <v>0</v>
      </c>
      <c r="D53" s="1">
        <f t="shared" ref="D53" si="53">MAX(D50-D51-D52+ $F48,0)</f>
        <v>0</v>
      </c>
      <c r="E53" s="1">
        <f t="shared" ref="E53" si="54">MAX(E50-E51-E52+ $F48,0)</f>
        <v>0</v>
      </c>
      <c r="F53" s="1">
        <f t="shared" ref="F53" si="55">MAX(F50-F51-F52+ $F48,0)</f>
        <v>0</v>
      </c>
      <c r="G53" s="1">
        <f t="shared" ref="G53" si="56">MAX(G50-G51-G52+ $F48,0)</f>
        <v>120</v>
      </c>
      <c r="H53" s="1">
        <f t="shared" ref="H53" si="57">MAX(H50-H51-H52+ $F48,0)</f>
        <v>200</v>
      </c>
      <c r="I53" s="1">
        <f t="shared" ref="I53" si="58">MAX(I50-I51-I52+ $F48,0)</f>
        <v>0</v>
      </c>
      <c r="J53" s="1">
        <f t="shared" ref="J53" si="59">MAX(J50-J51-J52+ $F48,0)</f>
        <v>0</v>
      </c>
    </row>
    <row r="54" spans="1:12">
      <c r="A54" s="1" t="s">
        <v>30</v>
      </c>
      <c r="C54" s="1">
        <f>IF(C53&gt;0,IF(ROUNDUP(C53/$H48, 0)*$H48&gt;=$J48,ROUNDUP(C53/$H48, 0),ROUNDUP($J48/$H48, 0))  * $H48,0)</f>
        <v>0</v>
      </c>
      <c r="D54" s="1">
        <f t="shared" ref="D54" si="60">IF(D53&gt;0,IF(ROUNDUP(D53/$H48, 0)*$H48&gt;=$J48,ROUNDUP(D53/$H48, 0),ROUNDUP($J48/$H48, 0))  * $H48,0)</f>
        <v>0</v>
      </c>
      <c r="E54" s="1">
        <f t="shared" ref="E54" si="61">IF(E53&gt;0,IF(ROUNDUP(E53/$H48, 0)*$H48&gt;=$J48,ROUNDUP(E53/$H48, 0),ROUNDUP($J48/$H48, 0))  * $H48,0)</f>
        <v>0</v>
      </c>
      <c r="F54" s="1">
        <f t="shared" ref="F54" si="62">IF(F53&gt;0,IF(ROUNDUP(F53/$H48, 0)*$H48&gt;=$J48,ROUNDUP(F53/$H48, 0),ROUNDUP($J48/$H48, 0))  * $H48,0)</f>
        <v>0</v>
      </c>
      <c r="G54" s="1">
        <f t="shared" ref="G54" si="63">IF(G53&gt;0,IF(ROUNDUP(G53/$H48, 0)*$H48&gt;=$J48,ROUNDUP(G53/$H48, 0),ROUNDUP($J48/$H48, 0))  * $H48,0)</f>
        <v>120</v>
      </c>
      <c r="H54" s="1">
        <f t="shared" ref="H54" si="64">IF(H53&gt;0,IF(ROUNDUP(H53/$H48, 0)*$H48&gt;=$J48,ROUNDUP(H53/$H48, 0),ROUNDUP($J48/$H48, 0))  * $H48,0)</f>
        <v>200</v>
      </c>
      <c r="I54" s="1">
        <f t="shared" ref="I54" si="65">IF(I53&gt;0,IF(ROUNDUP(I53/$H48, 0)*$H48&gt;=$J48,ROUNDUP(I53/$H48, 0),ROUNDUP($J48/$H48, 0))  * $H48,0)</f>
        <v>0</v>
      </c>
      <c r="J54" s="1">
        <f t="shared" ref="J54" si="66">IF(J53&gt;0,IF(ROUNDUP(J53/$H48, 0)*$H48&gt;=$J48,ROUNDUP(J53/$H48, 0),ROUNDUP($J48/$H48, 0))  * $H48,0)</f>
        <v>0</v>
      </c>
    </row>
    <row r="55" spans="1:12">
      <c r="A55" s="1" t="s">
        <v>31</v>
      </c>
      <c r="C55" s="1">
        <f>INDEX(C54:S54,1,$D48+ 1)</f>
        <v>0</v>
      </c>
      <c r="D55" s="1">
        <f t="shared" ref="D55" si="67">INDEX(D54:T54,1,$D48+ 1)</f>
        <v>0</v>
      </c>
      <c r="E55" s="1">
        <f t="shared" ref="E55" si="68">INDEX(E54:U54,1,$D48+ 1)</f>
        <v>120</v>
      </c>
      <c r="F55" s="1">
        <f t="shared" ref="F55" si="69">INDEX(F54:V54,1,$D48+ 1)</f>
        <v>200</v>
      </c>
      <c r="G55" s="1">
        <f t="shared" ref="G55" si="70">INDEX(G54:W54,1,$D48+ 1)</f>
        <v>0</v>
      </c>
      <c r="H55" s="1">
        <f t="shared" ref="H55" si="71">INDEX(H54:X54,1,$D48+ 1)</f>
        <v>0</v>
      </c>
      <c r="I55" s="1">
        <f t="shared" ref="I55" si="72">INDEX(I54:Y54,1,$D48+ 1)</f>
        <v>0</v>
      </c>
      <c r="J55" s="1">
        <f t="shared" ref="J55" si="73">INDEX(J54:Z54,1,$D48+ 1)</f>
        <v>0</v>
      </c>
    </row>
    <row r="57" spans="1:12" ht="25.5">
      <c r="A57" s="8" t="s">
        <v>11</v>
      </c>
      <c r="B57" s="5"/>
      <c r="C57" s="5" t="s">
        <v>14</v>
      </c>
      <c r="D57" s="9">
        <v>3</v>
      </c>
      <c r="E57" s="5" t="s">
        <v>15</v>
      </c>
      <c r="F57" s="9">
        <v>0</v>
      </c>
      <c r="G57" s="5" t="s">
        <v>16</v>
      </c>
      <c r="H57" s="9">
        <v>1</v>
      </c>
      <c r="I57" s="5" t="s">
        <v>17</v>
      </c>
      <c r="J57" s="9">
        <v>0</v>
      </c>
      <c r="K57" s="5"/>
      <c r="L57" s="5"/>
    </row>
    <row r="58" spans="1:12">
      <c r="B58" s="1" t="s">
        <v>18</v>
      </c>
      <c r="C58" s="1" t="s">
        <v>19</v>
      </c>
      <c r="D58" s="1" t="s">
        <v>20</v>
      </c>
      <c r="E58" s="1" t="s">
        <v>21</v>
      </c>
      <c r="F58" s="1" t="s">
        <v>22</v>
      </c>
      <c r="G58" s="1" t="s">
        <v>23</v>
      </c>
      <c r="H58" s="1" t="s">
        <v>24</v>
      </c>
      <c r="I58" s="1" t="s">
        <v>25</v>
      </c>
      <c r="J58" s="1" t="s">
        <v>26</v>
      </c>
    </row>
    <row r="59" spans="1:12">
      <c r="A59" s="1" t="s">
        <v>27</v>
      </c>
      <c r="C59" s="12">
        <f>+$C$15*C46</f>
        <v>0</v>
      </c>
      <c r="D59" s="12">
        <f t="shared" ref="D59:J59" si="74">+$C$15*D46</f>
        <v>0</v>
      </c>
      <c r="E59" s="12">
        <f t="shared" si="74"/>
        <v>0</v>
      </c>
      <c r="F59" s="12">
        <f t="shared" si="74"/>
        <v>0</v>
      </c>
      <c r="G59" s="12">
        <f t="shared" si="74"/>
        <v>0</v>
      </c>
      <c r="H59" s="12">
        <f t="shared" si="74"/>
        <v>200</v>
      </c>
      <c r="I59" s="12">
        <f t="shared" si="74"/>
        <v>0</v>
      </c>
      <c r="J59" s="12">
        <f t="shared" si="74"/>
        <v>0</v>
      </c>
      <c r="K59" s="11"/>
      <c r="L59" s="11"/>
    </row>
    <row r="60" spans="1:12">
      <c r="A60" s="1" t="s">
        <v>28</v>
      </c>
      <c r="C60" s="6"/>
      <c r="D60" s="6"/>
      <c r="E60" s="6"/>
      <c r="F60" s="6"/>
      <c r="G60" s="6"/>
      <c r="H60" s="6"/>
      <c r="I60" s="6"/>
      <c r="J60" s="6"/>
      <c r="K60" s="11"/>
      <c r="L60" s="11"/>
    </row>
    <row r="61" spans="1:12">
      <c r="A61" s="1" t="s">
        <v>29</v>
      </c>
      <c r="B61" s="6">
        <v>5</v>
      </c>
      <c r="C61" s="1">
        <f>B60+B61+B63-B59</f>
        <v>5</v>
      </c>
      <c r="D61" s="1">
        <f t="shared" ref="D61:J61" si="75">C60+C61+C63-C59</f>
        <v>5</v>
      </c>
      <c r="E61" s="1">
        <f t="shared" si="75"/>
        <v>5</v>
      </c>
      <c r="F61" s="1">
        <f t="shared" si="75"/>
        <v>5</v>
      </c>
      <c r="G61" s="1">
        <f t="shared" si="75"/>
        <v>5</v>
      </c>
      <c r="H61" s="1">
        <f t="shared" si="75"/>
        <v>5</v>
      </c>
      <c r="I61" s="1">
        <f t="shared" si="75"/>
        <v>0</v>
      </c>
      <c r="J61" s="1">
        <f t="shared" si="75"/>
        <v>0</v>
      </c>
    </row>
    <row r="62" spans="1:12">
      <c r="A62" s="1" t="str">
        <f>IF(L57=1,"Net requirements","NET POQ Req")</f>
        <v>NET POQ Req</v>
      </c>
      <c r="C62" s="1">
        <f>MAX(C59-C60-C61+ $F57,0)</f>
        <v>0</v>
      </c>
      <c r="D62" s="1">
        <f t="shared" ref="D62" si="76">MAX(D59-D60-D61+ $F57,0)</f>
        <v>0</v>
      </c>
      <c r="E62" s="1">
        <f t="shared" ref="E62" si="77">MAX(E59-E60-E61+ $F57,0)</f>
        <v>0</v>
      </c>
      <c r="F62" s="1">
        <f t="shared" ref="F62" si="78">MAX(F59-F60-F61+ $F57,0)</f>
        <v>0</v>
      </c>
      <c r="G62" s="1">
        <f t="shared" ref="G62" si="79">MAX(G59-G60-G61+ $F57,0)</f>
        <v>0</v>
      </c>
      <c r="H62" s="1">
        <f t="shared" ref="H62" si="80">MAX(H59-H60-H61+ $F57,0)</f>
        <v>195</v>
      </c>
      <c r="I62" s="1">
        <f t="shared" ref="I62" si="81">MAX(I59-I60-I61+ $F57,0)</f>
        <v>0</v>
      </c>
      <c r="J62" s="1">
        <f t="shared" ref="J62" si="82">MAX(J59-J60-J61+ $F57,0)</f>
        <v>0</v>
      </c>
    </row>
    <row r="63" spans="1:12">
      <c r="A63" s="1" t="s">
        <v>30</v>
      </c>
      <c r="C63" s="1">
        <f>IF(C62&gt;0,IF(ROUNDUP(C62/$H57, 0)*$H57&gt;=$J57,ROUNDUP(C62/$H57, 0),ROUNDUP($J57/$H57, 0))  * $H57,0)</f>
        <v>0</v>
      </c>
      <c r="D63" s="1">
        <f t="shared" ref="D63" si="83">IF(D62&gt;0,IF(ROUNDUP(D62/$H57, 0)*$H57&gt;=$J57,ROUNDUP(D62/$H57, 0),ROUNDUP($J57/$H57, 0))  * $H57,0)</f>
        <v>0</v>
      </c>
      <c r="E63" s="1">
        <f t="shared" ref="E63" si="84">IF(E62&gt;0,IF(ROUNDUP(E62/$H57, 0)*$H57&gt;=$J57,ROUNDUP(E62/$H57, 0),ROUNDUP($J57/$H57, 0))  * $H57,0)</f>
        <v>0</v>
      </c>
      <c r="F63" s="1">
        <f t="shared" ref="F63" si="85">IF(F62&gt;0,IF(ROUNDUP(F62/$H57, 0)*$H57&gt;=$J57,ROUNDUP(F62/$H57, 0),ROUNDUP($J57/$H57, 0))  * $H57,0)</f>
        <v>0</v>
      </c>
      <c r="G63" s="1">
        <f t="shared" ref="G63" si="86">IF(G62&gt;0,IF(ROUNDUP(G62/$H57, 0)*$H57&gt;=$J57,ROUNDUP(G62/$H57, 0),ROUNDUP($J57/$H57, 0))  * $H57,0)</f>
        <v>0</v>
      </c>
      <c r="H63" s="1">
        <f t="shared" ref="H63" si="87">IF(H62&gt;0,IF(ROUNDUP(H62/$H57, 0)*$H57&gt;=$J57,ROUNDUP(H62/$H57, 0),ROUNDUP($J57/$H57, 0))  * $H57,0)</f>
        <v>195</v>
      </c>
      <c r="I63" s="1">
        <f t="shared" ref="I63" si="88">IF(I62&gt;0,IF(ROUNDUP(I62/$H57, 0)*$H57&gt;=$J57,ROUNDUP(I62/$H57, 0),ROUNDUP($J57/$H57, 0))  * $H57,0)</f>
        <v>0</v>
      </c>
      <c r="J63" s="1">
        <f t="shared" ref="J63" si="89">IF(J62&gt;0,IF(ROUNDUP(J62/$H57, 0)*$H57&gt;=$J57,ROUNDUP(J62/$H57, 0),ROUNDUP($J57/$H57, 0))  * $H57,0)</f>
        <v>0</v>
      </c>
    </row>
    <row r="64" spans="1:12">
      <c r="A64" s="1" t="s">
        <v>31</v>
      </c>
      <c r="C64" s="1">
        <f>INDEX(C63:S63,1,$D57+ 1)</f>
        <v>0</v>
      </c>
      <c r="D64" s="1">
        <f t="shared" ref="D64" si="90">INDEX(D63:T63,1,$D57+ 1)</f>
        <v>0</v>
      </c>
      <c r="E64" s="1">
        <f t="shared" ref="E64" si="91">INDEX(E63:U63,1,$D57+ 1)</f>
        <v>195</v>
      </c>
      <c r="F64" s="1">
        <f t="shared" ref="F64" si="92">INDEX(F63:V63,1,$D57+ 1)</f>
        <v>0</v>
      </c>
      <c r="G64" s="1">
        <f t="shared" ref="G64" si="93">INDEX(G63:W63,1,$D57+ 1)</f>
        <v>0</v>
      </c>
      <c r="H64" s="1">
        <f t="shared" ref="H64" si="94">INDEX(H63:X63,1,$D57+ 1)</f>
        <v>0</v>
      </c>
      <c r="I64" s="1">
        <f t="shared" ref="I64" si="95">INDEX(I63:Y63,1,$D57+ 1)</f>
        <v>0</v>
      </c>
      <c r="J64" s="1">
        <f t="shared" ref="J64" si="96">INDEX(J63:Z63,1,$D57+ 1)</f>
        <v>0</v>
      </c>
    </row>
    <row r="66" spans="1:12" ht="25.5">
      <c r="A66" s="8" t="s">
        <v>8</v>
      </c>
      <c r="B66" s="5"/>
      <c r="C66" s="5" t="s">
        <v>14</v>
      </c>
      <c r="D66" s="9">
        <v>1</v>
      </c>
      <c r="E66" s="5" t="s">
        <v>15</v>
      </c>
      <c r="F66" s="9">
        <v>0</v>
      </c>
      <c r="G66" s="5" t="s">
        <v>16</v>
      </c>
      <c r="H66" s="9">
        <v>1</v>
      </c>
      <c r="I66" s="5" t="s">
        <v>17</v>
      </c>
      <c r="J66" s="9">
        <v>0</v>
      </c>
      <c r="K66" s="5"/>
      <c r="L66" s="5"/>
    </row>
    <row r="67" spans="1:12">
      <c r="B67" s="1" t="s">
        <v>18</v>
      </c>
      <c r="C67" s="1" t="s">
        <v>19</v>
      </c>
      <c r="D67" s="1" t="s">
        <v>20</v>
      </c>
      <c r="E67" s="1" t="s">
        <v>21</v>
      </c>
      <c r="F67" s="1" t="s">
        <v>22</v>
      </c>
      <c r="G67" s="1" t="s">
        <v>23</v>
      </c>
      <c r="H67" s="1" t="s">
        <v>24</v>
      </c>
      <c r="I67" s="1" t="s">
        <v>25</v>
      </c>
      <c r="J67" s="1" t="s">
        <v>26</v>
      </c>
    </row>
    <row r="68" spans="1:12">
      <c r="A68" s="1" t="s">
        <v>27</v>
      </c>
      <c r="C68" s="12">
        <f>+$C$11*C37+$C$17*C64</f>
        <v>0</v>
      </c>
      <c r="D68" s="12">
        <f t="shared" ref="D68:J68" si="97">+$C$11*D37+$C$17*D64</f>
        <v>0</v>
      </c>
      <c r="E68" s="12">
        <f t="shared" si="97"/>
        <v>390</v>
      </c>
      <c r="F68" s="12">
        <f t="shared" si="97"/>
        <v>0</v>
      </c>
      <c r="G68" s="12">
        <f t="shared" si="97"/>
        <v>130</v>
      </c>
      <c r="H68" s="12">
        <f t="shared" si="97"/>
        <v>0</v>
      </c>
      <c r="I68" s="12">
        <f t="shared" si="97"/>
        <v>0</v>
      </c>
      <c r="J68" s="12">
        <f t="shared" si="97"/>
        <v>0</v>
      </c>
      <c r="K68" s="11"/>
      <c r="L68" s="11"/>
    </row>
    <row r="69" spans="1:12">
      <c r="A69" s="1" t="s">
        <v>28</v>
      </c>
      <c r="C69" s="6"/>
      <c r="D69" s="6"/>
      <c r="E69" s="6"/>
      <c r="F69" s="6"/>
      <c r="G69" s="6"/>
      <c r="H69" s="6"/>
      <c r="I69" s="6"/>
      <c r="J69" s="6"/>
      <c r="K69" s="11"/>
      <c r="L69" s="11"/>
    </row>
    <row r="70" spans="1:12">
      <c r="A70" s="1" t="s">
        <v>29</v>
      </c>
      <c r="B70" s="6">
        <v>10</v>
      </c>
      <c r="C70" s="1">
        <f>B69+B70+B72-B68</f>
        <v>10</v>
      </c>
      <c r="D70" s="1">
        <f t="shared" ref="D70:J70" si="98">C69+C70+C72-C68</f>
        <v>10</v>
      </c>
      <c r="E70" s="1">
        <f t="shared" si="98"/>
        <v>10</v>
      </c>
      <c r="F70" s="1">
        <f t="shared" si="98"/>
        <v>0</v>
      </c>
      <c r="G70" s="1">
        <f t="shared" si="98"/>
        <v>0</v>
      </c>
      <c r="H70" s="1">
        <f t="shared" si="98"/>
        <v>0</v>
      </c>
      <c r="I70" s="1">
        <f t="shared" si="98"/>
        <v>0</v>
      </c>
      <c r="J70" s="1">
        <f t="shared" si="98"/>
        <v>0</v>
      </c>
    </row>
    <row r="71" spans="1:12">
      <c r="A71" s="1" t="str">
        <f>IF(L66=1,"Net requirements","NET POQ Req")</f>
        <v>NET POQ Req</v>
      </c>
      <c r="C71" s="1">
        <f>MAX(C68-C69-C70+ $F66,0)</f>
        <v>0</v>
      </c>
      <c r="D71" s="1">
        <f t="shared" ref="D71" si="99">MAX(D68-D69-D70+ $F66,0)</f>
        <v>0</v>
      </c>
      <c r="E71" s="1">
        <f t="shared" ref="E71" si="100">MAX(E68-E69-E70+ $F66,0)</f>
        <v>380</v>
      </c>
      <c r="F71" s="1">
        <f t="shared" ref="F71" si="101">MAX(F68-F69-F70+ $F66,0)</f>
        <v>0</v>
      </c>
      <c r="G71" s="1">
        <f t="shared" ref="G71" si="102">MAX(G68-G69-G70+ $F66,0)</f>
        <v>130</v>
      </c>
      <c r="H71" s="1">
        <f t="shared" ref="H71" si="103">MAX(H68-H69-H70+ $F66,0)</f>
        <v>0</v>
      </c>
      <c r="I71" s="1">
        <f t="shared" ref="I71" si="104">MAX(I68-I69-I70+ $F66,0)</f>
        <v>0</v>
      </c>
      <c r="J71" s="1">
        <f t="shared" ref="J71" si="105">MAX(J68-J69-J70+ $F66,0)</f>
        <v>0</v>
      </c>
    </row>
    <row r="72" spans="1:12">
      <c r="A72" s="1" t="s">
        <v>30</v>
      </c>
      <c r="C72" s="1">
        <f>IF(C71&gt;0,IF(ROUNDUP(C71/$H66, 0)*$H66&gt;=$J66,ROUNDUP(C71/$H66, 0),ROUNDUP($J66/$H66, 0))  * $H66,0)</f>
        <v>0</v>
      </c>
      <c r="D72" s="1">
        <f t="shared" ref="D72" si="106">IF(D71&gt;0,IF(ROUNDUP(D71/$H66, 0)*$H66&gt;=$J66,ROUNDUP(D71/$H66, 0),ROUNDUP($J66/$H66, 0))  * $H66,0)</f>
        <v>0</v>
      </c>
      <c r="E72" s="1">
        <f t="shared" ref="E72" si="107">IF(E71&gt;0,IF(ROUNDUP(E71/$H66, 0)*$H66&gt;=$J66,ROUNDUP(E71/$H66, 0),ROUNDUP($J66/$H66, 0))  * $H66,0)</f>
        <v>380</v>
      </c>
      <c r="F72" s="1">
        <f t="shared" ref="F72" si="108">IF(F71&gt;0,IF(ROUNDUP(F71/$H66, 0)*$H66&gt;=$J66,ROUNDUP(F71/$H66, 0),ROUNDUP($J66/$H66, 0))  * $H66,0)</f>
        <v>0</v>
      </c>
      <c r="G72" s="1">
        <f t="shared" ref="G72" si="109">IF(G71&gt;0,IF(ROUNDUP(G71/$H66, 0)*$H66&gt;=$J66,ROUNDUP(G71/$H66, 0),ROUNDUP($J66/$H66, 0))  * $H66,0)</f>
        <v>130</v>
      </c>
      <c r="H72" s="1">
        <f t="shared" ref="H72" si="110">IF(H71&gt;0,IF(ROUNDUP(H71/$H66, 0)*$H66&gt;=$J66,ROUNDUP(H71/$H66, 0),ROUNDUP($J66/$H66, 0))  * $H66,0)</f>
        <v>0</v>
      </c>
      <c r="I72" s="1">
        <f t="shared" ref="I72" si="111">IF(I71&gt;0,IF(ROUNDUP(I71/$H66, 0)*$H66&gt;=$J66,ROUNDUP(I71/$H66, 0),ROUNDUP($J66/$H66, 0))  * $H66,0)</f>
        <v>0</v>
      </c>
      <c r="J72" s="1">
        <f t="shared" ref="J72" si="112">IF(J71&gt;0,IF(ROUNDUP(J71/$H66, 0)*$H66&gt;=$J66,ROUNDUP(J71/$H66, 0),ROUNDUP($J66/$H66, 0))  * $H66,0)</f>
        <v>0</v>
      </c>
    </row>
    <row r="73" spans="1:12">
      <c r="A73" s="1" t="s">
        <v>31</v>
      </c>
      <c r="C73" s="1">
        <f>INDEX(C72:S72,1,$D66+ 1)</f>
        <v>0</v>
      </c>
      <c r="D73" s="1">
        <f t="shared" ref="D73" si="113">INDEX(D72:T72,1,$D66+ 1)</f>
        <v>380</v>
      </c>
      <c r="E73" s="1">
        <f t="shared" ref="E73" si="114">INDEX(E72:U72,1,$D66+ 1)</f>
        <v>0</v>
      </c>
      <c r="F73" s="1">
        <f t="shared" ref="F73" si="115">INDEX(F72:V72,1,$D66+ 1)</f>
        <v>130</v>
      </c>
      <c r="G73" s="1">
        <f t="shared" ref="G73" si="116">INDEX(G72:W72,1,$D66+ 1)</f>
        <v>0</v>
      </c>
      <c r="H73" s="1">
        <f t="shared" ref="H73" si="117">INDEX(H72:X72,1,$D66+ 1)</f>
        <v>0</v>
      </c>
      <c r="I73" s="1">
        <f t="shared" ref="I73" si="118">INDEX(I72:Y72,1,$D66+ 1)</f>
        <v>0</v>
      </c>
      <c r="J73" s="1">
        <f t="shared" ref="J73" si="119">INDEX(J72:Z72,1,$D66+ 1)</f>
        <v>0</v>
      </c>
    </row>
    <row r="75" spans="1:12" ht="25.5">
      <c r="A75" s="8" t="s">
        <v>12</v>
      </c>
      <c r="B75" s="5"/>
      <c r="C75" s="5" t="s">
        <v>14</v>
      </c>
      <c r="D75" s="9">
        <v>2</v>
      </c>
      <c r="E75" s="5" t="s">
        <v>15</v>
      </c>
      <c r="F75" s="9">
        <v>0</v>
      </c>
      <c r="G75" s="5" t="s">
        <v>16</v>
      </c>
      <c r="H75" s="9">
        <v>1</v>
      </c>
      <c r="I75" s="5" t="s">
        <v>17</v>
      </c>
      <c r="J75" s="9">
        <v>0</v>
      </c>
      <c r="K75" s="5"/>
      <c r="L75" s="5"/>
    </row>
    <row r="76" spans="1:12">
      <c r="B76" s="1" t="s">
        <v>18</v>
      </c>
      <c r="C76" s="1" t="s">
        <v>19</v>
      </c>
      <c r="D76" s="1" t="s">
        <v>20</v>
      </c>
      <c r="E76" s="1" t="s">
        <v>21</v>
      </c>
      <c r="F76" s="1" t="s">
        <v>22</v>
      </c>
      <c r="G76" s="1" t="s">
        <v>23</v>
      </c>
      <c r="H76" s="1" t="s">
        <v>24</v>
      </c>
      <c r="I76" s="1" t="s">
        <v>25</v>
      </c>
      <c r="J76" s="1" t="s">
        <v>26</v>
      </c>
    </row>
    <row r="77" spans="1:12">
      <c r="A77" s="1" t="s">
        <v>27</v>
      </c>
      <c r="C77" s="12">
        <f>+$C$16*C64</f>
        <v>0</v>
      </c>
      <c r="D77" s="12">
        <f t="shared" ref="D77:J77" si="120">+$C$16*D64</f>
        <v>0</v>
      </c>
      <c r="E77" s="12">
        <f t="shared" si="120"/>
        <v>195</v>
      </c>
      <c r="F77" s="12">
        <f t="shared" si="120"/>
        <v>0</v>
      </c>
      <c r="G77" s="12">
        <f t="shared" si="120"/>
        <v>0</v>
      </c>
      <c r="H77" s="12">
        <f t="shared" si="120"/>
        <v>0</v>
      </c>
      <c r="I77" s="12">
        <f t="shared" si="120"/>
        <v>0</v>
      </c>
      <c r="J77" s="12">
        <f t="shared" si="120"/>
        <v>0</v>
      </c>
      <c r="K77" s="11"/>
      <c r="L77" s="11"/>
    </row>
    <row r="78" spans="1:12">
      <c r="A78" s="1" t="s">
        <v>28</v>
      </c>
      <c r="C78" s="6"/>
      <c r="D78" s="6"/>
      <c r="E78" s="6"/>
      <c r="F78" s="6"/>
      <c r="G78" s="6"/>
      <c r="H78" s="6"/>
      <c r="I78" s="6"/>
      <c r="J78" s="6"/>
      <c r="K78" s="11"/>
      <c r="L78" s="11"/>
    </row>
    <row r="79" spans="1:12">
      <c r="A79" s="1" t="s">
        <v>29</v>
      </c>
      <c r="B79" s="6">
        <v>0</v>
      </c>
      <c r="C79" s="1">
        <f>B78+B79+B81-B77</f>
        <v>0</v>
      </c>
      <c r="D79" s="1">
        <f t="shared" ref="D79:J79" si="121">C78+C79+C81-C77</f>
        <v>0</v>
      </c>
      <c r="E79" s="1">
        <f t="shared" si="121"/>
        <v>0</v>
      </c>
      <c r="F79" s="1">
        <f t="shared" si="121"/>
        <v>0</v>
      </c>
      <c r="G79" s="1">
        <f t="shared" si="121"/>
        <v>0</v>
      </c>
      <c r="H79" s="1">
        <f t="shared" si="121"/>
        <v>0</v>
      </c>
      <c r="I79" s="1">
        <f t="shared" si="121"/>
        <v>0</v>
      </c>
      <c r="J79" s="1">
        <f t="shared" si="121"/>
        <v>0</v>
      </c>
    </row>
    <row r="80" spans="1:12">
      <c r="A80" s="1" t="str">
        <f>IF(L75=1,"Net requirements","NET POQ Req")</f>
        <v>NET POQ Req</v>
      </c>
      <c r="C80" s="1">
        <f>MAX(C77-C78-C79+ $F75,0)</f>
        <v>0</v>
      </c>
      <c r="D80" s="1">
        <f t="shared" ref="D80" si="122">MAX(D77-D78-D79+ $F75,0)</f>
        <v>0</v>
      </c>
      <c r="E80" s="1">
        <f t="shared" ref="E80" si="123">MAX(E77-E78-E79+ $F75,0)</f>
        <v>195</v>
      </c>
      <c r="F80" s="1">
        <f t="shared" ref="F80" si="124">MAX(F77-F78-F79+ $F75,0)</f>
        <v>0</v>
      </c>
      <c r="G80" s="1">
        <f t="shared" ref="G80" si="125">MAX(G77-G78-G79+ $F75,0)</f>
        <v>0</v>
      </c>
      <c r="H80" s="1">
        <f t="shared" ref="H80" si="126">MAX(H77-H78-H79+ $F75,0)</f>
        <v>0</v>
      </c>
      <c r="I80" s="1">
        <f t="shared" ref="I80" si="127">MAX(I77-I78-I79+ $F75,0)</f>
        <v>0</v>
      </c>
      <c r="J80" s="1">
        <f t="shared" ref="J80" si="128">MAX(J77-J78-J79+ $F75,0)</f>
        <v>0</v>
      </c>
    </row>
    <row r="81" spans="1:10">
      <c r="A81" s="1" t="s">
        <v>30</v>
      </c>
      <c r="C81" s="1">
        <f>IF(C80&gt;0,IF(ROUNDUP(C80/$H75, 0)*$H75&gt;=$J75,ROUNDUP(C80/$H75, 0),ROUNDUP($J75/$H75, 0))  * $H75,0)</f>
        <v>0</v>
      </c>
      <c r="D81" s="1">
        <f t="shared" ref="D81" si="129">IF(D80&gt;0,IF(ROUNDUP(D80/$H75, 0)*$H75&gt;=$J75,ROUNDUP(D80/$H75, 0),ROUNDUP($J75/$H75, 0))  * $H75,0)</f>
        <v>0</v>
      </c>
      <c r="E81" s="1">
        <f t="shared" ref="E81" si="130">IF(E80&gt;0,IF(ROUNDUP(E80/$H75, 0)*$H75&gt;=$J75,ROUNDUP(E80/$H75, 0),ROUNDUP($J75/$H75, 0))  * $H75,0)</f>
        <v>195</v>
      </c>
      <c r="F81" s="1">
        <f t="shared" ref="F81" si="131">IF(F80&gt;0,IF(ROUNDUP(F80/$H75, 0)*$H75&gt;=$J75,ROUNDUP(F80/$H75, 0),ROUNDUP($J75/$H75, 0))  * $H75,0)</f>
        <v>0</v>
      </c>
      <c r="G81" s="1">
        <f t="shared" ref="G81" si="132">IF(G80&gt;0,IF(ROUNDUP(G80/$H75, 0)*$H75&gt;=$J75,ROUNDUP(G80/$H75, 0),ROUNDUP($J75/$H75, 0))  * $H75,0)</f>
        <v>0</v>
      </c>
      <c r="H81" s="1">
        <f t="shared" ref="H81" si="133">IF(H80&gt;0,IF(ROUNDUP(H80/$H75, 0)*$H75&gt;=$J75,ROUNDUP(H80/$H75, 0),ROUNDUP($J75/$H75, 0))  * $H75,0)</f>
        <v>0</v>
      </c>
      <c r="I81" s="1">
        <f t="shared" ref="I81" si="134">IF(I80&gt;0,IF(ROUNDUP(I80/$H75, 0)*$H75&gt;=$J75,ROUNDUP(I80/$H75, 0),ROUNDUP($J75/$H75, 0))  * $H75,0)</f>
        <v>0</v>
      </c>
      <c r="J81" s="1">
        <f t="shared" ref="J81" si="135">IF(J80&gt;0,IF(ROUNDUP(J80/$H75, 0)*$H75&gt;=$J75,ROUNDUP(J80/$H75, 0),ROUNDUP($J75/$H75, 0))  * $H75,0)</f>
        <v>0</v>
      </c>
    </row>
    <row r="82" spans="1:10">
      <c r="A82" s="1" t="s">
        <v>31</v>
      </c>
      <c r="C82" s="1">
        <f>INDEX(C81:S81,1,$D75+ 1)</f>
        <v>195</v>
      </c>
      <c r="D82" s="1">
        <f t="shared" ref="D82" si="136">INDEX(D81:T81,1,$D75+ 1)</f>
        <v>0</v>
      </c>
      <c r="E82" s="1">
        <f t="shared" ref="E82" si="137">INDEX(E81:U81,1,$D75+ 1)</f>
        <v>0</v>
      </c>
      <c r="F82" s="1">
        <f t="shared" ref="F82" si="138">INDEX(F81:V81,1,$D75+ 1)</f>
        <v>0</v>
      </c>
      <c r="G82" s="1">
        <f t="shared" ref="G82" si="139">INDEX(G81:W81,1,$D75+ 1)</f>
        <v>0</v>
      </c>
      <c r="H82" s="1">
        <f t="shared" ref="H82" si="140">INDEX(H81:X81,1,$D75+ 1)</f>
        <v>0</v>
      </c>
      <c r="I82" s="1">
        <f t="shared" ref="I82" si="141">INDEX(I81:Y81,1,$D75+ 1)</f>
        <v>0</v>
      </c>
      <c r="J82" s="1">
        <f t="shared" ref="J82" si="142">INDEX(J81:Z81,1,$D75+ 1)</f>
        <v>0</v>
      </c>
    </row>
  </sheetData>
  <conditionalFormatting sqref="C25:L33">
    <cfRule type="cellIs" dxfId="6" priority="6" stopIfTrue="1" operator="lessThanOrEqual">
      <formula>0</formula>
    </cfRule>
  </conditionalFormatting>
  <conditionalFormatting sqref="C34:L42">
    <cfRule type="cellIs" dxfId="5" priority="7" stopIfTrue="1" operator="lessThanOrEqual">
      <formula>0</formula>
    </cfRule>
  </conditionalFormatting>
  <conditionalFormatting sqref="C43:L51">
    <cfRule type="cellIs" dxfId="4" priority="8" stopIfTrue="1" operator="lessThanOrEqual">
      <formula>0</formula>
    </cfRule>
  </conditionalFormatting>
  <conditionalFormatting sqref="C52:L60">
    <cfRule type="cellIs" dxfId="3" priority="9" stopIfTrue="1" operator="lessThanOrEqual">
      <formula>0</formula>
    </cfRule>
  </conditionalFormatting>
  <conditionalFormatting sqref="C61:L69">
    <cfRule type="cellIs" dxfId="2" priority="10" stopIfTrue="1" operator="lessThanOrEqual">
      <formula>0</formula>
    </cfRule>
  </conditionalFormatting>
  <conditionalFormatting sqref="C70:L78">
    <cfRule type="cellIs" dxfId="1" priority="11" stopIfTrue="1" operator="lessThanOrEqual">
      <formula>0</formula>
    </cfRule>
  </conditionalFormatting>
  <conditionalFormatting sqref="C79:L158">
    <cfRule type="cellIs" dxfId="0" priority="12" stopIfTrue="1" operator="less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2007-08-18T05:27:35Z</dcterms:created>
  <dcterms:modified xsi:type="dcterms:W3CDTF">2007-08-18T05:34:04Z</dcterms:modified>
</cp:coreProperties>
</file>