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A18" i="4"/>
  <c r="A19" s="1"/>
  <c r="A17"/>
  <c r="A13"/>
  <c r="E7"/>
  <c r="F61"/>
  <c r="B61"/>
  <c r="D61" s="1"/>
  <c r="F60"/>
  <c r="B60"/>
  <c r="D60" s="1"/>
  <c r="F59"/>
  <c r="B59"/>
  <c r="D59" s="1"/>
  <c r="F58"/>
  <c r="B58"/>
  <c r="D58" s="1"/>
  <c r="F57"/>
  <c r="B57"/>
  <c r="D57" s="1"/>
  <c r="F56"/>
  <c r="B56"/>
  <c r="D56" s="1"/>
  <c r="F55"/>
  <c r="B55"/>
  <c r="D55" s="1"/>
  <c r="F54"/>
  <c r="B54"/>
  <c r="D54" s="1"/>
  <c r="F53"/>
  <c r="B53"/>
  <c r="D53" s="1"/>
  <c r="F52"/>
  <c r="B52"/>
  <c r="D52" s="1"/>
  <c r="F51"/>
  <c r="B51"/>
  <c r="D51" s="1"/>
  <c r="F50"/>
  <c r="B50"/>
  <c r="D50" s="1"/>
  <c r="F49"/>
  <c r="B49"/>
  <c r="D49" s="1"/>
  <c r="F48"/>
  <c r="B48"/>
  <c r="D48" s="1"/>
  <c r="F47"/>
  <c r="B47"/>
  <c r="D47" s="1"/>
  <c r="F46"/>
  <c r="B46"/>
  <c r="D46" s="1"/>
  <c r="F45"/>
  <c r="B45"/>
  <c r="D45" s="1"/>
  <c r="F44"/>
  <c r="B44"/>
  <c r="D44" s="1"/>
  <c r="F43"/>
  <c r="B43"/>
  <c r="D43" s="1"/>
  <c r="F42"/>
  <c r="B42"/>
  <c r="D42" s="1"/>
  <c r="F41"/>
  <c r="B41"/>
  <c r="D41" s="1"/>
  <c r="F40"/>
  <c r="C40"/>
  <c r="B40"/>
  <c r="C44" l="1"/>
  <c r="E44" s="1"/>
  <c r="G44" s="1"/>
  <c r="C60"/>
  <c r="C42"/>
  <c r="E42" s="1"/>
  <c r="G42" s="1"/>
  <c r="D40"/>
  <c r="E40" s="1"/>
  <c r="G40" s="1"/>
  <c r="C41"/>
  <c r="C43"/>
  <c r="C45"/>
  <c r="C47"/>
  <c r="C49"/>
  <c r="C51"/>
  <c r="C53"/>
  <c r="C55"/>
  <c r="C57"/>
  <c r="C59"/>
  <c r="C61"/>
  <c r="C46"/>
  <c r="E46" s="1"/>
  <c r="G46" s="1"/>
  <c r="C48"/>
  <c r="E48" s="1"/>
  <c r="G48" s="1"/>
  <c r="H48" s="1"/>
  <c r="C50"/>
  <c r="E50" s="1"/>
  <c r="G50" s="1"/>
  <c r="C52"/>
  <c r="E52" s="1"/>
  <c r="G52" s="1"/>
  <c r="H52" s="1"/>
  <c r="C54"/>
  <c r="E54" s="1"/>
  <c r="G54" s="1"/>
  <c r="C56"/>
  <c r="E56" s="1"/>
  <c r="G56" s="1"/>
  <c r="H56" s="1"/>
  <c r="C58"/>
  <c r="A20"/>
  <c r="H44"/>
  <c r="I44"/>
  <c r="J44" s="1"/>
  <c r="H46"/>
  <c r="I46"/>
  <c r="J46" s="1"/>
  <c r="I48"/>
  <c r="J48" s="1"/>
  <c r="H50"/>
  <c r="I50"/>
  <c r="J50" s="1"/>
  <c r="I52"/>
  <c r="J52" s="1"/>
  <c r="H54"/>
  <c r="I54"/>
  <c r="J54" s="1"/>
  <c r="I56"/>
  <c r="J56" s="1"/>
  <c r="E58"/>
  <c r="G58" s="1"/>
  <c r="E60"/>
  <c r="G60" s="1"/>
  <c r="H42"/>
  <c r="I42"/>
  <c r="J42" s="1"/>
  <c r="E41"/>
  <c r="E43"/>
  <c r="G43" s="1"/>
  <c r="E45"/>
  <c r="G45" s="1"/>
  <c r="E47"/>
  <c r="G47" s="1"/>
  <c r="E49"/>
  <c r="G49" s="1"/>
  <c r="E51"/>
  <c r="G51" s="1"/>
  <c r="E53"/>
  <c r="G53" s="1"/>
  <c r="E55"/>
  <c r="G55" s="1"/>
  <c r="E57"/>
  <c r="G57" s="1"/>
  <c r="E59"/>
  <c r="G59" s="1"/>
  <c r="E61"/>
  <c r="G61" s="1"/>
  <c r="G41" l="1"/>
  <c r="E8" s="1"/>
  <c r="B16"/>
  <c r="C16" s="1"/>
  <c r="E12"/>
  <c r="I40"/>
  <c r="J40" s="1"/>
  <c r="H40"/>
  <c r="A21"/>
  <c r="B20"/>
  <c r="I61"/>
  <c r="J61" s="1"/>
  <c r="H61"/>
  <c r="I57"/>
  <c r="J57" s="1"/>
  <c r="H57"/>
  <c r="I53"/>
  <c r="J53" s="1"/>
  <c r="H53"/>
  <c r="I49"/>
  <c r="J49" s="1"/>
  <c r="H49"/>
  <c r="I45"/>
  <c r="J45" s="1"/>
  <c r="H45"/>
  <c r="I41"/>
  <c r="J41" s="1"/>
  <c r="H41"/>
  <c r="H58"/>
  <c r="I58"/>
  <c r="J58" s="1"/>
  <c r="I59"/>
  <c r="J59" s="1"/>
  <c r="H59"/>
  <c r="I55"/>
  <c r="J55" s="1"/>
  <c r="H55"/>
  <c r="I51"/>
  <c r="J51" s="1"/>
  <c r="H51"/>
  <c r="I47"/>
  <c r="J47" s="1"/>
  <c r="H47"/>
  <c r="I43"/>
  <c r="J43" s="1"/>
  <c r="H43"/>
  <c r="H60"/>
  <c r="I60"/>
  <c r="J60" s="1"/>
  <c r="B17" l="1"/>
  <c r="B19"/>
  <c r="B18"/>
  <c r="E10"/>
  <c r="E11" s="1"/>
  <c r="E9"/>
  <c r="C17"/>
  <c r="A22"/>
  <c r="B21"/>
  <c r="C18" l="1"/>
  <c r="C19" s="1"/>
  <c r="C20" s="1"/>
  <c r="C21" s="1"/>
  <c r="A23"/>
  <c r="B22"/>
  <c r="C22" l="1"/>
  <c r="A24"/>
  <c r="B23"/>
  <c r="C23" s="1"/>
  <c r="A25" l="1"/>
  <c r="B24"/>
  <c r="C24" s="1"/>
  <c r="A26" l="1"/>
  <c r="B25"/>
  <c r="C25" s="1"/>
  <c r="A27" l="1"/>
  <c r="B26"/>
  <c r="C26" s="1"/>
  <c r="A28" l="1"/>
  <c r="B27"/>
  <c r="C27" s="1"/>
  <c r="A29" l="1"/>
  <c r="B28"/>
  <c r="C28" s="1"/>
  <c r="A30" l="1"/>
  <c r="B29"/>
  <c r="C29" s="1"/>
  <c r="A31" l="1"/>
  <c r="B30"/>
  <c r="C30" s="1"/>
  <c r="A32" l="1"/>
  <c r="B31"/>
  <c r="C31" s="1"/>
  <c r="A33" l="1"/>
  <c r="B32"/>
  <c r="C32" s="1"/>
  <c r="A34" l="1"/>
  <c r="B33"/>
  <c r="C33" s="1"/>
  <c r="A35" l="1"/>
  <c r="B34"/>
  <c r="C34" s="1"/>
  <c r="A36" l="1"/>
  <c r="B36" s="1"/>
  <c r="B35"/>
  <c r="C35" s="1"/>
  <c r="C36" s="1"/>
</calcChain>
</file>

<file path=xl/sharedStrings.xml><?xml version="1.0" encoding="utf-8"?>
<sst xmlns="http://schemas.openxmlformats.org/spreadsheetml/2006/main" count="29" uniqueCount="29">
  <si>
    <t>Waiting Lines</t>
  </si>
  <si>
    <t>M/M/s</t>
  </si>
  <si>
    <r>
      <t>Arrival rate (</t>
    </r>
    <r>
      <rPr>
        <sz val="10"/>
        <color theme="1"/>
        <rFont val="Symbol"/>
        <family val="1"/>
        <charset val="2"/>
      </rPr>
      <t>l</t>
    </r>
    <r>
      <rPr>
        <sz val="10"/>
        <color theme="1"/>
        <rFont val="Calibri"/>
        <family val="2"/>
        <scheme val="minor"/>
      </rPr>
      <t>)</t>
    </r>
  </si>
  <si>
    <r>
      <t>Service rate (</t>
    </r>
    <r>
      <rPr>
        <sz val="10"/>
        <color theme="1"/>
        <rFont val="Symbol"/>
        <family val="1"/>
        <charset val="2"/>
      </rPr>
      <t>m</t>
    </r>
    <r>
      <rPr>
        <sz val="10"/>
        <color theme="1"/>
        <rFont val="Calibri"/>
        <family val="2"/>
        <scheme val="minor"/>
      </rPr>
      <t>)</t>
    </r>
  </si>
  <si>
    <t>Number of servers(s)</t>
  </si>
  <si>
    <t>Data</t>
  </si>
  <si>
    <t>Computations</t>
  </si>
  <si>
    <t>n or s</t>
  </si>
  <si>
    <t>(lam/mu)^n/n!</t>
  </si>
  <si>
    <t>Cumsum(n-1)</t>
  </si>
  <si>
    <t>term2</t>
  </si>
  <si>
    <t>P0(s)</t>
  </si>
  <si>
    <t>Rho(s)</t>
  </si>
  <si>
    <t>Lq(s)</t>
  </si>
  <si>
    <t>L(s)</t>
  </si>
  <si>
    <t>Wq(s)</t>
  </si>
  <si>
    <t>W(S)</t>
  </si>
  <si>
    <t>Results</t>
  </si>
  <si>
    <r>
      <t>Average server utilization(</t>
    </r>
    <r>
      <rPr>
        <b/>
        <sz val="10"/>
        <color rgb="FF3F3F3F"/>
        <rFont val="Symbol"/>
        <family val="1"/>
        <charset val="2"/>
      </rPr>
      <t>r</t>
    </r>
    <r>
      <rPr>
        <b/>
        <sz val="10"/>
        <color rgb="FF3F3F3F"/>
        <rFont val="Calibri"/>
        <family val="2"/>
        <scheme val="minor"/>
      </rPr>
      <t>)</t>
    </r>
  </si>
  <si>
    <r>
      <t>Average number of customers in the queue(L</t>
    </r>
    <r>
      <rPr>
        <b/>
        <vertAlign val="subscript"/>
        <sz val="10"/>
        <color rgb="FF3F3F3F"/>
        <rFont val="Calibri"/>
        <family val="2"/>
        <scheme val="minor"/>
      </rPr>
      <t>q</t>
    </r>
    <r>
      <rPr>
        <b/>
        <sz val="10"/>
        <color rgb="FF3F3F3F"/>
        <rFont val="Calibri"/>
        <family val="2"/>
        <scheme val="minor"/>
      </rPr>
      <t>)</t>
    </r>
  </si>
  <si>
    <r>
      <t>Average number of customers in the system(L</t>
    </r>
    <r>
      <rPr>
        <b/>
        <vertAlign val="subscript"/>
        <sz val="10"/>
        <color rgb="FF3F3F3F"/>
        <rFont val="Calibri"/>
        <family val="2"/>
        <scheme val="minor"/>
      </rPr>
      <t>s</t>
    </r>
    <r>
      <rPr>
        <b/>
        <sz val="10"/>
        <color rgb="FF3F3F3F"/>
        <rFont val="Calibri"/>
        <family val="2"/>
        <scheme val="minor"/>
      </rPr>
      <t>)</t>
    </r>
  </si>
  <si>
    <r>
      <t>Average waiting time in the queue(W</t>
    </r>
    <r>
      <rPr>
        <b/>
        <vertAlign val="subscript"/>
        <sz val="10"/>
        <color rgb="FF3F3F3F"/>
        <rFont val="Calibri"/>
        <family val="2"/>
        <scheme val="minor"/>
      </rPr>
      <t>q</t>
    </r>
    <r>
      <rPr>
        <b/>
        <sz val="10"/>
        <color rgb="FF3F3F3F"/>
        <rFont val="Calibri"/>
        <family val="2"/>
        <scheme val="minor"/>
      </rPr>
      <t>)</t>
    </r>
  </si>
  <si>
    <r>
      <t>Average time in the system(W</t>
    </r>
    <r>
      <rPr>
        <b/>
        <vertAlign val="subscript"/>
        <sz val="10"/>
        <color rgb="FF3F3F3F"/>
        <rFont val="Calibri"/>
        <family val="2"/>
        <scheme val="minor"/>
      </rPr>
      <t>s</t>
    </r>
    <r>
      <rPr>
        <b/>
        <sz val="10"/>
        <color rgb="FF3F3F3F"/>
        <rFont val="Calibri"/>
        <family val="2"/>
        <scheme val="minor"/>
      </rPr>
      <t>)</t>
    </r>
  </si>
  <si>
    <r>
      <t>Probability (% of time) system is empty (P</t>
    </r>
    <r>
      <rPr>
        <b/>
        <vertAlign val="subscript"/>
        <sz val="10"/>
        <color rgb="FF3F3F3F"/>
        <rFont val="Calibri"/>
        <family val="2"/>
        <scheme val="minor"/>
      </rPr>
      <t>0</t>
    </r>
    <r>
      <rPr>
        <b/>
        <sz val="10"/>
        <color rgb="FF3F3F3F"/>
        <rFont val="Calibri"/>
        <family val="2"/>
        <scheme val="minor"/>
      </rPr>
      <t>)</t>
    </r>
  </si>
  <si>
    <t>Number</t>
  </si>
  <si>
    <t>Probability</t>
  </si>
  <si>
    <t>Cumulative Probability</t>
  </si>
  <si>
    <t>Probabilities</t>
  </si>
  <si>
    <t>MODULE D: Example D3</t>
  </si>
</sst>
</file>

<file path=xl/styles.xml><?xml version="1.0" encoding="utf-8"?>
<styleSheet xmlns="http://schemas.openxmlformats.org/spreadsheetml/2006/main">
  <numFmts count="1">
    <numFmt numFmtId="164" formatCode="0.000000"/>
  </numFmts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0"/>
      <color theme="1"/>
      <name val="Symbol"/>
      <family val="1"/>
      <charset val="2"/>
    </font>
    <font>
      <b/>
      <sz val="10"/>
      <color rgb="FFFF6600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0"/>
      <color rgb="FF3F3F3F"/>
      <name val="Symbol"/>
      <family val="1"/>
      <charset val="2"/>
    </font>
    <font>
      <b/>
      <vertAlign val="subscript"/>
      <sz val="10"/>
      <color rgb="FF3F3F3F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2" borderId="5" xfId="0" applyFont="1" applyFill="1" applyBorder="1"/>
    <xf numFmtId="0" fontId="1" fillId="0" borderId="6" xfId="0" applyFont="1" applyBorder="1"/>
    <xf numFmtId="0" fontId="1" fillId="2" borderId="7" xfId="0" applyFont="1" applyFill="1" applyBorder="1"/>
    <xf numFmtId="0" fontId="6" fillId="0" borderId="0" xfId="0" applyFont="1"/>
    <xf numFmtId="0" fontId="6" fillId="3" borderId="8" xfId="0" applyFont="1" applyFill="1" applyBorder="1"/>
    <xf numFmtId="0" fontId="6" fillId="3" borderId="9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9" fillId="0" borderId="0" xfId="0" applyFont="1"/>
    <xf numFmtId="164" fontId="1" fillId="0" borderId="0" xfId="0" applyNumberFormat="1" applyFont="1"/>
    <xf numFmtId="164" fontId="6" fillId="3" borderId="1" xfId="0" applyNumberFormat="1" applyFont="1" applyFill="1" applyBorder="1"/>
    <xf numFmtId="164" fontId="6" fillId="3" borderId="12" xfId="0" applyNumberFormat="1" applyFont="1" applyFill="1" applyBorder="1"/>
    <xf numFmtId="164" fontId="6" fillId="3" borderId="14" xfId="0" applyNumberFormat="1" applyFont="1" applyFill="1" applyBorder="1"/>
    <xf numFmtId="164" fontId="6" fillId="3" borderId="15" xfId="0" applyNumberFormat="1" applyFont="1" applyFill="1" applyBorder="1"/>
    <xf numFmtId="0" fontId="10" fillId="0" borderId="0" xfId="0" applyFont="1"/>
    <xf numFmtId="0" fontId="1" fillId="0" borderId="0" xfId="0" applyFont="1" applyAlignment="1">
      <alignment wrapText="1"/>
    </xf>
    <xf numFmtId="0" fontId="6" fillId="3" borderId="11" xfId="0" applyFont="1" applyFill="1" applyBorder="1" applyAlignment="1">
      <alignment wrapText="1"/>
    </xf>
    <xf numFmtId="0" fontId="6" fillId="3" borderId="15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3</xdr:row>
      <xdr:rowOff>0</xdr:rowOff>
    </xdr:from>
    <xdr:to>
      <xdr:col>4</xdr:col>
      <xdr:colOff>10025</xdr:colOff>
      <xdr:row>4</xdr:row>
      <xdr:rowOff>155575</xdr:rowOff>
    </xdr:to>
    <xdr:sp macro="" textlink="">
      <xdr:nvSpPr>
        <xdr:cNvPr id="2" name="messageTextbox"/>
        <xdr:cNvSpPr txBox="1"/>
      </xdr:nvSpPr>
      <xdr:spPr>
        <a:xfrm>
          <a:off x="253999" y="601579"/>
          <a:ext cx="5080000" cy="315996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The arrival RATE and service RATE both must be rates and use the same time unit. Given a time such as 10 minutes, convert it to a rate such as 6 per hour.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9"/>
  <sheetViews>
    <sheetView tabSelected="1" zoomScale="95" zoomScaleNormal="95" workbookViewId="0">
      <selection activeCell="A2" sqref="A2"/>
    </sheetView>
  </sheetViews>
  <sheetFormatPr defaultRowHeight="12.75"/>
  <cols>
    <col min="1" max="1" width="17.7109375" style="1" customWidth="1"/>
    <col min="2" max="2" width="12.42578125" style="1" bestFit="1" customWidth="1"/>
    <col min="3" max="3" width="10.42578125" style="1" customWidth="1"/>
    <col min="4" max="4" width="39.28515625" style="1" bestFit="1" customWidth="1"/>
    <col min="5" max="5" width="7.7109375" style="1" customWidth="1"/>
    <col min="6" max="16384" width="9.140625" style="1"/>
  </cols>
  <sheetData>
    <row r="1" spans="1:8" ht="18.75">
      <c r="A1" s="24" t="s">
        <v>28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6" spans="1:8" ht="13.5" thickBot="1">
      <c r="A6" s="4" t="s">
        <v>5</v>
      </c>
      <c r="D6" s="11" t="s">
        <v>17</v>
      </c>
    </row>
    <row r="7" spans="1:8">
      <c r="A7" s="5" t="s">
        <v>2</v>
      </c>
      <c r="B7" s="6">
        <v>2</v>
      </c>
      <c r="D7" s="13" t="s">
        <v>18</v>
      </c>
      <c r="E7" s="16">
        <f>B7/(B8*B9)</f>
        <v>0.33333333333333331</v>
      </c>
    </row>
    <row r="8" spans="1:8" ht="14.25">
      <c r="A8" s="7" t="s">
        <v>3</v>
      </c>
      <c r="B8" s="8">
        <v>3</v>
      </c>
      <c r="D8" s="12" t="s">
        <v>19</v>
      </c>
      <c r="E8" s="17">
        <f>VLOOKUP($B$9,$A$40:$G$61,7)</f>
        <v>8.3333333333333315E-2</v>
      </c>
    </row>
    <row r="9" spans="1:8" ht="15" thickBot="1">
      <c r="A9" s="9" t="s">
        <v>4</v>
      </c>
      <c r="B9" s="10">
        <v>2</v>
      </c>
      <c r="D9" s="12" t="s">
        <v>20</v>
      </c>
      <c r="E9" s="17">
        <f>E8+B7/B8</f>
        <v>0.75</v>
      </c>
    </row>
    <row r="10" spans="1:8" ht="14.25">
      <c r="D10" s="12" t="s">
        <v>21</v>
      </c>
      <c r="E10" s="17">
        <f>E8/B7</f>
        <v>4.1666666666666657E-2</v>
      </c>
    </row>
    <row r="11" spans="1:8" ht="14.25">
      <c r="D11" s="12" t="s">
        <v>22</v>
      </c>
      <c r="E11" s="17">
        <f>E10+1/B8</f>
        <v>0.375</v>
      </c>
    </row>
    <row r="12" spans="1:8" s="25" customFormat="1" ht="15" thickBot="1">
      <c r="D12" s="26" t="s">
        <v>23</v>
      </c>
      <c r="E12" s="27">
        <f>VLOOKUP($B$9,$A$40:$G$61,5)</f>
        <v>0.5</v>
      </c>
    </row>
    <row r="13" spans="1:8">
      <c r="A13" s="18" t="str">
        <f>IF(B7&gt;=B8*B9,"The total service rate (rate*servers) must be greater than the arrival rate","")</f>
        <v/>
      </c>
    </row>
    <row r="14" spans="1:8" ht="13.5" thickBot="1">
      <c r="A14" s="11" t="s">
        <v>27</v>
      </c>
    </row>
    <row r="15" spans="1:8">
      <c r="A15" s="13" t="s">
        <v>24</v>
      </c>
      <c r="B15" s="14" t="s">
        <v>25</v>
      </c>
      <c r="C15" s="16" t="s">
        <v>26</v>
      </c>
    </row>
    <row r="16" spans="1:8">
      <c r="A16" s="12">
        <v>0</v>
      </c>
      <c r="B16" s="20">
        <f>VLOOKUP(B9,A39:E61,5)</f>
        <v>0.5</v>
      </c>
      <c r="C16" s="22">
        <f>B16</f>
        <v>0.5</v>
      </c>
    </row>
    <row r="17" spans="1:3">
      <c r="A17" s="12">
        <f>A16+1</f>
        <v>1</v>
      </c>
      <c r="B17" s="20">
        <f>IF(A17&lt;=$B$9,($B$7/$B$8)^A17*$E$12/FACT(A17),($B$7/$B$8)^A17*$E$12/(FACT($B$9)*$B$9^(A17-$B$9)))</f>
        <v>0.33333333333333331</v>
      </c>
      <c r="C17" s="22">
        <f>C16+B17</f>
        <v>0.83333333333333326</v>
      </c>
    </row>
    <row r="18" spans="1:3">
      <c r="A18" s="12">
        <f t="shared" ref="A18:A36" si="0">A17+1</f>
        <v>2</v>
      </c>
      <c r="B18" s="20">
        <f t="shared" ref="B18:B36" si="1">IF(A18&lt;=$B$9,($B$7/$B$8)^A18*$E$12/FACT(A18),($B$7/$B$8)^A18*$E$12/(FACT($B$9)*$B$9^(A18-$B$9)))</f>
        <v>0.1111111111111111</v>
      </c>
      <c r="C18" s="22">
        <f t="shared" ref="C18:C36" si="2">C17+B18</f>
        <v>0.94444444444444442</v>
      </c>
    </row>
    <row r="19" spans="1:3">
      <c r="A19" s="12">
        <f t="shared" si="0"/>
        <v>3</v>
      </c>
      <c r="B19" s="20">
        <f t="shared" si="1"/>
        <v>3.7037037037037035E-2</v>
      </c>
      <c r="C19" s="22">
        <f t="shared" si="2"/>
        <v>0.9814814814814814</v>
      </c>
    </row>
    <row r="20" spans="1:3">
      <c r="A20" s="12">
        <f t="shared" si="0"/>
        <v>4</v>
      </c>
      <c r="B20" s="20">
        <f t="shared" si="1"/>
        <v>1.2345679012345678E-2</v>
      </c>
      <c r="C20" s="22">
        <f t="shared" si="2"/>
        <v>0.99382716049382713</v>
      </c>
    </row>
    <row r="21" spans="1:3">
      <c r="A21" s="12">
        <f t="shared" si="0"/>
        <v>5</v>
      </c>
      <c r="B21" s="20">
        <f t="shared" si="1"/>
        <v>4.1152263374485592E-3</v>
      </c>
      <c r="C21" s="22">
        <f t="shared" si="2"/>
        <v>0.99794238683127567</v>
      </c>
    </row>
    <row r="22" spans="1:3">
      <c r="A22" s="12">
        <f t="shared" si="0"/>
        <v>6</v>
      </c>
      <c r="B22" s="20">
        <f t="shared" si="1"/>
        <v>1.3717421124828531E-3</v>
      </c>
      <c r="C22" s="22">
        <f t="shared" si="2"/>
        <v>0.99931412894375848</v>
      </c>
    </row>
    <row r="23" spans="1:3">
      <c r="A23" s="12">
        <f t="shared" si="0"/>
        <v>7</v>
      </c>
      <c r="B23" s="20">
        <f t="shared" si="1"/>
        <v>4.5724737082761767E-4</v>
      </c>
      <c r="C23" s="22">
        <f t="shared" si="2"/>
        <v>0.99977137631458612</v>
      </c>
    </row>
    <row r="24" spans="1:3">
      <c r="A24" s="12">
        <f t="shared" si="0"/>
        <v>8</v>
      </c>
      <c r="B24" s="20">
        <f t="shared" si="1"/>
        <v>1.5241579027587256E-4</v>
      </c>
      <c r="C24" s="22">
        <f t="shared" si="2"/>
        <v>0.99992379210486204</v>
      </c>
    </row>
    <row r="25" spans="1:3">
      <c r="A25" s="12">
        <f t="shared" si="0"/>
        <v>9</v>
      </c>
      <c r="B25" s="20">
        <f t="shared" si="1"/>
        <v>5.080526342529085E-5</v>
      </c>
      <c r="C25" s="22">
        <f t="shared" si="2"/>
        <v>0.99997459736828731</v>
      </c>
    </row>
    <row r="26" spans="1:3">
      <c r="A26" s="12">
        <f t="shared" si="0"/>
        <v>10</v>
      </c>
      <c r="B26" s="20">
        <f t="shared" si="1"/>
        <v>1.6935087808430282E-5</v>
      </c>
      <c r="C26" s="22">
        <f t="shared" si="2"/>
        <v>0.99999153245609573</v>
      </c>
    </row>
    <row r="27" spans="1:3">
      <c r="A27" s="12">
        <f t="shared" si="0"/>
        <v>11</v>
      </c>
      <c r="B27" s="20">
        <f t="shared" si="1"/>
        <v>5.6450292694767613E-6</v>
      </c>
      <c r="C27" s="22">
        <f t="shared" si="2"/>
        <v>0.99999717748536521</v>
      </c>
    </row>
    <row r="28" spans="1:3">
      <c r="A28" s="12">
        <f t="shared" si="0"/>
        <v>12</v>
      </c>
      <c r="B28" s="20">
        <f t="shared" si="1"/>
        <v>1.8816764231589204E-6</v>
      </c>
      <c r="C28" s="22">
        <f t="shared" si="2"/>
        <v>0.99999905916178833</v>
      </c>
    </row>
    <row r="29" spans="1:3">
      <c r="A29" s="12">
        <f t="shared" si="0"/>
        <v>13</v>
      </c>
      <c r="B29" s="20">
        <f t="shared" si="1"/>
        <v>6.2722547438630672E-7</v>
      </c>
      <c r="C29" s="22">
        <f t="shared" si="2"/>
        <v>0.99999968638726267</v>
      </c>
    </row>
    <row r="30" spans="1:3">
      <c r="A30" s="12">
        <f t="shared" si="0"/>
        <v>14</v>
      </c>
      <c r="B30" s="20">
        <f t="shared" si="1"/>
        <v>2.0907515812876892E-7</v>
      </c>
      <c r="C30" s="22">
        <f t="shared" si="2"/>
        <v>0.99999989546242074</v>
      </c>
    </row>
    <row r="31" spans="1:3">
      <c r="A31" s="12">
        <f t="shared" si="0"/>
        <v>15</v>
      </c>
      <c r="B31" s="20">
        <f t="shared" si="1"/>
        <v>6.9691719376256296E-8</v>
      </c>
      <c r="C31" s="22">
        <f t="shared" si="2"/>
        <v>0.99999996515414014</v>
      </c>
    </row>
    <row r="32" spans="1:3">
      <c r="A32" s="12">
        <f t="shared" si="0"/>
        <v>16</v>
      </c>
      <c r="B32" s="20">
        <f t="shared" si="1"/>
        <v>2.3230573125418767E-8</v>
      </c>
      <c r="C32" s="22">
        <f t="shared" si="2"/>
        <v>0.99999998838471327</v>
      </c>
    </row>
    <row r="33" spans="1:10">
      <c r="A33" s="12">
        <f t="shared" si="0"/>
        <v>17</v>
      </c>
      <c r="B33" s="20">
        <f t="shared" si="1"/>
        <v>7.7435243751395883E-9</v>
      </c>
      <c r="C33" s="22">
        <f t="shared" si="2"/>
        <v>0.99999999612823764</v>
      </c>
    </row>
    <row r="34" spans="1:10">
      <c r="A34" s="12">
        <f t="shared" si="0"/>
        <v>18</v>
      </c>
      <c r="B34" s="20">
        <f t="shared" si="1"/>
        <v>2.5811747917131962E-9</v>
      </c>
      <c r="C34" s="22">
        <f t="shared" si="2"/>
        <v>0.99999999870941247</v>
      </c>
    </row>
    <row r="35" spans="1:10">
      <c r="A35" s="12">
        <f t="shared" si="0"/>
        <v>19</v>
      </c>
      <c r="B35" s="20">
        <f t="shared" si="1"/>
        <v>8.6039159723773204E-10</v>
      </c>
      <c r="C35" s="22">
        <f t="shared" si="2"/>
        <v>0.99999999956980412</v>
      </c>
    </row>
    <row r="36" spans="1:10" ht="13.5" thickBot="1">
      <c r="A36" s="15">
        <f t="shared" si="0"/>
        <v>20</v>
      </c>
      <c r="B36" s="21">
        <f t="shared" si="1"/>
        <v>2.8679719907924403E-10</v>
      </c>
      <c r="C36" s="23">
        <f t="shared" si="2"/>
        <v>0.99999999985660137</v>
      </c>
    </row>
    <row r="37" spans="1:10">
      <c r="A37" s="1" t="s">
        <v>6</v>
      </c>
      <c r="B37" s="19"/>
      <c r="C37" s="19"/>
    </row>
    <row r="38" spans="1:10">
      <c r="A38" s="1" t="s">
        <v>7</v>
      </c>
      <c r="B38" s="1" t="s">
        <v>8</v>
      </c>
      <c r="C38" s="1" t="s">
        <v>9</v>
      </c>
      <c r="D38" s="1" t="s">
        <v>10</v>
      </c>
      <c r="E38" s="1" t="s">
        <v>11</v>
      </c>
      <c r="F38" s="1" t="s">
        <v>12</v>
      </c>
      <c r="G38" s="1" t="s">
        <v>13</v>
      </c>
      <c r="H38" s="1" t="s">
        <v>14</v>
      </c>
      <c r="I38" s="1" t="s">
        <v>15</v>
      </c>
      <c r="J38" s="1" t="s">
        <v>16</v>
      </c>
    </row>
    <row r="39" spans="1:10">
      <c r="A39" s="1">
        <v>0</v>
      </c>
      <c r="B39" s="1">
        <v>1</v>
      </c>
    </row>
    <row r="40" spans="1:10">
      <c r="A40" s="1">
        <v>1</v>
      </c>
      <c r="B40" s="1">
        <f>($B$7/$B$8)^A40/FACT(A40)</f>
        <v>0.66666666666666663</v>
      </c>
      <c r="C40" s="1">
        <f>SUM(B39:$B$39)</f>
        <v>1</v>
      </c>
      <c r="D40" s="1">
        <f>+B40/(1-$B$7/(A40*$B$8))</f>
        <v>1.9999999999999996</v>
      </c>
      <c r="E40" s="1">
        <f>1/(C40+D40)</f>
        <v>0.33333333333333337</v>
      </c>
      <c r="F40" s="1">
        <f>$B$7/($B$8*A40)</f>
        <v>0.66666666666666663</v>
      </c>
      <c r="G40" s="1">
        <f>+E40*B40*F40/(1-F40)^2</f>
        <v>1.333333333333333</v>
      </c>
      <c r="H40" s="1">
        <f>G40+$B$7/$B$8</f>
        <v>1.9999999999999996</v>
      </c>
      <c r="I40" s="1">
        <f>G40/$B$7</f>
        <v>0.66666666666666652</v>
      </c>
      <c r="J40" s="1">
        <f>I40+1/$B$8</f>
        <v>0.99999999999999978</v>
      </c>
    </row>
    <row r="41" spans="1:10">
      <c r="A41" s="1">
        <v>2</v>
      </c>
      <c r="B41" s="1">
        <f t="shared" ref="B41:B61" si="3">($B$7/$B$8)^A41/FACT(A41)</f>
        <v>0.22222222222222221</v>
      </c>
      <c r="C41" s="1">
        <f>SUM(B$39:$B40)</f>
        <v>1.6666666666666665</v>
      </c>
      <c r="D41" s="1">
        <f t="shared" ref="D41:D61" si="4">+B41/(1-$B$7/(A41*$B$8))</f>
        <v>0.33333333333333326</v>
      </c>
      <c r="E41" s="1">
        <f t="shared" ref="E41:E61" si="5">1/(C41+D41)</f>
        <v>0.5</v>
      </c>
      <c r="F41" s="1">
        <f t="shared" ref="F41:F61" si="6">$B$7/($B$8*A41)</f>
        <v>0.33333333333333331</v>
      </c>
      <c r="G41" s="1">
        <f t="shared" ref="G41:G61" si="7">+E41*B41*F41/(1-F41)^2</f>
        <v>8.3333333333333315E-2</v>
      </c>
      <c r="H41" s="1">
        <f t="shared" ref="H41:H61" si="8">G41+$B$7/$B$8</f>
        <v>0.75</v>
      </c>
      <c r="I41" s="1">
        <f t="shared" ref="I41:I61" si="9">G41/$B$7</f>
        <v>4.1666666666666657E-2</v>
      </c>
      <c r="J41" s="1">
        <f t="shared" ref="J41:J61" si="10">I41+1/$B$8</f>
        <v>0.375</v>
      </c>
    </row>
    <row r="42" spans="1:10">
      <c r="A42" s="1">
        <v>3</v>
      </c>
      <c r="B42" s="1">
        <f t="shared" si="3"/>
        <v>4.9382716049382713E-2</v>
      </c>
      <c r="C42" s="1">
        <f>SUM(B$39:$B41)</f>
        <v>1.8888888888888888</v>
      </c>
      <c r="D42" s="1">
        <f t="shared" si="4"/>
        <v>6.3492063492063489E-2</v>
      </c>
      <c r="E42" s="1">
        <f t="shared" si="5"/>
        <v>0.51219512195121952</v>
      </c>
      <c r="F42" s="1">
        <f t="shared" si="6"/>
        <v>0.22222222222222221</v>
      </c>
      <c r="G42" s="1">
        <f t="shared" si="7"/>
        <v>9.2915214866434361E-3</v>
      </c>
      <c r="H42" s="1">
        <f t="shared" si="8"/>
        <v>0.6759581881533101</v>
      </c>
      <c r="I42" s="1">
        <f t="shared" si="9"/>
        <v>4.6457607433217181E-3</v>
      </c>
      <c r="J42" s="1">
        <f t="shared" si="10"/>
        <v>0.33797909407665505</v>
      </c>
    </row>
    <row r="43" spans="1:10">
      <c r="A43" s="1">
        <v>4</v>
      </c>
      <c r="B43" s="1">
        <f t="shared" si="3"/>
        <v>8.2304526748971183E-3</v>
      </c>
      <c r="C43" s="1">
        <f>SUM(B$39:$B42)</f>
        <v>1.9382716049382716</v>
      </c>
      <c r="D43" s="1">
        <f t="shared" si="4"/>
        <v>9.8765432098765413E-3</v>
      </c>
      <c r="E43" s="1">
        <f t="shared" si="5"/>
        <v>0.51330798479087447</v>
      </c>
      <c r="F43" s="1">
        <f t="shared" si="6"/>
        <v>0.16666666666666666</v>
      </c>
      <c r="G43" s="1">
        <f t="shared" si="7"/>
        <v>1.0139416983523442E-3</v>
      </c>
      <c r="H43" s="1">
        <f t="shared" si="8"/>
        <v>0.66768060836501897</v>
      </c>
      <c r="I43" s="1">
        <f t="shared" si="9"/>
        <v>5.0697084917617212E-4</v>
      </c>
      <c r="J43" s="1">
        <f t="shared" si="10"/>
        <v>0.33384030418250948</v>
      </c>
    </row>
    <row r="44" spans="1:10">
      <c r="A44" s="1">
        <v>5</v>
      </c>
      <c r="B44" s="1">
        <f t="shared" si="3"/>
        <v>1.0973936899862824E-3</v>
      </c>
      <c r="C44" s="1">
        <f>SUM(B$39:$B43)</f>
        <v>1.9465020576131686</v>
      </c>
      <c r="D44" s="1">
        <f t="shared" si="4"/>
        <v>1.2662234884457104E-3</v>
      </c>
      <c r="E44" s="1">
        <f t="shared" si="5"/>
        <v>0.51340809361287176</v>
      </c>
      <c r="F44" s="1">
        <f t="shared" si="6"/>
        <v>0.13333333333333333</v>
      </c>
      <c r="G44" s="1">
        <f t="shared" si="7"/>
        <v>1.0001375189088497E-4</v>
      </c>
      <c r="H44" s="1">
        <f t="shared" si="8"/>
        <v>0.66676668041855747</v>
      </c>
      <c r="I44" s="1">
        <f t="shared" si="9"/>
        <v>5.0006875945442484E-5</v>
      </c>
      <c r="J44" s="1">
        <f t="shared" si="10"/>
        <v>0.33338334020927873</v>
      </c>
    </row>
    <row r="45" spans="1:10">
      <c r="A45" s="1">
        <v>6</v>
      </c>
      <c r="B45" s="1">
        <f t="shared" si="3"/>
        <v>1.2193263222069806E-4</v>
      </c>
      <c r="C45" s="1">
        <f>SUM(B$39:$B44)</f>
        <v>1.9475994513031549</v>
      </c>
      <c r="D45" s="1">
        <f t="shared" si="4"/>
        <v>1.3717421124828533E-4</v>
      </c>
      <c r="E45" s="1">
        <f t="shared" si="5"/>
        <v>0.51341643777730828</v>
      </c>
      <c r="F45" s="1">
        <f t="shared" si="6"/>
        <v>0.1111111111111111</v>
      </c>
      <c r="G45" s="1">
        <f t="shared" si="7"/>
        <v>8.803436861750827E-6</v>
      </c>
      <c r="H45" s="1">
        <f t="shared" si="8"/>
        <v>0.66667547010352834</v>
      </c>
      <c r="I45" s="1">
        <f t="shared" si="9"/>
        <v>4.4017184308754135E-6</v>
      </c>
      <c r="J45" s="1">
        <f t="shared" si="10"/>
        <v>0.33333773505176417</v>
      </c>
    </row>
    <row r="46" spans="1:10">
      <c r="A46" s="1">
        <v>7</v>
      </c>
      <c r="B46" s="1">
        <f t="shared" si="3"/>
        <v>1.161263164006648E-5</v>
      </c>
      <c r="C46" s="1">
        <f>SUM(B$39:$B45)</f>
        <v>1.9477213839353755</v>
      </c>
      <c r="D46" s="1">
        <f t="shared" si="4"/>
        <v>1.2835013917968215E-5</v>
      </c>
      <c r="E46" s="1">
        <f t="shared" si="5"/>
        <v>0.51341707214008425</v>
      </c>
      <c r="F46" s="1">
        <f t="shared" si="6"/>
        <v>9.5238095238095233E-2</v>
      </c>
      <c r="G46" s="1">
        <f t="shared" si="7"/>
        <v>6.9365423859373393E-7</v>
      </c>
      <c r="H46" s="1">
        <f t="shared" si="8"/>
        <v>0.66666736032090523</v>
      </c>
      <c r="I46" s="1">
        <f t="shared" si="9"/>
        <v>3.4682711929686696E-7</v>
      </c>
      <c r="J46" s="1">
        <f t="shared" si="10"/>
        <v>0.33333368016045262</v>
      </c>
    </row>
    <row r="47" spans="1:10">
      <c r="A47" s="1">
        <v>8</v>
      </c>
      <c r="B47" s="1">
        <f t="shared" si="3"/>
        <v>9.6771930333887342E-7</v>
      </c>
      <c r="C47" s="1">
        <f>SUM(B$39:$B46)</f>
        <v>1.9477329965670156</v>
      </c>
      <c r="D47" s="1">
        <f t="shared" si="4"/>
        <v>1.0556937854605893E-6</v>
      </c>
      <c r="E47" s="1">
        <f t="shared" si="5"/>
        <v>0.51341711607868945</v>
      </c>
      <c r="F47" s="1">
        <f t="shared" si="6"/>
        <v>8.3333333333333329E-2</v>
      </c>
      <c r="G47" s="1">
        <f t="shared" si="7"/>
        <v>4.9273750799397311E-8</v>
      </c>
      <c r="H47" s="1">
        <f t="shared" si="8"/>
        <v>0.66666671594041738</v>
      </c>
      <c r="I47" s="1">
        <f t="shared" si="9"/>
        <v>2.4636875399698656E-8</v>
      </c>
      <c r="J47" s="1">
        <f t="shared" si="10"/>
        <v>0.33333335797020869</v>
      </c>
    </row>
    <row r="48" spans="1:10">
      <c r="A48" s="1">
        <v>9</v>
      </c>
      <c r="B48" s="1">
        <f t="shared" si="3"/>
        <v>7.1682911358435057E-8</v>
      </c>
      <c r="C48" s="1">
        <f>SUM(B$39:$B47)</f>
        <v>1.947733964286319</v>
      </c>
      <c r="D48" s="1">
        <f t="shared" si="4"/>
        <v>7.7417544267109867E-8</v>
      </c>
      <c r="E48" s="1">
        <f t="shared" si="5"/>
        <v>0.51341711886146801</v>
      </c>
      <c r="F48" s="1">
        <f t="shared" si="6"/>
        <v>7.407407407407407E-2</v>
      </c>
      <c r="G48" s="1">
        <f t="shared" si="7"/>
        <v>3.1797994021559763E-9</v>
      </c>
      <c r="H48" s="1">
        <f t="shared" si="8"/>
        <v>0.66666666984646605</v>
      </c>
      <c r="I48" s="1">
        <f t="shared" si="9"/>
        <v>1.5898997010779882E-9</v>
      </c>
      <c r="J48" s="1">
        <f t="shared" si="10"/>
        <v>0.33333333492323303</v>
      </c>
    </row>
    <row r="49" spans="1:10">
      <c r="A49" s="1">
        <v>10</v>
      </c>
      <c r="B49" s="1">
        <f t="shared" si="3"/>
        <v>4.7788607572290039E-9</v>
      </c>
      <c r="C49" s="1">
        <f>SUM(B$39:$B48)</f>
        <v>1.9477340359692303</v>
      </c>
      <c r="D49" s="1">
        <f t="shared" si="4"/>
        <v>5.1202079541739325E-9</v>
      </c>
      <c r="E49" s="1">
        <f t="shared" si="5"/>
        <v>0.51341711902342868</v>
      </c>
      <c r="F49" s="1">
        <f t="shared" si="6"/>
        <v>6.6666666666666666E-2</v>
      </c>
      <c r="G49" s="1">
        <f t="shared" si="7"/>
        <v>1.8777160118805887E-10</v>
      </c>
      <c r="H49" s="1">
        <f t="shared" si="8"/>
        <v>0.66666666685443821</v>
      </c>
      <c r="I49" s="1">
        <f t="shared" si="9"/>
        <v>9.3885800594029434E-11</v>
      </c>
      <c r="J49" s="1">
        <f t="shared" si="10"/>
        <v>0.3333333334272191</v>
      </c>
    </row>
    <row r="50" spans="1:10">
      <c r="A50" s="1">
        <v>11</v>
      </c>
      <c r="B50" s="1">
        <f t="shared" si="3"/>
        <v>2.8962792468054571E-10</v>
      </c>
      <c r="C50" s="1">
        <f>SUM(B$39:$B49)</f>
        <v>1.9477340407480912</v>
      </c>
      <c r="D50" s="1">
        <f t="shared" si="4"/>
        <v>3.083135972405809E-10</v>
      </c>
      <c r="E50" s="1">
        <f t="shared" si="5"/>
        <v>0.51341711903213627</v>
      </c>
      <c r="F50" s="1">
        <f t="shared" si="6"/>
        <v>6.0606060606060608E-2</v>
      </c>
      <c r="G50" s="1">
        <f t="shared" si="7"/>
        <v>1.02124825066899E-11</v>
      </c>
      <c r="H50" s="1">
        <f t="shared" si="8"/>
        <v>0.66666666667687913</v>
      </c>
      <c r="I50" s="1">
        <f t="shared" si="9"/>
        <v>5.1062412533449501E-12</v>
      </c>
      <c r="J50" s="1">
        <f t="shared" si="10"/>
        <v>0.33333333333843956</v>
      </c>
    </row>
    <row r="51" spans="1:10">
      <c r="A51" s="1">
        <v>12</v>
      </c>
      <c r="B51" s="1">
        <f t="shared" si="3"/>
        <v>1.6090440260030318E-11</v>
      </c>
      <c r="C51" s="1">
        <f>SUM(B$39:$B50)</f>
        <v>1.9477340410377191</v>
      </c>
      <c r="D51" s="1">
        <f t="shared" si="4"/>
        <v>1.7036936745914456E-11</v>
      </c>
      <c r="E51" s="1">
        <f t="shared" si="5"/>
        <v>0.51341711903257092</v>
      </c>
      <c r="F51" s="1">
        <f t="shared" si="6"/>
        <v>5.5555555555555552E-2</v>
      </c>
      <c r="G51" s="1">
        <f t="shared" si="7"/>
        <v>5.1453264595456128E-13</v>
      </c>
      <c r="H51" s="1">
        <f t="shared" si="8"/>
        <v>0.66666666666718111</v>
      </c>
      <c r="I51" s="1">
        <f t="shared" si="9"/>
        <v>2.5726632297728064E-13</v>
      </c>
      <c r="J51" s="1">
        <f t="shared" si="10"/>
        <v>0.33333333333359055</v>
      </c>
    </row>
    <row r="52" spans="1:10">
      <c r="A52" s="1">
        <v>13</v>
      </c>
      <c r="B52" s="1">
        <f t="shared" si="3"/>
        <v>8.2515078256565714E-13</v>
      </c>
      <c r="C52" s="1">
        <f>SUM(B$39:$B51)</f>
        <v>1.9477340410538095</v>
      </c>
      <c r="D52" s="1">
        <f t="shared" si="4"/>
        <v>8.6975352756920624E-13</v>
      </c>
      <c r="E52" s="1">
        <f t="shared" si="5"/>
        <v>0.51341711903259113</v>
      </c>
      <c r="F52" s="1">
        <f t="shared" si="6"/>
        <v>5.128205128205128E-2</v>
      </c>
      <c r="G52" s="1">
        <f t="shared" si="7"/>
        <v>2.4137640561784606E-14</v>
      </c>
      <c r="H52" s="1">
        <f t="shared" si="8"/>
        <v>0.66666666666669072</v>
      </c>
      <c r="I52" s="1">
        <f t="shared" si="9"/>
        <v>1.2068820280892303E-14</v>
      </c>
      <c r="J52" s="1">
        <f t="shared" si="10"/>
        <v>0.33333333333334536</v>
      </c>
    </row>
    <row r="53" spans="1:10">
      <c r="A53" s="1">
        <v>14</v>
      </c>
      <c r="B53" s="1">
        <f t="shared" si="3"/>
        <v>3.9292894407888437E-14</v>
      </c>
      <c r="C53" s="1">
        <f>SUM(B$39:$B52)</f>
        <v>1.9477340410546347</v>
      </c>
      <c r="D53" s="1">
        <f t="shared" si="4"/>
        <v>4.1257539128282863E-14</v>
      </c>
      <c r="E53" s="1">
        <f t="shared" si="5"/>
        <v>0.51341711903259202</v>
      </c>
      <c r="F53" s="1">
        <f t="shared" si="6"/>
        <v>4.7619047619047616E-2</v>
      </c>
      <c r="G53" s="1">
        <f t="shared" si="7"/>
        <v>1.059116343880871E-15</v>
      </c>
      <c r="H53" s="1">
        <f t="shared" si="8"/>
        <v>0.66666666666666774</v>
      </c>
      <c r="I53" s="1">
        <f t="shared" si="9"/>
        <v>5.2955817194043552E-16</v>
      </c>
      <c r="J53" s="1">
        <f t="shared" si="10"/>
        <v>0.33333333333333387</v>
      </c>
    </row>
    <row r="54" spans="1:10">
      <c r="A54" s="1">
        <v>15</v>
      </c>
      <c r="B54" s="1">
        <f t="shared" si="3"/>
        <v>1.7463508625728193E-15</v>
      </c>
      <c r="C54" s="1">
        <f>SUM(B$39:$B53)</f>
        <v>1.947734041054674</v>
      </c>
      <c r="D54" s="1">
        <f t="shared" si="4"/>
        <v>1.8275764840878341E-15</v>
      </c>
      <c r="E54" s="1">
        <f t="shared" si="5"/>
        <v>0.51341711903259202</v>
      </c>
      <c r="F54" s="1">
        <f t="shared" si="6"/>
        <v>4.4444444444444446E-2</v>
      </c>
      <c r="G54" s="1">
        <f t="shared" si="7"/>
        <v>4.3642281547539051E-17</v>
      </c>
      <c r="H54" s="1">
        <f t="shared" si="8"/>
        <v>0.66666666666666663</v>
      </c>
      <c r="I54" s="1">
        <f t="shared" si="9"/>
        <v>2.1821140773769525E-17</v>
      </c>
      <c r="J54" s="1">
        <f t="shared" si="10"/>
        <v>0.33333333333333331</v>
      </c>
    </row>
    <row r="55" spans="1:10">
      <c r="A55" s="1">
        <v>16</v>
      </c>
      <c r="B55" s="1">
        <f t="shared" si="3"/>
        <v>7.2764619273867469E-17</v>
      </c>
      <c r="C55" s="1">
        <f>SUM(B$39:$B54)</f>
        <v>1.9477340410546757</v>
      </c>
      <c r="D55" s="1">
        <f t="shared" si="4"/>
        <v>7.5928298372731272E-17</v>
      </c>
      <c r="E55" s="1">
        <f t="shared" si="5"/>
        <v>0.51341711903259202</v>
      </c>
      <c r="F55" s="1">
        <f t="shared" si="6"/>
        <v>4.1666666666666664E-2</v>
      </c>
      <c r="G55" s="1">
        <f t="shared" si="7"/>
        <v>1.6949081827641187E-18</v>
      </c>
      <c r="H55" s="1">
        <f t="shared" si="8"/>
        <v>0.66666666666666663</v>
      </c>
      <c r="I55" s="1">
        <f t="shared" si="9"/>
        <v>8.4745409138205935E-19</v>
      </c>
      <c r="J55" s="1">
        <f t="shared" si="10"/>
        <v>0.33333333333333331</v>
      </c>
    </row>
    <row r="56" spans="1:10">
      <c r="A56" s="1">
        <v>17</v>
      </c>
      <c r="B56" s="1">
        <f t="shared" si="3"/>
        <v>2.8535144813281359E-18</v>
      </c>
      <c r="C56" s="1">
        <f>SUM(B$39:$B55)</f>
        <v>1.9477340410546757</v>
      </c>
      <c r="D56" s="1">
        <f t="shared" si="4"/>
        <v>2.9699844601578557E-18</v>
      </c>
      <c r="E56" s="1">
        <f t="shared" si="5"/>
        <v>0.51341711903259202</v>
      </c>
      <c r="F56" s="1">
        <f t="shared" si="6"/>
        <v>3.9215686274509803E-2</v>
      </c>
      <c r="G56" s="1">
        <f t="shared" si="7"/>
        <v>6.2238402657380175E-20</v>
      </c>
      <c r="H56" s="1">
        <f t="shared" si="8"/>
        <v>0.66666666666666663</v>
      </c>
      <c r="I56" s="1">
        <f t="shared" si="9"/>
        <v>3.1119201328690087E-20</v>
      </c>
      <c r="J56" s="1">
        <f t="shared" si="10"/>
        <v>0.33333333333333331</v>
      </c>
    </row>
    <row r="57" spans="1:10">
      <c r="A57" s="1">
        <v>18</v>
      </c>
      <c r="B57" s="1">
        <f t="shared" si="3"/>
        <v>1.0568572153067171E-19</v>
      </c>
      <c r="C57" s="1">
        <f>SUM(B$39:$B56)</f>
        <v>1.9477340410546757</v>
      </c>
      <c r="D57" s="1">
        <f t="shared" si="4"/>
        <v>1.0975055697415907E-19</v>
      </c>
      <c r="E57" s="1">
        <f t="shared" si="5"/>
        <v>0.51341711903259202</v>
      </c>
      <c r="F57" s="1">
        <f t="shared" si="6"/>
        <v>3.7037037037037035E-2</v>
      </c>
      <c r="G57" s="1">
        <f t="shared" si="7"/>
        <v>2.1672236451498118E-21</v>
      </c>
      <c r="H57" s="1">
        <f t="shared" si="8"/>
        <v>0.66666666666666663</v>
      </c>
      <c r="I57" s="1">
        <f t="shared" si="9"/>
        <v>1.0836118225749059E-21</v>
      </c>
      <c r="J57" s="1">
        <f t="shared" si="10"/>
        <v>0.33333333333333331</v>
      </c>
    </row>
    <row r="58" spans="1:10">
      <c r="A58" s="1">
        <v>19</v>
      </c>
      <c r="B58" s="1">
        <f t="shared" si="3"/>
        <v>3.7082709309007619E-21</v>
      </c>
      <c r="C58" s="1">
        <f>SUM(B$39:$B57)</f>
        <v>1.9477340410546757</v>
      </c>
      <c r="D58" s="1">
        <f t="shared" si="4"/>
        <v>3.8431171465698805E-21</v>
      </c>
      <c r="E58" s="1">
        <f t="shared" si="5"/>
        <v>0.51341711903259202</v>
      </c>
      <c r="F58" s="1">
        <f t="shared" si="6"/>
        <v>3.5087719298245612E-2</v>
      </c>
      <c r="G58" s="1">
        <f t="shared" si="7"/>
        <v>7.1749895763515037E-23</v>
      </c>
      <c r="H58" s="1">
        <f t="shared" si="8"/>
        <v>0.66666666666666663</v>
      </c>
      <c r="I58" s="1">
        <f t="shared" si="9"/>
        <v>3.5874947881757518E-23</v>
      </c>
      <c r="J58" s="1">
        <f t="shared" si="10"/>
        <v>0.33333333333333331</v>
      </c>
    </row>
    <row r="59" spans="1:10">
      <c r="A59" s="1">
        <v>20</v>
      </c>
      <c r="B59" s="1">
        <f t="shared" si="3"/>
        <v>1.2360903103002539E-22</v>
      </c>
      <c r="C59" s="1">
        <f>SUM(B$39:$B58)</f>
        <v>1.9477340410546757</v>
      </c>
      <c r="D59" s="1">
        <f t="shared" si="4"/>
        <v>1.278714114103711E-22</v>
      </c>
      <c r="E59" s="1">
        <f t="shared" si="5"/>
        <v>0.51341711903259202</v>
      </c>
      <c r="F59" s="1">
        <f t="shared" si="6"/>
        <v>3.3333333333333333E-2</v>
      </c>
      <c r="G59" s="1">
        <f t="shared" si="7"/>
        <v>2.2638404018256567E-24</v>
      </c>
      <c r="H59" s="1">
        <f t="shared" si="8"/>
        <v>0.66666666666666663</v>
      </c>
      <c r="I59" s="1">
        <f t="shared" si="9"/>
        <v>1.1319202009128283E-24</v>
      </c>
      <c r="J59" s="1">
        <f t="shared" si="10"/>
        <v>0.33333333333333331</v>
      </c>
    </row>
    <row r="60" spans="1:10">
      <c r="A60" s="1">
        <v>21</v>
      </c>
      <c r="B60" s="1">
        <f t="shared" si="3"/>
        <v>3.9240962231754087E-24</v>
      </c>
      <c r="C60" s="1">
        <f>SUM(B$39:$B59)</f>
        <v>1.9477340410546757</v>
      </c>
      <c r="D60" s="1">
        <f t="shared" si="4"/>
        <v>4.0527551157385369E-24</v>
      </c>
      <c r="E60" s="1">
        <f t="shared" si="5"/>
        <v>0.51341711903259202</v>
      </c>
      <c r="F60" s="1">
        <f t="shared" si="6"/>
        <v>3.1746031746031744E-2</v>
      </c>
      <c r="G60" s="1">
        <f t="shared" si="7"/>
        <v>6.8221437890723888E-26</v>
      </c>
      <c r="H60" s="1">
        <f t="shared" si="8"/>
        <v>0.66666666666666663</v>
      </c>
      <c r="I60" s="1">
        <f t="shared" si="9"/>
        <v>3.4110718945361944E-26</v>
      </c>
      <c r="J60" s="1">
        <f t="shared" si="10"/>
        <v>0.33333333333333331</v>
      </c>
    </row>
    <row r="61" spans="1:10">
      <c r="A61" s="1">
        <v>22</v>
      </c>
      <c r="B61" s="1">
        <f t="shared" si="3"/>
        <v>1.189120067628912E-25</v>
      </c>
      <c r="C61" s="1">
        <f>SUM(B$39:$B60)</f>
        <v>1.9477340410546757</v>
      </c>
      <c r="D61" s="1">
        <f t="shared" si="4"/>
        <v>1.2262800697423154E-25</v>
      </c>
      <c r="E61" s="1">
        <f t="shared" si="5"/>
        <v>0.51341711903259202</v>
      </c>
      <c r="F61" s="1">
        <f t="shared" si="6"/>
        <v>3.0303030303030304E-2</v>
      </c>
      <c r="G61" s="1">
        <f t="shared" si="7"/>
        <v>1.9674786891693298E-27</v>
      </c>
      <c r="H61" s="1">
        <f t="shared" si="8"/>
        <v>0.66666666666666663</v>
      </c>
      <c r="I61" s="1">
        <f t="shared" si="9"/>
        <v>9.837393445846649E-28</v>
      </c>
      <c r="J61" s="1">
        <f t="shared" si="10"/>
        <v>0.33333333333333331</v>
      </c>
    </row>
    <row r="62" spans="1:10">
      <c r="A62" s="1">
        <v>23</v>
      </c>
    </row>
    <row r="63" spans="1:10">
      <c r="A63" s="1">
        <v>24</v>
      </c>
    </row>
    <row r="64" spans="1:10">
      <c r="A64" s="1">
        <v>25</v>
      </c>
    </row>
    <row r="65" spans="1:1">
      <c r="A65" s="1">
        <v>26</v>
      </c>
    </row>
    <row r="66" spans="1:1">
      <c r="A66" s="1">
        <v>27</v>
      </c>
    </row>
    <row r="67" spans="1:1">
      <c r="A67" s="1">
        <v>28</v>
      </c>
    </row>
    <row r="68" spans="1:1">
      <c r="A68" s="1">
        <v>29</v>
      </c>
    </row>
    <row r="69" spans="1:1">
      <c r="A69" s="1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2007-08-18T06:23:40Z</dcterms:created>
  <dcterms:modified xsi:type="dcterms:W3CDTF">2007-08-18T06:24:37Z</dcterms:modified>
</cp:coreProperties>
</file>