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41"/>
      </patternFill>
    </fill>
    <fill>
      <patternFill patternType="solid">
        <fgColor theme="0" tint="-0.349986266670735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borderId="7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applyAlignment="1" borderId="0" fillId="2" fontId="0" numFmtId="166" pivotButton="0" quotePrefix="0" xfId="0">
      <alignment horizontal="right"/>
    </xf>
    <xf borderId="5" fillId="3" fontId="1" numFmtId="166" pivotButton="0" quotePrefix="0" xfId="0"/>
    <xf borderId="5" fillId="3" fontId="4" numFmtId="165" pivotButton="0" quotePrefix="0" xfId="0"/>
    <xf borderId="0" fillId="0" fontId="1" numFmtId="2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7" fillId="0" fontId="0" numFmtId="165" pivotButton="0" quotePrefix="0" xfId="0"/>
    <xf borderId="11" fillId="0" fontId="4" numFmtId="165" pivotButton="0" quotePrefix="0" xfId="0"/>
    <xf borderId="12" fillId="0" fontId="4" numFmtId="165" pivotButton="0" quotePrefix="0" xfId="0"/>
    <xf applyAlignment="1" borderId="0" fillId="0" fontId="0" numFmtId="0" pivotButton="0" quotePrefix="0" xfId="0">
      <alignment horizontal="left"/>
    </xf>
    <xf applyAlignment="1" borderId="5" fillId="0" fontId="1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5" fillId="3" fontId="0" numFmtId="168" pivotButton="0" quotePrefix="0" xfId="0"/>
    <xf borderId="5" fillId="3" fontId="0" numFmtId="168" pivotButton="0" quotePrefix="0" xfId="0"/>
    <xf borderId="16" fillId="0" fontId="0" numFmtId="0" pivotButton="0" quotePrefix="0" xfId="0"/>
    <xf borderId="0" fillId="0" fontId="0" numFmtId="0" pivotButton="0" quotePrefix="1" xfId="0"/>
    <xf applyAlignment="1" borderId="17" fillId="0" fontId="0" numFmtId="14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4" pivotButton="0" quotePrefix="0" xfId="0">
      <alignment horizontal="center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0" fillId="2" fontId="0" numFmtId="166" pivotButton="0" quotePrefix="0" xfId="0">
      <alignment horizontal="right"/>
    </xf>
    <xf borderId="14" fillId="0" fontId="0" numFmtId="0" pivotButton="0" quotePrefix="0" xfId="0"/>
    <xf borderId="12" fillId="0" fontId="0" numFmtId="0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7" fillId="0" fontId="0" numFmtId="165" pivotButton="0" quotePrefix="0" xfId="0"/>
    <xf borderId="2" fillId="0" fontId="3" numFmtId="165" pivotButton="0" quotePrefix="0" xfId="0"/>
    <xf borderId="0" fillId="0" fontId="4" numFmtId="165" pivotButton="0" quotePrefix="0" xfId="0"/>
    <xf borderId="11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2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3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3" fontId="4" numFmtId="165" pivotButton="0" quotePrefix="0" xfId="0"/>
    <xf borderId="5" fillId="0" fontId="8" numFmtId="166" pivotButton="0" quotePrefix="0" xfId="0"/>
    <xf borderId="5" fillId="3" fontId="1" numFmtId="166" pivotButton="0" quotePrefix="0" xfId="0"/>
    <xf borderId="17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A13" sqref="A13:I13"/>
    </sheetView>
  </sheetViews>
  <sheetFormatPr baseColWidth="8" defaultRowHeight="12.75"/>
  <cols>
    <col customWidth="1" max="9" min="1" style="63" width="9.28515625"/>
    <col customWidth="1" max="12" min="12" style="63" width="10.140625"/>
    <col customWidth="1" max="13" min="13" style="63" width="9.7109375"/>
  </cols>
  <sheetData>
    <row r="1">
      <c r="A1" s="84" t="inlineStr">
        <is>
          <t>ООО "МетроСтандарт"</t>
        </is>
      </c>
      <c r="J1" s="29" t="n"/>
      <c r="K1" s="29" t="n"/>
      <c r="L1" s="29" t="n"/>
      <c r="M1" s="29" t="n"/>
    </row>
    <row r="2">
      <c r="A2" s="84" t="inlineStr">
        <is>
          <t>ИНН/КПП 6321323773/632101001</t>
        </is>
      </c>
      <c r="J2" s="29" t="n"/>
      <c r="K2" s="29" t="n"/>
      <c r="L2" s="29" t="n"/>
      <c r="M2" s="29" t="n"/>
    </row>
    <row r="3">
      <c r="A3" s="84" t="inlineStr">
        <is>
          <t>ОГРН 1136320021200</t>
        </is>
      </c>
      <c r="J3" s="29" t="n"/>
      <c r="K3" s="29" t="n"/>
      <c r="L3" s="29" t="n"/>
      <c r="M3" s="29" t="n"/>
    </row>
    <row r="4">
      <c r="A4" s="84" t="inlineStr">
        <is>
          <t>Юр. Адрес: 445037, Самарская обл., г. Тольятти, Юбилейная ул., 31И, помещ. 1009</t>
        </is>
      </c>
      <c r="J4" s="29" t="n"/>
      <c r="K4" s="29" t="n"/>
      <c r="L4" s="29" t="n"/>
      <c r="M4" s="29" t="n"/>
    </row>
    <row r="5">
      <c r="A5" s="85" t="inlineStr">
        <is>
          <t>Протокол №</t>
        </is>
      </c>
      <c r="C5" s="76" t="inlineStr">
        <is>
          <t xml:space="preserve">№ С-ДУГ/31-07-2023/267046514 </t>
        </is>
      </c>
      <c r="F5" s="91" t="inlineStr">
        <is>
          <t>от</t>
        </is>
      </c>
      <c r="G5" s="77" t="inlineStr">
        <is>
          <t>31.07.2023</t>
        </is>
      </c>
    </row>
    <row r="6">
      <c r="A6" s="86" t="inlineStr">
        <is>
          <t>Тип термометров:</t>
        </is>
      </c>
      <c r="C6" s="86" t="inlineStr">
        <is>
          <t>КТСП-Н; КТСП-Н (Pt100)</t>
        </is>
      </c>
      <c r="M6" s="79" t="n"/>
    </row>
    <row r="7">
      <c r="A7" s="86" t="inlineStr">
        <is>
          <t>Заводской №:</t>
        </is>
      </c>
      <c r="C7" s="78" t="inlineStr">
        <is>
          <t>6612 г/х</t>
        </is>
      </c>
      <c r="F7" s="78" t="inlineStr">
        <is>
          <t>Номер в ФИФ:</t>
        </is>
      </c>
      <c r="H7" s="79" t="inlineStr">
        <is>
          <t>38878-12</t>
        </is>
      </c>
      <c r="N7" s="79" t="n"/>
      <c r="O7" s="79" t="n"/>
      <c r="P7" s="79" t="n"/>
      <c r="Q7" s="79" t="n"/>
    </row>
    <row r="8">
      <c r="A8" s="86" t="inlineStr">
        <is>
          <t>Принадлежит:</t>
        </is>
      </c>
      <c r="C8" s="86" t="inlineStr">
        <is>
          <t>ЮЛ</t>
        </is>
      </c>
      <c r="J8" s="6" t="n"/>
      <c r="K8" s="6" t="n"/>
      <c r="L8" s="7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Комплекты термопреобразователей сопротивления КТСП-Н . Методика поверки МП.ВТ.047-2002</t>
        </is>
      </c>
      <c r="L9" s="94" t="n"/>
      <c r="M9" s="92" t="n"/>
      <c r="N9" s="93" t="n"/>
      <c r="O9" s="93" t="n"/>
      <c r="P9" s="93" t="n"/>
      <c r="Q9" s="93" t="n"/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24,5 С; атм. давление: 99,9 кПа; отн. влажность: 45,2 %</t>
        </is>
      </c>
    </row>
    <row r="15">
      <c r="A15" s="86" t="n"/>
    </row>
    <row r="16">
      <c r="A16" s="86" t="inlineStr">
        <is>
          <t>НСХ: Pt(100)</t>
        </is>
      </c>
    </row>
    <row r="17">
      <c r="A17" t="inlineStr">
        <is>
          <t>Расшир. неопред.</t>
        </is>
      </c>
      <c r="C17" t="inlineStr">
        <is>
          <t>0 °С</t>
        </is>
      </c>
      <c r="D17" s="95" t="n">
        <v>0.05401</v>
      </c>
      <c r="E17" t="inlineStr">
        <is>
          <t>°C</t>
        </is>
      </c>
    </row>
    <row r="18">
      <c r="C18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3" t="n"/>
    </row>
    <row r="20">
      <c r="A20" s="87" t="inlineStr">
        <is>
          <t>сопротивление изоляции поверяемых ТС более 100 МОм</t>
        </is>
      </c>
    </row>
    <row r="21">
      <c r="A21" s="87" t="n"/>
      <c r="B21" s="87" t="n"/>
      <c r="C21" s="87" t="n"/>
      <c r="D21" s="87" t="n"/>
      <c r="E21" s="87" t="n"/>
      <c r="F21" s="87" t="n"/>
    </row>
    <row customHeight="1" ht="13.5" r="22" s="63" thickBot="1">
      <c r="A22" s="88" t="inlineStr">
        <is>
          <t>средние ар. значения по 10 отсчетам</t>
        </is>
      </c>
    </row>
    <row r="23">
      <c r="A23" s="32" t="inlineStr">
        <is>
          <t>Т эталон</t>
        </is>
      </c>
      <c r="B23" s="81" t="inlineStr">
        <is>
          <t>ТС</t>
        </is>
      </c>
      <c r="C23" s="96" t="n"/>
      <c r="D23" s="79" t="n"/>
      <c r="E23" s="15" t="n"/>
    </row>
    <row customHeight="1" ht="13.5" r="24" s="63" thickBot="1">
      <c r="A24" s="36" t="inlineStr">
        <is>
          <t>°С</t>
        </is>
      </c>
      <c r="B24" s="83" t="inlineStr">
        <is>
          <t>Ом</t>
        </is>
      </c>
      <c r="C24" s="97" t="n"/>
      <c r="D24" s="17" t="n"/>
      <c r="E24" s="17" t="n"/>
    </row>
    <row r="25">
      <c r="A25" s="98">
        <f>RANDBETWEEN(2,17)/1000</f>
        <v/>
      </c>
      <c r="B25" s="99">
        <f>RANDBETWEEN(99961,100039)/1000</f>
        <v/>
      </c>
      <c r="C25" s="100">
        <f>RANDBETWEEN(99961,100039)/1000</f>
        <v/>
      </c>
      <c r="D25" s="93" t="n"/>
      <c r="E25" s="101" t="n"/>
    </row>
    <row r="26">
      <c r="A26" s="102">
        <f>RANDBETWEEN(2,17)/1000</f>
        <v/>
      </c>
      <c r="B26" s="103">
        <f>RANDBETWEEN(99961,100039)/1000</f>
        <v/>
      </c>
      <c r="C26" s="104">
        <f>RANDBETWEEN(99961,100039)/1000</f>
        <v/>
      </c>
      <c r="D26" s="93" t="n"/>
      <c r="E26" s="101" t="n"/>
    </row>
    <row r="27">
      <c r="A27" s="105">
        <f>(A25+A26)/2</f>
        <v/>
      </c>
      <c r="B27" s="106">
        <f>(B25+B26)/2</f>
        <v/>
      </c>
      <c r="C27" s="107">
        <f>(C25+C26)/2</f>
        <v/>
      </c>
      <c r="D27" s="22" t="inlineStr">
        <is>
          <t>среднее по 2 циклам</t>
        </is>
      </c>
    </row>
    <row r="28">
      <c r="A28" s="102">
        <f>RANDBETWEEN(99996,100009)/1000</f>
        <v/>
      </c>
      <c r="B28" s="103">
        <f>RANDBETWEEN(138471,138541)/1000</f>
        <v/>
      </c>
      <c r="C28" s="104">
        <f>RANDBETWEEN(138471,138541)/1000</f>
        <v/>
      </c>
      <c r="F28" s="93" t="n"/>
    </row>
    <row r="29">
      <c r="A29" s="102">
        <f>RANDBETWEEN(99996,100009)/1000</f>
        <v/>
      </c>
      <c r="B29" s="103">
        <f>RANDBETWEEN(138471,138541)/1000</f>
        <v/>
      </c>
      <c r="C29" s="104">
        <f>RANDBETWEEN(138471,138541)/1000</f>
        <v/>
      </c>
    </row>
    <row customHeight="1" ht="13.5" r="30" s="63" thickBot="1">
      <c r="A30" s="108">
        <f>(A28+A29)/2</f>
        <v/>
      </c>
      <c r="B30" s="109">
        <f>(B28+B29)/2</f>
        <v/>
      </c>
      <c r="C30" s="110">
        <f>(C28+C29)/2</f>
        <v/>
      </c>
      <c r="D30" s="22" t="inlineStr">
        <is>
          <t>среднее по 2 циклам</t>
        </is>
      </c>
      <c r="G30" s="22" t="n"/>
    </row>
    <row r="31">
      <c r="A31" s="94" t="n"/>
      <c r="B31" s="111" t="n"/>
      <c r="C31" s="111" t="n"/>
      <c r="D31" s="111" t="n"/>
      <c r="E31" s="111" t="n"/>
      <c r="F31" s="22" t="n"/>
      <c r="G31" s="22" t="n"/>
    </row>
    <row r="32">
      <c r="A32" s="112" t="inlineStr">
        <is>
          <t>Значения по НСХ</t>
        </is>
      </c>
    </row>
    <row r="33">
      <c r="A33" s="41" t="inlineStr">
        <is>
          <t>a</t>
        </is>
      </c>
      <c r="B33" s="41" t="inlineStr">
        <is>
          <t>b</t>
        </is>
      </c>
      <c r="C33" s="41" t="inlineStr">
        <is>
          <t>t</t>
        </is>
      </c>
      <c r="D33" s="41" t="inlineStr">
        <is>
          <t>R, Ом</t>
        </is>
      </c>
      <c r="E33" s="74" t="inlineStr">
        <is>
          <t>чувств. Ом/°С</t>
        </is>
      </c>
    </row>
    <row r="34">
      <c r="A34" s="113">
        <f>3.9083*10^(-3)</f>
        <v/>
      </c>
      <c r="B34" s="113">
        <f>(-5.775)*10^(-7)</f>
        <v/>
      </c>
      <c r="C34" s="114">
        <f>A27</f>
        <v/>
      </c>
      <c r="D34" s="115">
        <f>(1+A$34*C34+B$34*C34^2)*100</f>
        <v/>
      </c>
      <c r="E34" s="116" t="n">
        <v>0.391</v>
      </c>
    </row>
    <row r="35">
      <c r="A35" s="44" t="n"/>
      <c r="B35" s="44" t="n"/>
      <c r="C35" s="114">
        <f>A30</f>
        <v/>
      </c>
      <c r="D35" s="115">
        <f>(1+A$34*C35+B$34*C35^2)*100</f>
        <v/>
      </c>
      <c r="E35" s="116" t="n">
        <v>0.379</v>
      </c>
    </row>
    <row r="36">
      <c r="A36" s="88" t="inlineStr">
        <is>
          <t>отклонение от НСХ, °C</t>
        </is>
      </c>
    </row>
    <row r="37">
      <c r="A37" s="45" t="inlineStr">
        <is>
          <t>НСХ</t>
        </is>
      </c>
      <c r="B37" s="45" t="inlineStr">
        <is>
          <t>ТС</t>
        </is>
      </c>
      <c r="C37" s="45" t="inlineStr">
        <is>
          <t>ТС</t>
        </is>
      </c>
      <c r="D37" s="60" t="inlineStr">
        <is>
          <t>∆t</t>
        </is>
      </c>
      <c r="E37" s="24" t="n"/>
      <c r="F37" s="24" t="n"/>
    </row>
    <row r="38">
      <c r="A38" s="117">
        <f>D34</f>
        <v/>
      </c>
      <c r="B38" s="103">
        <f>(B27-$A$38)/$E$34</f>
        <v/>
      </c>
      <c r="C38" s="103">
        <f>(C27-$A$38)/$E$34</f>
        <v/>
      </c>
      <c r="D38" s="103">
        <f>B38-C38</f>
        <v/>
      </c>
      <c r="E38" s="93" t="n"/>
    </row>
    <row r="39">
      <c r="A39" s="117">
        <f>D35</f>
        <v/>
      </c>
      <c r="B39" s="103">
        <f>(B30-$A$39)/$E$35</f>
        <v/>
      </c>
      <c r="C39" s="103">
        <f>(C30-$A$39)/$E$35</f>
        <v/>
      </c>
      <c r="D39" s="103">
        <f>B39-C39</f>
        <v/>
      </c>
      <c r="E39" s="93" t="n"/>
    </row>
    <row r="40">
      <c r="A40" s="90" t="inlineStr">
        <is>
          <t>абсолютное отклонение с учетом неопределенности, °С</t>
        </is>
      </c>
    </row>
    <row r="41">
      <c r="A41" s="48" t="inlineStr">
        <is>
          <t>неопр.</t>
        </is>
      </c>
      <c r="B41" s="45" t="inlineStr">
        <is>
          <t>ТС</t>
        </is>
      </c>
      <c r="C41" s="45" t="inlineStr">
        <is>
          <t>ТС</t>
        </is>
      </c>
      <c r="D41" s="24" t="n"/>
      <c r="E41" s="24" t="n"/>
      <c r="F41" s="26" t="n"/>
    </row>
    <row r="42">
      <c r="A42" s="118">
        <f>D17</f>
        <v/>
      </c>
      <c r="B42" s="103">
        <f>ABS(B38)+$A$42</f>
        <v/>
      </c>
      <c r="C42" s="103">
        <f>ABS(C38)+$A$42</f>
        <v/>
      </c>
      <c r="D42" s="93" t="n"/>
      <c r="E42" s="93" t="n"/>
    </row>
    <row r="43">
      <c r="A43" s="118">
        <f>D18</f>
        <v/>
      </c>
      <c r="B43" s="103">
        <f>ABS(B39)+$A$43</f>
        <v/>
      </c>
      <c r="C43" s="103">
        <f>ABS(C39)+$A$43</f>
        <v/>
      </c>
      <c r="D43" s="93" t="n"/>
      <c r="E43" s="93" t="n"/>
    </row>
    <row r="44" s="63">
      <c r="A44" s="52" t="n"/>
      <c r="B44" s="52" t="n"/>
      <c r="C44" s="52" t="n"/>
      <c r="D44" s="52" t="n"/>
      <c r="E44" s="52" t="n"/>
      <c r="F44" s="52" t="n"/>
    </row>
    <row r="45" s="63">
      <c r="A45" t="inlineStr">
        <is>
          <t>Вывод:</t>
        </is>
      </c>
      <c r="B45" s="67" t="inlineStr">
        <is>
          <t>по результатам поверки признан пригодным к применению</t>
        </is>
      </c>
      <c r="C45" s="67" t="n"/>
      <c r="D45" s="67" t="n"/>
      <c r="E45" s="67" t="n"/>
      <c r="F45" s="67" t="n"/>
      <c r="G45" s="67" t="n"/>
      <c r="H45" s="67" t="n"/>
      <c r="I45" s="67" t="n"/>
    </row>
    <row r="46" s="63">
      <c r="A46" s="67" t="n"/>
      <c r="B46" s="67" t="n"/>
      <c r="C46" s="67" t="n"/>
      <c r="D46" s="67" t="n"/>
      <c r="E46" s="67" t="n"/>
      <c r="F46" s="67" t="n"/>
      <c r="G46" s="67" t="n"/>
      <c r="H46" s="67" t="n"/>
      <c r="I46" s="67" t="n"/>
    </row>
    <row r="47" s="63">
      <c r="A47" t="inlineStr">
        <is>
          <t>Дата поверки:</t>
        </is>
      </c>
      <c r="C47" s="69">
        <f>G5</f>
        <v/>
      </c>
      <c r="D47" s="119" t="n"/>
      <c r="E47" s="68" t="n"/>
    </row>
    <row r="48" s="63"/>
    <row r="49" s="63">
      <c r="A49" t="inlineStr">
        <is>
          <t>Поверитель:</t>
        </is>
      </c>
      <c r="C49" s="71" t="inlineStr">
        <is>
          <t>Кострыкин Д.С.</t>
        </is>
      </c>
      <c r="D49" s="67" t="n"/>
    </row>
    <row r="50" s="63">
      <c r="A50" s="15" t="n"/>
      <c r="B50" s="15" t="n"/>
      <c r="C50" s="15" t="n"/>
      <c r="D50" s="15" t="n"/>
      <c r="E50" s="15" t="n"/>
    </row>
    <row customHeight="1" ht="15.75" r="51" s="63">
      <c r="A51" s="27" t="n"/>
      <c r="C51" s="79" t="n"/>
      <c r="D51" s="79" t="n"/>
      <c r="E51" s="79" t="n"/>
    </row>
    <row r="52">
      <c r="A52" s="2" t="n"/>
      <c r="B52" s="79" t="n"/>
      <c r="C52" s="79" t="n"/>
      <c r="D52" s="79" t="n"/>
      <c r="E52" s="79" t="n"/>
    </row>
    <row r="53">
      <c r="B53" s="79" t="n"/>
      <c r="C53" s="79" t="n"/>
      <c r="D53" s="79" t="n"/>
      <c r="E53" s="79" t="n"/>
    </row>
    <row r="55"/>
    <row r="56"/>
    <row r="57">
      <c r="A57" s="6" t="n"/>
      <c r="B57" s="22" t="n"/>
      <c r="C57" s="92" t="n"/>
    </row>
    <row r="58">
      <c r="B58" s="106" t="n"/>
      <c r="C58" s="92" t="n"/>
    </row>
    <row r="59"/>
    <row r="60"/>
    <row r="61"/>
    <row r="62"/>
    <row r="63"/>
    <row r="64"/>
    <row r="65"/>
  </sheetData>
  <mergeCells count="35">
    <mergeCell ref="H7:I7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A14:B14"/>
    <mergeCell ref="B23:C23"/>
    <mergeCell ref="C5:D5"/>
    <mergeCell ref="G5:H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7:D47"/>
    <mergeCell ref="C49:D49"/>
    <mergeCell ref="A22:F22"/>
    <mergeCell ref="A1:I1"/>
    <mergeCell ref="C11:I11"/>
    <mergeCell ref="A6:B6"/>
    <mergeCell ref="A3:I3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2023-08-28T09:04:36Z</dcterms:created>
  <dcterms:modified xsi:type="dcterms:W3CDTF">2023-08-29T13:17:22Z</dcterms:modified>
  <cp:lastModifiedBy>MIX PC</cp:lastModifiedBy>
  <cp:lastPrinted>2023-08-07T09:24:40Z</cp:lastPrinted>
</cp:coreProperties>
</file>