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0.000" numFmtId="164"/>
    <numFmt formatCode="[$-F800]dddd\,\ mmmm\ dd\,\ yyyy" numFmtId="165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charset val="204"/>
      <family val="2"/>
      <color theme="1"/>
      <sz val="9"/>
    </font>
    <font>
      <name val="Calibri"/>
      <family val="2"/>
      <color theme="1"/>
      <sz val="9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/>
  </cellStyleXfs>
  <cellXfs count="43">
    <xf borderId="0" fillId="0" fontId="0" numFmtId="0" pivotButton="0" quotePrefix="0" xfId="0"/>
    <xf borderId="0" fillId="0" fontId="0" numFmtId="0" pivotButton="0" quotePrefix="0" xfId="0"/>
    <xf applyAlignment="1" borderId="1" fillId="0" fontId="1" numFmtId="164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0" numFmtId="2" pivotButton="0" quotePrefix="0" xfId="0">
      <alignment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0" fillId="0" fontId="0" numFmtId="0" pivotButton="0" quotePrefix="0" xfId="0"/>
    <xf borderId="0" fillId="0" fontId="0" numFmtId="165" pivotButton="0" quotePrefix="0" xfId="0"/>
    <xf applyAlignment="1" borderId="0" fillId="0" fontId="1" numFmtId="164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borderId="0" fillId="0" fontId="4" numFmtId="0" pivotButton="0" quotePrefix="0" xfId="0"/>
    <xf borderId="0" fillId="0" fontId="5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5" numFmtId="14" pivotButton="0" quotePrefix="0" xfId="0">
      <alignment horizontal="center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165" pivotButton="0" quotePrefix="0" xfId="0">
      <alignment horizontal="center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1" fillId="0" fontId="1" numFmtId="0" pivotButton="0" quotePrefix="0" xfId="0">
      <alignment horizontal="center" wrapText="1"/>
    </xf>
    <xf applyAlignment="1" borderId="2" fillId="0" fontId="1" numFmtId="0" pivotButton="0" quotePrefix="0" xfId="0">
      <alignment horizontal="center" wrapText="1"/>
    </xf>
    <xf applyAlignment="1" borderId="1" fillId="0" fontId="2" numFmtId="0" pivotButton="0" quotePrefix="0" xfId="0">
      <alignment horizontal="center" wrapText="1"/>
    </xf>
    <xf applyAlignment="1" borderId="0" fillId="0" fontId="4" numFmtId="0" pivotButton="0" quotePrefix="0" xfId="0">
      <alignment horizontal="center"/>
    </xf>
    <xf applyAlignment="1" borderId="0" fillId="0" fontId="0" numFmtId="0" pivotButton="0" quotePrefix="1" xfId="0">
      <alignment horizontal="left"/>
    </xf>
    <xf borderId="0" fillId="0" fontId="0" numFmtId="165" pivotButton="0" quotePrefix="0" xfId="0"/>
    <xf applyAlignment="1" borderId="0" fillId="0" fontId="0" numFmtId="165" pivotButton="0" quotePrefix="0" xfId="0">
      <alignment horizontal="center"/>
    </xf>
    <xf borderId="7" fillId="0" fontId="0" numFmtId="0" pivotButton="0" quotePrefix="0" xfId="0"/>
    <xf borderId="8" fillId="0" fontId="0" numFmtId="0" pivotButton="0" quotePrefix="0" xfId="0"/>
    <xf borderId="2" fillId="0" fontId="0" numFmtId="0" pivotButton="0" quotePrefix="0" xfId="0"/>
    <xf applyAlignment="1" borderId="1" fillId="0" fontId="1" numFmtId="164" pivotButton="0" quotePrefix="0" xfId="0">
      <alignment horizontal="center" vertical="center" wrapText="1"/>
    </xf>
    <xf borderId="10" fillId="0" fontId="0" numFmtId="0" pivotButton="0" quotePrefix="0" xfId="0"/>
    <xf borderId="11" fillId="0" fontId="0" numFmtId="0" pivotButton="0" quotePrefix="0" xfId="0"/>
    <xf applyAlignment="1" borderId="0" fillId="0" fontId="1" numFmtId="164" pivotButton="0" quotePrefix="0" xfId="0">
      <alignment horizontal="center" vertical="center" wrapText="1"/>
    </xf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12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tabSelected="1" workbookViewId="0">
      <selection activeCell="K7" sqref="K7"/>
    </sheetView>
  </sheetViews>
  <sheetFormatPr baseColWidth="8" defaultRowHeight="15"/>
  <cols>
    <col customWidth="1" max="9" min="1" style="7" width="9.28515625"/>
    <col customWidth="1" max="10" min="10" style="7" width="9.42578125"/>
    <col customWidth="1" max="11" min="11" style="7" width="7.7109375"/>
    <col customWidth="1" max="12" min="12" style="7" width="7.42578125"/>
    <col customWidth="1" max="13" min="13" style="7" width="7.7109375"/>
    <col customWidth="1" max="14" min="14" style="7" width="8"/>
    <col customWidth="1" max="15" min="15" style="7" width="9.42578125"/>
  </cols>
  <sheetData>
    <row r="1">
      <c r="A1" s="24" t="inlineStr">
        <is>
          <t>ООО "МетроСтандарт"</t>
        </is>
      </c>
      <c r="J1" s="5" t="n"/>
      <c r="K1" s="5" t="n"/>
      <c r="L1" s="5" t="n"/>
      <c r="M1" s="5" t="n"/>
      <c r="N1" s="5" t="n"/>
    </row>
    <row r="2">
      <c r="A2" s="24" t="inlineStr">
        <is>
          <t>ИНН/КПП 6321323773/632101001</t>
        </is>
      </c>
      <c r="J2" s="5" t="n"/>
      <c r="K2" s="5" t="n"/>
      <c r="L2" s="5" t="n"/>
      <c r="M2" s="5" t="n"/>
      <c r="N2" s="5" t="n"/>
    </row>
    <row r="3">
      <c r="A3" s="24" t="inlineStr">
        <is>
          <t>ОГРН 1136320021200</t>
        </is>
      </c>
      <c r="J3" s="5" t="n"/>
      <c r="K3" s="5" t="n"/>
      <c r="L3" s="5" t="n"/>
      <c r="M3" s="5" t="n"/>
      <c r="N3" s="5" t="n"/>
    </row>
    <row r="4">
      <c r="A4" s="24" t="inlineStr">
        <is>
          <t>Юр. Адрес: 445037, Самарская обл., г. Тольятти, Юбилейная ул., 31И, помещ. 1009</t>
        </is>
      </c>
      <c r="J4" s="30" t="n"/>
    </row>
    <row r="5">
      <c r="A5" s="14" t="inlineStr">
        <is>
          <t>Протокол №</t>
        </is>
      </c>
      <c r="C5" s="18" t="inlineStr">
        <is>
          <t xml:space="preserve">№ С-ДУГ/11-05-2023/247521246 </t>
        </is>
      </c>
      <c r="F5" t="inlineStr">
        <is>
          <t>от</t>
        </is>
      </c>
      <c r="G5" s="31" t="inlineStr">
        <is>
          <t>11.05.2023</t>
        </is>
      </c>
    </row>
    <row r="6">
      <c r="A6" t="inlineStr">
        <is>
          <t>Тип СИ:</t>
        </is>
      </c>
      <c r="B6" s="14" t="inlineStr">
        <is>
          <t xml:space="preserve"> СГБМ-1,6; СГБМ-1,6; </t>
        </is>
      </c>
    </row>
    <row r="7">
      <c r="A7" s="14" t="inlineStr">
        <is>
          <t>Заводской №:</t>
        </is>
      </c>
      <c r="C7" s="21" t="inlineStr">
        <is>
          <t>0246188</t>
        </is>
      </c>
      <c r="F7" s="22" t="inlineStr">
        <is>
          <t>Номер в ФИФ:</t>
        </is>
      </c>
      <c r="H7" s="23" t="inlineStr">
        <is>
          <t>27702-04</t>
        </is>
      </c>
    </row>
    <row r="8">
      <c r="A8" s="14" t="inlineStr">
        <is>
          <t>Принадлежит:</t>
        </is>
      </c>
      <c r="C8" s="29" t="inlineStr">
        <is>
          <t>ЮЛ</t>
        </is>
      </c>
    </row>
    <row r="9">
      <c r="A9" s="14" t="inlineStr">
        <is>
          <t>Поверен в соответствии с:</t>
        </is>
      </c>
      <c r="D9" s="14" t="inlineStr">
        <is>
          <t>ПДЕК.407292.001 И1</t>
        </is>
      </c>
    </row>
    <row r="10">
      <c r="A10" s="23" t="n"/>
    </row>
    <row r="11">
      <c r="A11" s="14" t="inlineStr">
        <is>
          <t>Средства поверки:</t>
        </is>
      </c>
      <c r="C11" s="14" t="inlineStr">
        <is>
          <t>72475.18.1Р.00728296;</t>
        </is>
      </c>
    </row>
    <row r="12">
      <c r="A12" s="14" t="inlineStr">
        <is>
          <t>Термогигрометр ИВА-6Н-Д № 2334, № ФИФ 46434-11;</t>
        </is>
      </c>
    </row>
    <row r="13">
      <c r="A13" s="14" t="n"/>
    </row>
    <row r="14">
      <c r="A14" t="inlineStr">
        <is>
          <t>Условия поверки:</t>
        </is>
      </c>
      <c r="C14" s="14" t="inlineStr">
        <is>
          <t xml:space="preserve"> температура: 22,6 С; атм. давление: 101,0 кПа; отн. влажность: 37,1 % </t>
        </is>
      </c>
    </row>
    <row r="15">
      <c r="A15" s="14" t="n"/>
    </row>
    <row r="16">
      <c r="A16" s="25" t="inlineStr">
        <is>
          <t>Qmin</t>
        </is>
      </c>
      <c r="B16" s="32" t="n"/>
      <c r="C16" s="32" t="n"/>
      <c r="D16" s="32" t="n"/>
      <c r="E16" s="33" t="n"/>
      <c r="F16" s="25" t="inlineStr">
        <is>
          <t>0,5*Qmax</t>
        </is>
      </c>
      <c r="G16" s="32" t="n"/>
      <c r="H16" s="32" t="n"/>
      <c r="I16" s="32" t="n"/>
      <c r="J16" s="33" t="n"/>
    </row>
    <row r="17">
      <c r="A17" s="25" t="inlineStr">
        <is>
          <t>Q1, м3/ч</t>
        </is>
      </c>
      <c r="B17" s="25" t="inlineStr">
        <is>
          <t>Vэт1изм, л</t>
        </is>
      </c>
      <c r="C17" s="25" t="inlineStr">
        <is>
          <t>Vси1изм, л</t>
        </is>
      </c>
      <c r="D17" s="27" t="inlineStr">
        <is>
          <t>∆1изм, %</t>
        </is>
      </c>
      <c r="E17" s="25" t="inlineStr">
        <is>
          <t>Поправка по разн.давл., %</t>
        </is>
      </c>
      <c r="F17" s="25" t="inlineStr">
        <is>
          <t>Q2, м3/ч</t>
        </is>
      </c>
      <c r="G17" s="25" t="inlineStr">
        <is>
          <t>Vэт2изм, л</t>
        </is>
      </c>
      <c r="H17" s="25" t="inlineStr">
        <is>
          <t>Vси2изм, л</t>
        </is>
      </c>
      <c r="I17" s="27" t="inlineStr">
        <is>
          <t>∆2изм, %</t>
        </is>
      </c>
      <c r="J17" s="25" t="inlineStr">
        <is>
          <t>Поправка по разн.давл., %</t>
        </is>
      </c>
    </row>
    <row customHeight="1" ht="36.75" r="18" s="7">
      <c r="A18" s="34" t="n"/>
      <c r="B18" s="34" t="n"/>
      <c r="C18" s="34" t="n"/>
      <c r="D18" s="34" t="n"/>
      <c r="E18" s="34" t="n"/>
      <c r="F18" s="34" t="n"/>
      <c r="G18" s="34" t="n"/>
      <c r="H18" s="34" t="n"/>
      <c r="I18" s="34" t="n"/>
      <c r="J18" s="34" t="n"/>
    </row>
    <row r="19">
      <c r="A19" s="35">
        <f>RANDBETWEEN(160,169)/10000</f>
        <v/>
      </c>
      <c r="B19" s="35">
        <f>RANDBETWEEN(1560,1640)/1000</f>
        <v/>
      </c>
      <c r="C19" s="35" t="n">
        <v>1.6</v>
      </c>
      <c r="D19" s="35">
        <f>(C19-B19)/B19*100</f>
        <v/>
      </c>
      <c r="E19" s="35" t="n">
        <v>0.01</v>
      </c>
      <c r="F19" s="35">
        <f>RANDBETWEEN(1250,1259)/1000</f>
        <v/>
      </c>
      <c r="G19" s="35">
        <f>RANDBETWEEN(61600,63400)/1000</f>
        <v/>
      </c>
      <c r="H19" s="35" t="n">
        <v>62.5</v>
      </c>
      <c r="I19" s="35">
        <f>(H19-G19)/G19*100</f>
        <v/>
      </c>
      <c r="J19" s="35" t="n">
        <v>0.1</v>
      </c>
    </row>
    <row customHeight="1" ht="16.5" r="20" s="7">
      <c r="A20" s="26" t="inlineStr">
        <is>
          <t>Qmax</t>
        </is>
      </c>
      <c r="B20" s="36" t="n"/>
      <c r="C20" s="36" t="n"/>
      <c r="D20" s="36" t="n"/>
      <c r="E20" s="37" t="n"/>
      <c r="F20" s="25" t="inlineStr">
        <is>
          <t>Потеря давления при Qmax, Па</t>
        </is>
      </c>
      <c r="G20" s="38" t="n"/>
      <c r="H20" s="38" t="n"/>
      <c r="I20" s="38" t="n"/>
      <c r="J20" s="38" t="n"/>
      <c r="K20" s="38" t="n"/>
      <c r="L20" s="38" t="n"/>
      <c r="M20" s="38" t="n"/>
      <c r="N20" s="38" t="n"/>
      <c r="O20" s="38" t="n"/>
      <c r="P20" s="10" t="n"/>
    </row>
    <row customHeight="1" ht="38.25" r="21" s="7">
      <c r="A21" s="25" t="inlineStr">
        <is>
          <t>Q3, м3/ч</t>
        </is>
      </c>
      <c r="B21" s="25" t="inlineStr">
        <is>
          <t>Vэт3изм, л</t>
        </is>
      </c>
      <c r="C21" s="25" t="inlineStr">
        <is>
          <t>Vси3изм, л</t>
        </is>
      </c>
      <c r="D21" s="27" t="inlineStr">
        <is>
          <t>∆3изм, %</t>
        </is>
      </c>
      <c r="E21" s="25" t="inlineStr">
        <is>
          <t>Поправка по разн.давл., %</t>
        </is>
      </c>
      <c r="F21" s="39" t="n"/>
      <c r="G21" s="38" t="n"/>
      <c r="H21" s="38" t="n"/>
      <c r="I21" s="38" t="n"/>
      <c r="J21" s="38" t="n"/>
      <c r="K21" s="38" t="n"/>
      <c r="L21" s="38" t="n"/>
      <c r="M21" s="38" t="n"/>
      <c r="N21" s="38" t="n"/>
      <c r="O21" s="38" t="n"/>
      <c r="P21" s="10" t="n"/>
    </row>
    <row r="22">
      <c r="A22" s="34" t="n"/>
      <c r="B22" s="34" t="n"/>
      <c r="C22" s="34" t="n"/>
      <c r="D22" s="34" t="n"/>
      <c r="E22" s="34" t="n"/>
      <c r="F22" s="34" t="n"/>
      <c r="G22" s="38" t="n"/>
      <c r="H22" s="38" t="n"/>
      <c r="I22" s="38" t="n"/>
      <c r="J22" s="38" t="n"/>
      <c r="K22" s="38" t="n"/>
      <c r="L22" s="38" t="n"/>
      <c r="M22" s="38" t="n"/>
      <c r="N22" s="38" t="n"/>
      <c r="O22" s="38" t="n"/>
      <c r="P22" s="10" t="n"/>
    </row>
    <row r="23">
      <c r="A23" s="35">
        <f>RANDBETWEEN(2455,2510)/1000</f>
        <v/>
      </c>
      <c r="B23" s="35">
        <f>RANDBETWEEN(123200,126900)/1000</f>
        <v/>
      </c>
      <c r="C23" s="35" t="n">
        <v>125</v>
      </c>
      <c r="D23" s="35">
        <f>(C23-B23)/B23*100</f>
        <v/>
      </c>
      <c r="E23" s="35" t="n">
        <v>0.2</v>
      </c>
      <c r="F23" s="3" t="n">
        <v>100</v>
      </c>
      <c r="G23" s="38" t="n"/>
      <c r="H23" s="38" t="n"/>
      <c r="I23" s="38" t="n"/>
      <c r="J23" s="38" t="n"/>
      <c r="K23" s="38" t="n"/>
      <c r="L23" s="38" t="n"/>
      <c r="M23" s="38" t="n"/>
      <c r="N23" s="38" t="n"/>
      <c r="O23" s="38" t="n"/>
      <c r="P23" s="10" t="n"/>
    </row>
    <row customHeight="1" ht="11.25" r="24" s="7">
      <c r="A24" s="25" t="inlineStr">
        <is>
          <t>Допустимая основная относительная погрешность, %</t>
        </is>
      </c>
      <c r="B24" s="40" t="n"/>
      <c r="C24" s="41" t="n"/>
    </row>
    <row customHeight="1" ht="22.5" r="25" s="7">
      <c r="A25" s="42" t="n"/>
      <c r="B25" s="36" t="n"/>
      <c r="C25" s="37" t="n"/>
    </row>
    <row r="26">
      <c r="A26" s="25" t="inlineStr">
        <is>
          <t>при Qmin</t>
        </is>
      </c>
      <c r="B26" s="25" t="inlineStr">
        <is>
          <t>при 0,5*Qmax</t>
        </is>
      </c>
      <c r="C26" s="25" t="inlineStr">
        <is>
          <t>при Qmax</t>
        </is>
      </c>
    </row>
    <row r="27">
      <c r="A27" s="39" t="n"/>
      <c r="B27" s="39" t="n"/>
      <c r="C27" s="39" t="n"/>
    </row>
    <row r="28">
      <c r="A28" s="34" t="n"/>
      <c r="B28" s="34" t="n"/>
      <c r="C28" s="34" t="n"/>
    </row>
    <row r="29">
      <c r="A29" s="4" t="n">
        <v>3</v>
      </c>
      <c r="B29" s="4" t="n">
        <v>1.5</v>
      </c>
      <c r="C29" s="4" t="n">
        <v>1.5</v>
      </c>
    </row>
    <row r="31">
      <c r="A31" t="inlineStr">
        <is>
          <t>Счетчик газа</t>
        </is>
      </c>
      <c r="C31" s="28" t="inlineStr">
        <is>
          <t>годен</t>
        </is>
      </c>
    </row>
    <row r="32">
      <c r="D32" s="11" t="n"/>
      <c r="E32" s="11" t="n"/>
    </row>
    <row r="33">
      <c r="A33" s="12" t="inlineStr">
        <is>
          <t>Дата поверки:</t>
        </is>
      </c>
      <c r="B33" s="12" t="n"/>
      <c r="C33" s="15" t="inlineStr">
        <is>
          <t>11.05.2023</t>
        </is>
      </c>
      <c r="E33" s="11" t="n"/>
    </row>
    <row r="34">
      <c r="A34" s="12" t="n"/>
      <c r="B34" s="12" t="n"/>
      <c r="C34" s="12" t="n"/>
      <c r="D34" s="12" t="n"/>
    </row>
    <row r="35">
      <c r="A35" s="16" t="inlineStr">
        <is>
          <t>Поверитель:</t>
        </is>
      </c>
      <c r="C35" s="17" t="inlineStr">
        <is>
          <t>Пустобаев Д.В.</t>
        </is>
      </c>
    </row>
  </sheetData>
  <mergeCells count="50">
    <mergeCell ref="H7:I7"/>
    <mergeCell ref="A17:A18"/>
    <mergeCell ref="A35:B35"/>
    <mergeCell ref="A5:B5"/>
    <mergeCell ref="D21:D22"/>
    <mergeCell ref="B26:B28"/>
    <mergeCell ref="C17:C18"/>
    <mergeCell ref="C14:I14"/>
    <mergeCell ref="D9:I9"/>
    <mergeCell ref="C26:C28"/>
    <mergeCell ref="B17:B18"/>
    <mergeCell ref="A4:I4"/>
    <mergeCell ref="F7:G7"/>
    <mergeCell ref="B6:I6"/>
    <mergeCell ref="A15:I15"/>
    <mergeCell ref="E17:E18"/>
    <mergeCell ref="A20:E20"/>
    <mergeCell ref="A26:A28"/>
    <mergeCell ref="G17:G18"/>
    <mergeCell ref="A7:B7"/>
    <mergeCell ref="C5:D5"/>
    <mergeCell ref="G5:H5"/>
    <mergeCell ref="C35:D35"/>
    <mergeCell ref="A9:C9"/>
    <mergeCell ref="C33:D33"/>
    <mergeCell ref="A12:I12"/>
    <mergeCell ref="A10:I10"/>
    <mergeCell ref="A13:I13"/>
    <mergeCell ref="A21:A22"/>
    <mergeCell ref="C8:I8"/>
    <mergeCell ref="A24:C25"/>
    <mergeCell ref="C21:C22"/>
    <mergeCell ref="A8:B8"/>
    <mergeCell ref="B21:B22"/>
    <mergeCell ref="E21:E22"/>
    <mergeCell ref="C31:D31"/>
    <mergeCell ref="A1:I1"/>
    <mergeCell ref="D17:D18"/>
    <mergeCell ref="C11:I11"/>
    <mergeCell ref="A16:E16"/>
    <mergeCell ref="A3:I3"/>
    <mergeCell ref="F17:F18"/>
    <mergeCell ref="F16:J16"/>
    <mergeCell ref="F20:F22"/>
    <mergeCell ref="I17:I18"/>
    <mergeCell ref="A2:I2"/>
    <mergeCell ref="C7:E7"/>
    <mergeCell ref="A11:B11"/>
    <mergeCell ref="J17:J18"/>
    <mergeCell ref="H17:H18"/>
  </mergeCells>
  <pageMargins bottom="0.75" footer="0.3" header="0.3" left="0.25" right="0.25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2023-09-13T19:49:36Z</dcterms:modified>
</cp:coreProperties>
</file>