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F72" i="1" l="1"/>
  <c r="I72" i="1"/>
  <c r="A71" i="1"/>
  <c r="A90" i="1" s="1"/>
  <c r="A70" i="1"/>
  <c r="A89" i="1" s="1"/>
  <c r="A69" i="1"/>
  <c r="A88" i="1" s="1"/>
  <c r="A68" i="1"/>
  <c r="A87" i="1" s="1"/>
  <c r="A67" i="1"/>
  <c r="A86" i="1" s="1"/>
  <c r="A66" i="1"/>
  <c r="A85" i="1" s="1"/>
  <c r="F62" i="1"/>
  <c r="F81" i="1" s="1"/>
  <c r="F61" i="1"/>
  <c r="F80" i="1" s="1"/>
  <c r="F60" i="1"/>
  <c r="F79" i="1" s="1"/>
  <c r="F59" i="1"/>
  <c r="F78" i="1" s="1"/>
  <c r="F58" i="1"/>
  <c r="F77" i="1" s="1"/>
  <c r="F57" i="1"/>
  <c r="F76" i="1" s="1"/>
  <c r="B62" i="1"/>
  <c r="B81" i="1" s="1"/>
  <c r="B61" i="1"/>
  <c r="B80" i="1" s="1"/>
  <c r="B60" i="1"/>
  <c r="B79" i="1" s="1"/>
  <c r="B59" i="1"/>
  <c r="B78" i="1" s="1"/>
  <c r="B58" i="1"/>
  <c r="B77" i="1" s="1"/>
  <c r="B57" i="1"/>
  <c r="B76" i="1" s="1"/>
  <c r="A52" i="1"/>
  <c r="C52" i="1" s="1"/>
  <c r="A51" i="1"/>
  <c r="C51" i="1" s="1"/>
  <c r="A50" i="1"/>
  <c r="C50" i="1" s="1"/>
  <c r="A49" i="1"/>
  <c r="C49" i="1" s="1"/>
  <c r="A48" i="1"/>
  <c r="C48" i="1" s="1"/>
  <c r="A47" i="1"/>
  <c r="C47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C33" i="1"/>
  <c r="G33" i="1" s="1"/>
  <c r="C32" i="1"/>
  <c r="G32" i="1" s="1"/>
  <c r="C31" i="1"/>
  <c r="G31" i="1" s="1"/>
  <c r="C30" i="1"/>
  <c r="C22" i="1" s="1"/>
  <c r="G22" i="1" s="1"/>
  <c r="C29" i="1"/>
  <c r="G29" i="1" s="1"/>
  <c r="C28" i="1"/>
  <c r="G28" i="1" s="1"/>
  <c r="F20" i="1"/>
  <c r="C72" i="1"/>
  <c r="C91" i="1" s="1"/>
  <c r="B28" i="1"/>
  <c r="F28" i="1" s="1"/>
  <c r="C67" i="1" l="1"/>
  <c r="H62" i="1"/>
  <c r="D57" i="1"/>
  <c r="C25" i="1"/>
  <c r="D25" i="1" s="1"/>
  <c r="G30" i="1"/>
  <c r="C24" i="1"/>
  <c r="G24" i="1" s="1"/>
  <c r="H24" i="1" s="1"/>
  <c r="C23" i="1"/>
  <c r="D23" i="1" s="1"/>
  <c r="D31" i="1"/>
  <c r="C21" i="1"/>
  <c r="C20" i="1"/>
  <c r="G20" i="1" s="1"/>
  <c r="H20" i="1" s="1"/>
  <c r="D62" i="1"/>
  <c r="H57" i="1"/>
  <c r="D28" i="1"/>
  <c r="C66" i="1"/>
  <c r="C68" i="1"/>
  <c r="C71" i="1"/>
  <c r="H22" i="1"/>
  <c r="C69" i="1"/>
  <c r="C70" i="1"/>
  <c r="D32" i="1"/>
  <c r="D33" i="1"/>
  <c r="D59" i="1"/>
  <c r="D22" i="1"/>
  <c r="H29" i="1"/>
  <c r="H59" i="1"/>
  <c r="D60" i="1"/>
  <c r="D76" i="1"/>
  <c r="H60" i="1"/>
  <c r="F91" i="1"/>
  <c r="H77" i="1" s="1"/>
  <c r="I91" i="1"/>
  <c r="C88" i="1" s="1"/>
  <c r="D58" i="1"/>
  <c r="H58" i="1"/>
  <c r="D61" i="1"/>
  <c r="D29" i="1"/>
  <c r="H61" i="1"/>
  <c r="D30" i="1"/>
  <c r="G25" i="1" l="1"/>
  <c r="H25" i="1" s="1"/>
  <c r="D21" i="1"/>
  <c r="G21" i="1"/>
  <c r="H21" i="1" s="1"/>
  <c r="D24" i="1"/>
  <c r="G23" i="1"/>
  <c r="H23" i="1" s="1"/>
  <c r="D20" i="1"/>
  <c r="H28" i="1"/>
  <c r="H31" i="1"/>
  <c r="D81" i="1"/>
  <c r="D77" i="1"/>
  <c r="C85" i="1"/>
  <c r="H30" i="1"/>
  <c r="H76" i="1"/>
  <c r="H32" i="1"/>
  <c r="C89" i="1"/>
  <c r="C86" i="1"/>
  <c r="H33" i="1"/>
  <c r="D78" i="1"/>
  <c r="C90" i="1"/>
  <c r="C87" i="1"/>
  <c r="H80" i="1"/>
  <c r="D80" i="1"/>
  <c r="H79" i="1"/>
  <c r="H78" i="1"/>
  <c r="D79" i="1"/>
  <c r="H81" i="1"/>
</calcChain>
</file>

<file path=xl/sharedStrings.xml><?xml version="1.0" encoding="utf-8"?>
<sst xmlns="http://schemas.openxmlformats.org/spreadsheetml/2006/main" count="107" uniqueCount="59">
  <si>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</si>
  <si>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</si>
  <si>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</si>
  <si>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</si>
  <si>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</si>
  <si>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</si>
  <si>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</si>
  <si>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</si>
  <si>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</si>
  <si>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</si>
  <si>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</si>
  <si>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</si>
  <si>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</si>
  <si>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</si>
  <si>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r>
      <t>δ</t>
    </r>
    <r>
      <rPr>
        <vertAlign val="subscript"/>
        <sz val="10"/>
        <rFont val="Times New Roman"/>
        <family val="1"/>
        <charset val="204"/>
      </rPr>
      <t xml:space="preserve"> ТВW</t>
    </r>
    <r>
      <rPr>
        <sz val="10"/>
        <rFont val="Times New Roman"/>
        <family val="1"/>
        <charset val="204"/>
      </rPr>
      <t>,%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</si>
  <si>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max</t>
    </r>
    <r>
      <rPr>
        <sz val="10"/>
        <rFont val="Times New Roman"/>
        <family val="1"/>
        <charset val="204"/>
      </rPr>
      <t>,%</t>
    </r>
  </si>
  <si>
    <t>±0,2</t>
  </si>
  <si>
    <t>Массовый расход</t>
  </si>
  <si>
    <t>Определение погрешности ТВ при измерении температуры теплоносителя</t>
  </si>
  <si>
    <t>точка поверки</t>
  </si>
  <si>
    <r>
      <t>tиср,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</si>
  <si>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t>№ канала</t>
  </si>
  <si>
    <t>Объемный расход</t>
  </si>
  <si>
    <r>
      <t>δ</t>
    </r>
    <r>
      <rPr>
        <vertAlign val="subscript"/>
        <sz val="12"/>
        <rFont val="Times New Roman"/>
        <family val="1"/>
        <charset val="204"/>
      </rPr>
      <t>Qv</t>
    </r>
    <r>
      <rPr>
        <sz val="12"/>
        <rFont val="Times New Roman"/>
        <family val="1"/>
        <charset val="204"/>
      </rPr>
      <t>, %</t>
    </r>
  </si>
  <si>
    <t>Qvo</t>
  </si>
  <si>
    <t>Qvи</t>
  </si>
  <si>
    <t>Определение погрешности ТВ при измерении объема (массы) и среднего объемного (массового) расхода</t>
  </si>
  <si>
    <t>ρ(кг/м3)=</t>
  </si>
  <si>
    <t>№ измери-тельного канала</t>
  </si>
  <si>
    <r>
      <t>Обьём V , М</t>
    </r>
    <r>
      <rPr>
        <vertAlign val="superscript"/>
        <sz val="10"/>
        <rFont val="Times New Roman"/>
        <family val="1"/>
        <charset val="204"/>
      </rPr>
      <t>3</t>
    </r>
  </si>
  <si>
    <r>
      <t>δ</t>
    </r>
    <r>
      <rPr>
        <vertAlign val="subscript"/>
        <sz val="12"/>
        <rFont val="Times New Roman"/>
        <family val="1"/>
        <charset val="204"/>
      </rPr>
      <t>v</t>
    </r>
    <r>
      <rPr>
        <sz val="12"/>
        <rFont val="Times New Roman"/>
        <family val="1"/>
        <charset val="204"/>
      </rPr>
      <t>%</t>
    </r>
  </si>
  <si>
    <t>Vо</t>
  </si>
  <si>
    <t>Vи</t>
  </si>
  <si>
    <t>Масса М, т</t>
  </si>
  <si>
    <r>
      <t>δ</t>
    </r>
    <r>
      <rPr>
        <sz val="8"/>
        <rFont val="Times New Roman"/>
        <family val="1"/>
        <charset val="204"/>
      </rPr>
      <t>m,</t>
    </r>
    <r>
      <rPr>
        <sz val="12"/>
        <rFont val="Times New Roman"/>
        <family val="1"/>
        <charset val="204"/>
      </rPr>
      <t>%</t>
    </r>
  </si>
  <si>
    <r>
      <t>δ</t>
    </r>
    <r>
      <rPr>
        <vertAlign val="subscript"/>
        <sz val="12"/>
        <rFont val="Times New Roman"/>
        <family val="1"/>
        <charset val="204"/>
      </rPr>
      <t>Qm</t>
    </r>
    <r>
      <rPr>
        <sz val="12"/>
        <rFont val="Times New Roman"/>
        <family val="1"/>
        <charset val="204"/>
      </rPr>
      <t>, %</t>
    </r>
  </si>
  <si>
    <t>Мо</t>
  </si>
  <si>
    <t>Ми</t>
  </si>
  <si>
    <t>Qmo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</si>
  <si>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</si>
  <si>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</si>
  <si>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</si>
  <si>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ТВt</t>
    </r>
    <r>
      <rPr>
        <sz val="10"/>
        <rFont val="Times New Roman"/>
        <family val="1"/>
        <charset val="204"/>
      </rPr>
      <t>,%</t>
    </r>
  </si>
  <si>
    <t>±0,5</t>
  </si>
  <si>
    <t>Определение погрешности ТВ при измерении количества тепловой энергии и тепловой мощности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</si>
  <si>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</si>
  <si>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</si>
  <si>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</si>
  <si>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t>Wи, Гкал</t>
  </si>
  <si>
    <t>Wo1=</t>
  </si>
  <si>
    <t>Eи, Гкал/ч</t>
  </si>
  <si>
    <r>
      <t>δ</t>
    </r>
    <r>
      <rPr>
        <vertAlign val="subscript"/>
        <sz val="10"/>
        <rFont val="Times New Roman"/>
        <family val="1"/>
        <charset val="204"/>
      </rPr>
      <t xml:space="preserve"> ТВE</t>
    </r>
    <r>
      <rPr>
        <sz val="10"/>
        <rFont val="Times New Roman"/>
        <family val="1"/>
        <charset val="204"/>
      </rPr>
      <t>,%</t>
    </r>
  </si>
  <si>
    <t>Eo1=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</si>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</sst>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0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3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7" fontId="3" fillId="0" borderId="6" xfId="0" applyNumberFormat="1" applyFont="1" applyBorder="1" applyAlignment="1">
      <alignment horizontal="center" vertical="center"/>
    </xf>
    <xf numFmtId="167" fontId="3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7" fontId="3" fillId="0" borderId="12" xfId="0" applyNumberFormat="1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12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165" fontId="3" fillId="0" borderId="5" xfId="0" applyNumberFormat="1" applyFont="1" applyBorder="1" applyAlignment="1">
      <alignment horizontal="center" vertical="center"/>
    </xf>
    <xf numFmtId="165" fontId="0" fillId="0" borderId="6" xfId="0" applyNumberFormat="1" applyBorder="1"/>
    <xf numFmtId="165" fontId="3" fillId="0" borderId="6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zoomScaleNormal="100" workbookViewId="0">
      <selection activeCell="K5" sqref="K5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x14ac:dyDescent="0.25">
      <c r="A1" s="45" t="s">
        <v>9</v>
      </c>
      <c r="B1" s="45"/>
      <c r="C1" s="45"/>
      <c r="D1" s="45"/>
      <c r="E1" s="45"/>
      <c r="F1" s="45"/>
      <c r="G1" s="45"/>
      <c r="H1" s="45"/>
      <c r="I1" s="45"/>
    </row>
    <row r="2" spans="1:21" x14ac:dyDescent="0.25">
      <c r="A2" s="45" t="s">
        <v>10</v>
      </c>
      <c r="B2" s="45"/>
      <c r="C2" s="45"/>
      <c r="D2" s="45"/>
      <c r="E2" s="45"/>
      <c r="F2" s="45"/>
      <c r="G2" s="45"/>
      <c r="H2" s="45"/>
      <c r="I2" s="45"/>
    </row>
    <row r="3" spans="1:21" x14ac:dyDescent="0.25">
      <c r="A3" s="45" t="s">
        <v>11</v>
      </c>
      <c r="B3" s="45"/>
      <c r="C3" s="45"/>
      <c r="D3" s="45"/>
      <c r="E3" s="45"/>
      <c r="F3" s="45"/>
      <c r="G3" s="45"/>
      <c r="H3" s="45"/>
      <c r="I3" s="45"/>
    </row>
    <row r="4" spans="1:21" x14ac:dyDescent="0.25">
      <c r="A4" s="45" t="s">
        <v>12</v>
      </c>
      <c r="B4" s="45"/>
      <c r="C4" s="45"/>
      <c r="D4" s="45"/>
      <c r="E4" s="45"/>
      <c r="F4" s="45"/>
      <c r="G4" s="45"/>
      <c r="H4" s="45"/>
      <c r="I4" s="45"/>
    </row>
    <row r="5" spans="1:21" x14ac:dyDescent="0.25">
      <c r="A5" s="40" t="s">
        <v>0</v>
      </c>
      <c r="B5" s="40"/>
      <c r="C5" s="46"/>
      <c r="D5" s="47"/>
      <c r="E5" s="1"/>
      <c r="F5" s="1" t="s">
        <v>1</v>
      </c>
      <c r="G5" s="48"/>
      <c r="H5" s="48"/>
      <c r="I5" s="1"/>
    </row>
    <row r="6" spans="1:21" x14ac:dyDescent="0.25">
      <c r="A6" s="3" t="s">
        <v>53</v>
      </c>
      <c r="B6" s="39"/>
      <c r="C6" s="39"/>
      <c r="D6" s="39"/>
      <c r="E6" s="39"/>
      <c r="F6" s="39"/>
      <c r="G6" s="39"/>
      <c r="H6" s="39"/>
      <c r="I6" s="3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39" t="s">
        <v>54</v>
      </c>
      <c r="B7" s="39"/>
      <c r="C7" s="42"/>
      <c r="D7" s="42"/>
      <c r="E7" s="42"/>
      <c r="F7" s="44" t="s">
        <v>8</v>
      </c>
      <c r="G7" s="44"/>
      <c r="H7" s="43"/>
      <c r="I7" s="43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39" t="s">
        <v>3</v>
      </c>
      <c r="B8" s="39"/>
      <c r="C8" s="41" t="s">
        <v>55</v>
      </c>
      <c r="D8" s="39"/>
      <c r="E8" s="39"/>
      <c r="F8" s="39"/>
      <c r="G8" s="39"/>
      <c r="H8" s="39"/>
      <c r="I8" s="39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39" t="s">
        <v>2</v>
      </c>
      <c r="B9" s="39"/>
      <c r="C9" s="39"/>
      <c r="D9" s="39"/>
      <c r="E9" s="39"/>
      <c r="F9" s="39"/>
      <c r="G9" s="39"/>
      <c r="H9" s="39"/>
      <c r="I9" s="39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43"/>
      <c r="B10" s="43"/>
      <c r="C10" s="43"/>
      <c r="D10" s="43"/>
      <c r="E10" s="43"/>
      <c r="F10" s="43"/>
      <c r="G10" s="43"/>
      <c r="H10" s="43"/>
      <c r="I10" s="4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39" t="s">
        <v>4</v>
      </c>
      <c r="B11" s="39"/>
      <c r="C11" s="39" t="s">
        <v>57</v>
      </c>
      <c r="D11" s="39"/>
      <c r="E11" s="39"/>
      <c r="F11" s="39"/>
      <c r="G11" s="39"/>
      <c r="H11" s="39"/>
      <c r="I11" s="3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39" t="s">
        <v>58</v>
      </c>
      <c r="B12" s="39"/>
      <c r="C12" s="39"/>
      <c r="D12" s="39"/>
      <c r="E12" s="39"/>
      <c r="F12" s="39"/>
      <c r="G12" s="39"/>
      <c r="H12" s="39"/>
      <c r="I12" s="3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39"/>
      <c r="B13" s="39"/>
      <c r="C13" s="39"/>
      <c r="D13" s="39"/>
      <c r="E13" s="39"/>
      <c r="F13" s="39"/>
      <c r="G13" s="39"/>
      <c r="H13" s="39"/>
      <c r="I13" s="3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t="s">
        <v>5</v>
      </c>
      <c r="C14" s="40"/>
      <c r="D14" s="40"/>
      <c r="E14" s="40"/>
      <c r="F14" s="40"/>
      <c r="G14" s="40"/>
      <c r="H14" s="40"/>
      <c r="I14" s="4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40"/>
      <c r="B15" s="40"/>
      <c r="C15" s="40"/>
      <c r="D15" s="40"/>
      <c r="E15" s="40"/>
      <c r="F15" s="40"/>
      <c r="G15" s="40"/>
      <c r="H15" s="40"/>
      <c r="I15" s="4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s="7" customFormat="1" ht="12.75" x14ac:dyDescent="0.25">
      <c r="A16" s="73" t="s">
        <v>26</v>
      </c>
      <c r="B16" s="73"/>
      <c r="C16" s="73"/>
      <c r="D16" s="73"/>
      <c r="E16" s="73"/>
      <c r="F16" s="73"/>
      <c r="G16" s="73"/>
      <c r="H16" s="73"/>
      <c r="I16" s="73"/>
      <c r="J16" s="73"/>
    </row>
    <row r="17" spans="1:9" x14ac:dyDescent="0.25">
      <c r="A17" s="23" t="s">
        <v>27</v>
      </c>
      <c r="B17" s="4">
        <v>966.01840000000004</v>
      </c>
    </row>
    <row r="18" spans="1:9" ht="15.75" customHeight="1" x14ac:dyDescent="0.25">
      <c r="A18" s="49" t="s">
        <v>28</v>
      </c>
      <c r="B18" s="55" t="s">
        <v>29</v>
      </c>
      <c r="C18" s="56"/>
      <c r="D18" s="63" t="s">
        <v>30</v>
      </c>
      <c r="E18" s="37" t="s">
        <v>15</v>
      </c>
      <c r="F18" s="61" t="s">
        <v>22</v>
      </c>
      <c r="G18" s="62"/>
      <c r="H18" s="63" t="s">
        <v>23</v>
      </c>
      <c r="I18" s="37" t="s">
        <v>15</v>
      </c>
    </row>
    <row r="19" spans="1:9" ht="20.25" customHeight="1" x14ac:dyDescent="0.25">
      <c r="A19" s="50"/>
      <c r="B19" s="24" t="s">
        <v>31</v>
      </c>
      <c r="C19" s="8" t="s">
        <v>32</v>
      </c>
      <c r="D19" s="64"/>
      <c r="E19" s="37"/>
      <c r="F19" s="8" t="s">
        <v>24</v>
      </c>
      <c r="G19" s="8" t="s">
        <v>25</v>
      </c>
      <c r="H19" s="64"/>
      <c r="I19" s="37"/>
    </row>
    <row r="20" spans="1:9" x14ac:dyDescent="0.25">
      <c r="A20" s="14">
        <v>1</v>
      </c>
      <c r="B20" s="74">
        <v>10</v>
      </c>
      <c r="C20" s="15">
        <f ca="1">C28*1000/966.001</f>
        <v>9.9989544524281033</v>
      </c>
      <c r="D20" s="25">
        <f ca="1">(C20/B20-1)*100</f>
        <v>-1.0455475718962326E-2</v>
      </c>
      <c r="E20" s="77" t="s">
        <v>16</v>
      </c>
      <c r="F20" s="74">
        <f>B20*60/10</f>
        <v>60</v>
      </c>
      <c r="G20" s="15">
        <f ca="1">C20*60/10</f>
        <v>59.993726714568616</v>
      </c>
      <c r="H20" s="25">
        <f ca="1">(G20/F20-1)*100</f>
        <v>-1.0455475718973428E-2</v>
      </c>
      <c r="I20" s="68" t="s">
        <v>16</v>
      </c>
    </row>
    <row r="21" spans="1:9" x14ac:dyDescent="0.25">
      <c r="A21" s="14">
        <v>2</v>
      </c>
      <c r="B21" s="75"/>
      <c r="C21" s="15">
        <f ca="1">C29*1000/966.001</f>
        <v>9.9979192568123629</v>
      </c>
      <c r="D21" s="25">
        <f ca="1">(C21/B20-1)*100</f>
        <v>-2.0807431876368465E-2</v>
      </c>
      <c r="E21" s="78"/>
      <c r="F21" s="75"/>
      <c r="G21" s="15">
        <f ca="1">C21*60/10</f>
        <v>59.987515540874178</v>
      </c>
      <c r="H21" s="25">
        <f ca="1">(G21/F20-1)*100</f>
        <v>-2.0807431876368465E-2</v>
      </c>
      <c r="I21" s="69"/>
    </row>
    <row r="22" spans="1:9" x14ac:dyDescent="0.25">
      <c r="A22" s="14">
        <v>3</v>
      </c>
      <c r="B22" s="75"/>
      <c r="C22" s="15">
        <f ca="1">C30*1000/966.001</f>
        <v>9.9989544524281033</v>
      </c>
      <c r="D22" s="25">
        <f ca="1">((C22/B20)-1)*100</f>
        <v>-1.0455475718962326E-2</v>
      </c>
      <c r="E22" s="78"/>
      <c r="F22" s="75"/>
      <c r="G22" s="15">
        <f t="shared" ref="G22:G25" ca="1" si="0">C22*60/10</f>
        <v>59.993726714568616</v>
      </c>
      <c r="H22" s="25">
        <f ca="1">(G22/F20-1)*100</f>
        <v>-1.0455475718973428E-2</v>
      </c>
      <c r="I22" s="69"/>
    </row>
    <row r="23" spans="1:9" x14ac:dyDescent="0.25">
      <c r="A23" s="14">
        <v>4</v>
      </c>
      <c r="B23" s="75"/>
      <c r="C23" s="15">
        <f t="shared" ref="C23:C25" ca="1" si="1">C31*1000/966.001</f>
        <v>9.9968840611966243</v>
      </c>
      <c r="D23" s="25">
        <f ca="1">((C23/B20)-1)*100</f>
        <v>-3.11593880337524E-2</v>
      </c>
      <c r="E23" s="78"/>
      <c r="F23" s="75"/>
      <c r="G23" s="15">
        <f t="shared" ca="1" si="0"/>
        <v>59.981304367179746</v>
      </c>
      <c r="H23" s="25">
        <f ca="1">(G23/F20-1)*100</f>
        <v>-3.11593880337524E-2</v>
      </c>
      <c r="I23" s="69"/>
    </row>
    <row r="24" spans="1:9" x14ac:dyDescent="0.25">
      <c r="A24" s="14">
        <v>5</v>
      </c>
      <c r="B24" s="75"/>
      <c r="C24" s="15">
        <f t="shared" ca="1" si="1"/>
        <v>9.9968840611966243</v>
      </c>
      <c r="D24" s="25">
        <f ca="1">((C24/B20)-1)*100</f>
        <v>-3.11593880337524E-2</v>
      </c>
      <c r="E24" s="78"/>
      <c r="F24" s="75"/>
      <c r="G24" s="15">
        <f t="shared" ca="1" si="0"/>
        <v>59.981304367179746</v>
      </c>
      <c r="H24" s="25">
        <f ca="1">(G24/F20-1)*100</f>
        <v>-3.11593880337524E-2</v>
      </c>
      <c r="I24" s="69"/>
    </row>
    <row r="25" spans="1:9" x14ac:dyDescent="0.25">
      <c r="A25" s="14">
        <v>6</v>
      </c>
      <c r="B25" s="76"/>
      <c r="C25" s="15">
        <f t="shared" ca="1" si="1"/>
        <v>9.9999896480438437</v>
      </c>
      <c r="D25" s="25">
        <f ca="1">((C25/B20)-1)*100</f>
        <v>-1.0351956156728903E-4</v>
      </c>
      <c r="E25" s="79"/>
      <c r="F25" s="76"/>
      <c r="G25" s="15">
        <f t="shared" ca="1" si="0"/>
        <v>59.999937888263062</v>
      </c>
      <c r="H25" s="25">
        <f ca="1">(G25/F20-1)*100</f>
        <v>-1.0351956156728903E-4</v>
      </c>
      <c r="I25" s="57"/>
    </row>
    <row r="26" spans="1:9" ht="15" customHeight="1" x14ac:dyDescent="0.25">
      <c r="A26" s="49" t="s">
        <v>28</v>
      </c>
      <c r="B26" s="57" t="s">
        <v>33</v>
      </c>
      <c r="C26" s="36"/>
      <c r="D26" s="60" t="s">
        <v>34</v>
      </c>
      <c r="E26" s="37" t="s">
        <v>15</v>
      </c>
      <c r="F26" s="61" t="s">
        <v>17</v>
      </c>
      <c r="G26" s="62"/>
      <c r="H26" s="63" t="s">
        <v>35</v>
      </c>
      <c r="I26" s="37" t="s">
        <v>15</v>
      </c>
    </row>
    <row r="27" spans="1:9" ht="21" customHeight="1" x14ac:dyDescent="0.25">
      <c r="A27" s="50"/>
      <c r="B27" s="8" t="s">
        <v>36</v>
      </c>
      <c r="C27" s="8" t="s">
        <v>37</v>
      </c>
      <c r="D27" s="60"/>
      <c r="E27" s="37"/>
      <c r="F27" s="8" t="s">
        <v>38</v>
      </c>
      <c r="G27" s="8" t="s">
        <v>25</v>
      </c>
      <c r="H27" s="64"/>
      <c r="I27" s="37"/>
    </row>
    <row r="28" spans="1:9" x14ac:dyDescent="0.25">
      <c r="A28" s="8">
        <v>1</v>
      </c>
      <c r="B28" s="65">
        <f>B20*B17/1000</f>
        <v>9.660184000000001</v>
      </c>
      <c r="C28" s="9">
        <f t="shared" ref="C28:C33" ca="1" si="2">RANDBETWEEN(9657,9662)/1000</f>
        <v>9.6590000000000007</v>
      </c>
      <c r="D28" s="25">
        <f ca="1">((C28/B28)-1)*100</f>
        <v>-1.2256495321416594E-2</v>
      </c>
      <c r="E28" s="68" t="s">
        <v>16</v>
      </c>
      <c r="F28" s="70">
        <f>B28*60/10</f>
        <v>57.961103999999999</v>
      </c>
      <c r="G28" s="26">
        <f ca="1">C28*60/10</f>
        <v>57.954000000000008</v>
      </c>
      <c r="H28" s="25">
        <f ca="1">(G28/F28-1)*100</f>
        <v>-1.2256495321394389E-2</v>
      </c>
      <c r="I28" s="68" t="s">
        <v>16</v>
      </c>
    </row>
    <row r="29" spans="1:9" x14ac:dyDescent="0.25">
      <c r="A29" s="8">
        <v>2</v>
      </c>
      <c r="B29" s="66"/>
      <c r="C29" s="9">
        <f t="shared" ca="1" si="2"/>
        <v>9.6579999999999995</v>
      </c>
      <c r="D29" s="25">
        <f ca="1">(C29/B28-1)*100</f>
        <v>-2.2608265018575491E-2</v>
      </c>
      <c r="E29" s="69"/>
      <c r="F29" s="71"/>
      <c r="G29" s="26">
        <f t="shared" ref="G29:G33" ca="1" si="3">C29*60/10</f>
        <v>57.948</v>
      </c>
      <c r="H29" s="25">
        <f ca="1">(G29/F28-1)*100</f>
        <v>-2.2608265018553286E-2</v>
      </c>
      <c r="I29" s="69"/>
    </row>
    <row r="30" spans="1:9" x14ac:dyDescent="0.25">
      <c r="A30" s="8">
        <v>3</v>
      </c>
      <c r="B30" s="66"/>
      <c r="C30" s="9">
        <f t="shared" ca="1" si="2"/>
        <v>9.6590000000000007</v>
      </c>
      <c r="D30" s="25">
        <f ca="1">(C30/B28-1)*100</f>
        <v>-1.2256495321416594E-2</v>
      </c>
      <c r="E30" s="69"/>
      <c r="F30" s="71"/>
      <c r="G30" s="26">
        <f ca="1">C30*60/10</f>
        <v>57.954000000000008</v>
      </c>
      <c r="H30" s="25">
        <f ca="1">(G30/F28-1)*100</f>
        <v>-1.2256495321394389E-2</v>
      </c>
      <c r="I30" s="69"/>
    </row>
    <row r="31" spans="1:9" x14ac:dyDescent="0.25">
      <c r="A31" s="8">
        <v>4</v>
      </c>
      <c r="B31" s="66"/>
      <c r="C31" s="9">
        <f t="shared" ca="1" si="2"/>
        <v>9.657</v>
      </c>
      <c r="D31" s="25">
        <f ca="1">(C31/B28-1)*100</f>
        <v>-3.2960034715701081E-2</v>
      </c>
      <c r="E31" s="69"/>
      <c r="F31" s="71"/>
      <c r="G31" s="26">
        <f t="shared" ca="1" si="3"/>
        <v>57.941999999999993</v>
      </c>
      <c r="H31" s="25">
        <f ca="1">(G31/F28-1)*100</f>
        <v>-3.2960034715701081E-2</v>
      </c>
      <c r="I31" s="69"/>
    </row>
    <row r="32" spans="1:9" x14ac:dyDescent="0.25">
      <c r="A32" s="8">
        <v>5</v>
      </c>
      <c r="B32" s="66"/>
      <c r="C32" s="9">
        <f t="shared" ca="1" si="2"/>
        <v>9.657</v>
      </c>
      <c r="D32" s="25">
        <f ca="1">(C32/B28-1)*100</f>
        <v>-3.2960034715701081E-2</v>
      </c>
      <c r="E32" s="69"/>
      <c r="F32" s="71"/>
      <c r="G32" s="26">
        <f t="shared" ca="1" si="3"/>
        <v>57.941999999999993</v>
      </c>
      <c r="H32" s="25">
        <f ca="1">(G32/F28-1)*100</f>
        <v>-3.2960034715701081E-2</v>
      </c>
      <c r="I32" s="69"/>
    </row>
    <row r="33" spans="1:19" x14ac:dyDescent="0.25">
      <c r="A33" s="8">
        <v>6</v>
      </c>
      <c r="B33" s="67"/>
      <c r="C33" s="9">
        <f t="shared" ca="1" si="2"/>
        <v>9.66</v>
      </c>
      <c r="D33" s="25">
        <f ca="1">(C33/B28-1)*100</f>
        <v>-1.9047256242799016E-3</v>
      </c>
      <c r="E33" s="57"/>
      <c r="F33" s="72"/>
      <c r="G33" s="26">
        <f t="shared" ca="1" si="3"/>
        <v>57.96</v>
      </c>
      <c r="H33" s="25">
        <f ca="1">(G33/F28-1)*100</f>
        <v>-1.9047256242687993E-3</v>
      </c>
      <c r="I33" s="57"/>
    </row>
    <row r="34" spans="1:19" s="7" customFormat="1" ht="12.75" x14ac:dyDescent="0.25">
      <c r="A34" s="12" t="s">
        <v>18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S34" s="27"/>
    </row>
    <row r="35" spans="1:19" s="7" customFormat="1" ht="15.75" customHeight="1" x14ac:dyDescent="0.25">
      <c r="A35" s="49" t="s">
        <v>19</v>
      </c>
      <c r="B35" s="36" t="s">
        <v>39</v>
      </c>
      <c r="C35" s="36"/>
      <c r="D35" s="36"/>
      <c r="E35" s="36"/>
      <c r="F35" s="36" t="s">
        <v>40</v>
      </c>
      <c r="G35" s="36"/>
      <c r="H35" s="36"/>
      <c r="I35" s="36"/>
      <c r="J35" s="51"/>
      <c r="K35" s="51"/>
      <c r="L35" s="51"/>
      <c r="M35" s="51"/>
    </row>
    <row r="36" spans="1:19" s="7" customFormat="1" ht="12.75" customHeight="1" x14ac:dyDescent="0.25">
      <c r="A36" s="50"/>
      <c r="B36" s="35" t="s">
        <v>20</v>
      </c>
      <c r="C36" s="36"/>
      <c r="D36" s="37" t="s">
        <v>42</v>
      </c>
      <c r="E36" s="37" t="s">
        <v>15</v>
      </c>
      <c r="F36" s="35" t="s">
        <v>20</v>
      </c>
      <c r="G36" s="36"/>
      <c r="H36" s="37" t="s">
        <v>42</v>
      </c>
      <c r="I36" s="37" t="s">
        <v>15</v>
      </c>
      <c r="J36" s="19"/>
      <c r="K36" s="18"/>
      <c r="L36" s="20"/>
      <c r="M36" s="20"/>
    </row>
    <row r="37" spans="1:19" s="7" customFormat="1" ht="12.75" customHeight="1" x14ac:dyDescent="0.25">
      <c r="A37" s="10" t="s">
        <v>21</v>
      </c>
      <c r="B37" s="36"/>
      <c r="C37" s="36"/>
      <c r="D37" s="37"/>
      <c r="E37" s="37"/>
      <c r="F37" s="36"/>
      <c r="G37" s="36"/>
      <c r="H37" s="37"/>
      <c r="I37" s="37"/>
      <c r="J37" s="18"/>
      <c r="K37" s="18"/>
      <c r="L37" s="20"/>
      <c r="M37" s="20"/>
    </row>
    <row r="38" spans="1:19" s="7" customFormat="1" ht="12.75" x14ac:dyDescent="0.25">
      <c r="A38" s="11">
        <v>1</v>
      </c>
      <c r="B38" s="58">
        <f t="shared" ref="B38:B43" ca="1" si="4">RANDBETWEEN(2998,3005)/100</f>
        <v>30</v>
      </c>
      <c r="C38" s="59"/>
      <c r="D38" s="13">
        <f ca="1">(B38/30-1)*100</f>
        <v>0</v>
      </c>
      <c r="E38" s="80" t="s">
        <v>16</v>
      </c>
      <c r="F38" s="38">
        <f t="shared" ref="F38:F43" ca="1" si="5">RANDBETWEEN(6996,7003)/100</f>
        <v>70.02</v>
      </c>
      <c r="G38" s="38"/>
      <c r="H38" s="13">
        <f ca="1">(F38/70-1)*100</f>
        <v>2.8571428571422253E-2</v>
      </c>
      <c r="I38" s="38" t="s">
        <v>16</v>
      </c>
      <c r="J38" s="22"/>
      <c r="K38" s="22"/>
      <c r="L38" s="22"/>
      <c r="M38" s="22"/>
    </row>
    <row r="39" spans="1:19" s="7" customFormat="1" ht="12.75" x14ac:dyDescent="0.25">
      <c r="A39" s="11">
        <v>2</v>
      </c>
      <c r="B39" s="58">
        <f t="shared" ca="1" si="4"/>
        <v>30.05</v>
      </c>
      <c r="C39" s="59"/>
      <c r="D39" s="13">
        <f t="shared" ref="D39:D43" ca="1" si="6">(B39/30-1)*100</f>
        <v>0.16666666666667052</v>
      </c>
      <c r="E39" s="81"/>
      <c r="F39" s="38">
        <f t="shared" ca="1" si="5"/>
        <v>70.03</v>
      </c>
      <c r="G39" s="38"/>
      <c r="H39" s="13">
        <f t="shared" ref="H39:H43" ca="1" si="7">(F39/70-1)*100</f>
        <v>4.2857142857144481E-2</v>
      </c>
      <c r="I39" s="38"/>
      <c r="J39" s="22"/>
      <c r="K39" s="22"/>
      <c r="L39" s="22"/>
      <c r="M39" s="22"/>
    </row>
    <row r="40" spans="1:19" s="7" customFormat="1" ht="12.75" x14ac:dyDescent="0.25">
      <c r="A40" s="11">
        <v>3</v>
      </c>
      <c r="B40" s="58">
        <f t="shared" ca="1" si="4"/>
        <v>30.05</v>
      </c>
      <c r="C40" s="59"/>
      <c r="D40" s="13">
        <f t="shared" ca="1" si="6"/>
        <v>0.16666666666667052</v>
      </c>
      <c r="E40" s="81"/>
      <c r="F40" s="38">
        <f t="shared" ca="1" si="5"/>
        <v>70</v>
      </c>
      <c r="G40" s="38"/>
      <c r="H40" s="13">
        <f t="shared" ca="1" si="7"/>
        <v>0</v>
      </c>
      <c r="I40" s="38"/>
      <c r="J40" s="22"/>
      <c r="K40" s="22"/>
      <c r="L40" s="22"/>
      <c r="M40" s="22"/>
    </row>
    <row r="41" spans="1:19" s="7" customFormat="1" ht="12.75" x14ac:dyDescent="0.25">
      <c r="A41" s="11">
        <v>4</v>
      </c>
      <c r="B41" s="58">
        <f t="shared" ca="1" si="4"/>
        <v>30.04</v>
      </c>
      <c r="C41" s="59"/>
      <c r="D41" s="13">
        <f t="shared" ca="1" si="6"/>
        <v>0.13333333333334085</v>
      </c>
      <c r="E41" s="81"/>
      <c r="F41" s="38">
        <f t="shared" ca="1" si="5"/>
        <v>70</v>
      </c>
      <c r="G41" s="38"/>
      <c r="H41" s="13">
        <f t="shared" ca="1" si="7"/>
        <v>0</v>
      </c>
      <c r="I41" s="38"/>
      <c r="J41" s="22"/>
      <c r="K41" s="22"/>
      <c r="L41" s="22"/>
      <c r="M41" s="22"/>
    </row>
    <row r="42" spans="1:19" s="7" customFormat="1" ht="12.75" x14ac:dyDescent="0.25">
      <c r="A42" s="11">
        <v>5</v>
      </c>
      <c r="B42" s="58">
        <f t="shared" ca="1" si="4"/>
        <v>29.99</v>
      </c>
      <c r="C42" s="59"/>
      <c r="D42" s="13">
        <f t="shared" ca="1" si="6"/>
        <v>-3.3333333333340764E-2</v>
      </c>
      <c r="E42" s="81"/>
      <c r="F42" s="38">
        <f t="shared" ca="1" si="5"/>
        <v>70.03</v>
      </c>
      <c r="G42" s="38"/>
      <c r="H42" s="13">
        <f t="shared" ca="1" si="7"/>
        <v>4.2857142857144481E-2</v>
      </c>
      <c r="I42" s="38"/>
      <c r="J42" s="22"/>
      <c r="K42" s="22"/>
      <c r="L42" s="22"/>
      <c r="M42" s="22"/>
    </row>
    <row r="43" spans="1:19" s="7" customFormat="1" ht="12.75" x14ac:dyDescent="0.25">
      <c r="A43" s="11">
        <v>6</v>
      </c>
      <c r="B43" s="58">
        <f t="shared" ca="1" si="4"/>
        <v>29.98</v>
      </c>
      <c r="C43" s="59"/>
      <c r="D43" s="13">
        <f t="shared" ca="1" si="6"/>
        <v>-6.6666666666670427E-2</v>
      </c>
      <c r="E43" s="82"/>
      <c r="F43" s="38">
        <f t="shared" ca="1" si="5"/>
        <v>69.98</v>
      </c>
      <c r="G43" s="38"/>
      <c r="H43" s="13">
        <f t="shared" ca="1" si="7"/>
        <v>-2.8571428571422253E-2</v>
      </c>
      <c r="I43" s="38"/>
      <c r="J43" s="22"/>
      <c r="K43" s="22"/>
      <c r="L43" s="22"/>
      <c r="M43" s="22"/>
    </row>
    <row r="44" spans="1:19" s="7" customFormat="1" ht="15.75" x14ac:dyDescent="0.25">
      <c r="A44" s="36" t="s">
        <v>41</v>
      </c>
      <c r="B44" s="36"/>
      <c r="C44" s="36"/>
      <c r="D44" s="36"/>
      <c r="E44" s="17"/>
      <c r="F44" s="30"/>
      <c r="G44" s="30"/>
      <c r="H44" s="31"/>
      <c r="I44" s="17"/>
      <c r="J44" s="17"/>
      <c r="K44" s="17"/>
      <c r="L44" s="22"/>
      <c r="M44" s="17"/>
    </row>
    <row r="45" spans="1:19" s="7" customFormat="1" ht="12.75" x14ac:dyDescent="0.25">
      <c r="A45" s="35" t="s">
        <v>20</v>
      </c>
      <c r="B45" s="36"/>
      <c r="C45" s="37" t="s">
        <v>42</v>
      </c>
      <c r="D45" s="37" t="s">
        <v>15</v>
      </c>
      <c r="E45" s="17"/>
      <c r="F45" s="17"/>
      <c r="G45" s="17"/>
      <c r="H45" s="22"/>
      <c r="I45" s="17"/>
      <c r="J45" s="17"/>
      <c r="K45" s="17"/>
      <c r="L45" s="22"/>
      <c r="M45" s="17"/>
    </row>
    <row r="46" spans="1:19" s="7" customFormat="1" ht="12.75" x14ac:dyDescent="0.25">
      <c r="A46" s="36"/>
      <c r="B46" s="36"/>
      <c r="C46" s="37"/>
      <c r="D46" s="37"/>
      <c r="E46" s="17"/>
      <c r="F46" s="17"/>
      <c r="G46" s="17"/>
      <c r="H46" s="22"/>
      <c r="I46" s="17"/>
      <c r="J46" s="17"/>
      <c r="K46" s="17"/>
      <c r="L46" s="22"/>
      <c r="M46" s="17"/>
    </row>
    <row r="47" spans="1:19" s="7" customFormat="1" ht="12.75" x14ac:dyDescent="0.25">
      <c r="A47" s="38">
        <f t="shared" ref="A47:A52" ca="1" si="8">RANDBETWEEN(12992,13004)/100</f>
        <v>129.99</v>
      </c>
      <c r="B47" s="38"/>
      <c r="C47" s="13">
        <f ca="1">(A47/130-1)*100</f>
        <v>-7.6923076922974509E-3</v>
      </c>
      <c r="D47" s="38" t="s">
        <v>16</v>
      </c>
      <c r="E47" s="17"/>
      <c r="F47" s="17"/>
      <c r="G47" s="17"/>
      <c r="H47" s="22"/>
      <c r="I47" s="17"/>
      <c r="J47" s="17"/>
      <c r="K47" s="17"/>
      <c r="L47" s="22"/>
      <c r="M47" s="17"/>
    </row>
    <row r="48" spans="1:19" s="7" customFormat="1" ht="12.75" x14ac:dyDescent="0.25">
      <c r="A48" s="38">
        <f t="shared" ca="1" si="8"/>
        <v>130.04</v>
      </c>
      <c r="B48" s="38"/>
      <c r="C48" s="13">
        <f t="shared" ref="C48:C52" ca="1" si="9">(A48/130-1)*100</f>
        <v>3.0769230769234213E-2</v>
      </c>
      <c r="D48" s="38"/>
      <c r="E48" s="17"/>
      <c r="F48" s="17"/>
      <c r="G48" s="17"/>
      <c r="H48" s="22"/>
      <c r="I48" s="17"/>
      <c r="J48" s="17"/>
      <c r="K48" s="17"/>
      <c r="L48" s="22"/>
      <c r="M48" s="17"/>
    </row>
    <row r="49" spans="1:13" s="7" customFormat="1" ht="12.75" x14ac:dyDescent="0.25">
      <c r="A49" s="38">
        <f t="shared" ca="1" si="8"/>
        <v>129.97</v>
      </c>
      <c r="B49" s="38"/>
      <c r="C49" s="13">
        <f t="shared" ca="1" si="9"/>
        <v>-2.3076923076925659E-2</v>
      </c>
      <c r="D49" s="38"/>
      <c r="E49" s="17"/>
      <c r="F49" s="17"/>
      <c r="G49" s="17"/>
      <c r="H49" s="22"/>
      <c r="I49" s="17"/>
      <c r="J49" s="17"/>
      <c r="K49" s="17"/>
      <c r="L49" s="22"/>
      <c r="M49" s="17"/>
    </row>
    <row r="50" spans="1:13" s="7" customFormat="1" ht="12.75" x14ac:dyDescent="0.25">
      <c r="A50" s="38">
        <f t="shared" ca="1" si="8"/>
        <v>129.97</v>
      </c>
      <c r="B50" s="38"/>
      <c r="C50" s="13">
        <f t="shared" ca="1" si="9"/>
        <v>-2.3076923076925659E-2</v>
      </c>
      <c r="D50" s="38"/>
      <c r="E50" s="17"/>
      <c r="F50" s="17"/>
      <c r="G50" s="17"/>
      <c r="H50" s="22"/>
      <c r="I50" s="17"/>
      <c r="J50" s="17"/>
      <c r="K50" s="17"/>
      <c r="L50" s="22"/>
      <c r="M50" s="17"/>
    </row>
    <row r="51" spans="1:13" s="7" customFormat="1" ht="12.75" x14ac:dyDescent="0.25">
      <c r="A51" s="38">
        <f t="shared" ca="1" si="8"/>
        <v>130.02000000000001</v>
      </c>
      <c r="B51" s="38"/>
      <c r="C51" s="13">
        <f t="shared" ca="1" si="9"/>
        <v>1.5384615384617106E-2</v>
      </c>
      <c r="D51" s="38"/>
      <c r="E51" s="17"/>
      <c r="F51" s="17"/>
      <c r="G51" s="17"/>
      <c r="H51" s="22"/>
      <c r="I51" s="17"/>
      <c r="J51" s="17"/>
      <c r="K51" s="17"/>
      <c r="L51" s="22"/>
      <c r="M51" s="17"/>
    </row>
    <row r="52" spans="1:13" s="7" customFormat="1" ht="12.75" x14ac:dyDescent="0.25">
      <c r="A52" s="38">
        <f t="shared" ca="1" si="8"/>
        <v>129.97999999999999</v>
      </c>
      <c r="B52" s="38"/>
      <c r="C52" s="13">
        <f t="shared" ca="1" si="9"/>
        <v>-1.5384615384628209E-2</v>
      </c>
      <c r="D52" s="38"/>
      <c r="E52" s="17"/>
      <c r="F52" s="17"/>
      <c r="G52" s="17"/>
      <c r="H52" s="22"/>
      <c r="I52" s="17"/>
      <c r="J52" s="17"/>
      <c r="K52" s="17"/>
      <c r="L52" s="22"/>
      <c r="M52" s="17"/>
    </row>
    <row r="53" spans="1:13" x14ac:dyDescent="0.25">
      <c r="A53" s="12" t="s">
        <v>44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s="7" customFormat="1" ht="15.75" customHeight="1" x14ac:dyDescent="0.25">
      <c r="A54" s="49" t="s">
        <v>19</v>
      </c>
      <c r="B54" s="36" t="s">
        <v>45</v>
      </c>
      <c r="C54" s="36"/>
      <c r="D54" s="36"/>
      <c r="E54" s="36"/>
      <c r="F54" s="36" t="s">
        <v>46</v>
      </c>
      <c r="G54" s="36"/>
      <c r="H54" s="36"/>
      <c r="I54" s="36"/>
    </row>
    <row r="55" spans="1:13" s="7" customFormat="1" ht="12.75" customHeight="1" x14ac:dyDescent="0.25">
      <c r="A55" s="50"/>
      <c r="B55" s="83" t="s">
        <v>48</v>
      </c>
      <c r="C55" s="84"/>
      <c r="D55" s="37" t="s">
        <v>14</v>
      </c>
      <c r="E55" s="37" t="s">
        <v>15</v>
      </c>
      <c r="F55" s="35" t="s">
        <v>48</v>
      </c>
      <c r="G55" s="36"/>
      <c r="H55" s="37" t="s">
        <v>14</v>
      </c>
      <c r="I55" s="37" t="s">
        <v>15</v>
      </c>
    </row>
    <row r="56" spans="1:13" s="7" customFormat="1" ht="12.75" customHeight="1" x14ac:dyDescent="0.25">
      <c r="A56" s="10" t="s">
        <v>21</v>
      </c>
      <c r="B56" s="85"/>
      <c r="C56" s="86"/>
      <c r="D56" s="37"/>
      <c r="E56" s="37"/>
      <c r="F56" s="36"/>
      <c r="G56" s="36"/>
      <c r="H56" s="37"/>
      <c r="I56" s="37"/>
    </row>
    <row r="57" spans="1:13" s="7" customFormat="1" ht="12.75" customHeight="1" x14ac:dyDescent="0.25">
      <c r="A57" s="11">
        <v>1</v>
      </c>
      <c r="B57" s="87">
        <f t="shared" ref="B57:B62" ca="1" si="10">RANDBETWEEN(3000,3007)/1000</f>
        <v>3.0009999999999999</v>
      </c>
      <c r="C57" s="88"/>
      <c r="D57" s="13">
        <f ca="1">(B57/C72-1)*100</f>
        <v>-2.8722960434146572E-2</v>
      </c>
      <c r="E57" s="80" t="s">
        <v>43</v>
      </c>
      <c r="F57" s="87">
        <f t="shared" ref="F57:F62" ca="1" si="11">RANDBETWEEN(3424,3433)/1000</f>
        <v>3.427</v>
      </c>
      <c r="G57" s="89"/>
      <c r="H57" s="13">
        <f ca="1">(F57/F72-1)*100</f>
        <v>-1.5560196896891032E-2</v>
      </c>
      <c r="I57" s="80" t="s">
        <v>43</v>
      </c>
    </row>
    <row r="58" spans="1:13" s="7" customFormat="1" ht="12.75" customHeight="1" x14ac:dyDescent="0.25">
      <c r="A58" s="11">
        <v>2</v>
      </c>
      <c r="B58" s="87">
        <f t="shared" ca="1" si="10"/>
        <v>3.0049999999999999</v>
      </c>
      <c r="C58" s="88"/>
      <c r="D58" s="13">
        <f ca="1">(B58/C72-1)*100</f>
        <v>0.10452765874555681</v>
      </c>
      <c r="E58" s="81"/>
      <c r="F58" s="87">
        <f t="shared" ca="1" si="11"/>
        <v>3.4279999999999999</v>
      </c>
      <c r="G58" s="89"/>
      <c r="H58" s="13">
        <f ca="1">(F58/F72-1)*100</f>
        <v>1.3615303483338614E-2</v>
      </c>
      <c r="I58" s="81"/>
    </row>
    <row r="59" spans="1:13" s="7" customFormat="1" ht="12.75" customHeight="1" x14ac:dyDescent="0.25">
      <c r="A59" s="11">
        <v>3</v>
      </c>
      <c r="B59" s="87">
        <f t="shared" ca="1" si="10"/>
        <v>3.0049999999999999</v>
      </c>
      <c r="C59" s="88"/>
      <c r="D59" s="13">
        <f ca="1">(B59/C72-1)*100</f>
        <v>0.10452765874555681</v>
      </c>
      <c r="E59" s="81"/>
      <c r="F59" s="87">
        <f t="shared" ca="1" si="11"/>
        <v>3.4239999999999999</v>
      </c>
      <c r="G59" s="89"/>
      <c r="H59" s="13">
        <f ca="1">(F59/F72-1)*100</f>
        <v>-0.10308669803763548</v>
      </c>
      <c r="I59" s="81"/>
    </row>
    <row r="60" spans="1:13" s="7" customFormat="1" ht="12.75" customHeight="1" x14ac:dyDescent="0.25">
      <c r="A60" s="11">
        <v>4</v>
      </c>
      <c r="B60" s="87">
        <f t="shared" ca="1" si="10"/>
        <v>3</v>
      </c>
      <c r="C60" s="88"/>
      <c r="D60" s="13">
        <f ca="1">(B60/C72-1)*100</f>
        <v>-6.2035615229061314E-2</v>
      </c>
      <c r="E60" s="81"/>
      <c r="F60" s="87">
        <f t="shared" ca="1" si="11"/>
        <v>3.4279999999999999</v>
      </c>
      <c r="G60" s="89"/>
      <c r="H60" s="13">
        <f ca="1">(F60/F72-1)*100</f>
        <v>1.3615303483338614E-2</v>
      </c>
      <c r="I60" s="81"/>
    </row>
    <row r="61" spans="1:13" s="7" customFormat="1" ht="12.75" customHeight="1" x14ac:dyDescent="0.25">
      <c r="A61" s="11">
        <v>5</v>
      </c>
      <c r="B61" s="87">
        <f t="shared" ca="1" si="10"/>
        <v>3.0070000000000001</v>
      </c>
      <c r="C61" s="88"/>
      <c r="D61" s="13">
        <f ca="1">(B61/C72-1)*100</f>
        <v>0.1711529683354085</v>
      </c>
      <c r="E61" s="81"/>
      <c r="F61" s="87">
        <f t="shared" ca="1" si="11"/>
        <v>3.4329999999999998</v>
      </c>
      <c r="G61" s="89"/>
      <c r="H61" s="13">
        <f ca="1">(F61/F72-1)*100</f>
        <v>0.15949280538456456</v>
      </c>
      <c r="I61" s="81"/>
    </row>
    <row r="62" spans="1:13" s="7" customFormat="1" ht="12.75" customHeight="1" x14ac:dyDescent="0.25">
      <c r="A62" s="11">
        <v>6</v>
      </c>
      <c r="B62" s="87">
        <f t="shared" ca="1" si="10"/>
        <v>3.004</v>
      </c>
      <c r="C62" s="88"/>
      <c r="D62" s="13">
        <f ca="1">(B62/C72-1)*100</f>
        <v>7.1215003950642064E-2</v>
      </c>
      <c r="E62" s="82"/>
      <c r="F62" s="87">
        <f t="shared" ca="1" si="11"/>
        <v>3.4239999999999999</v>
      </c>
      <c r="G62" s="89"/>
      <c r="H62" s="13">
        <f ca="1">(F62/F72-1)*100</f>
        <v>-0.10308669803763548</v>
      </c>
      <c r="I62" s="82"/>
    </row>
    <row r="63" spans="1:13" ht="15.75" x14ac:dyDescent="0.25">
      <c r="A63" s="36" t="s">
        <v>47</v>
      </c>
      <c r="B63" s="36"/>
      <c r="C63" s="36"/>
      <c r="D63" s="36"/>
    </row>
    <row r="64" spans="1:13" x14ac:dyDescent="0.25">
      <c r="A64" s="35" t="s">
        <v>48</v>
      </c>
      <c r="B64" s="36"/>
      <c r="C64" s="37" t="s">
        <v>14</v>
      </c>
      <c r="D64" s="37" t="s">
        <v>15</v>
      </c>
    </row>
    <row r="65" spans="1:9" x14ac:dyDescent="0.25">
      <c r="A65" s="36"/>
      <c r="B65" s="36"/>
      <c r="C65" s="37"/>
      <c r="D65" s="37"/>
    </row>
    <row r="66" spans="1:9" x14ac:dyDescent="0.25">
      <c r="A66" s="87">
        <f t="shared" ref="A66:A71" ca="1" si="12">RANDBETWEEN(1220,1225)/1000</f>
        <v>1.2210000000000001</v>
      </c>
      <c r="B66" s="89"/>
      <c r="C66" s="13">
        <f ca="1">(A66/I72-1)*100</f>
        <v>1.7555288711679218E-2</v>
      </c>
      <c r="D66" s="80" t="s">
        <v>43</v>
      </c>
    </row>
    <row r="67" spans="1:9" x14ac:dyDescent="0.25">
      <c r="A67" s="87">
        <f t="shared" ca="1" si="12"/>
        <v>1.224</v>
      </c>
      <c r="B67" s="89"/>
      <c r="C67" s="13">
        <f ca="1">(A67/I72-1)*100</f>
        <v>0.26329866779941646</v>
      </c>
      <c r="D67" s="81"/>
    </row>
    <row r="68" spans="1:9" x14ac:dyDescent="0.25">
      <c r="A68" s="87">
        <f t="shared" ca="1" si="12"/>
        <v>1.224</v>
      </c>
      <c r="B68" s="89"/>
      <c r="C68" s="13">
        <f ca="1">(A68/I72-1)*100</f>
        <v>0.26329866779941646</v>
      </c>
      <c r="D68" s="81"/>
    </row>
    <row r="69" spans="1:9" x14ac:dyDescent="0.25">
      <c r="A69" s="87">
        <f t="shared" ca="1" si="12"/>
        <v>1.224</v>
      </c>
      <c r="B69" s="89"/>
      <c r="C69" s="13">
        <f ca="1">(A69/I72-1)*100</f>
        <v>0.26329866779941646</v>
      </c>
      <c r="D69" s="81"/>
    </row>
    <row r="70" spans="1:9" x14ac:dyDescent="0.25">
      <c r="A70" s="87">
        <f t="shared" ca="1" si="12"/>
        <v>1.2210000000000001</v>
      </c>
      <c r="B70" s="89"/>
      <c r="C70" s="13">
        <f ca="1">(A70/I72-1)*100</f>
        <v>1.7555288711679218E-2</v>
      </c>
      <c r="D70" s="81"/>
    </row>
    <row r="71" spans="1:9" x14ac:dyDescent="0.25">
      <c r="A71" s="87">
        <f t="shared" ca="1" si="12"/>
        <v>1.2230000000000001</v>
      </c>
      <c r="B71" s="89"/>
      <c r="C71" s="13">
        <f ca="1">(A71/I72-1)*100</f>
        <v>0.18138420810351885</v>
      </c>
      <c r="D71" s="82"/>
    </row>
    <row r="72" spans="1:9" x14ac:dyDescent="0.25">
      <c r="B72" s="28" t="s">
        <v>49</v>
      </c>
      <c r="C72" s="4">
        <f>30.14308/1000000*995.8711*0.001*100000</f>
        <v>3.0018622236988004</v>
      </c>
      <c r="E72" s="28" t="s">
        <v>49</v>
      </c>
      <c r="F72" s="29">
        <f>70.093/1000000*977.9959*0.001*50000</f>
        <v>3.4275333309350002</v>
      </c>
      <c r="H72" s="28" t="s">
        <v>49</v>
      </c>
      <c r="I72" s="4">
        <f>130.5585/1000000*935.0488*0.001*10000</f>
        <v>1.2207856875480001</v>
      </c>
    </row>
    <row r="73" spans="1:9" s="7" customFormat="1" ht="15.75" customHeight="1" x14ac:dyDescent="0.25">
      <c r="A73" s="49" t="s">
        <v>19</v>
      </c>
      <c r="B73" s="36" t="s">
        <v>45</v>
      </c>
      <c r="C73" s="36"/>
      <c r="D73" s="36"/>
      <c r="E73" s="36"/>
      <c r="F73" s="36" t="s">
        <v>46</v>
      </c>
      <c r="G73" s="36"/>
      <c r="H73" s="36"/>
      <c r="I73" s="36"/>
    </row>
    <row r="74" spans="1:9" s="7" customFormat="1" ht="12.75" customHeight="1" x14ac:dyDescent="0.25">
      <c r="A74" s="50"/>
      <c r="B74" s="35" t="s">
        <v>50</v>
      </c>
      <c r="C74" s="36"/>
      <c r="D74" s="37" t="s">
        <v>51</v>
      </c>
      <c r="E74" s="37" t="s">
        <v>15</v>
      </c>
      <c r="F74" s="35" t="s">
        <v>50</v>
      </c>
      <c r="G74" s="36"/>
      <c r="H74" s="37" t="s">
        <v>51</v>
      </c>
      <c r="I74" s="37" t="s">
        <v>15</v>
      </c>
    </row>
    <row r="75" spans="1:9" s="7" customFormat="1" ht="12.75" customHeight="1" x14ac:dyDescent="0.25">
      <c r="A75" s="10" t="s">
        <v>21</v>
      </c>
      <c r="B75" s="36"/>
      <c r="C75" s="36"/>
      <c r="D75" s="37"/>
      <c r="E75" s="37"/>
      <c r="F75" s="36"/>
      <c r="G75" s="36"/>
      <c r="H75" s="37"/>
      <c r="I75" s="37"/>
    </row>
    <row r="76" spans="1:9" s="7" customFormat="1" ht="12.75" x14ac:dyDescent="0.25">
      <c r="A76" s="11">
        <v>1</v>
      </c>
      <c r="B76" s="87">
        <f ca="1">B57*60/10</f>
        <v>18.006</v>
      </c>
      <c r="C76" s="89"/>
      <c r="D76" s="13">
        <f ca="1">(B76/C91-1)*100</f>
        <v>-2.8722960434135469E-2</v>
      </c>
      <c r="E76" s="80" t="s">
        <v>43</v>
      </c>
      <c r="F76" s="87">
        <f ca="1">F57*60/5</f>
        <v>41.124000000000002</v>
      </c>
      <c r="G76" s="89"/>
      <c r="H76" s="13">
        <f ca="1">(F76/F91-1)*100</f>
        <v>-1.5560196896891032E-2</v>
      </c>
      <c r="I76" s="80" t="s">
        <v>43</v>
      </c>
    </row>
    <row r="77" spans="1:9" s="7" customFormat="1" ht="12.75" x14ac:dyDescent="0.25">
      <c r="A77" s="11">
        <v>2</v>
      </c>
      <c r="B77" s="87">
        <f t="shared" ref="B77:B81" ca="1" si="13">B58*60/10</f>
        <v>18.029999999999998</v>
      </c>
      <c r="C77" s="89"/>
      <c r="D77" s="13">
        <f ca="1">(B77/C91-1)*100</f>
        <v>0.10452765874555681</v>
      </c>
      <c r="E77" s="81"/>
      <c r="F77" s="87">
        <f t="shared" ref="F77:F81" ca="1" si="14">F58*60/5</f>
        <v>41.136000000000003</v>
      </c>
      <c r="G77" s="89"/>
      <c r="H77" s="13">
        <f ca="1">(F77/F91-1)*100</f>
        <v>1.3615303483360819E-2</v>
      </c>
      <c r="I77" s="81"/>
    </row>
    <row r="78" spans="1:9" s="7" customFormat="1" ht="12.75" x14ac:dyDescent="0.25">
      <c r="A78" s="11">
        <v>3</v>
      </c>
      <c r="B78" s="90">
        <f t="shared" ca="1" si="13"/>
        <v>18.029999999999998</v>
      </c>
      <c r="C78" s="90"/>
      <c r="D78" s="13">
        <f ca="1">(B78/C91-1)*100</f>
        <v>0.10452765874555681</v>
      </c>
      <c r="E78" s="81"/>
      <c r="F78" s="87">
        <f t="shared" ca="1" si="14"/>
        <v>41.088000000000001</v>
      </c>
      <c r="G78" s="89"/>
      <c r="H78" s="13">
        <f ca="1">(F78/F91-1)*100</f>
        <v>-0.10308669803762438</v>
      </c>
      <c r="I78" s="81"/>
    </row>
    <row r="79" spans="1:9" s="7" customFormat="1" ht="12.75" x14ac:dyDescent="0.25">
      <c r="A79" s="11">
        <v>4</v>
      </c>
      <c r="B79" s="90">
        <f t="shared" ca="1" si="13"/>
        <v>18</v>
      </c>
      <c r="C79" s="90"/>
      <c r="D79" s="13">
        <f ca="1">(B79/C91-1)*100</f>
        <v>-6.2035615229061314E-2</v>
      </c>
      <c r="E79" s="81"/>
      <c r="F79" s="87">
        <f t="shared" ca="1" si="14"/>
        <v>41.136000000000003</v>
      </c>
      <c r="G79" s="89"/>
      <c r="H79" s="13">
        <f ca="1">(F79/F91-1)*100</f>
        <v>1.3615303483360819E-2</v>
      </c>
      <c r="I79" s="81"/>
    </row>
    <row r="80" spans="1:9" s="7" customFormat="1" ht="12.75" x14ac:dyDescent="0.25">
      <c r="A80" s="11">
        <v>5</v>
      </c>
      <c r="B80" s="90">
        <f t="shared" ca="1" si="13"/>
        <v>18.042000000000002</v>
      </c>
      <c r="C80" s="90"/>
      <c r="D80" s="13">
        <f ca="1">(B80/C91-1)*100</f>
        <v>0.1711529683354085</v>
      </c>
      <c r="E80" s="81"/>
      <c r="F80" s="87">
        <f t="shared" ca="1" si="14"/>
        <v>41.195999999999998</v>
      </c>
      <c r="G80" s="89"/>
      <c r="H80" s="13">
        <f ca="1">(F80/F91-1)*100</f>
        <v>0.15949280538458677</v>
      </c>
      <c r="I80" s="81"/>
    </row>
    <row r="81" spans="1:21" s="7" customFormat="1" ht="12.75" x14ac:dyDescent="0.25">
      <c r="A81" s="11">
        <v>6</v>
      </c>
      <c r="B81" s="90">
        <f t="shared" ca="1" si="13"/>
        <v>18.024000000000001</v>
      </c>
      <c r="C81" s="90"/>
      <c r="D81" s="13">
        <f ca="1">(B81/C91-1)*100</f>
        <v>7.1215003950642064E-2</v>
      </c>
      <c r="E81" s="82"/>
      <c r="F81" s="87">
        <f t="shared" ca="1" si="14"/>
        <v>41.088000000000001</v>
      </c>
      <c r="G81" s="89"/>
      <c r="H81" s="13">
        <f ca="1">(F81/F91-1)*100</f>
        <v>-0.10308669803762438</v>
      </c>
      <c r="I81" s="82"/>
    </row>
    <row r="82" spans="1:21" s="7" customFormat="1" ht="15.75" x14ac:dyDescent="0.25">
      <c r="A82" s="36" t="s">
        <v>47</v>
      </c>
      <c r="B82" s="36"/>
      <c r="C82" s="36"/>
      <c r="D82" s="36"/>
      <c r="E82" s="17"/>
      <c r="F82" s="16"/>
      <c r="G82" s="16"/>
      <c r="H82" s="22"/>
      <c r="I82" s="17"/>
      <c r="J82" s="16"/>
      <c r="K82" s="16"/>
      <c r="L82" s="22"/>
      <c r="M82" s="17"/>
    </row>
    <row r="83" spans="1:21" s="7" customFormat="1" ht="12.75" x14ac:dyDescent="0.25">
      <c r="A83" s="35" t="s">
        <v>50</v>
      </c>
      <c r="B83" s="36"/>
      <c r="C83" s="37" t="s">
        <v>51</v>
      </c>
      <c r="D83" s="37" t="s">
        <v>15</v>
      </c>
      <c r="E83" s="17"/>
      <c r="F83" s="16"/>
      <c r="G83" s="16"/>
      <c r="H83" s="22"/>
      <c r="I83" s="17"/>
      <c r="J83" s="16"/>
      <c r="K83" s="16"/>
      <c r="L83" s="22"/>
      <c r="M83" s="17"/>
    </row>
    <row r="84" spans="1:21" s="7" customFormat="1" ht="12.75" x14ac:dyDescent="0.25">
      <c r="A84" s="36"/>
      <c r="B84" s="36"/>
      <c r="C84" s="37"/>
      <c r="D84" s="37"/>
      <c r="E84" s="17"/>
      <c r="F84" s="16"/>
      <c r="G84" s="16"/>
      <c r="H84" s="22"/>
      <c r="I84" s="17"/>
      <c r="J84" s="16"/>
      <c r="K84" s="16"/>
      <c r="L84" s="22"/>
      <c r="M84" s="17"/>
    </row>
    <row r="85" spans="1:21" s="7" customFormat="1" ht="12.75" x14ac:dyDescent="0.25">
      <c r="A85" s="90">
        <f t="shared" ref="A85:A90" ca="1" si="15">A66*60/1</f>
        <v>73.260000000000005</v>
      </c>
      <c r="B85" s="90"/>
      <c r="C85" s="13">
        <f ca="1">(A85/I91-1)*100</f>
        <v>1.7555288711701422E-2</v>
      </c>
      <c r="D85" s="38" t="s">
        <v>43</v>
      </c>
      <c r="E85" s="17"/>
      <c r="F85" s="16"/>
      <c r="G85" s="16"/>
      <c r="H85" s="22"/>
      <c r="I85" s="17"/>
      <c r="J85" s="16"/>
      <c r="K85" s="16"/>
      <c r="L85" s="22"/>
      <c r="M85" s="17"/>
    </row>
    <row r="86" spans="1:21" s="7" customFormat="1" ht="12.75" x14ac:dyDescent="0.25">
      <c r="A86" s="90">
        <f t="shared" ca="1" si="15"/>
        <v>73.44</v>
      </c>
      <c r="B86" s="90"/>
      <c r="C86" s="13">
        <f ca="1">(A86/I91-1)*100</f>
        <v>0.26329866779943867</v>
      </c>
      <c r="D86" s="38"/>
      <c r="E86" s="17"/>
      <c r="F86" s="16"/>
      <c r="G86" s="16"/>
      <c r="H86" s="22"/>
      <c r="I86" s="17"/>
      <c r="J86" s="16"/>
      <c r="K86" s="16"/>
      <c r="L86" s="22"/>
      <c r="M86" s="17"/>
    </row>
    <row r="87" spans="1:21" s="7" customFormat="1" ht="12.75" x14ac:dyDescent="0.25">
      <c r="A87" s="90">
        <f t="shared" ca="1" si="15"/>
        <v>73.44</v>
      </c>
      <c r="B87" s="90"/>
      <c r="C87" s="13">
        <f ca="1">(A87/I91-1)*100</f>
        <v>0.26329866779943867</v>
      </c>
      <c r="D87" s="38"/>
      <c r="E87" s="17"/>
      <c r="F87" s="16"/>
      <c r="G87" s="16"/>
      <c r="H87" s="22"/>
      <c r="I87" s="17"/>
      <c r="J87" s="16"/>
      <c r="K87" s="16"/>
      <c r="L87" s="22"/>
      <c r="M87" s="17"/>
    </row>
    <row r="88" spans="1:21" s="7" customFormat="1" ht="12.75" x14ac:dyDescent="0.25">
      <c r="A88" s="90">
        <f t="shared" ca="1" si="15"/>
        <v>73.44</v>
      </c>
      <c r="B88" s="90"/>
      <c r="C88" s="13">
        <f ca="1">(A88/I91-1)*100</f>
        <v>0.26329866779943867</v>
      </c>
      <c r="D88" s="38"/>
      <c r="E88" s="17"/>
      <c r="F88" s="16"/>
      <c r="G88" s="16"/>
      <c r="H88" s="22"/>
      <c r="I88" s="17"/>
      <c r="J88" s="16"/>
      <c r="K88" s="16"/>
      <c r="L88" s="22"/>
      <c r="M88" s="17"/>
    </row>
    <row r="89" spans="1:21" s="7" customFormat="1" ht="12.75" x14ac:dyDescent="0.25">
      <c r="A89" s="90">
        <f t="shared" ca="1" si="15"/>
        <v>73.260000000000005</v>
      </c>
      <c r="B89" s="90"/>
      <c r="C89" s="13">
        <f ca="1">(A89/I91-1)*100</f>
        <v>1.7555288711701422E-2</v>
      </c>
      <c r="D89" s="38"/>
      <c r="E89" s="17"/>
      <c r="F89" s="16"/>
      <c r="G89" s="16"/>
      <c r="H89" s="22"/>
      <c r="I89" s="17"/>
      <c r="J89" s="16"/>
      <c r="K89" s="16"/>
      <c r="L89" s="22"/>
      <c r="M89" s="17"/>
    </row>
    <row r="90" spans="1:21" x14ac:dyDescent="0.25">
      <c r="A90" s="90">
        <f t="shared" ca="1" si="15"/>
        <v>73.38000000000001</v>
      </c>
      <c r="B90" s="90"/>
      <c r="C90" s="13">
        <f ca="1">(A90/I91-1)*100</f>
        <v>0.18138420810354106</v>
      </c>
      <c r="D90" s="38"/>
    </row>
    <row r="91" spans="1:21" x14ac:dyDescent="0.25">
      <c r="B91" s="28" t="s">
        <v>52</v>
      </c>
      <c r="C91" s="4">
        <f>C72*60/10</f>
        <v>18.011173342192802</v>
      </c>
      <c r="E91" s="28" t="s">
        <v>52</v>
      </c>
      <c r="F91" s="4">
        <f>F72*60/5</f>
        <v>41.130399971220001</v>
      </c>
      <c r="H91" s="28" t="s">
        <v>52</v>
      </c>
      <c r="I91" s="4">
        <f>I72*60/1</f>
        <v>73.247141252879999</v>
      </c>
    </row>
    <row r="92" spans="1:21" s="5" customFormat="1" ht="12.75" customHeight="1" x14ac:dyDescent="0.25">
      <c r="A92" s="21"/>
      <c r="B92" s="21"/>
      <c r="C92" s="16"/>
      <c r="D92" s="22"/>
      <c r="E92" s="17"/>
      <c r="F92" s="16"/>
      <c r="G92" s="16"/>
      <c r="H92" s="16"/>
      <c r="I92" s="17"/>
      <c r="J92" s="16"/>
      <c r="K92" s="16"/>
      <c r="L92" s="16"/>
      <c r="M92" s="17"/>
      <c r="N92" s="6"/>
      <c r="O92" s="6"/>
      <c r="P92" s="6"/>
      <c r="Q92" s="6"/>
      <c r="R92" s="6"/>
      <c r="S92" s="6"/>
      <c r="T92" s="6"/>
      <c r="U92" s="6"/>
    </row>
    <row r="93" spans="1:21" x14ac:dyDescent="0.25">
      <c r="A93" t="s">
        <v>6</v>
      </c>
      <c r="B93" s="54" t="s">
        <v>13</v>
      </c>
      <c r="C93" s="54"/>
      <c r="D93" s="54"/>
      <c r="E93" s="54"/>
      <c r="F93" s="54"/>
      <c r="G93" s="54"/>
      <c r="H93" s="54"/>
      <c r="I93" s="54"/>
      <c r="J93" s="3"/>
    </row>
    <row r="94" spans="1:2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3"/>
    </row>
    <row r="96" spans="1:21" x14ac:dyDescent="0.25">
      <c r="A96" s="32" t="s">
        <v>56</v>
      </c>
      <c r="B96" s="32"/>
      <c r="C96" s="52">
        <f>G5</f>
        <v>0</v>
      </c>
      <c r="D96" s="52"/>
    </row>
    <row r="97" spans="1:4" x14ac:dyDescent="0.25">
      <c r="A97" s="32"/>
      <c r="B97" s="32"/>
      <c r="C97" s="32"/>
      <c r="D97" s="32"/>
    </row>
    <row r="98" spans="1:4" x14ac:dyDescent="0.25">
      <c r="A98" s="33" t="s">
        <v>7</v>
      </c>
      <c r="B98" s="33"/>
      <c r="C98" s="34"/>
      <c r="D98" s="34"/>
    </row>
  </sheetData>
  <mergeCells count="154">
    <mergeCell ref="A49:B49"/>
    <mergeCell ref="A50:B50"/>
    <mergeCell ref="A51:B51"/>
    <mergeCell ref="A52:B52"/>
    <mergeCell ref="B76:C76"/>
    <mergeCell ref="E76:E81"/>
    <mergeCell ref="F76:G76"/>
    <mergeCell ref="I76:I81"/>
    <mergeCell ref="A85:B85"/>
    <mergeCell ref="D85:D90"/>
    <mergeCell ref="B77:C77"/>
    <mergeCell ref="F77:G77"/>
    <mergeCell ref="A86:B86"/>
    <mergeCell ref="B78:C78"/>
    <mergeCell ref="F78:G78"/>
    <mergeCell ref="A87:B87"/>
    <mergeCell ref="B79:C79"/>
    <mergeCell ref="F79:G79"/>
    <mergeCell ref="A88:B88"/>
    <mergeCell ref="B80:C80"/>
    <mergeCell ref="F80:G80"/>
    <mergeCell ref="A89:B89"/>
    <mergeCell ref="B81:C81"/>
    <mergeCell ref="F81:G81"/>
    <mergeCell ref="A90:B90"/>
    <mergeCell ref="A73:A74"/>
    <mergeCell ref="B73:E73"/>
    <mergeCell ref="F73:I73"/>
    <mergeCell ref="A82:D82"/>
    <mergeCell ref="B74:C75"/>
    <mergeCell ref="D74:D75"/>
    <mergeCell ref="E74:E75"/>
    <mergeCell ref="F74:G75"/>
    <mergeCell ref="H74:H75"/>
    <mergeCell ref="I74:I75"/>
    <mergeCell ref="A83:B84"/>
    <mergeCell ref="C83:C84"/>
    <mergeCell ref="D83:D84"/>
    <mergeCell ref="A66:B66"/>
    <mergeCell ref="D66:D71"/>
    <mergeCell ref="B58:C58"/>
    <mergeCell ref="F58:G58"/>
    <mergeCell ref="A67:B67"/>
    <mergeCell ref="B59:C59"/>
    <mergeCell ref="F59:G59"/>
    <mergeCell ref="A68:B68"/>
    <mergeCell ref="B60:C60"/>
    <mergeCell ref="F60:G60"/>
    <mergeCell ref="A69:B69"/>
    <mergeCell ref="B61:C61"/>
    <mergeCell ref="F61:G61"/>
    <mergeCell ref="A70:B70"/>
    <mergeCell ref="B62:C62"/>
    <mergeCell ref="F62:G62"/>
    <mergeCell ref="A71:B71"/>
    <mergeCell ref="A64:B65"/>
    <mergeCell ref="C64:C65"/>
    <mergeCell ref="D64:D65"/>
    <mergeCell ref="A54:A55"/>
    <mergeCell ref="B54:E54"/>
    <mergeCell ref="F54:I54"/>
    <mergeCell ref="A63:D63"/>
    <mergeCell ref="B55:C56"/>
    <mergeCell ref="D55:D56"/>
    <mergeCell ref="E55:E56"/>
    <mergeCell ref="F55:G56"/>
    <mergeCell ref="H55:H56"/>
    <mergeCell ref="I55:I56"/>
    <mergeCell ref="B57:C57"/>
    <mergeCell ref="E57:E62"/>
    <mergeCell ref="F57:G57"/>
    <mergeCell ref="I57:I62"/>
    <mergeCell ref="I38:I43"/>
    <mergeCell ref="B39:C39"/>
    <mergeCell ref="F39:G39"/>
    <mergeCell ref="F40:G40"/>
    <mergeCell ref="F41:G41"/>
    <mergeCell ref="B42:C42"/>
    <mergeCell ref="F42:G42"/>
    <mergeCell ref="B43:C43"/>
    <mergeCell ref="F43:G43"/>
    <mergeCell ref="B40:C40"/>
    <mergeCell ref="J35:M35"/>
    <mergeCell ref="A26:A27"/>
    <mergeCell ref="A10:I10"/>
    <mergeCell ref="C11:I11"/>
    <mergeCell ref="C96:D96"/>
    <mergeCell ref="A94:I94"/>
    <mergeCell ref="B93:I93"/>
    <mergeCell ref="A18:A19"/>
    <mergeCell ref="B18:C18"/>
    <mergeCell ref="B26:C26"/>
    <mergeCell ref="B41:C41"/>
    <mergeCell ref="B36:C37"/>
    <mergeCell ref="D36:D37"/>
    <mergeCell ref="E36:E37"/>
    <mergeCell ref="F36:G37"/>
    <mergeCell ref="H36:H37"/>
    <mergeCell ref="B38:C38"/>
    <mergeCell ref="F38:G38"/>
    <mergeCell ref="I36:I37"/>
    <mergeCell ref="A44:D44"/>
    <mergeCell ref="D26:D27"/>
    <mergeCell ref="E26:E27"/>
    <mergeCell ref="F26:G26"/>
    <mergeCell ref="H26:H27"/>
    <mergeCell ref="A1:I1"/>
    <mergeCell ref="A2:I2"/>
    <mergeCell ref="A3:I3"/>
    <mergeCell ref="A4:I4"/>
    <mergeCell ref="A5:B5"/>
    <mergeCell ref="C5:D5"/>
    <mergeCell ref="G5:H5"/>
    <mergeCell ref="A35:A36"/>
    <mergeCell ref="B35:E35"/>
    <mergeCell ref="F35:I35"/>
    <mergeCell ref="I26:I27"/>
    <mergeCell ref="B28:B33"/>
    <mergeCell ref="E28:E33"/>
    <mergeCell ref="F28:F33"/>
    <mergeCell ref="I28:I33"/>
    <mergeCell ref="A16:J16"/>
    <mergeCell ref="D18:D19"/>
    <mergeCell ref="E18:E19"/>
    <mergeCell ref="F18:G18"/>
    <mergeCell ref="H18:H19"/>
    <mergeCell ref="I18:I19"/>
    <mergeCell ref="B20:B25"/>
    <mergeCell ref="E20:E25"/>
    <mergeCell ref="F20:F25"/>
    <mergeCell ref="A98:B98"/>
    <mergeCell ref="C98:D98"/>
    <mergeCell ref="A45:B46"/>
    <mergeCell ref="C45:C46"/>
    <mergeCell ref="D45:D46"/>
    <mergeCell ref="A47:B47"/>
    <mergeCell ref="D47:D52"/>
    <mergeCell ref="A48:B48"/>
    <mergeCell ref="B6:I6"/>
    <mergeCell ref="A13:I13"/>
    <mergeCell ref="C14:I14"/>
    <mergeCell ref="A15:I15"/>
    <mergeCell ref="A8:B8"/>
    <mergeCell ref="C8:I8"/>
    <mergeCell ref="A11:B11"/>
    <mergeCell ref="A7:B7"/>
    <mergeCell ref="C7:E7"/>
    <mergeCell ref="H7:I7"/>
    <mergeCell ref="F7:G7"/>
    <mergeCell ref="A12:I12"/>
    <mergeCell ref="A9:C9"/>
    <mergeCell ref="D9:I9"/>
    <mergeCell ref="I20:I25"/>
    <mergeCell ref="E38:E43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2023-07-10T08:42:38Z</cp:lastPrinted>
  <dcterms:created xsi:type="dcterms:W3CDTF">2015-06-05T18:17:20Z</dcterms:created>
  <dcterms:modified xsi:type="dcterms:W3CDTF">2023-08-07T10:26:46Z</dcterms:modified>
</cp:coreProperties>
</file>