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[$-F800]dddd\,\ mmmm\ dd\,\ yyyy" numFmtId="164"/>
    <numFmt formatCode="0.000" numFmtId="165"/>
  </numFmts>
  <fonts count="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53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0" numFmtId="2" pivotButton="0" quotePrefix="0" xfId="0">
      <alignment horizontal="center" vertical="center"/>
    </xf>
    <xf borderId="0" fillId="0" fontId="2" numFmtId="0" pivotButton="0" quotePrefix="0" xfId="0"/>
    <xf applyAlignment="1" borderId="5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borderId="4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3" numFmtId="14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4" fillId="0" fontId="0" numFmtId="2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1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4" fillId="0" fontId="0" numFmtId="0" pivotButton="0" quotePrefix="0" xfId="0">
      <alignment horizontal="center" vertical="center"/>
    </xf>
    <xf applyAlignment="1" borderId="4" fillId="0" fontId="0" numFmtId="165" pivotButton="0" quotePrefix="0" xfId="0">
      <alignment horizontal="center"/>
    </xf>
    <xf borderId="3" fillId="0" fontId="0" numFmtId="0" pivotButton="0" quotePrefix="0" xfId="0"/>
    <xf borderId="7" fillId="0" fontId="0" numFmtId="0" pivotButton="0" quotePrefix="0" xfId="0"/>
    <xf borderId="2" fillId="0" fontId="0" numFmtId="0" pivotButton="0" quotePrefix="0" xfId="0"/>
    <xf borderId="9" fillId="0" fontId="0" numFmtId="0" pivotButton="0" quotePrefix="0" xfId="0"/>
    <xf borderId="1" fillId="0" fontId="0" numFmtId="0" pivotButton="0" quotePrefix="0" xfId="0"/>
    <xf borderId="12" fillId="0" fontId="0" numFmtId="0" pivotButton="0" quotePrefix="0" xfId="0"/>
    <xf borderId="11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6"/>
  <sheetViews>
    <sheetView tabSelected="1" workbookViewId="0" zoomScaleNormal="100">
      <selection activeCell="J10" sqref="J10"/>
    </sheetView>
  </sheetViews>
  <sheetFormatPr baseColWidth="8" defaultRowHeight="15"/>
  <cols>
    <col customWidth="1" max="1" min="1" style="7" width="12.85546875"/>
    <col bestFit="1" customWidth="1" max="7" min="7" style="7" width="11.5703125"/>
    <col bestFit="1" customWidth="1" max="10" min="10" style="7" width="12.28515625"/>
  </cols>
  <sheetData>
    <row r="1" s="7">
      <c r="A1" s="37" t="inlineStr">
        <is>
          <t>ООО "МетроСтандарт"</t>
        </is>
      </c>
    </row>
    <row r="2" s="7">
      <c r="A2" s="37" t="inlineStr">
        <is>
          <t>ИНН/КПП 6321323773/632101001</t>
        </is>
      </c>
    </row>
    <row r="3" s="7">
      <c r="A3" s="37" t="inlineStr">
        <is>
          <t>ОГРН 1136320021200</t>
        </is>
      </c>
    </row>
    <row r="4" s="7">
      <c r="A4" s="37" t="inlineStr">
        <is>
          <t>Юр. Адрес: 445037, Самарская обл., г. Тольятти, Юбилейная ул., 31И, помещ. 1009</t>
        </is>
      </c>
    </row>
    <row r="5" s="7">
      <c r="A5" s="20" t="inlineStr">
        <is>
          <t>Протокол №</t>
        </is>
      </c>
      <c r="C5" s="38" t="inlineStr">
        <is>
          <t xml:space="preserve">№ С-ДУГ/28-07-2023/267539062 </t>
        </is>
      </c>
      <c r="F5" t="inlineStr">
        <is>
          <t>от</t>
        </is>
      </c>
      <c r="G5" s="40" t="inlineStr">
        <is>
          <t>28.07.2023</t>
        </is>
      </c>
    </row>
    <row r="6" s="7">
      <c r="A6" t="inlineStr">
        <is>
          <t>Тип СИ:</t>
        </is>
      </c>
      <c r="B6" s="20" t="inlineStr">
        <is>
          <t xml:space="preserve"> ВКТ-7; ВКТ-7; </t>
        </is>
      </c>
    </row>
    <row r="7" s="7">
      <c r="A7" s="20" t="inlineStr">
        <is>
          <t>Заводской №:</t>
        </is>
      </c>
      <c r="C7" s="42" t="inlineStr">
        <is>
          <t>157993</t>
        </is>
      </c>
      <c r="F7" s="43" t="inlineStr">
        <is>
          <t>Номер в ФИФ:</t>
        </is>
      </c>
      <c r="H7" s="39" t="inlineStr">
        <is>
          <t>23195-11</t>
        </is>
      </c>
    </row>
    <row r="8" s="7">
      <c r="A8" s="20" t="inlineStr">
        <is>
          <t>Принадлежит:</t>
        </is>
      </c>
      <c r="C8" s="41" t="inlineStr">
        <is>
          <t>ЮЛ</t>
        </is>
      </c>
    </row>
    <row r="9" s="7">
      <c r="A9" s="20" t="inlineStr">
        <is>
          <t>Поверен в соответствии с:</t>
        </is>
      </c>
      <c r="D9" s="20" t="inlineStr">
        <is>
          <t>Раздел 8 РБЯК.400880.036 РЭ руководства по эксплуатации</t>
        </is>
      </c>
    </row>
    <row r="10" s="7">
      <c r="A10" s="39" t="n"/>
    </row>
    <row r="11" s="7">
      <c r="A11" s="20" t="inlineStr">
        <is>
          <t>Средства поверки:</t>
        </is>
      </c>
      <c r="C11" s="20" t="inlineStr">
        <is>
          <t>18087.04.4Р.00408561, 17567.09.РЭ.00455320, 17567.09.1Р.00455322;</t>
        </is>
      </c>
    </row>
    <row r="12" s="7">
      <c r="A12" s="20" t="inlineStr">
        <is>
          <t>46434-11/2334</t>
        </is>
      </c>
    </row>
    <row r="13" s="7">
      <c r="A13" s="20" t="n"/>
    </row>
    <row r="14" s="7">
      <c r="A14" t="inlineStr">
        <is>
          <t>Условия поверки:</t>
        </is>
      </c>
      <c r="C14" s="20" t="inlineStr">
        <is>
          <t xml:space="preserve"> температура: 23,2 С; атм. давление: 100,2 кПа; отн. влажность: 40 % </t>
        </is>
      </c>
    </row>
    <row r="15" s="7">
      <c r="A15" s="20" t="n"/>
    </row>
    <row r="16">
      <c r="A16" s="12" t="inlineStr">
        <is>
          <t>Мера R – 125,8 Ом, мера N0 – 16 имп.</t>
        </is>
      </c>
      <c r="B16" s="12" t="n"/>
      <c r="C16" s="12" t="n"/>
      <c r="D16" s="12" t="n"/>
    </row>
    <row r="17">
      <c r="A17" s="13" t="inlineStr">
        <is>
          <t>Обозначение</t>
        </is>
      </c>
      <c r="B17" s="28" t="inlineStr">
        <is>
          <t>Архивные часовые показания ВКТ-7</t>
        </is>
      </c>
      <c r="C17" s="46" t="n"/>
      <c r="D17" s="46" t="n"/>
      <c r="E17" s="47" t="n"/>
      <c r="F17" s="13" t="inlineStr">
        <is>
          <t>Диапазон допускаемых</t>
        </is>
      </c>
      <c r="G17" s="48" t="n"/>
      <c r="H17" s="49" t="n"/>
    </row>
    <row r="18">
      <c r="A18" s="14" t="inlineStr">
        <is>
          <t>величины</t>
        </is>
      </c>
      <c r="B18" s="28" t="inlineStr">
        <is>
          <t>Раздел ТВ1: Архив</t>
        </is>
      </c>
      <c r="C18" s="47" t="n"/>
      <c r="D18" s="28" t="inlineStr">
        <is>
          <t>Раздел ТВ2: Архив</t>
        </is>
      </c>
      <c r="E18" s="47" t="n"/>
      <c r="F18" s="14" t="inlineStr">
        <is>
          <t>часовых показаний</t>
        </is>
      </c>
      <c r="G18" s="50" t="n"/>
      <c r="H18" s="51" t="n"/>
    </row>
    <row customHeight="1" ht="16.5" r="19" s="7">
      <c r="A19" s="28" t="inlineStr">
        <is>
          <t xml:space="preserve">t1, °С </t>
        </is>
      </c>
      <c r="B19" s="27">
        <f>RANDBETWEEN(6660,6670)/100</f>
        <v/>
      </c>
      <c r="C19" s="47" t="n"/>
      <c r="D19" s="27">
        <f>RANDBETWEEN(6660,6670)/100</f>
        <v/>
      </c>
      <c r="E19" s="47" t="n"/>
      <c r="F19" s="28" t="inlineStr">
        <is>
          <t>66,55 – 66,75</t>
        </is>
      </c>
      <c r="G19" s="46" t="n"/>
      <c r="H19" s="47" t="n"/>
    </row>
    <row customHeight="1" ht="15" r="20" s="7">
      <c r="A20" s="28" t="inlineStr">
        <is>
          <t>t2, °С</t>
        </is>
      </c>
      <c r="B20" s="27">
        <f>RANDBETWEEN(6460,6470)/100</f>
        <v/>
      </c>
      <c r="C20" s="47" t="n"/>
      <c r="D20" s="27">
        <f>RANDBETWEEN(6460,6470)/100</f>
        <v/>
      </c>
      <c r="E20" s="47" t="n"/>
      <c r="F20" s="28" t="inlineStr">
        <is>
          <t>64,55 – 64,75</t>
        </is>
      </c>
      <c r="G20" s="46" t="n"/>
      <c r="H20" s="47" t="n"/>
      <c r="I20" s="3" t="n"/>
      <c r="J20" s="3" t="n"/>
    </row>
    <row r="21">
      <c r="A21" s="28" t="inlineStr">
        <is>
          <t xml:space="preserve">V1, м3 </t>
        </is>
      </c>
      <c r="B21" s="27">
        <f>RANDBETWEEN(6399,6401)/100</f>
        <v/>
      </c>
      <c r="C21" s="47" t="n"/>
      <c r="D21" s="27">
        <f>RANDBETWEEN(6399,6401)/100</f>
        <v/>
      </c>
      <c r="E21" s="47" t="n"/>
      <c r="F21" s="28" t="inlineStr">
        <is>
          <t>63,99 – 64,01</t>
        </is>
      </c>
      <c r="G21" s="46" t="n"/>
      <c r="H21" s="47" t="n"/>
      <c r="I21" s="8" t="n"/>
      <c r="J21" s="3" t="n"/>
    </row>
    <row r="22">
      <c r="A22" s="28" t="inlineStr">
        <is>
          <t>V2, м3</t>
        </is>
      </c>
      <c r="B22" s="27">
        <f>RANDBETWEEN(3199,3201)/100</f>
        <v/>
      </c>
      <c r="C22" s="47" t="n"/>
      <c r="D22" s="27">
        <f>RANDBETWEEN(3199,3201)/100</f>
        <v/>
      </c>
      <c r="E22" s="47" t="n"/>
      <c r="F22" s="44" t="inlineStr">
        <is>
          <t>31,99 – 32,01</t>
        </is>
      </c>
      <c r="G22" s="48" t="n"/>
      <c r="H22" s="49" t="n"/>
      <c r="I22" s="8" t="n"/>
      <c r="J22" s="3" t="n"/>
    </row>
    <row r="23">
      <c r="A23" s="28" t="inlineStr">
        <is>
          <t>V3, м3</t>
        </is>
      </c>
      <c r="B23" s="27">
        <f>RANDBETWEEN(3199,3201)/100</f>
        <v/>
      </c>
      <c r="C23" s="47" t="n"/>
      <c r="D23" s="27">
        <f>RANDBETWEEN(3199,3201)/100</f>
        <v/>
      </c>
      <c r="E23" s="47" t="n"/>
      <c r="F23" s="52" t="n"/>
      <c r="G23" s="50" t="n"/>
      <c r="H23" s="51" t="n"/>
      <c r="I23" s="8" t="n"/>
      <c r="J23" s="3" t="n"/>
    </row>
    <row r="24">
      <c r="A24" s="28" t="inlineStr">
        <is>
          <t xml:space="preserve">М1, т </t>
        </is>
      </c>
      <c r="B24" s="27">
        <f>RANDBETWEEN(6268,6276)/100</f>
        <v/>
      </c>
      <c r="C24" s="47" t="n"/>
      <c r="D24" s="27">
        <f>RANDBETWEEN(6268,6276)/100</f>
        <v/>
      </c>
      <c r="E24" s="47" t="n"/>
      <c r="F24" s="28" t="inlineStr">
        <is>
          <t>62,66 - 62,78</t>
        </is>
      </c>
      <c r="G24" s="46" t="n"/>
      <c r="H24" s="47" t="n"/>
      <c r="I24" s="8" t="n"/>
      <c r="J24" s="3" t="n"/>
    </row>
    <row r="25">
      <c r="A25" s="28" t="inlineStr">
        <is>
          <t xml:space="preserve">М2, т </t>
        </is>
      </c>
      <c r="B25" s="27">
        <f>RANDBETWEEN(3137,3140)/100</f>
        <v/>
      </c>
      <c r="C25" s="47" t="n"/>
      <c r="D25" s="27">
        <f>RANDBETWEEN(3137,3140)/100</f>
        <v/>
      </c>
      <c r="E25" s="47" t="n"/>
      <c r="F25" s="28" t="inlineStr">
        <is>
          <t>31,36 - 31,42</t>
        </is>
      </c>
      <c r="G25" s="46" t="n"/>
      <c r="H25" s="47" t="n"/>
      <c r="I25" s="8" t="n"/>
      <c r="J25" s="3" t="n"/>
    </row>
    <row r="26">
      <c r="A26" s="28" t="inlineStr">
        <is>
          <t>М3, т</t>
        </is>
      </c>
      <c r="B26" s="27">
        <f>RANDBETWEEN(3118,3121)/100</f>
        <v/>
      </c>
      <c r="C26" s="47" t="n"/>
      <c r="D26" s="27">
        <f>RANDBETWEEN(3118,3121)/100</f>
        <v/>
      </c>
      <c r="E26" s="47" t="n"/>
      <c r="F26" s="44" t="inlineStr">
        <is>
          <t>31,17 - 31,23</t>
        </is>
      </c>
      <c r="G26" s="48" t="n"/>
      <c r="H26" s="49" t="n"/>
      <c r="I26" s="8" t="n"/>
      <c r="J26" s="3" t="n"/>
    </row>
    <row r="27">
      <c r="A27" s="28" t="inlineStr">
        <is>
          <t>Мг, т</t>
        </is>
      </c>
      <c r="B27" s="27">
        <f>RANDBETWEEN(3118,3121)/100</f>
        <v/>
      </c>
      <c r="C27" s="47" t="n"/>
      <c r="D27" s="27">
        <f>RANDBETWEEN(3118,3121)/100</f>
        <v/>
      </c>
      <c r="E27" s="47" t="n"/>
      <c r="F27" s="52" t="n"/>
      <c r="G27" s="50" t="n"/>
      <c r="H27" s="51" t="n"/>
      <c r="I27" s="8" t="n"/>
      <c r="J27" s="3" t="n"/>
    </row>
    <row r="28">
      <c r="A28" s="28" t="inlineStr">
        <is>
          <t xml:space="preserve">Qо, Гкал </t>
        </is>
      </c>
      <c r="B28" s="45">
        <f>RANDBETWEEN(1810,1851)/1000</f>
        <v/>
      </c>
      <c r="C28" s="47" t="n"/>
      <c r="D28" s="45">
        <f>RANDBETWEEN(1810,1851)/1000</f>
        <v/>
      </c>
      <c r="E28" s="47" t="n"/>
      <c r="F28" s="28" t="inlineStr">
        <is>
          <t>1,802 – 1,858</t>
        </is>
      </c>
      <c r="G28" s="46" t="n"/>
      <c r="H28" s="47" t="n"/>
      <c r="I28" s="8" t="n"/>
      <c r="J28" s="3" t="n"/>
    </row>
    <row r="29">
      <c r="A29" s="28" t="inlineStr">
        <is>
          <t xml:space="preserve">Qг, Гкал </t>
        </is>
      </c>
      <c r="B29" s="45">
        <f>RANDBETWEEN(2028,2030)/1000</f>
        <v/>
      </c>
      <c r="C29" s="47" t="n"/>
      <c r="D29" s="45">
        <f>RANDBETWEEN(2028,2030)/1000</f>
        <v/>
      </c>
      <c r="E29" s="47" t="n"/>
      <c r="F29" s="28" t="inlineStr">
        <is>
          <t>2,027 – 2,031</t>
        </is>
      </c>
      <c r="G29" s="46" t="n"/>
      <c r="H29" s="47" t="n"/>
      <c r="I29" s="8" t="n"/>
      <c r="J29" s="3" t="n"/>
    </row>
    <row r="30">
      <c r="A30" s="28" t="inlineStr">
        <is>
          <t xml:space="preserve">dt, °С </t>
        </is>
      </c>
      <c r="B30" s="27">
        <f>RANDBETWEEN(197,199)/100</f>
        <v/>
      </c>
      <c r="C30" s="47" t="n"/>
      <c r="D30" s="27">
        <f>RANDBETWEEN(197,199)/100</f>
        <v/>
      </c>
      <c r="E30" s="47" t="n"/>
      <c r="F30" s="28" t="inlineStr">
        <is>
          <t>1,97 – 2,03</t>
        </is>
      </c>
      <c r="G30" s="46" t="n"/>
      <c r="H30" s="47" t="n"/>
      <c r="I30" s="8" t="n"/>
      <c r="J30" s="3" t="n"/>
    </row>
    <row r="31">
      <c r="A31" s="28" t="inlineStr">
        <is>
          <t xml:space="preserve">tа, °С </t>
        </is>
      </c>
      <c r="B31" s="27">
        <f>RANDBETWEEN(6557,6573)/100</f>
        <v/>
      </c>
      <c r="C31" s="47" t="n"/>
      <c r="D31" s="27">
        <f>RANDBETWEEN(6557,6573)/100</f>
        <v/>
      </c>
      <c r="E31" s="47" t="n"/>
      <c r="F31" s="28" t="inlineStr">
        <is>
          <t>65,55 – 65,75</t>
        </is>
      </c>
      <c r="G31" s="46" t="n"/>
      <c r="H31" s="47" t="n"/>
      <c r="I31" s="8" t="n"/>
      <c r="J31" s="3" t="n"/>
    </row>
    <row r="32">
      <c r="A32" s="12" t="inlineStr">
        <is>
          <t>Мера R – 141,2 Ом, мера N0 – 16 имп.</t>
        </is>
      </c>
      <c r="B32" s="12" t="n"/>
      <c r="C32" s="12" t="n"/>
      <c r="D32" s="12" t="n"/>
      <c r="I32" s="8" t="n"/>
      <c r="J32" s="3" t="n"/>
    </row>
    <row r="33">
      <c r="A33" s="13" t="inlineStr">
        <is>
          <t>Обозначение</t>
        </is>
      </c>
      <c r="B33" s="28" t="inlineStr">
        <is>
          <t>Архивные часовые показания ВКТ-7</t>
        </is>
      </c>
      <c r="C33" s="46" t="n"/>
      <c r="D33" s="46" t="n"/>
      <c r="E33" s="47" t="n"/>
      <c r="F33" s="13" t="inlineStr">
        <is>
          <t>Диапазон допускаемых</t>
        </is>
      </c>
      <c r="G33" s="48" t="n"/>
      <c r="H33" s="49" t="n"/>
      <c r="I33" s="9" t="n"/>
      <c r="J33" s="3" t="n"/>
    </row>
    <row r="34">
      <c r="A34" s="14" t="inlineStr">
        <is>
          <t>величины</t>
        </is>
      </c>
      <c r="B34" s="28" t="inlineStr">
        <is>
          <t>Раздел ТВ1: Архив</t>
        </is>
      </c>
      <c r="C34" s="47" t="n"/>
      <c r="D34" s="28" t="inlineStr">
        <is>
          <t>Раздел ТВ2: Архив</t>
        </is>
      </c>
      <c r="E34" s="47" t="n"/>
      <c r="F34" s="14" t="inlineStr">
        <is>
          <t>часовых показаний</t>
        </is>
      </c>
      <c r="G34" s="50" t="n"/>
      <c r="H34" s="51" t="n"/>
      <c r="I34" s="9" t="n"/>
      <c r="J34" s="3" t="n"/>
    </row>
    <row r="35">
      <c r="A35" s="28" t="inlineStr">
        <is>
          <t xml:space="preserve">t1, °С </t>
        </is>
      </c>
      <c r="B35" s="27">
        <f>RANDBETWEEN(10638,10652)/100</f>
        <v/>
      </c>
      <c r="C35" s="47" t="n"/>
      <c r="D35" s="27">
        <f>RANDBETWEEN(10638,10652)/100</f>
        <v/>
      </c>
      <c r="E35" s="47" t="n"/>
      <c r="F35" s="28" t="inlineStr">
        <is>
          <t>106,36 – 106,56</t>
        </is>
      </c>
      <c r="G35" s="46" t="n"/>
      <c r="H35" s="47" t="n"/>
      <c r="I35" s="9" t="n"/>
      <c r="J35" s="3" t="n"/>
    </row>
    <row customHeight="1" ht="15.75" r="36" s="7">
      <c r="A36" s="28" t="inlineStr">
        <is>
          <t>t2, °С</t>
        </is>
      </c>
      <c r="B36" s="27">
        <f>RANDBETWEEN(10438,10452)/100</f>
        <v/>
      </c>
      <c r="C36" s="47" t="n"/>
      <c r="D36" s="27">
        <f>RANDBETWEEN(10438,10452)/100</f>
        <v/>
      </c>
      <c r="E36" s="47" t="n"/>
      <c r="F36" s="28" t="inlineStr">
        <is>
          <t>104,36 – 104,56</t>
        </is>
      </c>
      <c r="G36" s="46" t="n"/>
      <c r="H36" s="47" t="n"/>
      <c r="I36" s="3" t="n"/>
      <c r="J36" s="3" t="n"/>
    </row>
    <row customHeight="1" ht="15" r="37" s="7">
      <c r="A37" s="28" t="inlineStr">
        <is>
          <t xml:space="preserve">V1, м3 </t>
        </is>
      </c>
      <c r="B37" s="27">
        <f>RANDBETWEEN(6399,6401)/100</f>
        <v/>
      </c>
      <c r="C37" s="47" t="n"/>
      <c r="D37" s="27">
        <f>RANDBETWEEN(6399,6401)/100</f>
        <v/>
      </c>
      <c r="E37" s="47" t="n"/>
      <c r="F37" s="28" t="inlineStr">
        <is>
          <t>63,99 – 64,01</t>
        </is>
      </c>
      <c r="G37" s="46" t="n"/>
      <c r="H37" s="47" t="n"/>
      <c r="I37" s="10" t="n"/>
    </row>
    <row customHeight="1" ht="15" r="38" s="7">
      <c r="A38" s="28" t="inlineStr">
        <is>
          <t>V2, м3</t>
        </is>
      </c>
      <c r="B38" s="27">
        <f>RANDBETWEEN(3199,3201)/100</f>
        <v/>
      </c>
      <c r="C38" s="47" t="n"/>
      <c r="D38" s="27">
        <f>RANDBETWEEN(3199,3201)/100</f>
        <v/>
      </c>
      <c r="E38" s="47" t="n"/>
      <c r="F38" s="44" t="inlineStr">
        <is>
          <t>31,99 – 32,01</t>
        </is>
      </c>
      <c r="G38" s="48" t="n"/>
      <c r="H38" s="49" t="n"/>
      <c r="I38" s="3" t="n"/>
      <c r="J38" s="3" t="n"/>
    </row>
    <row r="39">
      <c r="A39" s="28" t="inlineStr">
        <is>
          <t>V3, м3</t>
        </is>
      </c>
      <c r="B39" s="27">
        <f>RANDBETWEEN(3199,3201)/100</f>
        <v/>
      </c>
      <c r="C39" s="47" t="n"/>
      <c r="D39" s="27">
        <f>RANDBETWEEN(3199,3201)/100</f>
        <v/>
      </c>
      <c r="E39" s="47" t="n"/>
      <c r="F39" s="52" t="n"/>
      <c r="G39" s="50" t="n"/>
      <c r="H39" s="51" t="n"/>
      <c r="I39" s="11" t="n"/>
      <c r="J39" s="3" t="n"/>
    </row>
    <row r="40">
      <c r="A40" s="28" t="inlineStr">
        <is>
          <t xml:space="preserve">М1, т </t>
        </is>
      </c>
      <c r="B40" s="27">
        <f>RANDBETWEEN(6102,6108)/100</f>
        <v/>
      </c>
      <c r="C40" s="47" t="n"/>
      <c r="D40" s="27">
        <f>RANDBETWEEN(6102,6108)/100</f>
        <v/>
      </c>
      <c r="E40" s="47" t="n"/>
      <c r="F40" s="28" t="inlineStr">
        <is>
          <t>60,99 – 61,11</t>
        </is>
      </c>
      <c r="G40" s="46" t="n"/>
      <c r="H40" s="47" t="n"/>
      <c r="I40" s="11" t="n"/>
      <c r="J40" s="3" t="n"/>
    </row>
    <row r="41">
      <c r="A41" s="28" t="inlineStr">
        <is>
          <t xml:space="preserve">М2, т </t>
        </is>
      </c>
      <c r="B41" s="27">
        <f>RANDBETWEEN(3058,3058)/100</f>
        <v/>
      </c>
      <c r="C41" s="47" t="n"/>
      <c r="D41" s="27">
        <f>RANDBETWEEN(3058,3058)/100</f>
        <v/>
      </c>
      <c r="E41" s="47" t="n"/>
      <c r="F41" s="28" t="inlineStr">
        <is>
          <t>30,54 – 30,60</t>
        </is>
      </c>
      <c r="G41" s="46" t="n"/>
      <c r="H41" s="47" t="n"/>
      <c r="I41" s="11" t="n"/>
      <c r="J41" s="3" t="n"/>
    </row>
    <row r="42" s="7">
      <c r="A42" s="28" t="inlineStr">
        <is>
          <t>М3, т</t>
        </is>
      </c>
      <c r="B42" s="27">
        <f>RANDBETWEEN(3119,3122)/100</f>
        <v/>
      </c>
      <c r="C42" s="47" t="n"/>
      <c r="D42" s="27">
        <f>RANDBETWEEN(3119,3122)/100</f>
        <v/>
      </c>
      <c r="E42" s="47" t="n"/>
      <c r="F42" s="44" t="inlineStr">
        <is>
          <t>31,17 - 31,23</t>
        </is>
      </c>
      <c r="G42" s="48" t="n"/>
      <c r="H42" s="49" t="n"/>
      <c r="I42" s="3" t="n"/>
      <c r="J42" s="3" t="n"/>
    </row>
    <row r="43" s="7">
      <c r="A43" s="28" t="inlineStr">
        <is>
          <t>Мг, т</t>
        </is>
      </c>
      <c r="B43" s="27">
        <f>RANDBETWEEN(3119,3122)/100</f>
        <v/>
      </c>
      <c r="C43" s="47" t="n"/>
      <c r="D43" s="27">
        <f>RANDBETWEEN(3119,3122)/100</f>
        <v/>
      </c>
      <c r="E43" s="47" t="n"/>
      <c r="F43" s="52" t="n"/>
      <c r="G43" s="50" t="n"/>
      <c r="H43" s="51" t="n"/>
      <c r="I43" s="3" t="n"/>
    </row>
    <row r="44" s="7">
      <c r="A44" s="28" t="inlineStr">
        <is>
          <t xml:space="preserve">Qо, Гкал </t>
        </is>
      </c>
      <c r="B44" s="28">
        <f>RANDBETWEEN(3034,3120)/1000</f>
        <v/>
      </c>
      <c r="C44" s="47" t="n"/>
      <c r="D44" s="28">
        <f>RANDBETWEEN(3034,3120)/1000</f>
        <v/>
      </c>
      <c r="E44" s="47" t="n"/>
      <c r="F44" s="28" t="inlineStr">
        <is>
          <t>3,031 – 3,125</t>
        </is>
      </c>
      <c r="G44" s="46" t="n"/>
      <c r="H44" s="47" t="n"/>
      <c r="I44" s="3" t="n"/>
    </row>
    <row r="45" s="7">
      <c r="A45" s="28" t="inlineStr">
        <is>
          <t xml:space="preserve">Qг, Гкал </t>
        </is>
      </c>
      <c r="B45" s="28">
        <f>RANDBETWEEN(2028,2031)/1000</f>
        <v/>
      </c>
      <c r="C45" s="47" t="n"/>
      <c r="D45" s="28">
        <f>RANDBETWEEN(2028,2031)/1000</f>
        <v/>
      </c>
      <c r="E45" s="47" t="n"/>
      <c r="F45" s="28" t="inlineStr">
        <is>
          <t>2,027 – 2,031</t>
        </is>
      </c>
      <c r="G45" s="46" t="n"/>
      <c r="H45" s="47" t="n"/>
      <c r="I45" s="3" t="n"/>
    </row>
    <row r="46" s="7">
      <c r="A46" s="28" t="inlineStr">
        <is>
          <t xml:space="preserve">dt, °С </t>
        </is>
      </c>
      <c r="B46" s="27">
        <f>RANDBETWEEN(197,199)/100</f>
        <v/>
      </c>
      <c r="C46" s="47" t="n"/>
      <c r="D46" s="27">
        <f>RANDBETWEEN(197,199)/100</f>
        <v/>
      </c>
      <c r="E46" s="47" t="n"/>
      <c r="F46" s="28" t="inlineStr">
        <is>
          <t>1,97 – 2,03</t>
        </is>
      </c>
      <c r="G46" s="46" t="n"/>
      <c r="H46" s="47" t="n"/>
      <c r="I46" s="3" t="n"/>
    </row>
    <row r="47" s="7">
      <c r="A47" s="28" t="inlineStr">
        <is>
          <t xml:space="preserve">tа, °С </t>
        </is>
      </c>
      <c r="B47" s="28">
        <f>RANDBETWEEN(10537,10555)/100</f>
        <v/>
      </c>
      <c r="C47" s="47" t="n"/>
      <c r="D47" s="28">
        <f>RANDBETWEEN(10537,10555)/100</f>
        <v/>
      </c>
      <c r="E47" s="47" t="n"/>
      <c r="F47" s="28" t="inlineStr">
        <is>
          <t>105,36 – 105,56</t>
        </is>
      </c>
      <c r="G47" s="46" t="n"/>
      <c r="H47" s="47" t="n"/>
      <c r="I47" s="3" t="n"/>
    </row>
    <row r="48" s="7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" t="n"/>
    </row>
    <row r="49" s="7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" t="n"/>
    </row>
    <row r="50" s="7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" t="n"/>
    </row>
    <row r="51" s="7">
      <c r="A51" s="12" t="inlineStr">
        <is>
          <t>меры I0, I1 - 5 мА</t>
        </is>
      </c>
      <c r="B51" s="12" t="n"/>
      <c r="I51" s="3" t="n"/>
      <c r="J51" s="3" t="n"/>
    </row>
    <row r="52" s="7">
      <c r="A52" s="13" t="inlineStr">
        <is>
          <t>Обозначение</t>
        </is>
      </c>
      <c r="B52" s="28" t="inlineStr">
        <is>
          <t>Архивные часовые показания ВКТ-7</t>
        </is>
      </c>
      <c r="C52" s="46" t="n"/>
      <c r="D52" s="46" t="n"/>
      <c r="E52" s="47" t="n"/>
      <c r="F52" s="13" t="inlineStr">
        <is>
          <t>Диапазон допускаемых</t>
        </is>
      </c>
      <c r="G52" s="48" t="n"/>
      <c r="H52" s="49" t="n"/>
      <c r="I52" s="3" t="n"/>
      <c r="J52" s="3" t="n"/>
    </row>
    <row r="53" s="7">
      <c r="A53" s="14" t="inlineStr">
        <is>
          <t>величины</t>
        </is>
      </c>
      <c r="B53" s="28" t="inlineStr">
        <is>
          <t>Раздел ТВ1: Архив</t>
        </is>
      </c>
      <c r="C53" s="47" t="n"/>
      <c r="D53" s="28" t="inlineStr">
        <is>
          <t>Раздел ТВ2: Архив</t>
        </is>
      </c>
      <c r="E53" s="47" t="n"/>
      <c r="F53" s="14" t="inlineStr">
        <is>
          <t>часовых показаний</t>
        </is>
      </c>
      <c r="G53" s="50" t="n"/>
      <c r="H53" s="51" t="n"/>
      <c r="I53" s="3" t="n"/>
      <c r="J53" s="3" t="n"/>
    </row>
    <row r="54" s="7">
      <c r="A54" s="16" t="inlineStr">
        <is>
          <t>Р1, кгс/см2</t>
        </is>
      </c>
      <c r="B54" s="28">
        <f>RANDBETWEEN(98,103)/100</f>
        <v/>
      </c>
      <c r="C54" s="47" t="n"/>
      <c r="D54" s="28">
        <f>RANDBETWEEN(98,103)/100</f>
        <v/>
      </c>
      <c r="E54" s="47" t="n"/>
      <c r="F54" s="44" t="inlineStr">
        <is>
          <t>0,96 – 1,04</t>
        </is>
      </c>
      <c r="G54" s="48" t="n"/>
      <c r="H54" s="49" t="n"/>
      <c r="I54" s="3" t="n"/>
      <c r="J54" s="3" t="n"/>
    </row>
    <row r="55" s="7">
      <c r="A55" s="16" t="inlineStr">
        <is>
          <t>Р2, кгс/см2</t>
        </is>
      </c>
      <c r="B55" s="28">
        <f>RANDBETWEEN(98,103)/100</f>
        <v/>
      </c>
      <c r="C55" s="47" t="n"/>
      <c r="D55" s="28">
        <f>RANDBETWEEN(98,103)/100</f>
        <v/>
      </c>
      <c r="E55" s="47" t="n"/>
      <c r="F55" s="52" t="n"/>
      <c r="G55" s="50" t="n"/>
      <c r="H55" s="51" t="n"/>
      <c r="I55" s="3" t="n"/>
      <c r="J55" s="3" t="n"/>
    </row>
    <row r="56" s="7">
      <c r="A56" s="12" t="inlineStr">
        <is>
          <t>меры I0, I1 - 20 мА</t>
        </is>
      </c>
      <c r="I56" s="3" t="n"/>
      <c r="J56" s="3" t="n"/>
    </row>
    <row r="57" s="7">
      <c r="A57" s="13" t="inlineStr">
        <is>
          <t>Обозначение</t>
        </is>
      </c>
      <c r="B57" s="28" t="inlineStr">
        <is>
          <t>Архивные часовые показания ВКТ-7</t>
        </is>
      </c>
      <c r="C57" s="46" t="n"/>
      <c r="D57" s="46" t="n"/>
      <c r="E57" s="47" t="n"/>
      <c r="F57" s="13" t="inlineStr">
        <is>
          <t>Диапазон допускаемых</t>
        </is>
      </c>
      <c r="G57" s="48" t="n"/>
      <c r="H57" s="49" t="n"/>
      <c r="I57" s="3" t="n"/>
      <c r="J57" s="3" t="n"/>
    </row>
    <row r="58" s="7">
      <c r="A58" s="14" t="inlineStr">
        <is>
          <t>величины</t>
        </is>
      </c>
      <c r="B58" s="28" t="inlineStr">
        <is>
          <t>Раздел ТВ1: Архив</t>
        </is>
      </c>
      <c r="C58" s="47" t="n"/>
      <c r="D58" s="28" t="inlineStr">
        <is>
          <t>Раздел ТВ2: Архив</t>
        </is>
      </c>
      <c r="E58" s="47" t="n"/>
      <c r="F58" s="14" t="inlineStr">
        <is>
          <t>часовых показаний</t>
        </is>
      </c>
      <c r="G58" s="50" t="n"/>
      <c r="H58" s="51" t="n"/>
      <c r="I58" s="3" t="n"/>
      <c r="J58" s="3" t="n"/>
    </row>
    <row r="59" s="7">
      <c r="A59" s="16" t="inlineStr">
        <is>
          <t>Р1, кгс/см2</t>
        </is>
      </c>
      <c r="B59" s="28">
        <f>RANDBETWEEN(1598,1603)/100</f>
        <v/>
      </c>
      <c r="C59" s="47" t="n"/>
      <c r="D59" s="28">
        <f>RANDBETWEEN(1598,1603)/100</f>
        <v/>
      </c>
      <c r="E59" s="47" t="n"/>
      <c r="F59" s="44" t="inlineStr">
        <is>
          <t>15,96 – 16,04</t>
        </is>
      </c>
      <c r="G59" s="48" t="n"/>
      <c r="H59" s="49" t="n"/>
      <c r="I59" s="3" t="n"/>
      <c r="J59" s="3" t="n"/>
    </row>
    <row r="60" s="7">
      <c r="A60" s="16" t="inlineStr">
        <is>
          <t>Р2, кгс/см2</t>
        </is>
      </c>
      <c r="B60" s="28">
        <f>RANDBETWEEN(1598,1603)/100</f>
        <v/>
      </c>
      <c r="C60" s="47" t="n"/>
      <c r="D60" s="28">
        <f>RANDBETWEEN(1598,1603)/100</f>
        <v/>
      </c>
      <c r="E60" s="47" t="n"/>
      <c r="F60" s="52" t="n"/>
      <c r="G60" s="50" t="n"/>
      <c r="H60" s="51" t="n"/>
      <c r="I60" s="3" t="n"/>
      <c r="J60" s="3" t="n"/>
    </row>
    <row r="61">
      <c r="A61" t="inlineStr">
        <is>
          <t>Вывод:</t>
        </is>
      </c>
      <c r="B61" s="26" t="inlineStr">
        <is>
          <t>по результатам поверки признан пригодным к применению</t>
        </is>
      </c>
      <c r="C61" s="50" t="n"/>
      <c r="D61" s="50" t="n"/>
      <c r="E61" s="50" t="n"/>
      <c r="F61" s="50" t="n"/>
      <c r="G61" s="50" t="n"/>
      <c r="H61" s="50" t="n"/>
      <c r="I61" s="50" t="n"/>
    </row>
    <row r="62">
      <c r="A62" s="25" t="n"/>
      <c r="B62" s="50" t="n"/>
      <c r="C62" s="50" t="n"/>
      <c r="D62" s="50" t="n"/>
      <c r="E62" s="50" t="n"/>
      <c r="F62" s="50" t="n"/>
      <c r="G62" s="50" t="n"/>
      <c r="H62" s="50" t="n"/>
      <c r="I62" s="50" t="n"/>
    </row>
    <row r="64">
      <c r="A64" s="18" t="inlineStr">
        <is>
          <t>Дата поверки:</t>
        </is>
      </c>
      <c r="B64" s="18" t="n"/>
      <c r="C64" s="24" t="inlineStr">
        <is>
          <t>28.07.2023</t>
        </is>
      </c>
    </row>
    <row r="65">
      <c r="A65" s="18" t="n"/>
      <c r="B65" s="18" t="n"/>
      <c r="C65" s="18" t="n"/>
      <c r="D65" s="18" t="n"/>
    </row>
    <row r="66">
      <c r="A66" s="21" t="inlineStr">
        <is>
          <t>Поверитель:</t>
        </is>
      </c>
      <c r="C66" s="22" t="inlineStr">
        <is>
          <t>Харитонов С.Н.</t>
        </is>
      </c>
    </row>
  </sheetData>
  <mergeCells count="132">
    <mergeCell ref="H7:I7"/>
    <mergeCell ref="C66:D66"/>
    <mergeCell ref="D58:E58"/>
    <mergeCell ref="A4:I4"/>
    <mergeCell ref="F38:H39"/>
    <mergeCell ref="D34:E34"/>
    <mergeCell ref="D18:E18"/>
    <mergeCell ref="B60:C60"/>
    <mergeCell ref="D40:E40"/>
    <mergeCell ref="B29:C29"/>
    <mergeCell ref="D60:E60"/>
    <mergeCell ref="D54:E54"/>
    <mergeCell ref="B30:C30"/>
    <mergeCell ref="B46:C46"/>
    <mergeCell ref="D41:E41"/>
    <mergeCell ref="F31:H31"/>
    <mergeCell ref="D29:E29"/>
    <mergeCell ref="D24:E24"/>
    <mergeCell ref="B22:C22"/>
    <mergeCell ref="B42:C42"/>
    <mergeCell ref="F58:H58"/>
    <mergeCell ref="F20:H20"/>
    <mergeCell ref="D38:E38"/>
    <mergeCell ref="A1:I1"/>
    <mergeCell ref="C11:I11"/>
    <mergeCell ref="A3:I3"/>
    <mergeCell ref="F34:H34"/>
    <mergeCell ref="F18:H18"/>
    <mergeCell ref="B26:C26"/>
    <mergeCell ref="D47:E47"/>
    <mergeCell ref="B37:C37"/>
    <mergeCell ref="F42:H43"/>
    <mergeCell ref="D55:E55"/>
    <mergeCell ref="B17:E17"/>
    <mergeCell ref="F17:H17"/>
    <mergeCell ref="B39:C39"/>
    <mergeCell ref="D27:E27"/>
    <mergeCell ref="B25:C25"/>
    <mergeCell ref="D37:E37"/>
    <mergeCell ref="B21:C21"/>
    <mergeCell ref="F59:H60"/>
    <mergeCell ref="B31:C31"/>
    <mergeCell ref="F26:H27"/>
    <mergeCell ref="F40:H40"/>
    <mergeCell ref="D21:E21"/>
    <mergeCell ref="B23:C23"/>
    <mergeCell ref="C5:D5"/>
    <mergeCell ref="A66:B66"/>
    <mergeCell ref="D42:E42"/>
    <mergeCell ref="B61:I61"/>
    <mergeCell ref="A10:I10"/>
    <mergeCell ref="F24:H24"/>
    <mergeCell ref="A13:I13"/>
    <mergeCell ref="D35:E35"/>
    <mergeCell ref="B44:C44"/>
    <mergeCell ref="A8:B8"/>
    <mergeCell ref="B54:C54"/>
    <mergeCell ref="B45:C45"/>
    <mergeCell ref="D44:E44"/>
    <mergeCell ref="F52:H52"/>
    <mergeCell ref="D26:E26"/>
    <mergeCell ref="D45:E45"/>
    <mergeCell ref="D19:E19"/>
    <mergeCell ref="B28:C28"/>
    <mergeCell ref="B38:C38"/>
    <mergeCell ref="F53:H53"/>
    <mergeCell ref="B27:C27"/>
    <mergeCell ref="D28:E28"/>
    <mergeCell ref="F36:H36"/>
    <mergeCell ref="D59:E59"/>
    <mergeCell ref="A5:B5"/>
    <mergeCell ref="D9:I9"/>
    <mergeCell ref="B6:I6"/>
    <mergeCell ref="F7:G7"/>
    <mergeCell ref="D39:E39"/>
    <mergeCell ref="B40:C40"/>
    <mergeCell ref="D43:E43"/>
    <mergeCell ref="B41:C41"/>
    <mergeCell ref="G5:H5"/>
    <mergeCell ref="D31:E31"/>
    <mergeCell ref="B35:C35"/>
    <mergeCell ref="F25:H25"/>
    <mergeCell ref="D23:E23"/>
    <mergeCell ref="B24:C24"/>
    <mergeCell ref="B20:C20"/>
    <mergeCell ref="F29:H29"/>
    <mergeCell ref="B19:C19"/>
    <mergeCell ref="F35:H35"/>
    <mergeCell ref="D20:E20"/>
    <mergeCell ref="A2:I2"/>
    <mergeCell ref="C7:E7"/>
    <mergeCell ref="F19:H19"/>
    <mergeCell ref="B59:C59"/>
    <mergeCell ref="F22:H23"/>
    <mergeCell ref="F47:H47"/>
    <mergeCell ref="F37:H37"/>
    <mergeCell ref="B43:C43"/>
    <mergeCell ref="C14:I14"/>
    <mergeCell ref="A15:I15"/>
    <mergeCell ref="D25:E25"/>
    <mergeCell ref="D46:E46"/>
    <mergeCell ref="D30:E30"/>
    <mergeCell ref="A7:B7"/>
    <mergeCell ref="C64:D64"/>
    <mergeCell ref="A62:I62"/>
    <mergeCell ref="B58:C58"/>
    <mergeCell ref="F21:H21"/>
    <mergeCell ref="A9:C9"/>
    <mergeCell ref="B57:E57"/>
    <mergeCell ref="F57:H57"/>
    <mergeCell ref="D22:E22"/>
    <mergeCell ref="A12:I12"/>
    <mergeCell ref="B34:C34"/>
    <mergeCell ref="B18:C18"/>
    <mergeCell ref="C8:I8"/>
    <mergeCell ref="B33:E33"/>
    <mergeCell ref="F33:H33"/>
    <mergeCell ref="B53:C53"/>
    <mergeCell ref="B52:E52"/>
    <mergeCell ref="F44:H44"/>
    <mergeCell ref="F41:H41"/>
    <mergeCell ref="B47:C47"/>
    <mergeCell ref="F46:H46"/>
    <mergeCell ref="F30:H30"/>
    <mergeCell ref="B55:C55"/>
    <mergeCell ref="D53:E53"/>
    <mergeCell ref="B36:C36"/>
    <mergeCell ref="A11:B11"/>
    <mergeCell ref="F45:H45"/>
    <mergeCell ref="D36:E36"/>
    <mergeCell ref="F28:H28"/>
    <mergeCell ref="F54:H55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2023-09-09T17:00:52Z</dcterms:modified>
  <cp:lastModifiedBy>MIX PC</cp:lastModifiedBy>
  <cp:lastPrinted>2023-07-10T07:47:50Z</cp:lastPrinted>
</cp:coreProperties>
</file>