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OE\Documents\Joshua data analysis\Exp2_365 nm\"/>
    </mc:Choice>
  </mc:AlternateContent>
  <xr:revisionPtr revIDLastSave="0" documentId="13_ncr:1_{22167D4D-D3DA-4B28-A68F-80E2340FBF0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_1_left" sheetId="1" r:id="rId1"/>
    <sheet name="n_2_left" sheetId="2" r:id="rId2"/>
    <sheet name="n_3_left" sheetId="3" r:id="rId3"/>
    <sheet name="n_4_left" sheetId="4" r:id="rId4"/>
    <sheet name="n_5_left" sheetId="5" r:id="rId5"/>
    <sheet name="n_1_middle" sheetId="6" r:id="rId6"/>
    <sheet name="n_2_middle" sheetId="7" r:id="rId7"/>
    <sheet name="n_1_right" sheetId="8" r:id="rId8"/>
    <sheet name="n_2_right" sheetId="9" r:id="rId9"/>
    <sheet name="n_3_right" sheetId="10" r:id="rId10"/>
    <sheet name="n_4_right" sheetId="11" r:id="rId11"/>
    <sheet name="n_5_righ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82" i="3" l="1"/>
  <c r="R582" i="3"/>
  <c r="R582" i="10"/>
  <c r="Q582" i="10"/>
  <c r="R575" i="10"/>
  <c r="R576" i="10"/>
  <c r="R577" i="10"/>
  <c r="R578" i="10"/>
  <c r="R579" i="10"/>
  <c r="R580" i="10"/>
  <c r="R581" i="10"/>
  <c r="R574" i="10"/>
  <c r="R566" i="10"/>
  <c r="R567" i="10"/>
  <c r="R568" i="10"/>
  <c r="R569" i="10"/>
  <c r="R570" i="10"/>
  <c r="R571" i="10"/>
  <c r="R572" i="10"/>
  <c r="R565" i="10"/>
  <c r="R557" i="10"/>
  <c r="R558" i="10"/>
  <c r="R559" i="10"/>
  <c r="R560" i="10"/>
  <c r="R561" i="10"/>
  <c r="R562" i="10"/>
  <c r="R563" i="10"/>
  <c r="R556" i="10"/>
  <c r="R548" i="10"/>
  <c r="R549" i="10"/>
  <c r="R550" i="10"/>
  <c r="R551" i="10"/>
  <c r="R552" i="10"/>
  <c r="R553" i="10"/>
  <c r="R554" i="10"/>
  <c r="R547" i="10"/>
  <c r="R539" i="10"/>
  <c r="R540" i="10"/>
  <c r="R541" i="10"/>
  <c r="R542" i="10"/>
  <c r="R543" i="10"/>
  <c r="R544" i="10"/>
  <c r="R545" i="10"/>
  <c r="R538" i="10"/>
  <c r="R530" i="10"/>
  <c r="R531" i="10"/>
  <c r="R532" i="10"/>
  <c r="R533" i="10"/>
  <c r="R534" i="10"/>
  <c r="R535" i="10"/>
  <c r="R536" i="10"/>
  <c r="R529" i="10"/>
  <c r="R521" i="10"/>
  <c r="R522" i="10"/>
  <c r="R523" i="10"/>
  <c r="R524" i="10"/>
  <c r="R525" i="10"/>
  <c r="R526" i="10"/>
  <c r="R527" i="10"/>
  <c r="R520" i="10"/>
  <c r="R512" i="10"/>
  <c r="R513" i="10"/>
  <c r="R514" i="10"/>
  <c r="R515" i="10"/>
  <c r="R516" i="10"/>
  <c r="R517" i="10"/>
  <c r="R518" i="10"/>
  <c r="R511" i="10"/>
  <c r="R503" i="10"/>
  <c r="R504" i="10"/>
  <c r="R505" i="10"/>
  <c r="R506" i="10"/>
  <c r="R507" i="10"/>
  <c r="R508" i="10"/>
  <c r="R509" i="10"/>
  <c r="R502" i="10"/>
  <c r="R494" i="10"/>
  <c r="R495" i="10"/>
  <c r="R496" i="10"/>
  <c r="R497" i="10"/>
  <c r="R498" i="10"/>
  <c r="R499" i="10"/>
  <c r="R500" i="10"/>
  <c r="R493" i="10"/>
  <c r="R485" i="10"/>
  <c r="R486" i="10"/>
  <c r="R487" i="10"/>
  <c r="R488" i="10"/>
  <c r="R489" i="10"/>
  <c r="R490" i="10"/>
  <c r="R491" i="10"/>
  <c r="R484" i="10"/>
  <c r="R476" i="10"/>
  <c r="R477" i="10"/>
  <c r="R478" i="10"/>
  <c r="R479" i="10"/>
  <c r="R480" i="10"/>
  <c r="R481" i="10"/>
  <c r="R482" i="10"/>
  <c r="R475" i="10"/>
  <c r="R467" i="10"/>
  <c r="R468" i="10"/>
  <c r="R469" i="10"/>
  <c r="R470" i="10"/>
  <c r="R471" i="10"/>
  <c r="R472" i="10"/>
  <c r="R473" i="10"/>
  <c r="R466" i="10"/>
  <c r="R458" i="10"/>
  <c r="R459" i="10"/>
  <c r="R460" i="10"/>
  <c r="R461" i="10"/>
  <c r="R462" i="10"/>
  <c r="R463" i="10"/>
  <c r="R464" i="10"/>
  <c r="R457" i="10"/>
  <c r="R449" i="10"/>
  <c r="R450" i="10"/>
  <c r="R451" i="10"/>
  <c r="R452" i="10"/>
  <c r="R453" i="10"/>
  <c r="R454" i="10"/>
  <c r="R455" i="10"/>
  <c r="R448" i="10"/>
  <c r="R440" i="10"/>
  <c r="R441" i="10"/>
  <c r="R442" i="10"/>
  <c r="R443" i="10"/>
  <c r="R444" i="10"/>
  <c r="R445" i="10"/>
  <c r="R446" i="10"/>
  <c r="R439" i="10"/>
  <c r="R431" i="10"/>
  <c r="R432" i="10"/>
  <c r="R433" i="10"/>
  <c r="R434" i="10"/>
  <c r="R435" i="10"/>
  <c r="R436" i="10"/>
  <c r="R437" i="10"/>
  <c r="R430" i="10"/>
  <c r="R422" i="10"/>
  <c r="R423" i="10"/>
  <c r="R424" i="10"/>
  <c r="R425" i="10"/>
  <c r="R426" i="10"/>
  <c r="R427" i="10"/>
  <c r="R428" i="10"/>
  <c r="R421" i="10"/>
  <c r="R413" i="10"/>
  <c r="R414" i="10"/>
  <c r="R415" i="10"/>
  <c r="R416" i="10"/>
  <c r="R417" i="10"/>
  <c r="R418" i="10"/>
  <c r="R419" i="10"/>
  <c r="R412" i="10"/>
  <c r="R404" i="10"/>
  <c r="R405" i="10"/>
  <c r="R406" i="10"/>
  <c r="R407" i="10"/>
  <c r="R408" i="10"/>
  <c r="R409" i="10"/>
  <c r="R410" i="10"/>
  <c r="R403" i="10"/>
  <c r="R395" i="10"/>
  <c r="R396" i="10"/>
  <c r="R397" i="10"/>
  <c r="R398" i="10"/>
  <c r="R399" i="10"/>
  <c r="R400" i="10"/>
  <c r="R401" i="10"/>
  <c r="R394" i="10"/>
  <c r="R386" i="10"/>
  <c r="R387" i="10"/>
  <c r="R388" i="10"/>
  <c r="R389" i="10"/>
  <c r="R390" i="10"/>
  <c r="R391" i="10"/>
  <c r="R392" i="10"/>
  <c r="R385" i="10"/>
  <c r="R377" i="10"/>
  <c r="R378" i="10"/>
  <c r="R379" i="10"/>
  <c r="R380" i="10"/>
  <c r="R381" i="10"/>
  <c r="R382" i="10"/>
  <c r="R383" i="10"/>
  <c r="R376" i="10"/>
  <c r="R368" i="10"/>
  <c r="R369" i="10"/>
  <c r="R370" i="10"/>
  <c r="R371" i="10"/>
  <c r="R372" i="10"/>
  <c r="R373" i="10"/>
  <c r="R374" i="10"/>
  <c r="R367" i="10"/>
  <c r="R359" i="10"/>
  <c r="R360" i="10"/>
  <c r="R361" i="10"/>
  <c r="R362" i="10"/>
  <c r="R363" i="10"/>
  <c r="R364" i="10"/>
  <c r="R365" i="10"/>
  <c r="R358" i="10"/>
  <c r="R350" i="10"/>
  <c r="R351" i="10"/>
  <c r="R352" i="10"/>
  <c r="R353" i="10"/>
  <c r="R354" i="10"/>
  <c r="R355" i="10"/>
  <c r="R356" i="10"/>
  <c r="R349" i="10"/>
  <c r="R341" i="10"/>
  <c r="R342" i="10"/>
  <c r="R343" i="10"/>
  <c r="R344" i="10"/>
  <c r="R345" i="10"/>
  <c r="R346" i="10"/>
  <c r="R347" i="10"/>
  <c r="R340" i="10"/>
  <c r="R332" i="10"/>
  <c r="R333" i="10"/>
  <c r="R334" i="10"/>
  <c r="R335" i="10"/>
  <c r="R336" i="10"/>
  <c r="R337" i="10"/>
  <c r="R338" i="10"/>
  <c r="R331" i="10"/>
  <c r="R323" i="10"/>
  <c r="R324" i="10"/>
  <c r="R325" i="10"/>
  <c r="R326" i="10"/>
  <c r="R327" i="10"/>
  <c r="R328" i="10"/>
  <c r="R329" i="10"/>
  <c r="R322" i="10"/>
  <c r="R314" i="10"/>
  <c r="R315" i="10"/>
  <c r="R316" i="10"/>
  <c r="R317" i="10"/>
  <c r="R318" i="10"/>
  <c r="R319" i="10"/>
  <c r="R320" i="10"/>
  <c r="R313" i="10"/>
  <c r="R305" i="10"/>
  <c r="R306" i="10"/>
  <c r="R307" i="10"/>
  <c r="R308" i="10"/>
  <c r="R309" i="10"/>
  <c r="R310" i="10"/>
  <c r="R311" i="10"/>
  <c r="R304" i="10"/>
  <c r="R296" i="10"/>
  <c r="R297" i="10"/>
  <c r="R298" i="10"/>
  <c r="R299" i="10"/>
  <c r="R300" i="10"/>
  <c r="R301" i="10"/>
  <c r="R302" i="10"/>
  <c r="R295" i="10"/>
  <c r="R287" i="10"/>
  <c r="R288" i="10"/>
  <c r="R289" i="10"/>
  <c r="R290" i="10"/>
  <c r="R291" i="10"/>
  <c r="R292" i="10"/>
  <c r="R293" i="10"/>
  <c r="R286" i="10"/>
  <c r="R278" i="10"/>
  <c r="R279" i="10"/>
  <c r="R280" i="10"/>
  <c r="R281" i="10"/>
  <c r="R282" i="10"/>
  <c r="R283" i="10"/>
  <c r="R284" i="10"/>
  <c r="R277" i="10"/>
  <c r="R269" i="10"/>
  <c r="R270" i="10"/>
  <c r="R271" i="10"/>
  <c r="R272" i="10"/>
  <c r="R273" i="10"/>
  <c r="R274" i="10"/>
  <c r="R275" i="10"/>
  <c r="R268" i="10"/>
  <c r="R260" i="10"/>
  <c r="R261" i="10"/>
  <c r="R262" i="10"/>
  <c r="R263" i="10"/>
  <c r="R264" i="10"/>
  <c r="R265" i="10"/>
  <c r="R266" i="10"/>
  <c r="R259" i="10"/>
  <c r="R251" i="10"/>
  <c r="R252" i="10"/>
  <c r="R253" i="10"/>
  <c r="R254" i="10"/>
  <c r="R255" i="10"/>
  <c r="R256" i="10"/>
  <c r="R257" i="10"/>
  <c r="R250" i="10"/>
  <c r="R242" i="10"/>
  <c r="R243" i="10"/>
  <c r="R244" i="10"/>
  <c r="R245" i="10"/>
  <c r="R246" i="10"/>
  <c r="R247" i="10"/>
  <c r="R248" i="10"/>
  <c r="R241" i="10"/>
  <c r="R233" i="10"/>
  <c r="R234" i="10"/>
  <c r="R235" i="10"/>
  <c r="R236" i="10"/>
  <c r="R237" i="10"/>
  <c r="R238" i="10"/>
  <c r="R239" i="10"/>
  <c r="R232" i="10"/>
  <c r="R224" i="10"/>
  <c r="R225" i="10"/>
  <c r="R226" i="10"/>
  <c r="R227" i="10"/>
  <c r="R228" i="10"/>
  <c r="R229" i="10"/>
  <c r="R230" i="10"/>
  <c r="R223" i="10"/>
  <c r="R215" i="10"/>
  <c r="R216" i="10"/>
  <c r="R217" i="10"/>
  <c r="R218" i="10"/>
  <c r="R219" i="10"/>
  <c r="R220" i="10"/>
  <c r="R221" i="10"/>
  <c r="R214" i="10"/>
  <c r="R206" i="10"/>
  <c r="R207" i="10"/>
  <c r="R208" i="10"/>
  <c r="R209" i="10"/>
  <c r="R210" i="10"/>
  <c r="R211" i="10"/>
  <c r="R212" i="10"/>
  <c r="R205" i="10"/>
  <c r="R197" i="10"/>
  <c r="R198" i="10"/>
  <c r="R199" i="10"/>
  <c r="R200" i="10"/>
  <c r="R201" i="10"/>
  <c r="R202" i="10"/>
  <c r="R203" i="10"/>
  <c r="R196" i="10"/>
  <c r="R188" i="10"/>
  <c r="R189" i="10"/>
  <c r="R190" i="10"/>
  <c r="R191" i="10"/>
  <c r="R192" i="10"/>
  <c r="R193" i="10"/>
  <c r="R194" i="10"/>
  <c r="R187" i="10"/>
  <c r="R179" i="10"/>
  <c r="R180" i="10"/>
  <c r="R181" i="10"/>
  <c r="R182" i="10"/>
  <c r="R183" i="10"/>
  <c r="R184" i="10"/>
  <c r="R185" i="10"/>
  <c r="R178" i="10"/>
  <c r="R170" i="10"/>
  <c r="R171" i="10"/>
  <c r="R172" i="10"/>
  <c r="R173" i="10"/>
  <c r="R174" i="10"/>
  <c r="R175" i="10"/>
  <c r="R176" i="10"/>
  <c r="R169" i="10"/>
  <c r="R161" i="10"/>
  <c r="R162" i="10"/>
  <c r="R163" i="10"/>
  <c r="R164" i="10"/>
  <c r="R165" i="10"/>
  <c r="R166" i="10"/>
  <c r="R167" i="10"/>
  <c r="R160" i="10"/>
  <c r="R152" i="10"/>
  <c r="R153" i="10"/>
  <c r="R154" i="10"/>
  <c r="R155" i="10"/>
  <c r="R156" i="10"/>
  <c r="R157" i="10"/>
  <c r="R158" i="10"/>
  <c r="R151" i="10"/>
  <c r="R143" i="10"/>
  <c r="R144" i="10"/>
  <c r="R145" i="10"/>
  <c r="R146" i="10"/>
  <c r="R147" i="10"/>
  <c r="R148" i="10"/>
  <c r="R149" i="10"/>
  <c r="R142" i="10"/>
  <c r="R134" i="10"/>
  <c r="R135" i="10"/>
  <c r="R136" i="10"/>
  <c r="R137" i="10"/>
  <c r="R138" i="10"/>
  <c r="R139" i="10"/>
  <c r="R140" i="10"/>
  <c r="R133" i="10"/>
  <c r="R125" i="10"/>
  <c r="R126" i="10"/>
  <c r="R127" i="10"/>
  <c r="R128" i="10"/>
  <c r="R129" i="10"/>
  <c r="R130" i="10"/>
  <c r="R131" i="10"/>
  <c r="R124" i="10"/>
  <c r="R116" i="10"/>
  <c r="R117" i="10"/>
  <c r="R118" i="10"/>
  <c r="R119" i="10"/>
  <c r="R120" i="10"/>
  <c r="R121" i="10"/>
  <c r="R122" i="10"/>
  <c r="R115" i="10"/>
  <c r="R107" i="10"/>
  <c r="R108" i="10"/>
  <c r="R109" i="10"/>
  <c r="R110" i="10"/>
  <c r="R111" i="10"/>
  <c r="R112" i="10"/>
  <c r="R113" i="10"/>
  <c r="R106" i="10"/>
  <c r="R98" i="10"/>
  <c r="R99" i="10"/>
  <c r="R100" i="10"/>
  <c r="R101" i="10"/>
  <c r="R102" i="10"/>
  <c r="R103" i="10"/>
  <c r="R104" i="10"/>
  <c r="R97" i="10"/>
  <c r="R89" i="10"/>
  <c r="R90" i="10"/>
  <c r="R91" i="10"/>
  <c r="R92" i="10"/>
  <c r="R93" i="10"/>
  <c r="R94" i="10"/>
  <c r="R95" i="10"/>
  <c r="R88" i="10"/>
  <c r="R80" i="10"/>
  <c r="R81" i="10"/>
  <c r="R82" i="10"/>
  <c r="R83" i="10"/>
  <c r="R84" i="10"/>
  <c r="R85" i="10"/>
  <c r="R86" i="10"/>
  <c r="R79" i="10"/>
  <c r="R71" i="10"/>
  <c r="R72" i="10"/>
  <c r="R73" i="10"/>
  <c r="R74" i="10"/>
  <c r="R75" i="10"/>
  <c r="R76" i="10"/>
  <c r="R77" i="10"/>
  <c r="R70" i="10"/>
  <c r="R62" i="10"/>
  <c r="R63" i="10"/>
  <c r="R64" i="10"/>
  <c r="R65" i="10"/>
  <c r="R66" i="10"/>
  <c r="R67" i="10"/>
  <c r="R68" i="10"/>
  <c r="R61" i="10"/>
  <c r="R53" i="10"/>
  <c r="R54" i="10"/>
  <c r="R55" i="10"/>
  <c r="R56" i="10"/>
  <c r="R57" i="10"/>
  <c r="R58" i="10"/>
  <c r="R59" i="10"/>
  <c r="R52" i="10"/>
  <c r="R44" i="10"/>
  <c r="R45" i="10"/>
  <c r="R46" i="10"/>
  <c r="R47" i="10"/>
  <c r="R48" i="10"/>
  <c r="R49" i="10"/>
  <c r="R50" i="10"/>
  <c r="R43" i="10"/>
  <c r="R35" i="10"/>
  <c r="R36" i="10"/>
  <c r="R37" i="10"/>
  <c r="R38" i="10"/>
  <c r="R39" i="10"/>
  <c r="R40" i="10"/>
  <c r="R41" i="10"/>
  <c r="R34" i="10"/>
  <c r="R26" i="10"/>
  <c r="R27" i="10"/>
  <c r="R28" i="10"/>
  <c r="R29" i="10"/>
  <c r="R30" i="10"/>
  <c r="R31" i="10"/>
  <c r="R32" i="10"/>
  <c r="R25" i="10"/>
  <c r="R17" i="10"/>
  <c r="R18" i="10"/>
  <c r="R19" i="10"/>
  <c r="R20" i="10"/>
  <c r="R21" i="10"/>
  <c r="R22" i="10"/>
  <c r="R23" i="10"/>
  <c r="R16" i="10"/>
  <c r="R8" i="10"/>
  <c r="R9" i="10"/>
  <c r="R10" i="10"/>
  <c r="R11" i="10"/>
  <c r="R12" i="10"/>
  <c r="R13" i="10"/>
  <c r="R14" i="10"/>
  <c r="R7" i="10"/>
  <c r="R7" i="3"/>
  <c r="R575" i="3"/>
  <c r="R576" i="3"/>
  <c r="R577" i="3"/>
  <c r="R578" i="3"/>
  <c r="R579" i="3"/>
  <c r="R580" i="3"/>
  <c r="R581" i="3"/>
  <c r="R574" i="3"/>
  <c r="R566" i="3"/>
  <c r="R567" i="3"/>
  <c r="R568" i="3"/>
  <c r="R569" i="3"/>
  <c r="R570" i="3"/>
  <c r="R571" i="3"/>
  <c r="R572" i="3"/>
  <c r="R565" i="3"/>
  <c r="R557" i="3"/>
  <c r="R558" i="3"/>
  <c r="R559" i="3"/>
  <c r="R560" i="3"/>
  <c r="R561" i="3"/>
  <c r="R562" i="3"/>
  <c r="R563" i="3"/>
  <c r="R556" i="3"/>
  <c r="R548" i="3"/>
  <c r="R549" i="3"/>
  <c r="R550" i="3"/>
  <c r="R551" i="3"/>
  <c r="R552" i="3"/>
  <c r="R553" i="3"/>
  <c r="R554" i="3"/>
  <c r="R547" i="3"/>
  <c r="R539" i="3"/>
  <c r="R540" i="3"/>
  <c r="R541" i="3"/>
  <c r="R542" i="3"/>
  <c r="R543" i="3"/>
  <c r="R544" i="3"/>
  <c r="R545" i="3"/>
  <c r="R538" i="3"/>
  <c r="R530" i="3"/>
  <c r="R531" i="3"/>
  <c r="R532" i="3"/>
  <c r="R533" i="3"/>
  <c r="R534" i="3"/>
  <c r="R535" i="3"/>
  <c r="R536" i="3"/>
  <c r="R529" i="3"/>
  <c r="R521" i="3"/>
  <c r="R522" i="3"/>
  <c r="R523" i="3"/>
  <c r="R524" i="3"/>
  <c r="R525" i="3"/>
  <c r="R526" i="3"/>
  <c r="R527" i="3"/>
  <c r="R520" i="3"/>
  <c r="R512" i="3"/>
  <c r="R513" i="3"/>
  <c r="R514" i="3"/>
  <c r="R515" i="3"/>
  <c r="R516" i="3"/>
  <c r="R517" i="3"/>
  <c r="R518" i="3"/>
  <c r="R511" i="3"/>
  <c r="R503" i="3"/>
  <c r="R504" i="3"/>
  <c r="R505" i="3"/>
  <c r="R506" i="3"/>
  <c r="R507" i="3"/>
  <c r="R508" i="3"/>
  <c r="R509" i="3"/>
  <c r="R502" i="3"/>
  <c r="R494" i="3"/>
  <c r="R495" i="3"/>
  <c r="R496" i="3"/>
  <c r="R497" i="3"/>
  <c r="R498" i="3"/>
  <c r="R499" i="3"/>
  <c r="R500" i="3"/>
  <c r="R493" i="3"/>
  <c r="R485" i="3"/>
  <c r="R486" i="3"/>
  <c r="R487" i="3"/>
  <c r="R488" i="3"/>
  <c r="R489" i="3"/>
  <c r="R490" i="3"/>
  <c r="R491" i="3"/>
  <c r="R484" i="3"/>
  <c r="R476" i="3"/>
  <c r="R477" i="3"/>
  <c r="R478" i="3"/>
  <c r="R479" i="3"/>
  <c r="R480" i="3"/>
  <c r="R481" i="3"/>
  <c r="R482" i="3"/>
  <c r="R475" i="3"/>
  <c r="R467" i="3"/>
  <c r="R468" i="3"/>
  <c r="R469" i="3"/>
  <c r="R470" i="3"/>
  <c r="R471" i="3"/>
  <c r="R472" i="3"/>
  <c r="R473" i="3"/>
  <c r="R466" i="3"/>
  <c r="R458" i="3"/>
  <c r="R459" i="3"/>
  <c r="R460" i="3"/>
  <c r="R461" i="3"/>
  <c r="R462" i="3"/>
  <c r="R463" i="3"/>
  <c r="R464" i="3"/>
  <c r="R457" i="3"/>
  <c r="R449" i="3"/>
  <c r="R450" i="3"/>
  <c r="R451" i="3"/>
  <c r="R452" i="3"/>
  <c r="R453" i="3"/>
  <c r="R454" i="3"/>
  <c r="R455" i="3"/>
  <c r="R448" i="3"/>
  <c r="R440" i="3"/>
  <c r="R441" i="3"/>
  <c r="R442" i="3"/>
  <c r="R443" i="3"/>
  <c r="R444" i="3"/>
  <c r="R445" i="3"/>
  <c r="R446" i="3"/>
  <c r="R439" i="3"/>
  <c r="R431" i="3"/>
  <c r="R432" i="3"/>
  <c r="R433" i="3"/>
  <c r="R434" i="3"/>
  <c r="R435" i="3"/>
  <c r="R436" i="3"/>
  <c r="R437" i="3"/>
  <c r="R430" i="3"/>
  <c r="R422" i="3"/>
  <c r="R423" i="3"/>
  <c r="R424" i="3"/>
  <c r="R425" i="3"/>
  <c r="R426" i="3"/>
  <c r="R427" i="3"/>
  <c r="R428" i="3"/>
  <c r="R421" i="3"/>
  <c r="R413" i="3"/>
  <c r="R414" i="3"/>
  <c r="R415" i="3"/>
  <c r="R416" i="3"/>
  <c r="R417" i="3"/>
  <c r="R418" i="3"/>
  <c r="R419" i="3"/>
  <c r="R412" i="3"/>
  <c r="R404" i="3"/>
  <c r="R405" i="3"/>
  <c r="R406" i="3"/>
  <c r="R407" i="3"/>
  <c r="R408" i="3"/>
  <c r="R409" i="3"/>
  <c r="R410" i="3"/>
  <c r="R403" i="3"/>
  <c r="R395" i="3"/>
  <c r="R396" i="3"/>
  <c r="R397" i="3"/>
  <c r="R398" i="3"/>
  <c r="R399" i="3"/>
  <c r="R400" i="3"/>
  <c r="R401" i="3"/>
  <c r="R394" i="3"/>
  <c r="R392" i="3"/>
  <c r="R386" i="3"/>
  <c r="R387" i="3"/>
  <c r="R388" i="3"/>
  <c r="R389" i="3"/>
  <c r="R390" i="3"/>
  <c r="R391" i="3"/>
  <c r="R385" i="3"/>
  <c r="R377" i="3"/>
  <c r="R378" i="3"/>
  <c r="R379" i="3"/>
  <c r="R380" i="3"/>
  <c r="R381" i="3"/>
  <c r="R382" i="3"/>
  <c r="R383" i="3"/>
  <c r="R376" i="3"/>
  <c r="R368" i="3"/>
  <c r="R369" i="3"/>
  <c r="R370" i="3"/>
  <c r="R371" i="3"/>
  <c r="R372" i="3"/>
  <c r="R373" i="3"/>
  <c r="R374" i="3"/>
  <c r="R367" i="3"/>
  <c r="R359" i="3"/>
  <c r="R360" i="3"/>
  <c r="R361" i="3"/>
  <c r="R362" i="3"/>
  <c r="R363" i="3"/>
  <c r="R364" i="3"/>
  <c r="R365" i="3"/>
  <c r="R358" i="3"/>
  <c r="R350" i="3"/>
  <c r="R351" i="3"/>
  <c r="R352" i="3"/>
  <c r="R353" i="3"/>
  <c r="R354" i="3"/>
  <c r="R355" i="3"/>
  <c r="R356" i="3"/>
  <c r="R349" i="3"/>
  <c r="R341" i="3"/>
  <c r="R342" i="3"/>
  <c r="R343" i="3"/>
  <c r="R344" i="3"/>
  <c r="R345" i="3"/>
  <c r="R346" i="3"/>
  <c r="R347" i="3"/>
  <c r="R340" i="3"/>
  <c r="R332" i="3"/>
  <c r="R333" i="3"/>
  <c r="R334" i="3"/>
  <c r="R335" i="3"/>
  <c r="R336" i="3"/>
  <c r="R337" i="3"/>
  <c r="R338" i="3"/>
  <c r="R331" i="3"/>
  <c r="R323" i="3"/>
  <c r="R324" i="3"/>
  <c r="R325" i="3"/>
  <c r="R326" i="3"/>
  <c r="R327" i="3"/>
  <c r="R328" i="3"/>
  <c r="R329" i="3"/>
  <c r="R322" i="3"/>
  <c r="R314" i="3"/>
  <c r="R315" i="3"/>
  <c r="R316" i="3"/>
  <c r="R317" i="3"/>
  <c r="R318" i="3"/>
  <c r="R319" i="3"/>
  <c r="R320" i="3"/>
  <c r="R313" i="3"/>
  <c r="R305" i="3"/>
  <c r="R306" i="3"/>
  <c r="R307" i="3"/>
  <c r="R308" i="3"/>
  <c r="R309" i="3"/>
  <c r="R310" i="3"/>
  <c r="R311" i="3"/>
  <c r="R304" i="3"/>
  <c r="R296" i="3"/>
  <c r="R297" i="3"/>
  <c r="R298" i="3"/>
  <c r="R299" i="3"/>
  <c r="R300" i="3"/>
  <c r="R301" i="3"/>
  <c r="R302" i="3"/>
  <c r="R295" i="3"/>
  <c r="R287" i="3"/>
  <c r="R288" i="3"/>
  <c r="R289" i="3"/>
  <c r="R290" i="3"/>
  <c r="R291" i="3"/>
  <c r="R292" i="3"/>
  <c r="R293" i="3"/>
  <c r="R286" i="3"/>
  <c r="R278" i="3"/>
  <c r="R279" i="3"/>
  <c r="R280" i="3"/>
  <c r="R281" i="3"/>
  <c r="R282" i="3"/>
  <c r="R283" i="3"/>
  <c r="R284" i="3"/>
  <c r="R277" i="3"/>
  <c r="R269" i="3"/>
  <c r="R270" i="3"/>
  <c r="R271" i="3"/>
  <c r="R272" i="3"/>
  <c r="R273" i="3"/>
  <c r="R274" i="3"/>
  <c r="R275" i="3"/>
  <c r="R268" i="3"/>
  <c r="R260" i="3"/>
  <c r="R261" i="3"/>
  <c r="R262" i="3"/>
  <c r="R263" i="3"/>
  <c r="R264" i="3"/>
  <c r="R265" i="3"/>
  <c r="R266" i="3"/>
  <c r="R259" i="3"/>
  <c r="R251" i="3"/>
  <c r="R252" i="3"/>
  <c r="R253" i="3"/>
  <c r="R254" i="3"/>
  <c r="R255" i="3"/>
  <c r="R256" i="3"/>
  <c r="R257" i="3"/>
  <c r="R250" i="3"/>
  <c r="R242" i="3"/>
  <c r="R243" i="3"/>
  <c r="R244" i="3"/>
  <c r="R245" i="3"/>
  <c r="R246" i="3"/>
  <c r="R247" i="3"/>
  <c r="R248" i="3"/>
  <c r="R241" i="3"/>
  <c r="R233" i="3"/>
  <c r="R234" i="3"/>
  <c r="R235" i="3"/>
  <c r="R236" i="3"/>
  <c r="R237" i="3"/>
  <c r="R238" i="3"/>
  <c r="R239" i="3"/>
  <c r="R232" i="3"/>
  <c r="R224" i="3"/>
  <c r="R225" i="3"/>
  <c r="R226" i="3"/>
  <c r="R227" i="3"/>
  <c r="R228" i="3"/>
  <c r="R229" i="3"/>
  <c r="R230" i="3"/>
  <c r="R223" i="3"/>
  <c r="R215" i="3"/>
  <c r="R216" i="3"/>
  <c r="R217" i="3"/>
  <c r="R218" i="3"/>
  <c r="R219" i="3"/>
  <c r="R220" i="3"/>
  <c r="R221" i="3"/>
  <c r="R214" i="3"/>
  <c r="R206" i="3"/>
  <c r="R207" i="3"/>
  <c r="R208" i="3"/>
  <c r="R209" i="3"/>
  <c r="R210" i="3"/>
  <c r="R211" i="3"/>
  <c r="R212" i="3"/>
  <c r="R205" i="3"/>
  <c r="R197" i="3"/>
  <c r="R198" i="3"/>
  <c r="R199" i="3"/>
  <c r="R200" i="3"/>
  <c r="R201" i="3"/>
  <c r="R202" i="3"/>
  <c r="R203" i="3"/>
  <c r="R196" i="3"/>
  <c r="R188" i="3"/>
  <c r="R189" i="3"/>
  <c r="R190" i="3"/>
  <c r="R191" i="3"/>
  <c r="R192" i="3"/>
  <c r="R193" i="3"/>
  <c r="R194" i="3"/>
  <c r="R187" i="3"/>
  <c r="R179" i="3"/>
  <c r="R180" i="3"/>
  <c r="R181" i="3"/>
  <c r="R182" i="3"/>
  <c r="R183" i="3"/>
  <c r="R184" i="3"/>
  <c r="R185" i="3"/>
  <c r="R178" i="3"/>
  <c r="R170" i="3"/>
  <c r="R171" i="3"/>
  <c r="R172" i="3"/>
  <c r="R173" i="3"/>
  <c r="R174" i="3"/>
  <c r="R175" i="3"/>
  <c r="R176" i="3"/>
  <c r="R169" i="3"/>
  <c r="R161" i="3"/>
  <c r="R162" i="3"/>
  <c r="R163" i="3"/>
  <c r="R164" i="3"/>
  <c r="R165" i="3"/>
  <c r="R166" i="3"/>
  <c r="R167" i="3"/>
  <c r="R160" i="3"/>
  <c r="R152" i="3"/>
  <c r="R153" i="3"/>
  <c r="R154" i="3"/>
  <c r="R155" i="3"/>
  <c r="R156" i="3"/>
  <c r="R157" i="3"/>
  <c r="R158" i="3"/>
  <c r="R151" i="3"/>
  <c r="R143" i="3"/>
  <c r="R144" i="3"/>
  <c r="R145" i="3"/>
  <c r="R146" i="3"/>
  <c r="R147" i="3"/>
  <c r="R148" i="3"/>
  <c r="R149" i="3"/>
  <c r="R142" i="3"/>
  <c r="R134" i="3"/>
  <c r="R135" i="3"/>
  <c r="R136" i="3"/>
  <c r="R137" i="3"/>
  <c r="R138" i="3"/>
  <c r="R139" i="3"/>
  <c r="R140" i="3"/>
  <c r="R133" i="3"/>
  <c r="R125" i="3"/>
  <c r="R126" i="3"/>
  <c r="R127" i="3"/>
  <c r="R128" i="3"/>
  <c r="R129" i="3"/>
  <c r="R130" i="3"/>
  <c r="R131" i="3"/>
  <c r="R124" i="3"/>
  <c r="R116" i="3"/>
  <c r="R117" i="3"/>
  <c r="R118" i="3"/>
  <c r="R119" i="3"/>
  <c r="R120" i="3"/>
  <c r="R121" i="3"/>
  <c r="R122" i="3"/>
  <c r="R115" i="3"/>
  <c r="R107" i="3"/>
  <c r="R108" i="3"/>
  <c r="R109" i="3"/>
  <c r="R110" i="3"/>
  <c r="R111" i="3"/>
  <c r="R112" i="3"/>
  <c r="R113" i="3"/>
  <c r="R106" i="3"/>
  <c r="R98" i="3"/>
  <c r="R99" i="3"/>
  <c r="R100" i="3"/>
  <c r="R101" i="3"/>
  <c r="R102" i="3"/>
  <c r="R103" i="3"/>
  <c r="R104" i="3"/>
  <c r="R97" i="3"/>
  <c r="R89" i="3"/>
  <c r="R90" i="3"/>
  <c r="R91" i="3"/>
  <c r="R92" i="3"/>
  <c r="R93" i="3"/>
  <c r="R94" i="3"/>
  <c r="R95" i="3"/>
  <c r="R88" i="3"/>
  <c r="R80" i="3"/>
  <c r="R81" i="3"/>
  <c r="R82" i="3"/>
  <c r="R83" i="3"/>
  <c r="R84" i="3"/>
  <c r="R85" i="3"/>
  <c r="R86" i="3"/>
  <c r="R79" i="3"/>
  <c r="R71" i="3"/>
  <c r="R72" i="3"/>
  <c r="R73" i="3"/>
  <c r="R74" i="3"/>
  <c r="R75" i="3"/>
  <c r="R76" i="3"/>
  <c r="R77" i="3"/>
  <c r="R70" i="3"/>
  <c r="R62" i="3"/>
  <c r="R63" i="3"/>
  <c r="R64" i="3"/>
  <c r="R65" i="3"/>
  <c r="R66" i="3"/>
  <c r="R67" i="3"/>
  <c r="R68" i="3"/>
  <c r="R61" i="3"/>
  <c r="R53" i="3"/>
  <c r="R54" i="3"/>
  <c r="R55" i="3"/>
  <c r="R56" i="3"/>
  <c r="R57" i="3"/>
  <c r="R58" i="3"/>
  <c r="R59" i="3"/>
  <c r="R52" i="3"/>
  <c r="R44" i="3"/>
  <c r="R45" i="3"/>
  <c r="R46" i="3"/>
  <c r="R47" i="3"/>
  <c r="R48" i="3"/>
  <c r="R49" i="3"/>
  <c r="R50" i="3"/>
  <c r="R43" i="3"/>
  <c r="R35" i="3"/>
  <c r="R36" i="3"/>
  <c r="R37" i="3"/>
  <c r="R38" i="3"/>
  <c r="R39" i="3"/>
  <c r="R40" i="3"/>
  <c r="R41" i="3"/>
  <c r="R34" i="3"/>
  <c r="R26" i="3"/>
  <c r="R27" i="3"/>
  <c r="R28" i="3"/>
  <c r="R29" i="3"/>
  <c r="R30" i="3"/>
  <c r="R31" i="3"/>
  <c r="R32" i="3"/>
  <c r="R25" i="3"/>
  <c r="R17" i="3"/>
  <c r="R18" i="3"/>
  <c r="R19" i="3"/>
  <c r="R20" i="3"/>
  <c r="R21" i="3"/>
  <c r="R22" i="3"/>
  <c r="R23" i="3"/>
  <c r="R16" i="3"/>
  <c r="R8" i="3"/>
  <c r="R9" i="3"/>
  <c r="R10" i="3"/>
  <c r="R11" i="3"/>
  <c r="R12" i="3"/>
  <c r="R13" i="3"/>
  <c r="R14" i="3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" i="10"/>
  <c r="C71" i="10" s="1"/>
  <c r="B71" i="10"/>
  <c r="C7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" i="3"/>
  <c r="B71" i="3"/>
  <c r="C154" i="9"/>
  <c r="C155" i="9"/>
  <c r="C156" i="9"/>
  <c r="C157" i="9"/>
  <c r="C158" i="9"/>
  <c r="C159" i="9"/>
  <c r="C160" i="9"/>
  <c r="C55" i="9"/>
  <c r="C56" i="9"/>
  <c r="C57" i="9"/>
  <c r="C58" i="9"/>
  <c r="C59" i="9"/>
  <c r="C60" i="9"/>
  <c r="C61" i="9"/>
  <c r="C163" i="9"/>
  <c r="C164" i="9"/>
  <c r="C165" i="9"/>
  <c r="C166" i="9"/>
  <c r="C167" i="9"/>
  <c r="C168" i="9"/>
  <c r="C169" i="9"/>
  <c r="C162" i="9"/>
  <c r="C153" i="9"/>
  <c r="C145" i="9"/>
  <c r="C146" i="9"/>
  <c r="C147" i="9"/>
  <c r="C148" i="9"/>
  <c r="C149" i="9"/>
  <c r="C150" i="9"/>
  <c r="C151" i="9"/>
  <c r="C144" i="9"/>
  <c r="C136" i="9"/>
  <c r="C137" i="9"/>
  <c r="C138" i="9"/>
  <c r="C139" i="9"/>
  <c r="C140" i="9"/>
  <c r="C141" i="9"/>
  <c r="C142" i="9"/>
  <c r="C135" i="9"/>
  <c r="C127" i="9"/>
  <c r="C128" i="9"/>
  <c r="C129" i="9"/>
  <c r="C130" i="9"/>
  <c r="C131" i="9"/>
  <c r="C132" i="9"/>
  <c r="C133" i="9"/>
  <c r="C126" i="9"/>
  <c r="C118" i="9"/>
  <c r="C119" i="9"/>
  <c r="C120" i="9"/>
  <c r="C121" i="9"/>
  <c r="C122" i="9"/>
  <c r="C123" i="9"/>
  <c r="C124" i="9"/>
  <c r="C117" i="9"/>
  <c r="C109" i="9"/>
  <c r="C110" i="9"/>
  <c r="C111" i="9"/>
  <c r="C112" i="9"/>
  <c r="C113" i="9"/>
  <c r="C114" i="9"/>
  <c r="C115" i="9"/>
  <c r="C108" i="9"/>
  <c r="C100" i="9"/>
  <c r="C101" i="9"/>
  <c r="C102" i="9"/>
  <c r="C103" i="9"/>
  <c r="C104" i="9"/>
  <c r="C105" i="9"/>
  <c r="C106" i="9"/>
  <c r="C99" i="9"/>
  <c r="C91" i="9"/>
  <c r="C92" i="9"/>
  <c r="C93" i="9"/>
  <c r="C94" i="9"/>
  <c r="C95" i="9"/>
  <c r="C96" i="9"/>
  <c r="C97" i="9"/>
  <c r="C90" i="9"/>
  <c r="C82" i="9"/>
  <c r="C83" i="9"/>
  <c r="C84" i="9"/>
  <c r="C85" i="9"/>
  <c r="C86" i="9"/>
  <c r="C87" i="9"/>
  <c r="C88" i="9"/>
  <c r="C81" i="9"/>
  <c r="C73" i="9"/>
  <c r="C74" i="9"/>
  <c r="C75" i="9"/>
  <c r="C76" i="9"/>
  <c r="C77" i="9"/>
  <c r="C78" i="9"/>
  <c r="C79" i="9"/>
  <c r="C72" i="9"/>
  <c r="C64" i="9"/>
  <c r="C65" i="9"/>
  <c r="C66" i="9"/>
  <c r="C67" i="9"/>
  <c r="C68" i="9"/>
  <c r="C69" i="9"/>
  <c r="C70" i="9"/>
  <c r="C63" i="9"/>
  <c r="C54" i="9"/>
  <c r="C46" i="9"/>
  <c r="C47" i="9"/>
  <c r="C48" i="9"/>
  <c r="C49" i="9"/>
  <c r="C50" i="9"/>
  <c r="C51" i="9"/>
  <c r="C52" i="9"/>
  <c r="C45" i="9"/>
  <c r="C37" i="9"/>
  <c r="C38" i="9"/>
  <c r="C39" i="9"/>
  <c r="C40" i="9"/>
  <c r="C41" i="9"/>
  <c r="C42" i="9"/>
  <c r="C43" i="9"/>
  <c r="C36" i="9"/>
  <c r="C27" i="9"/>
  <c r="C28" i="9"/>
  <c r="C29" i="9"/>
  <c r="C30" i="9"/>
  <c r="C31" i="9"/>
  <c r="C32" i="9"/>
  <c r="C33" i="9"/>
  <c r="C34" i="9"/>
  <c r="R26" i="2" l="1"/>
  <c r="F117" i="8" l="1"/>
  <c r="F118" i="8"/>
  <c r="F119" i="8"/>
  <c r="F120" i="8"/>
  <c r="F121" i="8"/>
  <c r="F122" i="8"/>
  <c r="F123" i="8"/>
  <c r="F116" i="8"/>
  <c r="F108" i="8"/>
  <c r="F109" i="8"/>
  <c r="F110" i="8"/>
  <c r="F111" i="8"/>
  <c r="F112" i="8"/>
  <c r="F113" i="8"/>
  <c r="F114" i="8"/>
  <c r="F107" i="8"/>
  <c r="F99" i="8"/>
  <c r="F100" i="8"/>
  <c r="F101" i="8"/>
  <c r="F102" i="8"/>
  <c r="F103" i="8"/>
  <c r="F104" i="8"/>
  <c r="F105" i="8"/>
  <c r="F98" i="8"/>
  <c r="F90" i="8"/>
  <c r="F91" i="8"/>
  <c r="F92" i="8"/>
  <c r="F93" i="8"/>
  <c r="F94" i="8"/>
  <c r="F95" i="8"/>
  <c r="F96" i="8"/>
  <c r="F89" i="8"/>
  <c r="F81" i="8"/>
  <c r="F82" i="8"/>
  <c r="F83" i="8"/>
  <c r="F84" i="8"/>
  <c r="F85" i="8"/>
  <c r="F86" i="8"/>
  <c r="F87" i="8"/>
  <c r="F80" i="8"/>
  <c r="F72" i="8"/>
  <c r="F73" i="8"/>
  <c r="F74" i="8"/>
  <c r="F75" i="8"/>
  <c r="F76" i="8"/>
  <c r="F77" i="8"/>
  <c r="F78" i="8"/>
  <c r="F71" i="8"/>
  <c r="F63" i="8"/>
  <c r="F64" i="8"/>
  <c r="F65" i="8"/>
  <c r="F66" i="8"/>
  <c r="F67" i="8"/>
  <c r="F68" i="8"/>
  <c r="F69" i="8"/>
  <c r="F62" i="8"/>
  <c r="F54" i="8"/>
  <c r="F55" i="8"/>
  <c r="F56" i="8"/>
  <c r="F57" i="8"/>
  <c r="F58" i="8"/>
  <c r="F59" i="8"/>
  <c r="F60" i="8"/>
  <c r="F53" i="8"/>
  <c r="F45" i="8"/>
  <c r="F46" i="8"/>
  <c r="F47" i="8"/>
  <c r="F48" i="8"/>
  <c r="F49" i="8"/>
  <c r="F50" i="8"/>
  <c r="F51" i="8"/>
  <c r="F44" i="8"/>
  <c r="F36" i="8"/>
  <c r="F37" i="8"/>
  <c r="F38" i="8"/>
  <c r="F39" i="8"/>
  <c r="F40" i="8"/>
  <c r="F41" i="8"/>
  <c r="F42" i="8"/>
  <c r="F35" i="8"/>
  <c r="F27" i="8"/>
  <c r="F28" i="8"/>
  <c r="F29" i="8"/>
  <c r="F30" i="8"/>
  <c r="F31" i="8"/>
  <c r="F32" i="8"/>
  <c r="F33" i="8"/>
  <c r="F26" i="8"/>
  <c r="F18" i="8"/>
  <c r="F19" i="8"/>
  <c r="F20" i="8"/>
  <c r="F21" i="8"/>
  <c r="F22" i="8"/>
  <c r="F23" i="8"/>
  <c r="F24" i="8"/>
  <c r="F17" i="8"/>
  <c r="P141" i="6"/>
  <c r="P142" i="6"/>
  <c r="P143" i="6"/>
  <c r="P144" i="6"/>
  <c r="P145" i="6"/>
  <c r="P146" i="6"/>
  <c r="P147" i="6"/>
  <c r="P140" i="6"/>
  <c r="P132" i="6"/>
  <c r="P133" i="6"/>
  <c r="P134" i="6"/>
  <c r="P135" i="6"/>
  <c r="P136" i="6"/>
  <c r="P137" i="6"/>
  <c r="P138" i="6"/>
  <c r="P131" i="6"/>
  <c r="P123" i="6"/>
  <c r="P124" i="6"/>
  <c r="P125" i="6"/>
  <c r="P126" i="6"/>
  <c r="P127" i="6"/>
  <c r="P128" i="6"/>
  <c r="P129" i="6"/>
  <c r="P122" i="6"/>
  <c r="P114" i="6"/>
  <c r="P115" i="6"/>
  <c r="P116" i="6"/>
  <c r="P117" i="6"/>
  <c r="P118" i="6"/>
  <c r="P119" i="6"/>
  <c r="P120" i="6"/>
  <c r="P113" i="6"/>
  <c r="P105" i="6"/>
  <c r="P106" i="6"/>
  <c r="P107" i="6"/>
  <c r="P108" i="6"/>
  <c r="P109" i="6"/>
  <c r="P110" i="6"/>
  <c r="P111" i="6"/>
  <c r="P104" i="6"/>
  <c r="P96" i="6"/>
  <c r="P97" i="6"/>
  <c r="P98" i="6"/>
  <c r="P99" i="6"/>
  <c r="P100" i="6"/>
  <c r="P101" i="6"/>
  <c r="P102" i="6"/>
  <c r="P95" i="6"/>
  <c r="P87" i="6"/>
  <c r="P88" i="6"/>
  <c r="P89" i="6"/>
  <c r="P90" i="6"/>
  <c r="P91" i="6"/>
  <c r="P92" i="6"/>
  <c r="P93" i="6"/>
  <c r="P86" i="6"/>
  <c r="P78" i="6"/>
  <c r="P79" i="6"/>
  <c r="P80" i="6"/>
  <c r="P81" i="6"/>
  <c r="P82" i="6"/>
  <c r="P83" i="6"/>
  <c r="P84" i="6"/>
  <c r="P77" i="6"/>
  <c r="P69" i="6"/>
  <c r="P70" i="6"/>
  <c r="P71" i="6"/>
  <c r="P72" i="6"/>
  <c r="P73" i="6"/>
  <c r="P74" i="6"/>
  <c r="P75" i="6"/>
  <c r="P68" i="6"/>
  <c r="P60" i="6"/>
  <c r="P61" i="6"/>
  <c r="P62" i="6"/>
  <c r="P63" i="6"/>
  <c r="P64" i="6"/>
  <c r="P65" i="6"/>
  <c r="P66" i="6"/>
  <c r="P59" i="6"/>
  <c r="P51" i="6"/>
  <c r="P52" i="6"/>
  <c r="P53" i="6"/>
  <c r="P54" i="6"/>
  <c r="P55" i="6"/>
  <c r="P56" i="6"/>
  <c r="P57" i="6"/>
  <c r="P50" i="6"/>
  <c r="P42" i="6"/>
  <c r="P43" i="6"/>
  <c r="P44" i="6"/>
  <c r="P45" i="6"/>
  <c r="P46" i="6"/>
  <c r="P47" i="6"/>
  <c r="P48" i="6"/>
  <c r="P41" i="6"/>
  <c r="P33" i="6"/>
  <c r="P34" i="6"/>
  <c r="P35" i="6"/>
  <c r="P36" i="6"/>
  <c r="P37" i="6"/>
  <c r="P38" i="6"/>
  <c r="P39" i="6"/>
  <c r="P32" i="6"/>
  <c r="P24" i="6"/>
  <c r="P25" i="6"/>
  <c r="P26" i="6"/>
  <c r="P27" i="6"/>
  <c r="P28" i="6"/>
  <c r="P29" i="6"/>
  <c r="P30" i="6"/>
  <c r="P23" i="6"/>
  <c r="P15" i="6"/>
  <c r="P16" i="6"/>
  <c r="P17" i="6"/>
  <c r="P18" i="6"/>
  <c r="P19" i="6"/>
  <c r="P20" i="6"/>
  <c r="P21" i="6"/>
  <c r="P14" i="6"/>
  <c r="P6" i="6"/>
  <c r="P7" i="6"/>
  <c r="P8" i="6"/>
  <c r="P9" i="6"/>
  <c r="P10" i="6"/>
  <c r="P11" i="6"/>
  <c r="P12" i="6"/>
  <c r="P5" i="6"/>
  <c r="R134" i="2"/>
  <c r="R35" i="2"/>
  <c r="R8" i="2"/>
  <c r="R9" i="2"/>
  <c r="R10" i="2"/>
  <c r="R11" i="2"/>
  <c r="R12" i="2"/>
  <c r="R13" i="2"/>
  <c r="R14" i="2"/>
  <c r="R15" i="2"/>
  <c r="R150" i="2"/>
  <c r="R149" i="2"/>
  <c r="R148" i="2"/>
  <c r="R147" i="2"/>
  <c r="R146" i="2"/>
  <c r="R145" i="2"/>
  <c r="R144" i="2"/>
  <c r="R143" i="2"/>
  <c r="R135" i="2"/>
  <c r="R136" i="2"/>
  <c r="R137" i="2"/>
  <c r="R138" i="2"/>
  <c r="R139" i="2"/>
  <c r="R140" i="2"/>
  <c r="R141" i="2"/>
  <c r="R126" i="2"/>
  <c r="R127" i="2"/>
  <c r="R128" i="2"/>
  <c r="R129" i="2"/>
  <c r="R130" i="2"/>
  <c r="R131" i="2"/>
  <c r="R132" i="2"/>
  <c r="R125" i="2"/>
  <c r="R117" i="2"/>
  <c r="R118" i="2"/>
  <c r="R119" i="2"/>
  <c r="R120" i="2"/>
  <c r="R121" i="2"/>
  <c r="R122" i="2"/>
  <c r="R123" i="2"/>
  <c r="R116" i="2"/>
  <c r="R108" i="2"/>
  <c r="R109" i="2"/>
  <c r="R110" i="2"/>
  <c r="R111" i="2"/>
  <c r="R112" i="2"/>
  <c r="R113" i="2"/>
  <c r="R114" i="2"/>
  <c r="R107" i="2"/>
  <c r="R99" i="2"/>
  <c r="R100" i="2"/>
  <c r="R101" i="2"/>
  <c r="R102" i="2"/>
  <c r="R103" i="2"/>
  <c r="R104" i="2"/>
  <c r="R105" i="2"/>
  <c r="R98" i="2"/>
  <c r="R90" i="2"/>
  <c r="R91" i="2"/>
  <c r="R92" i="2"/>
  <c r="R93" i="2"/>
  <c r="R94" i="2"/>
  <c r="R95" i="2"/>
  <c r="R96" i="2"/>
  <c r="R89" i="2"/>
  <c r="R81" i="2"/>
  <c r="R82" i="2"/>
  <c r="R83" i="2"/>
  <c r="R84" i="2"/>
  <c r="R85" i="2"/>
  <c r="R86" i="2"/>
  <c r="R87" i="2"/>
  <c r="R80" i="2"/>
  <c r="R72" i="2"/>
  <c r="R73" i="2"/>
  <c r="R74" i="2"/>
  <c r="R75" i="2"/>
  <c r="R76" i="2"/>
  <c r="R77" i="2"/>
  <c r="R78" i="2"/>
  <c r="R71" i="2"/>
  <c r="R63" i="2"/>
  <c r="R64" i="2"/>
  <c r="R65" i="2"/>
  <c r="R66" i="2"/>
  <c r="R67" i="2"/>
  <c r="R68" i="2"/>
  <c r="R69" i="2"/>
  <c r="R62" i="2"/>
  <c r="R54" i="2"/>
  <c r="R55" i="2"/>
  <c r="R56" i="2"/>
  <c r="R57" i="2"/>
  <c r="R58" i="2"/>
  <c r="R59" i="2"/>
  <c r="R60" i="2"/>
  <c r="R53" i="2"/>
  <c r="R45" i="2"/>
  <c r="R46" i="2"/>
  <c r="R47" i="2"/>
  <c r="R48" i="2"/>
  <c r="R49" i="2"/>
  <c r="R50" i="2"/>
  <c r="R51" i="2"/>
  <c r="R44" i="2"/>
  <c r="R36" i="2"/>
  <c r="R37" i="2"/>
  <c r="R38" i="2"/>
  <c r="R39" i="2"/>
  <c r="R40" i="2"/>
  <c r="R41" i="2"/>
  <c r="R42" i="2"/>
  <c r="R27" i="2"/>
  <c r="R28" i="2"/>
  <c r="R29" i="2"/>
  <c r="R30" i="2"/>
  <c r="R31" i="2"/>
  <c r="R32" i="2"/>
  <c r="R33" i="2"/>
  <c r="R18" i="2"/>
  <c r="R19" i="2"/>
  <c r="R20" i="2"/>
  <c r="R21" i="2"/>
  <c r="R22" i="2"/>
  <c r="R23" i="2"/>
  <c r="R24" i="2"/>
  <c r="R17" i="2"/>
  <c r="D117" i="1"/>
  <c r="D118" i="1"/>
  <c r="D119" i="1"/>
  <c r="D120" i="1"/>
  <c r="D121" i="1"/>
  <c r="D122" i="1"/>
  <c r="D123" i="1"/>
  <c r="D116" i="1"/>
  <c r="D108" i="1"/>
  <c r="D109" i="1"/>
  <c r="D110" i="1"/>
  <c r="D111" i="1"/>
  <c r="D112" i="1"/>
  <c r="D113" i="1"/>
  <c r="D114" i="1"/>
  <c r="D107" i="1"/>
  <c r="D99" i="1"/>
  <c r="D100" i="1"/>
  <c r="D101" i="1"/>
  <c r="D102" i="1"/>
  <c r="D103" i="1"/>
  <c r="D104" i="1"/>
  <c r="D105" i="1"/>
  <c r="D98" i="1"/>
  <c r="D90" i="1"/>
  <c r="D91" i="1"/>
  <c r="D92" i="1"/>
  <c r="D93" i="1"/>
  <c r="D94" i="1"/>
  <c r="D95" i="1"/>
  <c r="D96" i="1"/>
  <c r="D89" i="1"/>
  <c r="D81" i="1"/>
  <c r="D82" i="1"/>
  <c r="D83" i="1"/>
  <c r="D84" i="1"/>
  <c r="D85" i="1"/>
  <c r="D86" i="1"/>
  <c r="D87" i="1"/>
  <c r="D80" i="1"/>
  <c r="D72" i="1"/>
  <c r="D73" i="1"/>
  <c r="D74" i="1"/>
  <c r="D75" i="1"/>
  <c r="D76" i="1"/>
  <c r="D77" i="1"/>
  <c r="D78" i="1"/>
  <c r="D71" i="1"/>
  <c r="D63" i="1"/>
  <c r="D64" i="1"/>
  <c r="D65" i="1"/>
  <c r="D66" i="1"/>
  <c r="D67" i="1"/>
  <c r="D68" i="1"/>
  <c r="D69" i="1"/>
  <c r="D62" i="1"/>
  <c r="D54" i="1"/>
  <c r="D55" i="1"/>
  <c r="D56" i="1"/>
  <c r="D57" i="1"/>
  <c r="D58" i="1"/>
  <c r="D59" i="1"/>
  <c r="D60" i="1"/>
  <c r="D53" i="1"/>
  <c r="D45" i="1"/>
  <c r="D46" i="1"/>
  <c r="D47" i="1"/>
  <c r="D48" i="1"/>
  <c r="D49" i="1"/>
  <c r="D50" i="1"/>
  <c r="D51" i="1"/>
  <c r="D44" i="1"/>
  <c r="D36" i="1"/>
  <c r="D37" i="1"/>
  <c r="D38" i="1"/>
  <c r="D39" i="1"/>
  <c r="D40" i="1"/>
  <c r="D41" i="1"/>
  <c r="D42" i="1"/>
  <c r="D35" i="1"/>
  <c r="D27" i="1"/>
  <c r="D28" i="1"/>
  <c r="D29" i="1"/>
  <c r="D30" i="1"/>
  <c r="D31" i="1"/>
  <c r="D32" i="1"/>
  <c r="D33" i="1"/>
  <c r="D26" i="1"/>
  <c r="D18" i="1"/>
  <c r="D19" i="1"/>
  <c r="D20" i="1"/>
  <c r="D21" i="1"/>
  <c r="D22" i="1"/>
  <c r="D23" i="1"/>
  <c r="D24" i="1"/>
  <c r="D17" i="1"/>
  <c r="C9" i="9" l="1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8" i="9"/>
  <c r="B24" i="9"/>
  <c r="L12" i="8"/>
  <c r="J10" i="8"/>
  <c r="I10" i="8"/>
  <c r="H10" i="8"/>
  <c r="K10" i="8" s="1"/>
  <c r="H11" i="8"/>
  <c r="J11" i="8" s="1"/>
  <c r="H12" i="8"/>
  <c r="J12" i="8" s="1"/>
  <c r="H13" i="8"/>
  <c r="L13" i="8" s="1"/>
  <c r="H9" i="8"/>
  <c r="I9" i="8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5" i="6"/>
  <c r="B21" i="6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8" i="2"/>
  <c r="B24" i="2"/>
  <c r="G10" i="1"/>
  <c r="H10" i="1" s="1"/>
  <c r="G11" i="1"/>
  <c r="H11" i="1" s="1"/>
  <c r="G12" i="1"/>
  <c r="J12" i="1" s="1"/>
  <c r="G13" i="1"/>
  <c r="K13" i="1" s="1"/>
  <c r="G9" i="1"/>
  <c r="K9" i="1" s="1"/>
  <c r="K12" i="8" l="1"/>
  <c r="K13" i="8"/>
  <c r="L11" i="8"/>
  <c r="L10" i="8"/>
  <c r="I12" i="8"/>
  <c r="I11" i="8"/>
  <c r="H9" i="1"/>
  <c r="I9" i="1"/>
  <c r="I13" i="1"/>
  <c r="J9" i="1"/>
  <c r="H13" i="1"/>
  <c r="J13" i="1"/>
  <c r="I13" i="8"/>
  <c r="K9" i="8"/>
  <c r="J9" i="8"/>
  <c r="K11" i="8"/>
  <c r="J13" i="8"/>
  <c r="L9" i="8"/>
  <c r="J11" i="1"/>
  <c r="J10" i="1"/>
  <c r="K12" i="1"/>
  <c r="K11" i="1"/>
  <c r="K10" i="1"/>
  <c r="I12" i="1"/>
  <c r="I11" i="1"/>
  <c r="I10" i="1"/>
  <c r="H12" i="1"/>
</calcChain>
</file>

<file path=xl/sharedStrings.xml><?xml version="1.0" encoding="utf-8"?>
<sst xmlns="http://schemas.openxmlformats.org/spreadsheetml/2006/main" count="7265" uniqueCount="3539">
  <si>
    <t>A</t>
  </si>
  <si>
    <t>C</t>
  </si>
  <si>
    <t>G</t>
  </si>
  <si>
    <t>N</t>
  </si>
  <si>
    <t>T</t>
  </si>
  <si>
    <t>AA</t>
  </si>
  <si>
    <t>AC</t>
  </si>
  <si>
    <t>AG</t>
  </si>
  <si>
    <t>AN</t>
  </si>
  <si>
    <t>AT</t>
  </si>
  <si>
    <t>CA</t>
  </si>
  <si>
    <t>CC</t>
  </si>
  <si>
    <t>CG</t>
  </si>
  <si>
    <t>CN</t>
  </si>
  <si>
    <t>CT</t>
  </si>
  <si>
    <t>GA</t>
  </si>
  <si>
    <t>GC</t>
  </si>
  <si>
    <t>GG</t>
  </si>
  <si>
    <t>GN</t>
  </si>
  <si>
    <t>GT</t>
  </si>
  <si>
    <t>NA</t>
  </si>
  <si>
    <t>NC</t>
  </si>
  <si>
    <t>NG</t>
  </si>
  <si>
    <t>NN</t>
  </si>
  <si>
    <t>NT</t>
  </si>
  <si>
    <t>TA</t>
  </si>
  <si>
    <t>TC</t>
  </si>
  <si>
    <t>TG</t>
  </si>
  <si>
    <t>TN</t>
  </si>
  <si>
    <t>TT</t>
  </si>
  <si>
    <t>AAA</t>
  </si>
  <si>
    <t>AAC</t>
  </si>
  <si>
    <t>AAG</t>
  </si>
  <si>
    <t>AAN</t>
  </si>
  <si>
    <t>AAT</t>
  </si>
  <si>
    <t>ACA</t>
  </si>
  <si>
    <t>ACC</t>
  </si>
  <si>
    <t>ACG</t>
  </si>
  <si>
    <t>ACN</t>
  </si>
  <si>
    <t>ACT</t>
  </si>
  <si>
    <t>AGA</t>
  </si>
  <si>
    <t>AGC</t>
  </si>
  <si>
    <t>AGG</t>
  </si>
  <si>
    <t>AGN</t>
  </si>
  <si>
    <t>AGT</t>
  </si>
  <si>
    <t>ANA</t>
  </si>
  <si>
    <t>ANC</t>
  </si>
  <si>
    <t>ANG</t>
  </si>
  <si>
    <t>ANN</t>
  </si>
  <si>
    <t>ANT</t>
  </si>
  <si>
    <t>ATA</t>
  </si>
  <si>
    <t>ATC</t>
  </si>
  <si>
    <t>ATG</t>
  </si>
  <si>
    <t>ATN</t>
  </si>
  <si>
    <t>ATT</t>
  </si>
  <si>
    <t>CAA</t>
  </si>
  <si>
    <t>CAC</t>
  </si>
  <si>
    <t>CAG</t>
  </si>
  <si>
    <t>CAN</t>
  </si>
  <si>
    <t>CAT</t>
  </si>
  <si>
    <t>CCA</t>
  </si>
  <si>
    <t>CCC</t>
  </si>
  <si>
    <t>CCG</t>
  </si>
  <si>
    <t>CCN</t>
  </si>
  <si>
    <t>CCT</t>
  </si>
  <si>
    <t>CGA</t>
  </si>
  <si>
    <t>CGC</t>
  </si>
  <si>
    <t>CGG</t>
  </si>
  <si>
    <t>CGN</t>
  </si>
  <si>
    <t>CGT</t>
  </si>
  <si>
    <t>CNA</t>
  </si>
  <si>
    <t>CNC</t>
  </si>
  <si>
    <t>CNG</t>
  </si>
  <si>
    <t>CNN</t>
  </si>
  <si>
    <t>CNT</t>
  </si>
  <si>
    <t>CTA</t>
  </si>
  <si>
    <t>CTC</t>
  </si>
  <si>
    <t>CTG</t>
  </si>
  <si>
    <t>CTN</t>
  </si>
  <si>
    <t>CTT</t>
  </si>
  <si>
    <t>GAA</t>
  </si>
  <si>
    <t>GAC</t>
  </si>
  <si>
    <t>GAG</t>
  </si>
  <si>
    <t>GAN</t>
  </si>
  <si>
    <t>GAT</t>
  </si>
  <si>
    <t>GCA</t>
  </si>
  <si>
    <t>GCC</t>
  </si>
  <si>
    <t>GCG</t>
  </si>
  <si>
    <t>GCN</t>
  </si>
  <si>
    <t>GCT</t>
  </si>
  <si>
    <t>GGA</t>
  </si>
  <si>
    <t>GGC</t>
  </si>
  <si>
    <t>GGG</t>
  </si>
  <si>
    <t>GGN</t>
  </si>
  <si>
    <t>GGT</t>
  </si>
  <si>
    <t>GNA</t>
  </si>
  <si>
    <t>GNC</t>
  </si>
  <si>
    <t>GNG</t>
  </si>
  <si>
    <t>GNN</t>
  </si>
  <si>
    <t>GNT</t>
  </si>
  <si>
    <t>GTA</t>
  </si>
  <si>
    <t>GTC</t>
  </si>
  <si>
    <t>GTG</t>
  </si>
  <si>
    <t>GTN</t>
  </si>
  <si>
    <t>GTT</t>
  </si>
  <si>
    <t>NAA</t>
  </si>
  <si>
    <t>NAC</t>
  </si>
  <si>
    <t>NAG</t>
  </si>
  <si>
    <t>NAN</t>
  </si>
  <si>
    <t>NCA</t>
  </si>
  <si>
    <t>NCG</t>
  </si>
  <si>
    <t>NCN</t>
  </si>
  <si>
    <t>NCT</t>
  </si>
  <si>
    <t>NGA</t>
  </si>
  <si>
    <t>NGC</t>
  </si>
  <si>
    <t>NGG</t>
  </si>
  <si>
    <t>NGN</t>
  </si>
  <si>
    <t>NGT</t>
  </si>
  <si>
    <t>NNA</t>
  </si>
  <si>
    <t>NNC</t>
  </si>
  <si>
    <t>NNN</t>
  </si>
  <si>
    <t>NNT</t>
  </si>
  <si>
    <t>NTA</t>
  </si>
  <si>
    <t>NTC</t>
  </si>
  <si>
    <t>NTG</t>
  </si>
  <si>
    <t>NTN</t>
  </si>
  <si>
    <t>NTT</t>
  </si>
  <si>
    <t>TAA</t>
  </si>
  <si>
    <t>TAC</t>
  </si>
  <si>
    <t>TAG</t>
  </si>
  <si>
    <t>TAN</t>
  </si>
  <si>
    <t>TAT</t>
  </si>
  <si>
    <t>TCA</t>
  </si>
  <si>
    <t>TCC</t>
  </si>
  <si>
    <t>TCG</t>
  </si>
  <si>
    <t>TCN</t>
  </si>
  <si>
    <t>TCT</t>
  </si>
  <si>
    <t>TGA</t>
  </si>
  <si>
    <t>TGC</t>
  </si>
  <si>
    <t>TGG</t>
  </si>
  <si>
    <t>TGN</t>
  </si>
  <si>
    <t>TGT</t>
  </si>
  <si>
    <t>TNA</t>
  </si>
  <si>
    <t>TNC</t>
  </si>
  <si>
    <t>TNG</t>
  </si>
  <si>
    <t>TNN</t>
  </si>
  <si>
    <t>TNT</t>
  </si>
  <si>
    <t>TTA</t>
  </si>
  <si>
    <t>TTC</t>
  </si>
  <si>
    <t>TTG</t>
  </si>
  <si>
    <t>TTN</t>
  </si>
  <si>
    <t>TTT</t>
  </si>
  <si>
    <t>AAAA</t>
  </si>
  <si>
    <t>AAAC</t>
  </si>
  <si>
    <t>AAAG</t>
  </si>
  <si>
    <t>AAAN</t>
  </si>
  <si>
    <t>AAAT</t>
  </si>
  <si>
    <t>AACA</t>
  </si>
  <si>
    <t>AACC</t>
  </si>
  <si>
    <t>AACG</t>
  </si>
  <si>
    <t>AACN</t>
  </si>
  <si>
    <t>AACT</t>
  </si>
  <si>
    <t>AAGA</t>
  </si>
  <si>
    <t>AAGC</t>
  </si>
  <si>
    <t>AAGG</t>
  </si>
  <si>
    <t>AAGT</t>
  </si>
  <si>
    <t>AANA</t>
  </si>
  <si>
    <t>AANC</t>
  </si>
  <si>
    <t>AANG</t>
  </si>
  <si>
    <t>AANN</t>
  </si>
  <si>
    <t>AANT</t>
  </si>
  <si>
    <t>AATA</t>
  </si>
  <si>
    <t>AATC</t>
  </si>
  <si>
    <t>AATG</t>
  </si>
  <si>
    <t>AATN</t>
  </si>
  <si>
    <t>AATT</t>
  </si>
  <si>
    <t>ACAA</t>
  </si>
  <si>
    <t>ACAC</t>
  </si>
  <si>
    <t>ACAG</t>
  </si>
  <si>
    <t>ACAN</t>
  </si>
  <si>
    <t>ACAT</t>
  </si>
  <si>
    <t>ACCA</t>
  </si>
  <si>
    <t>ACCC</t>
  </si>
  <si>
    <t>ACCG</t>
  </si>
  <si>
    <t>ACCN</t>
  </si>
  <si>
    <t>ACCT</t>
  </si>
  <si>
    <t>ACGA</t>
  </si>
  <si>
    <t>ACGC</t>
  </si>
  <si>
    <t>ACGG</t>
  </si>
  <si>
    <t>ACGN</t>
  </si>
  <si>
    <t>ACGT</t>
  </si>
  <si>
    <t>ACNC</t>
  </si>
  <si>
    <t>ACNG</t>
  </si>
  <si>
    <t>ACNN</t>
  </si>
  <si>
    <t>ACNT</t>
  </si>
  <si>
    <t>ACTA</t>
  </si>
  <si>
    <t>ACTC</t>
  </si>
  <si>
    <t>ACTG</t>
  </si>
  <si>
    <t>ACTN</t>
  </si>
  <si>
    <t>ACTT</t>
  </si>
  <si>
    <t>AGAA</t>
  </si>
  <si>
    <t>AGAC</t>
  </si>
  <si>
    <t>AGAG</t>
  </si>
  <si>
    <t>AGAN</t>
  </si>
  <si>
    <t>AGAT</t>
  </si>
  <si>
    <t>AGCA</t>
  </si>
  <si>
    <t>AGCC</t>
  </si>
  <si>
    <t>AGCG</t>
  </si>
  <si>
    <t>AGCN</t>
  </si>
  <si>
    <t>AGCT</t>
  </si>
  <si>
    <t>AGGA</t>
  </si>
  <si>
    <t>AGGC</t>
  </si>
  <si>
    <t>AGGG</t>
  </si>
  <si>
    <t>AGGN</t>
  </si>
  <si>
    <t>AGGT</t>
  </si>
  <si>
    <t>AGNA</t>
  </si>
  <si>
    <t>AGNC</t>
  </si>
  <si>
    <t>AGNG</t>
  </si>
  <si>
    <t>AGNT</t>
  </si>
  <si>
    <t>AGTA</t>
  </si>
  <si>
    <t>AGTC</t>
  </si>
  <si>
    <t>AGTG</t>
  </si>
  <si>
    <t>AGTN</t>
  </si>
  <si>
    <t>AGTT</t>
  </si>
  <si>
    <t>ANAN</t>
  </si>
  <si>
    <t>ANCA</t>
  </si>
  <si>
    <t>ANGN</t>
  </si>
  <si>
    <t>ANGT</t>
  </si>
  <si>
    <t>ANNA</t>
  </si>
  <si>
    <t>ANNN</t>
  </si>
  <si>
    <t>ANNT</t>
  </si>
  <si>
    <t>ANTC</t>
  </si>
  <si>
    <t>ANTN</t>
  </si>
  <si>
    <t>ATAA</t>
  </si>
  <si>
    <t>ATAC</t>
  </si>
  <si>
    <t>ATAG</t>
  </si>
  <si>
    <t>ATAN</t>
  </si>
  <si>
    <t>ATAT</t>
  </si>
  <si>
    <t>ATCA</t>
  </si>
  <si>
    <t>ATCC</t>
  </si>
  <si>
    <t>ATCG</t>
  </si>
  <si>
    <t>ATCN</t>
  </si>
  <si>
    <t>ATCT</t>
  </si>
  <si>
    <t>ATGA</t>
  </si>
  <si>
    <t>ATGC</t>
  </si>
  <si>
    <t>ATGG</t>
  </si>
  <si>
    <t>ATGN</t>
  </si>
  <si>
    <t>ATGT</t>
  </si>
  <si>
    <t>ATNA</t>
  </si>
  <si>
    <t>ATNC</t>
  </si>
  <si>
    <t>ATNG</t>
  </si>
  <si>
    <t>ATNT</t>
  </si>
  <si>
    <t>ATTA</t>
  </si>
  <si>
    <t>ATTC</t>
  </si>
  <si>
    <t>ATTG</t>
  </si>
  <si>
    <t>ATTN</t>
  </si>
  <si>
    <t>ATTT</t>
  </si>
  <si>
    <t>CAAA</t>
  </si>
  <si>
    <t>CAAC</t>
  </si>
  <si>
    <t>CAAG</t>
  </si>
  <si>
    <t>CAAN</t>
  </si>
  <si>
    <t>CAAT</t>
  </si>
  <si>
    <t>CACA</t>
  </si>
  <si>
    <t>CACC</t>
  </si>
  <si>
    <t>CACG</t>
  </si>
  <si>
    <t>CACN</t>
  </si>
  <si>
    <t>CACT</t>
  </si>
  <si>
    <t>CAGA</t>
  </si>
  <si>
    <t>CAGC</t>
  </si>
  <si>
    <t>CAGG</t>
  </si>
  <si>
    <t>CAGN</t>
  </si>
  <si>
    <t>CAGT</t>
  </si>
  <si>
    <t>CANA</t>
  </si>
  <si>
    <t>CANC</t>
  </si>
  <si>
    <t>CANG</t>
  </si>
  <si>
    <t>CANN</t>
  </si>
  <si>
    <t>CATA</t>
  </si>
  <si>
    <t>CATC</t>
  </si>
  <si>
    <t>CATG</t>
  </si>
  <si>
    <t>CATN</t>
  </si>
  <si>
    <t>CATT</t>
  </si>
  <si>
    <t>CCAA</t>
  </si>
  <si>
    <t>CCAC</t>
  </si>
  <si>
    <t>CCAG</t>
  </si>
  <si>
    <t>CCAN</t>
  </si>
  <si>
    <t>CCAT</t>
  </si>
  <si>
    <t>CCCA</t>
  </si>
  <si>
    <t>CCCC</t>
  </si>
  <si>
    <t>CCCG</t>
  </si>
  <si>
    <t>CCCN</t>
  </si>
  <si>
    <t>CCCT</t>
  </si>
  <si>
    <t>CCGA</t>
  </si>
  <si>
    <t>CCGC</t>
  </si>
  <si>
    <t>CCGG</t>
  </si>
  <si>
    <t>CCGN</t>
  </si>
  <si>
    <t>CCGT</t>
  </si>
  <si>
    <t>CCNA</t>
  </si>
  <si>
    <t>CCNC</t>
  </si>
  <si>
    <t>CCNG</t>
  </si>
  <si>
    <t>CCNT</t>
  </si>
  <si>
    <t>CCTA</t>
  </si>
  <si>
    <t>CCTC</t>
  </si>
  <si>
    <t>CCTG</t>
  </si>
  <si>
    <t>CCTN</t>
  </si>
  <si>
    <t>CCTT</t>
  </si>
  <si>
    <t>CGAA</t>
  </si>
  <si>
    <t>CGAC</t>
  </si>
  <si>
    <t>CGAG</t>
  </si>
  <si>
    <t>CGAN</t>
  </si>
  <si>
    <t>CGAT</t>
  </si>
  <si>
    <t>CGCA</t>
  </si>
  <si>
    <t>CGCC</t>
  </si>
  <si>
    <t>CGCG</t>
  </si>
  <si>
    <t>CGCN</t>
  </si>
  <si>
    <t>CGCT</t>
  </si>
  <si>
    <t>CGGA</t>
  </si>
  <si>
    <t>CGGC</t>
  </si>
  <si>
    <t>CGGG</t>
  </si>
  <si>
    <t>CGGN</t>
  </si>
  <si>
    <t>CGGT</t>
  </si>
  <si>
    <t>CGNA</t>
  </si>
  <si>
    <t>CGNC</t>
  </si>
  <si>
    <t>CGNG</t>
  </si>
  <si>
    <t>CGNT</t>
  </si>
  <si>
    <t>CGTA</t>
  </si>
  <si>
    <t>CGTC</t>
  </si>
  <si>
    <t>CGTG</t>
  </si>
  <si>
    <t>CGTN</t>
  </si>
  <si>
    <t>CGTT</t>
  </si>
  <si>
    <t>CNAA</t>
  </si>
  <si>
    <t>CNAC</t>
  </si>
  <si>
    <t>CNAG</t>
  </si>
  <si>
    <t>CNAN</t>
  </si>
  <si>
    <t>CNCG</t>
  </si>
  <si>
    <t>CNCN</t>
  </si>
  <si>
    <t>CNCT</t>
  </si>
  <si>
    <t>CNGA</t>
  </si>
  <si>
    <t>CNGG</t>
  </si>
  <si>
    <t>CNNT</t>
  </si>
  <si>
    <t>CTAA</t>
  </si>
  <si>
    <t>CTAC</t>
  </si>
  <si>
    <t>CTAG</t>
  </si>
  <si>
    <t>CTAN</t>
  </si>
  <si>
    <t>CTAT</t>
  </si>
  <si>
    <t>CTCA</t>
  </si>
  <si>
    <t>CTCC</t>
  </si>
  <si>
    <t>CTCG</t>
  </si>
  <si>
    <t>CTCN</t>
  </si>
  <si>
    <t>CTCT</t>
  </si>
  <si>
    <t>CTGA</t>
  </si>
  <si>
    <t>CTGC</t>
  </si>
  <si>
    <t>CTGG</t>
  </si>
  <si>
    <t>CTGN</t>
  </si>
  <si>
    <t>CTGT</t>
  </si>
  <si>
    <t>CTNA</t>
  </si>
  <si>
    <t>CTNC</t>
  </si>
  <si>
    <t>CTNG</t>
  </si>
  <si>
    <t>CTNN</t>
  </si>
  <si>
    <t>CTNT</t>
  </si>
  <si>
    <t>CTTA</t>
  </si>
  <si>
    <t>CTTC</t>
  </si>
  <si>
    <t>CTTG</t>
  </si>
  <si>
    <t>CTTN</t>
  </si>
  <si>
    <t>CTTT</t>
  </si>
  <si>
    <t>GAAA</t>
  </si>
  <si>
    <t>GAAC</t>
  </si>
  <si>
    <t>GAAG</t>
  </si>
  <si>
    <t>GAAN</t>
  </si>
  <si>
    <t>GAAT</t>
  </si>
  <si>
    <t>GACA</t>
  </si>
  <si>
    <t>GACC</t>
  </si>
  <si>
    <t>GACG</t>
  </si>
  <si>
    <t>GACN</t>
  </si>
  <si>
    <t>GACT</t>
  </si>
  <si>
    <t>GAGA</t>
  </si>
  <si>
    <t>GAGC</t>
  </si>
  <si>
    <t>GAGG</t>
  </si>
  <si>
    <t>GAGN</t>
  </si>
  <si>
    <t>GAGT</t>
  </si>
  <si>
    <t>GANA</t>
  </si>
  <si>
    <t>GANC</t>
  </si>
  <si>
    <t>GANG</t>
  </si>
  <si>
    <t>GANN</t>
  </si>
  <si>
    <t>GANT</t>
  </si>
  <si>
    <t>GATA</t>
  </si>
  <si>
    <t>GATC</t>
  </si>
  <si>
    <t>GATG</t>
  </si>
  <si>
    <t>GATN</t>
  </si>
  <si>
    <t>GATT</t>
  </si>
  <si>
    <t>GCAA</t>
  </si>
  <si>
    <t>GCAC</t>
  </si>
  <si>
    <t>GCAG</t>
  </si>
  <si>
    <t>GCAN</t>
  </si>
  <si>
    <t>GCAT</t>
  </si>
  <si>
    <t>GCCA</t>
  </si>
  <si>
    <t>GCCC</t>
  </si>
  <si>
    <t>GCCG</t>
  </si>
  <si>
    <t>GCCN</t>
  </si>
  <si>
    <t>GCCT</t>
  </si>
  <si>
    <t>GCGA</t>
  </si>
  <si>
    <t>GCGC</t>
  </si>
  <si>
    <t>GCGG</t>
  </si>
  <si>
    <t>GCGN</t>
  </si>
  <si>
    <t>GCGT</t>
  </si>
  <si>
    <t>GCNA</t>
  </si>
  <si>
    <t>GCNC</t>
  </si>
  <si>
    <t>GCNG</t>
  </si>
  <si>
    <t>GCNT</t>
  </si>
  <si>
    <t>GCTA</t>
  </si>
  <si>
    <t>GCTC</t>
  </si>
  <si>
    <t>GCTG</t>
  </si>
  <si>
    <t>GCTN</t>
  </si>
  <si>
    <t>GCTT</t>
  </si>
  <si>
    <t>GGAA</t>
  </si>
  <si>
    <t>GGAC</t>
  </si>
  <si>
    <t>GGAG</t>
  </si>
  <si>
    <t>GGAN</t>
  </si>
  <si>
    <t>GGAT</t>
  </si>
  <si>
    <t>GGCA</t>
  </si>
  <si>
    <t>GGCC</t>
  </si>
  <si>
    <t>GGCG</t>
  </si>
  <si>
    <t>GGCN</t>
  </si>
  <si>
    <t>GGCT</t>
  </si>
  <si>
    <t>GGGA</t>
  </si>
  <si>
    <t>GGGC</t>
  </si>
  <si>
    <t>GGGG</t>
  </si>
  <si>
    <t>GGGN</t>
  </si>
  <si>
    <t>GGGT</t>
  </si>
  <si>
    <t>GGNA</t>
  </si>
  <si>
    <t>GGNC</t>
  </si>
  <si>
    <t>GGNG</t>
  </si>
  <si>
    <t>GGNN</t>
  </si>
  <si>
    <t>GGNT</t>
  </si>
  <si>
    <t>GGTA</t>
  </si>
  <si>
    <t>GGTC</t>
  </si>
  <si>
    <t>GGTG</t>
  </si>
  <si>
    <t>GGTN</t>
  </si>
  <si>
    <t>GGTT</t>
  </si>
  <si>
    <t>GNAG</t>
  </si>
  <si>
    <t>GNAN</t>
  </si>
  <si>
    <t>GNCN</t>
  </si>
  <si>
    <t>GNGC</t>
  </si>
  <si>
    <t>GNGN</t>
  </si>
  <si>
    <t>GNNN</t>
  </si>
  <si>
    <t>GNTA</t>
  </si>
  <si>
    <t>GNTG</t>
  </si>
  <si>
    <t>GNTT</t>
  </si>
  <si>
    <t>GTAA</t>
  </si>
  <si>
    <t>GTAC</t>
  </si>
  <si>
    <t>GTAG</t>
  </si>
  <si>
    <t>GTAN</t>
  </si>
  <si>
    <t>GTAT</t>
  </si>
  <si>
    <t>GTCA</t>
  </si>
  <si>
    <t>GTCC</t>
  </si>
  <si>
    <t>GTCG</t>
  </si>
  <si>
    <t>GTCN</t>
  </si>
  <si>
    <t>GTCT</t>
  </si>
  <si>
    <t>GTGA</t>
  </si>
  <si>
    <t>GTGC</t>
  </si>
  <si>
    <t>GTGG</t>
  </si>
  <si>
    <t>GTGN</t>
  </si>
  <si>
    <t>GTGT</t>
  </si>
  <si>
    <t>GTNA</t>
  </si>
  <si>
    <t>GTNC</t>
  </si>
  <si>
    <t>GTNG</t>
  </si>
  <si>
    <t>GTNN</t>
  </si>
  <si>
    <t>GTNT</t>
  </si>
  <si>
    <t>GTTA</t>
  </si>
  <si>
    <t>GTTC</t>
  </si>
  <si>
    <t>GTTG</t>
  </si>
  <si>
    <t>GTTN</t>
  </si>
  <si>
    <t>GTTT</t>
  </si>
  <si>
    <t>NAAA</t>
  </si>
  <si>
    <t>NAAT</t>
  </si>
  <si>
    <t>NACG</t>
  </si>
  <si>
    <t>NACT</t>
  </si>
  <si>
    <t>NAGA</t>
  </si>
  <si>
    <t>NANN</t>
  </si>
  <si>
    <t>NCAC</t>
  </si>
  <si>
    <t>NCAG</t>
  </si>
  <si>
    <t>NCGC</t>
  </si>
  <si>
    <t>NCNN</t>
  </si>
  <si>
    <t>NGAA</t>
  </si>
  <si>
    <t>NGCT</t>
  </si>
  <si>
    <t>NGGN</t>
  </si>
  <si>
    <t>NGTG</t>
  </si>
  <si>
    <t>NNAN</t>
  </si>
  <si>
    <t>NNCG</t>
  </si>
  <si>
    <t>NNNN</t>
  </si>
  <si>
    <t>NNTA</t>
  </si>
  <si>
    <t>NTAT</t>
  </si>
  <si>
    <t>NTCC</t>
  </si>
  <si>
    <t>NTGA</t>
  </si>
  <si>
    <t>NTGN</t>
  </si>
  <si>
    <t>NTGT</t>
  </si>
  <si>
    <t>NTNN</t>
  </si>
  <si>
    <t>NTTT</t>
  </si>
  <si>
    <t>TAAA</t>
  </si>
  <si>
    <t>TAAC</t>
  </si>
  <si>
    <t>TAAG</t>
  </si>
  <si>
    <t>TAAN</t>
  </si>
  <si>
    <t>TAAT</t>
  </si>
  <si>
    <t>TACA</t>
  </si>
  <si>
    <t>TACC</t>
  </si>
  <si>
    <t>TACG</t>
  </si>
  <si>
    <t>TACN</t>
  </si>
  <si>
    <t>TACT</t>
  </si>
  <si>
    <t>TAGA</t>
  </si>
  <si>
    <t>TAGC</t>
  </si>
  <si>
    <t>TAGG</t>
  </si>
  <si>
    <t>TAGN</t>
  </si>
  <si>
    <t>TAGT</t>
  </si>
  <si>
    <t>TANA</t>
  </si>
  <si>
    <t>TANG</t>
  </si>
  <si>
    <t>TANN</t>
  </si>
  <si>
    <t>TANT</t>
  </si>
  <si>
    <t>TATA</t>
  </si>
  <si>
    <t>TATC</t>
  </si>
  <si>
    <t>TATG</t>
  </si>
  <si>
    <t>TATN</t>
  </si>
  <si>
    <t>TATT</t>
  </si>
  <si>
    <t>TCAA</t>
  </si>
  <si>
    <t>TCAC</t>
  </si>
  <si>
    <t>TCAG</t>
  </si>
  <si>
    <t>TCAN</t>
  </si>
  <si>
    <t>TCAT</t>
  </si>
  <si>
    <t>TCCA</t>
  </si>
  <si>
    <t>TCCC</t>
  </si>
  <si>
    <t>TCCG</t>
  </si>
  <si>
    <t>TCCN</t>
  </si>
  <si>
    <t>TCCT</t>
  </si>
  <si>
    <t>TCGA</t>
  </si>
  <si>
    <t>TCGC</t>
  </si>
  <si>
    <t>TCGG</t>
  </si>
  <si>
    <t>TCGN</t>
  </si>
  <si>
    <t>TCGT</t>
  </si>
  <si>
    <t>TCNA</t>
  </si>
  <si>
    <t>TCNC</t>
  </si>
  <si>
    <t>TCNG</t>
  </si>
  <si>
    <t>TCNN</t>
  </si>
  <si>
    <t>TCNT</t>
  </si>
  <si>
    <t>TCTA</t>
  </si>
  <si>
    <t>TCTC</t>
  </si>
  <si>
    <t>TCTG</t>
  </si>
  <si>
    <t>TCTN</t>
  </si>
  <si>
    <t>TCTT</t>
  </si>
  <si>
    <t>TGAA</t>
  </si>
  <si>
    <t>TGAC</t>
  </si>
  <si>
    <t>TGAG</t>
  </si>
  <si>
    <t>TGAN</t>
  </si>
  <si>
    <t>TGAT</t>
  </si>
  <si>
    <t>TGCA</t>
  </si>
  <si>
    <t>TGCC</t>
  </si>
  <si>
    <t>TGCG</t>
  </si>
  <si>
    <t>TGCN</t>
  </si>
  <si>
    <t>TGCT</t>
  </si>
  <si>
    <t>TGGA</t>
  </si>
  <si>
    <t>TGGC</t>
  </si>
  <si>
    <t>TGGG</t>
  </si>
  <si>
    <t>TGGN</t>
  </si>
  <si>
    <t>TGGT</t>
  </si>
  <si>
    <t>TGNA</t>
  </si>
  <si>
    <t>TGNC</t>
  </si>
  <si>
    <t>TGNG</t>
  </si>
  <si>
    <t>TGNN</t>
  </si>
  <si>
    <t>TGNT</t>
  </si>
  <si>
    <t>TGTA</t>
  </si>
  <si>
    <t>TGTC</t>
  </si>
  <si>
    <t>TGTG</t>
  </si>
  <si>
    <t>TGTN</t>
  </si>
  <si>
    <t>TGTT</t>
  </si>
  <si>
    <t>TNAA</t>
  </si>
  <si>
    <t>TNAC</t>
  </si>
  <si>
    <t>TNAG</t>
  </si>
  <si>
    <t>TNCA</t>
  </si>
  <si>
    <t>TNGG</t>
  </si>
  <si>
    <t>TNGN</t>
  </si>
  <si>
    <t>TNNC</t>
  </si>
  <si>
    <t>TNNN</t>
  </si>
  <si>
    <t>TNTG</t>
  </si>
  <si>
    <t>TNTN</t>
  </si>
  <si>
    <t>TTAA</t>
  </si>
  <si>
    <t>TTAC</t>
  </si>
  <si>
    <t>TTAG</t>
  </si>
  <si>
    <t>TTAN</t>
  </si>
  <si>
    <t>TTAT</t>
  </si>
  <si>
    <t>TTCA</t>
  </si>
  <si>
    <t>TTCC</t>
  </si>
  <si>
    <t>TTCG</t>
  </si>
  <si>
    <t>TTCN</t>
  </si>
  <si>
    <t>TTCT</t>
  </si>
  <si>
    <t>TTGA</t>
  </si>
  <si>
    <t>TTGC</t>
  </si>
  <si>
    <t>TTGG</t>
  </si>
  <si>
    <t>TTGN</t>
  </si>
  <si>
    <t>TTGT</t>
  </si>
  <si>
    <t>TTNA</t>
  </si>
  <si>
    <t>TTNC</t>
  </si>
  <si>
    <t>TTNG</t>
  </si>
  <si>
    <t>TTNN</t>
  </si>
  <si>
    <t>TTNT</t>
  </si>
  <si>
    <t>TTTA</t>
  </si>
  <si>
    <t>TTTC</t>
  </si>
  <si>
    <t>TTTG</t>
  </si>
  <si>
    <t>TTTN</t>
  </si>
  <si>
    <t>TTTT</t>
  </si>
  <si>
    <t>AAAAA</t>
  </si>
  <si>
    <t>AAAAC</t>
  </si>
  <si>
    <t>AAAAG</t>
  </si>
  <si>
    <t>AAAAT</t>
  </si>
  <si>
    <t>AAACA</t>
  </si>
  <si>
    <t>AAACC</t>
  </si>
  <si>
    <t>AAACG</t>
  </si>
  <si>
    <t>AAACN</t>
  </si>
  <si>
    <t>AAACT</t>
  </si>
  <si>
    <t>AAAGA</t>
  </si>
  <si>
    <t>AAAGC</t>
  </si>
  <si>
    <t>AAAGG</t>
  </si>
  <si>
    <t>AAAGT</t>
  </si>
  <si>
    <t>AAANC</t>
  </si>
  <si>
    <t>AAANN</t>
  </si>
  <si>
    <t>AAANT</t>
  </si>
  <si>
    <t>AAATA</t>
  </si>
  <si>
    <t>AAATC</t>
  </si>
  <si>
    <t>AAATG</t>
  </si>
  <si>
    <t>AAATT</t>
  </si>
  <si>
    <t>AACAA</t>
  </si>
  <si>
    <t>AACAC</t>
  </si>
  <si>
    <t>AACAG</t>
  </si>
  <si>
    <t>AACAT</t>
  </si>
  <si>
    <t>AACCA</t>
  </si>
  <si>
    <t>AACCC</t>
  </si>
  <si>
    <t>AACCG</t>
  </si>
  <si>
    <t>AACCT</t>
  </si>
  <si>
    <t>AACGA</t>
  </si>
  <si>
    <t>AACGC</t>
  </si>
  <si>
    <t>AACGG</t>
  </si>
  <si>
    <t>AACGT</t>
  </si>
  <si>
    <t>AACNT</t>
  </si>
  <si>
    <t>AACTA</t>
  </si>
  <si>
    <t>AACTC</t>
  </si>
  <si>
    <t>AACTG</t>
  </si>
  <si>
    <t>AACTT</t>
  </si>
  <si>
    <t>AAGAA</t>
  </si>
  <si>
    <t>AAGAC</t>
  </si>
  <si>
    <t>AAGAG</t>
  </si>
  <si>
    <t>AAGAT</t>
  </si>
  <si>
    <t>AAGCA</t>
  </si>
  <si>
    <t>AAGCC</t>
  </si>
  <si>
    <t>AAGCG</t>
  </si>
  <si>
    <t>AAGCT</t>
  </si>
  <si>
    <t>AAGGA</t>
  </si>
  <si>
    <t>AAGGC</t>
  </si>
  <si>
    <t>AAGGG</t>
  </si>
  <si>
    <t>AAGGT</t>
  </si>
  <si>
    <t>AAGTA</t>
  </si>
  <si>
    <t>AAGTC</t>
  </si>
  <si>
    <t>AAGTG</t>
  </si>
  <si>
    <t>AAGTT</t>
  </si>
  <si>
    <t>AANGN</t>
  </si>
  <si>
    <t>AATAA</t>
  </si>
  <si>
    <t>AATAC</t>
  </si>
  <si>
    <t>AATAG</t>
  </si>
  <si>
    <t>AATAT</t>
  </si>
  <si>
    <t>AATCA</t>
  </si>
  <si>
    <t>AATCC</t>
  </si>
  <si>
    <t>AATCG</t>
  </si>
  <si>
    <t>AATCT</t>
  </si>
  <si>
    <t>AATGA</t>
  </si>
  <si>
    <t>AATGC</t>
  </si>
  <si>
    <t>AATGG</t>
  </si>
  <si>
    <t>AATGT</t>
  </si>
  <si>
    <t>AATNA</t>
  </si>
  <si>
    <t>AATTA</t>
  </si>
  <si>
    <t>AATTC</t>
  </si>
  <si>
    <t>AATTG</t>
  </si>
  <si>
    <t>AATTT</t>
  </si>
  <si>
    <t>ACAAA</t>
  </si>
  <si>
    <t>ACAAC</t>
  </si>
  <si>
    <t>ACAAG</t>
  </si>
  <si>
    <t>ACAAT</t>
  </si>
  <si>
    <t>ACACA</t>
  </si>
  <si>
    <t>ACACC</t>
  </si>
  <si>
    <t>ACACG</t>
  </si>
  <si>
    <t>ACACT</t>
  </si>
  <si>
    <t>ACAGA</t>
  </si>
  <si>
    <t>ACAGC</t>
  </si>
  <si>
    <t>ACAGG</t>
  </si>
  <si>
    <t>ACAGT</t>
  </si>
  <si>
    <t>ACANA</t>
  </si>
  <si>
    <t>ACANG</t>
  </si>
  <si>
    <t>ACATA</t>
  </si>
  <si>
    <t>ACATC</t>
  </si>
  <si>
    <t>ACATG</t>
  </si>
  <si>
    <t>ACATT</t>
  </si>
  <si>
    <t>ACCAA</t>
  </si>
  <si>
    <t>ACCAC</t>
  </si>
  <si>
    <t>ACCAG</t>
  </si>
  <si>
    <t>ACCAT</t>
  </si>
  <si>
    <t>ACCCA</t>
  </si>
  <si>
    <t>ACCCC</t>
  </si>
  <si>
    <t>ACCCG</t>
  </si>
  <si>
    <t>ACCCT</t>
  </si>
  <si>
    <t>ACCGA</t>
  </si>
  <si>
    <t>ACCGC</t>
  </si>
  <si>
    <t>ACCGG</t>
  </si>
  <si>
    <t>ACCGT</t>
  </si>
  <si>
    <t>ACCTA</t>
  </si>
  <si>
    <t>ACCTC</t>
  </si>
  <si>
    <t>ACCTG</t>
  </si>
  <si>
    <t>ACCTT</t>
  </si>
  <si>
    <t>ACGAA</t>
  </si>
  <si>
    <t>ACGAC</t>
  </si>
  <si>
    <t>ACGAG</t>
  </si>
  <si>
    <t>ACGAT</t>
  </si>
  <si>
    <t>ACGCA</t>
  </si>
  <si>
    <t>ACGCC</t>
  </si>
  <si>
    <t>ACGCG</t>
  </si>
  <si>
    <t>ACGCT</t>
  </si>
  <si>
    <t>ACGGA</t>
  </si>
  <si>
    <t>ACGGC</t>
  </si>
  <si>
    <t>ACGGG</t>
  </si>
  <si>
    <t>ACGGN</t>
  </si>
  <si>
    <t>ACGGT</t>
  </si>
  <si>
    <t>ACGNA</t>
  </si>
  <si>
    <t>ACGNC</t>
  </si>
  <si>
    <t>ACGNG</t>
  </si>
  <si>
    <t>ACGNT</t>
  </si>
  <si>
    <t>ACGTA</t>
  </si>
  <si>
    <t>ACGTC</t>
  </si>
  <si>
    <t>ACGTG</t>
  </si>
  <si>
    <t>ACGTN</t>
  </si>
  <si>
    <t>ACGTT</t>
  </si>
  <si>
    <t>ACNGG</t>
  </si>
  <si>
    <t>ACTAA</t>
  </si>
  <si>
    <t>ACTAC</t>
  </si>
  <si>
    <t>ACTAG</t>
  </si>
  <si>
    <t>ACTAT</t>
  </si>
  <si>
    <t>ACTCA</t>
  </si>
  <si>
    <t>ACTCC</t>
  </si>
  <si>
    <t>ACTCG</t>
  </si>
  <si>
    <t>ACTCT</t>
  </si>
  <si>
    <t>ACTGA</t>
  </si>
  <si>
    <t>ACTGC</t>
  </si>
  <si>
    <t>ACTGG</t>
  </si>
  <si>
    <t>ACTGT</t>
  </si>
  <si>
    <t>ACTNC</t>
  </si>
  <si>
    <t>ACTTA</t>
  </si>
  <si>
    <t>ACTTC</t>
  </si>
  <si>
    <t>ACTTG</t>
  </si>
  <si>
    <t>ACTTT</t>
  </si>
  <si>
    <t>AGAAA</t>
  </si>
  <si>
    <t>AGAAC</t>
  </si>
  <si>
    <t>AGAAG</t>
  </si>
  <si>
    <t>AGAAT</t>
  </si>
  <si>
    <t>AGACA</t>
  </si>
  <si>
    <t>AGACC</t>
  </si>
  <si>
    <t>AGACG</t>
  </si>
  <si>
    <t>AGACN</t>
  </si>
  <si>
    <t>AGACT</t>
  </si>
  <si>
    <t>AGAGA</t>
  </si>
  <si>
    <t>AGAGC</t>
  </si>
  <si>
    <t>AGAGG</t>
  </si>
  <si>
    <t>AGAGN</t>
  </si>
  <si>
    <t>AGAGT</t>
  </si>
  <si>
    <t>AGANA</t>
  </si>
  <si>
    <t>AGANT</t>
  </si>
  <si>
    <t>AGATA</t>
  </si>
  <si>
    <t>AGATC</t>
  </si>
  <si>
    <t>AGATG</t>
  </si>
  <si>
    <t>AGATT</t>
  </si>
  <si>
    <t>AGCAA</t>
  </si>
  <si>
    <t>AGCAC</t>
  </si>
  <si>
    <t>AGCAG</t>
  </si>
  <si>
    <t>AGCAT</t>
  </si>
  <si>
    <t>AGCCA</t>
  </si>
  <si>
    <t>AGCCC</t>
  </si>
  <si>
    <t>AGCCG</t>
  </si>
  <si>
    <t>AGCCT</t>
  </si>
  <si>
    <t>AGCGA</t>
  </si>
  <si>
    <t>AGCGC</t>
  </si>
  <si>
    <t>AGCGG</t>
  </si>
  <si>
    <t>AGCGT</t>
  </si>
  <si>
    <t>AGCNT</t>
  </si>
  <si>
    <t>AGCTA</t>
  </si>
  <si>
    <t>AGCTC</t>
  </si>
  <si>
    <t>AGCTG</t>
  </si>
  <si>
    <t>AGCTT</t>
  </si>
  <si>
    <t>AGGAA</t>
  </si>
  <si>
    <t>AGGAC</t>
  </si>
  <si>
    <t>AGGAG</t>
  </si>
  <si>
    <t>AGGAT</t>
  </si>
  <si>
    <t>AGGCA</t>
  </si>
  <si>
    <t>AGGCC</t>
  </si>
  <si>
    <t>AGGCG</t>
  </si>
  <si>
    <t>AGGCT</t>
  </si>
  <si>
    <t>AGGGA</t>
  </si>
  <si>
    <t>AGGGC</t>
  </si>
  <si>
    <t>AGGGG</t>
  </si>
  <si>
    <t>AGGGT</t>
  </si>
  <si>
    <t>AGGNA</t>
  </si>
  <si>
    <t>AGGNN</t>
  </si>
  <si>
    <t>AGGTA</t>
  </si>
  <si>
    <t>AGGTC</t>
  </si>
  <si>
    <t>AGGTG</t>
  </si>
  <si>
    <t>AGGTT</t>
  </si>
  <si>
    <t>AGNAG</t>
  </si>
  <si>
    <t>AGNCN</t>
  </si>
  <si>
    <t>AGTAA</t>
  </si>
  <si>
    <t>AGTAC</t>
  </si>
  <si>
    <t>AGTAG</t>
  </si>
  <si>
    <t>AGTAN</t>
  </si>
  <si>
    <t>AGTAT</t>
  </si>
  <si>
    <t>AGTCA</t>
  </si>
  <si>
    <t>AGTCC</t>
  </si>
  <si>
    <t>AGTCG</t>
  </si>
  <si>
    <t>AGTCT</t>
  </si>
  <si>
    <t>AGTGA</t>
  </si>
  <si>
    <t>AGTGC</t>
  </si>
  <si>
    <t>AGTGG</t>
  </si>
  <si>
    <t>AGTGN</t>
  </si>
  <si>
    <t>AGTGT</t>
  </si>
  <si>
    <t>AGTNA</t>
  </si>
  <si>
    <t>AGTNC</t>
  </si>
  <si>
    <t>AGTTA</t>
  </si>
  <si>
    <t>AGTTC</t>
  </si>
  <si>
    <t>AGTTG</t>
  </si>
  <si>
    <t>AGTTT</t>
  </si>
  <si>
    <t>ANCAC</t>
  </si>
  <si>
    <t>ANGTG</t>
  </si>
  <si>
    <t>ANNNN</t>
  </si>
  <si>
    <t>ANNTA</t>
  </si>
  <si>
    <t>ANTCC</t>
  </si>
  <si>
    <t>ANTNN</t>
  </si>
  <si>
    <t>ATAAA</t>
  </si>
  <si>
    <t>ATAAC</t>
  </si>
  <si>
    <t>ATAAG</t>
  </si>
  <si>
    <t>ATAAT</t>
  </si>
  <si>
    <t>ATACA</t>
  </si>
  <si>
    <t>ATACC</t>
  </si>
  <si>
    <t>ATACG</t>
  </si>
  <si>
    <t>ATACT</t>
  </si>
  <si>
    <t>ATAGA</t>
  </si>
  <si>
    <t>ATAGC</t>
  </si>
  <si>
    <t>ATAGG</t>
  </si>
  <si>
    <t>ATAGN</t>
  </si>
  <si>
    <t>ATAGT</t>
  </si>
  <si>
    <t>ATANA</t>
  </si>
  <si>
    <t>ATATA</t>
  </si>
  <si>
    <t>ATATC</t>
  </si>
  <si>
    <t>ATATG</t>
  </si>
  <si>
    <t>ATATT</t>
  </si>
  <si>
    <t>ATCAA</t>
  </si>
  <si>
    <t>ATCAC</t>
  </si>
  <si>
    <t>ATCAG</t>
  </si>
  <si>
    <t>ATCAT</t>
  </si>
  <si>
    <t>ATCCA</t>
  </si>
  <si>
    <t>ATCCC</t>
  </si>
  <si>
    <t>ATCCG</t>
  </si>
  <si>
    <t>ATCCT</t>
  </si>
  <si>
    <t>ATCGA</t>
  </si>
  <si>
    <t>ATCGC</t>
  </si>
  <si>
    <t>ATCGG</t>
  </si>
  <si>
    <t>ATCGT</t>
  </si>
  <si>
    <t>ATCNA</t>
  </si>
  <si>
    <t>ATCNG</t>
  </si>
  <si>
    <t>ATCNT</t>
  </si>
  <si>
    <t>ATCTA</t>
  </si>
  <si>
    <t>ATCTC</t>
  </si>
  <si>
    <t>ATCTG</t>
  </si>
  <si>
    <t>ATCTT</t>
  </si>
  <si>
    <t>ATGAA</t>
  </si>
  <si>
    <t>ATGAC</t>
  </si>
  <si>
    <t>ATGAG</t>
  </si>
  <si>
    <t>ATGAN</t>
  </si>
  <si>
    <t>ATGAT</t>
  </si>
  <si>
    <t>ATGCA</t>
  </si>
  <si>
    <t>ATGCC</t>
  </si>
  <si>
    <t>ATGCG</t>
  </si>
  <si>
    <t>ATGCT</t>
  </si>
  <si>
    <t>ATGGA</t>
  </si>
  <si>
    <t>ATGGC</t>
  </si>
  <si>
    <t>ATGGG</t>
  </si>
  <si>
    <t>ATGGT</t>
  </si>
  <si>
    <t>ATGNA</t>
  </si>
  <si>
    <t>ATGNC</t>
  </si>
  <si>
    <t>ATGNT</t>
  </si>
  <si>
    <t>ATGTA</t>
  </si>
  <si>
    <t>ATGTC</t>
  </si>
  <si>
    <t>ATGTG</t>
  </si>
  <si>
    <t>ATGTN</t>
  </si>
  <si>
    <t>ATGTT</t>
  </si>
  <si>
    <t>ATTAA</t>
  </si>
  <si>
    <t>ATTAC</t>
  </si>
  <si>
    <t>ATTAG</t>
  </si>
  <si>
    <t>ATTAT</t>
  </si>
  <si>
    <t>ATTCA</t>
  </si>
  <si>
    <t>ATTCC</t>
  </si>
  <si>
    <t>ATTCG</t>
  </si>
  <si>
    <t>ATTCT</t>
  </si>
  <si>
    <t>ATTGA</t>
  </si>
  <si>
    <t>ATTGC</t>
  </si>
  <si>
    <t>ATTGG</t>
  </si>
  <si>
    <t>ATTGT</t>
  </si>
  <si>
    <t>ATTNA</t>
  </si>
  <si>
    <t>ATTNC</t>
  </si>
  <si>
    <t>ATTNG</t>
  </si>
  <si>
    <t>ATTNT</t>
  </si>
  <si>
    <t>ATTTA</t>
  </si>
  <si>
    <t>ATTTC</t>
  </si>
  <si>
    <t>ATTTG</t>
  </si>
  <si>
    <t>ATTTT</t>
  </si>
  <si>
    <t>CAAAA</t>
  </si>
  <si>
    <t>CAAAC</t>
  </si>
  <si>
    <t>CAAAG</t>
  </si>
  <si>
    <t>CAAAT</t>
  </si>
  <si>
    <t>CAACA</t>
  </si>
  <si>
    <t>CAACC</t>
  </si>
  <si>
    <t>CAACG</t>
  </si>
  <si>
    <t>CAACT</t>
  </si>
  <si>
    <t>CAAGA</t>
  </si>
  <si>
    <t>CAAGC</t>
  </si>
  <si>
    <t>CAAGG</t>
  </si>
  <si>
    <t>CAAGT</t>
  </si>
  <si>
    <t>CAANC</t>
  </si>
  <si>
    <t>CAANG</t>
  </si>
  <si>
    <t>CAATA</t>
  </si>
  <si>
    <t>CAATC</t>
  </si>
  <si>
    <t>CAATG</t>
  </si>
  <si>
    <t>CAATT</t>
  </si>
  <si>
    <t>CACAA</t>
  </si>
  <si>
    <t>CACAC</t>
  </si>
  <si>
    <t>CACAG</t>
  </si>
  <si>
    <t>CACAT</t>
  </si>
  <si>
    <t>CACCA</t>
  </si>
  <si>
    <t>CACCC</t>
  </si>
  <si>
    <t>CACCG</t>
  </si>
  <si>
    <t>CACCN</t>
  </si>
  <si>
    <t>CACCT</t>
  </si>
  <si>
    <t>CACGA</t>
  </si>
  <si>
    <t>CACGC</t>
  </si>
  <si>
    <t>CACGG</t>
  </si>
  <si>
    <t>CACGT</t>
  </si>
  <si>
    <t>CACNC</t>
  </si>
  <si>
    <t>CACNG</t>
  </si>
  <si>
    <t>CACTA</t>
  </si>
  <si>
    <t>CACTC</t>
  </si>
  <si>
    <t>CACTG</t>
  </si>
  <si>
    <t>CACTT</t>
  </si>
  <si>
    <t>CAGAA</t>
  </si>
  <si>
    <t>CAGAC</t>
  </si>
  <si>
    <t>CAGAG</t>
  </si>
  <si>
    <t>CAGAT</t>
  </si>
  <si>
    <t>CAGCA</t>
  </si>
  <si>
    <t>CAGCC</t>
  </si>
  <si>
    <t>CAGCG</t>
  </si>
  <si>
    <t>CAGCT</t>
  </si>
  <si>
    <t>CAGGA</t>
  </si>
  <si>
    <t>CAGGC</t>
  </si>
  <si>
    <t>CAGGG</t>
  </si>
  <si>
    <t>CAGGT</t>
  </si>
  <si>
    <t>CAGNA</t>
  </si>
  <si>
    <t>CAGNG</t>
  </si>
  <si>
    <t>CAGTA</t>
  </si>
  <si>
    <t>CAGTC</t>
  </si>
  <si>
    <t>CAGTG</t>
  </si>
  <si>
    <t>CAGTT</t>
  </si>
  <si>
    <t>CANCA</t>
  </si>
  <si>
    <t>CANNN</t>
  </si>
  <si>
    <t>CATAA</t>
  </si>
  <si>
    <t>CATAC</t>
  </si>
  <si>
    <t>CATAG</t>
  </si>
  <si>
    <t>CATAT</t>
  </si>
  <si>
    <t>CATCA</t>
  </si>
  <si>
    <t>CATCC</t>
  </si>
  <si>
    <t>CATCG</t>
  </si>
  <si>
    <t>CATCT</t>
  </si>
  <si>
    <t>CATGA</t>
  </si>
  <si>
    <t>CATGC</t>
  </si>
  <si>
    <t>CATGG</t>
  </si>
  <si>
    <t>CATGT</t>
  </si>
  <si>
    <t>CATNT</t>
  </si>
  <si>
    <t>CATTA</t>
  </si>
  <si>
    <t>CATTC</t>
  </si>
  <si>
    <t>CATTG</t>
  </si>
  <si>
    <t>CATTN</t>
  </si>
  <si>
    <t>CATTT</t>
  </si>
  <si>
    <t>CCAAA</t>
  </si>
  <si>
    <t>CCAAC</t>
  </si>
  <si>
    <t>CCAAG</t>
  </si>
  <si>
    <t>CCAAT</t>
  </si>
  <si>
    <t>CCACA</t>
  </si>
  <si>
    <t>CCACC</t>
  </si>
  <si>
    <t>CCACG</t>
  </si>
  <si>
    <t>CCACT</t>
  </si>
  <si>
    <t>CCAGA</t>
  </si>
  <si>
    <t>CCAGC</t>
  </si>
  <si>
    <t>CCAGG</t>
  </si>
  <si>
    <t>CCAGT</t>
  </si>
  <si>
    <t>CCANG</t>
  </si>
  <si>
    <t>CCATA</t>
  </si>
  <si>
    <t>CCATC</t>
  </si>
  <si>
    <t>CCATG</t>
  </si>
  <si>
    <t>CCATT</t>
  </si>
  <si>
    <t>CCCAA</t>
  </si>
  <si>
    <t>CCCAC</t>
  </si>
  <si>
    <t>CCCAG</t>
  </si>
  <si>
    <t>CCCAT</t>
  </si>
  <si>
    <t>CCCCA</t>
  </si>
  <si>
    <t>CCCCC</t>
  </si>
  <si>
    <t>CCCCG</t>
  </si>
  <si>
    <t>CCCCT</t>
  </si>
  <si>
    <t>CCCGA</t>
  </si>
  <si>
    <t>CCCGC</t>
  </si>
  <si>
    <t>CCCGG</t>
  </si>
  <si>
    <t>CCCGT</t>
  </si>
  <si>
    <t>CCCNC</t>
  </si>
  <si>
    <t>CCCTA</t>
  </si>
  <si>
    <t>CCCTC</t>
  </si>
  <si>
    <t>CCCTG</t>
  </si>
  <si>
    <t>CCCTT</t>
  </si>
  <si>
    <t>CCGAA</t>
  </si>
  <si>
    <t>CCGAC</t>
  </si>
  <si>
    <t>CCGAG</t>
  </si>
  <si>
    <t>CCGAT</t>
  </si>
  <si>
    <t>CCGCA</t>
  </si>
  <si>
    <t>CCGCC</t>
  </si>
  <si>
    <t>CCGCG</t>
  </si>
  <si>
    <t>CCGCN</t>
  </si>
  <si>
    <t>CCGCT</t>
  </si>
  <si>
    <t>CCGGA</t>
  </si>
  <si>
    <t>CCGGC</t>
  </si>
  <si>
    <t>CCGGG</t>
  </si>
  <si>
    <t>CCGGN</t>
  </si>
  <si>
    <t>CCGGT</t>
  </si>
  <si>
    <t>CCGNC</t>
  </si>
  <si>
    <t>CCGNG</t>
  </si>
  <si>
    <t>CCGTA</t>
  </si>
  <si>
    <t>CCGTC</t>
  </si>
  <si>
    <t>CCGTG</t>
  </si>
  <si>
    <t>CCGTN</t>
  </si>
  <si>
    <t>CCGTT</t>
  </si>
  <si>
    <t>CCNCT</t>
  </si>
  <si>
    <t>CCTAA</t>
  </si>
  <si>
    <t>CCTAC</t>
  </si>
  <si>
    <t>CCTAG</t>
  </si>
  <si>
    <t>CCTAT</t>
  </si>
  <si>
    <t>CCTCA</t>
  </si>
  <si>
    <t>CCTCC</t>
  </si>
  <si>
    <t>CCTCG</t>
  </si>
  <si>
    <t>CCTCT</t>
  </si>
  <si>
    <t>CCTGA</t>
  </si>
  <si>
    <t>CCTGC</t>
  </si>
  <si>
    <t>CCTGG</t>
  </si>
  <si>
    <t>CCTGT</t>
  </si>
  <si>
    <t>CCTNC</t>
  </si>
  <si>
    <t>CCTNG</t>
  </si>
  <si>
    <t>CCTNN</t>
  </si>
  <si>
    <t>CCTNT</t>
  </si>
  <si>
    <t>CCTTA</t>
  </si>
  <si>
    <t>CCTTC</t>
  </si>
  <si>
    <t>CCTTG</t>
  </si>
  <si>
    <t>CCTTT</t>
  </si>
  <si>
    <t>CGAAA</t>
  </si>
  <si>
    <t>CGAAC</t>
  </si>
  <si>
    <t>CGAAG</t>
  </si>
  <si>
    <t>CGAAT</t>
  </si>
  <si>
    <t>CGACA</t>
  </si>
  <si>
    <t>CGACC</t>
  </si>
  <si>
    <t>CGACG</t>
  </si>
  <si>
    <t>CGACT</t>
  </si>
  <si>
    <t>CGAGA</t>
  </si>
  <si>
    <t>CGAGC</t>
  </si>
  <si>
    <t>CGAGG</t>
  </si>
  <si>
    <t>CGAGT</t>
  </si>
  <si>
    <t>CGANA</t>
  </si>
  <si>
    <t>CGATA</t>
  </si>
  <si>
    <t>CGATC</t>
  </si>
  <si>
    <t>CGATG</t>
  </si>
  <si>
    <t>CGATT</t>
  </si>
  <si>
    <t>CGCAA</t>
  </si>
  <si>
    <t>CGCAC</t>
  </si>
  <si>
    <t>CGCAG</t>
  </si>
  <si>
    <t>CGCAT</t>
  </si>
  <si>
    <t>CGCCA</t>
  </si>
  <si>
    <t>CGCCC</t>
  </si>
  <si>
    <t>CGCCG</t>
  </si>
  <si>
    <t>CGCCT</t>
  </si>
  <si>
    <t>CGCGA</t>
  </si>
  <si>
    <t>CGCGC</t>
  </si>
  <si>
    <t>CGCGG</t>
  </si>
  <si>
    <t>CGCGT</t>
  </si>
  <si>
    <t>CGCTA</t>
  </si>
  <si>
    <t>CGCTC</t>
  </si>
  <si>
    <t>CGCTG</t>
  </si>
  <si>
    <t>CGCTT</t>
  </si>
  <si>
    <t>CGGAA</t>
  </si>
  <si>
    <t>CGGAC</t>
  </si>
  <si>
    <t>CGGAG</t>
  </si>
  <si>
    <t>CGGAT</t>
  </si>
  <si>
    <t>CGGCA</t>
  </si>
  <si>
    <t>CGGCC</t>
  </si>
  <si>
    <t>CGGCG</t>
  </si>
  <si>
    <t>CGGCT</t>
  </si>
  <si>
    <t>CGGGA</t>
  </si>
  <si>
    <t>CGGGC</t>
  </si>
  <si>
    <t>CGGGG</t>
  </si>
  <si>
    <t>CGGGT</t>
  </si>
  <si>
    <t>CGGNC</t>
  </si>
  <si>
    <t>CGGTA</t>
  </si>
  <si>
    <t>CGGTC</t>
  </si>
  <si>
    <t>CGGTG</t>
  </si>
  <si>
    <t>CGGTT</t>
  </si>
  <si>
    <t>CGNTG</t>
  </si>
  <si>
    <t>CGTAA</t>
  </si>
  <si>
    <t>CGTAC</t>
  </si>
  <si>
    <t>CGTAG</t>
  </si>
  <si>
    <t>CGTAT</t>
  </si>
  <si>
    <t>CGTCA</t>
  </si>
  <si>
    <t>CGTCC</t>
  </si>
  <si>
    <t>CGTCG</t>
  </si>
  <si>
    <t>CGTCT</t>
  </si>
  <si>
    <t>CGTGA</t>
  </si>
  <si>
    <t>CGTGC</t>
  </si>
  <si>
    <t>CGTGG</t>
  </si>
  <si>
    <t>CGTGT</t>
  </si>
  <si>
    <t>CGTTA</t>
  </si>
  <si>
    <t>CGTTC</t>
  </si>
  <si>
    <t>CGTTG</t>
  </si>
  <si>
    <t>CGTTN</t>
  </si>
  <si>
    <t>CGTTT</t>
  </si>
  <si>
    <t>CNAAA</t>
  </si>
  <si>
    <t>CNACT</t>
  </si>
  <si>
    <t>CNAGA</t>
  </si>
  <si>
    <t>CNCGC</t>
  </si>
  <si>
    <t>CNCNN</t>
  </si>
  <si>
    <t>CNGAA</t>
  </si>
  <si>
    <t>CTAAA</t>
  </si>
  <si>
    <t>CTAAC</t>
  </si>
  <si>
    <t>CTAAG</t>
  </si>
  <si>
    <t>CTAAT</t>
  </si>
  <si>
    <t>CTACA</t>
  </si>
  <si>
    <t>CTACC</t>
  </si>
  <si>
    <t>CTACG</t>
  </si>
  <si>
    <t>CTACN</t>
  </si>
  <si>
    <t>CTACT</t>
  </si>
  <si>
    <t>CTAGA</t>
  </si>
  <si>
    <t>CTAGC</t>
  </si>
  <si>
    <t>CTAGG</t>
  </si>
  <si>
    <t>CTAGT</t>
  </si>
  <si>
    <t>CTATA</t>
  </si>
  <si>
    <t>CTATC</t>
  </si>
  <si>
    <t>CTATG</t>
  </si>
  <si>
    <t>CTATT</t>
  </si>
  <si>
    <t>CTCAA</t>
  </si>
  <si>
    <t>CTCAC</t>
  </si>
  <si>
    <t>CTCAG</t>
  </si>
  <si>
    <t>CTCAT</t>
  </si>
  <si>
    <t>CTCCA</t>
  </si>
  <si>
    <t>CTCCC</t>
  </si>
  <si>
    <t>CTCCG</t>
  </si>
  <si>
    <t>CTCCT</t>
  </si>
  <si>
    <t>CTCGA</t>
  </si>
  <si>
    <t>CTCGC</t>
  </si>
  <si>
    <t>CTCGG</t>
  </si>
  <si>
    <t>CTCGT</t>
  </si>
  <si>
    <t>CTCNA</t>
  </si>
  <si>
    <t>CTCNT</t>
  </si>
  <si>
    <t>CTCTA</t>
  </si>
  <si>
    <t>CTCTC</t>
  </si>
  <si>
    <t>CTCTG</t>
  </si>
  <si>
    <t>CTCTT</t>
  </si>
  <si>
    <t>CTGAA</t>
  </si>
  <si>
    <t>CTGAC</t>
  </si>
  <si>
    <t>CTGAG</t>
  </si>
  <si>
    <t>CTGAT</t>
  </si>
  <si>
    <t>CTGCA</t>
  </si>
  <si>
    <t>CTGCC</t>
  </si>
  <si>
    <t>CTGCG</t>
  </si>
  <si>
    <t>CTGCT</t>
  </si>
  <si>
    <t>CTGGA</t>
  </si>
  <si>
    <t>CTGGC</t>
  </si>
  <si>
    <t>CTGGG</t>
  </si>
  <si>
    <t>CTGGT</t>
  </si>
  <si>
    <t>CTGNG</t>
  </si>
  <si>
    <t>CTGTA</t>
  </si>
  <si>
    <t>CTGTC</t>
  </si>
  <si>
    <t>CTGTG</t>
  </si>
  <si>
    <t>CTGTT</t>
  </si>
  <si>
    <t>CTNAA</t>
  </si>
  <si>
    <t>CTTAA</t>
  </si>
  <si>
    <t>CTTAC</t>
  </si>
  <si>
    <t>CTTAG</t>
  </si>
  <si>
    <t>CTTAT</t>
  </si>
  <si>
    <t>CTTCA</t>
  </si>
  <si>
    <t>CTTCC</t>
  </si>
  <si>
    <t>CTTCG</t>
  </si>
  <si>
    <t>CTTCT</t>
  </si>
  <si>
    <t>CTTGA</t>
  </si>
  <si>
    <t>CTTGC</t>
  </si>
  <si>
    <t>CTTGG</t>
  </si>
  <si>
    <t>CTTGT</t>
  </si>
  <si>
    <t>CTTNG</t>
  </si>
  <si>
    <t>CTTNT</t>
  </si>
  <si>
    <t>CTTTA</t>
  </si>
  <si>
    <t>CTTTC</t>
  </si>
  <si>
    <t>CTTTG</t>
  </si>
  <si>
    <t>CTTTN</t>
  </si>
  <si>
    <t>CTTTT</t>
  </si>
  <si>
    <t>GAAAA</t>
  </si>
  <si>
    <t>GAAAC</t>
  </si>
  <si>
    <t>GAAAG</t>
  </si>
  <si>
    <t>GAAAT</t>
  </si>
  <si>
    <t>GAACA</t>
  </si>
  <si>
    <t>GAACC</t>
  </si>
  <si>
    <t>GAACG</t>
  </si>
  <si>
    <t>GAACT</t>
  </si>
  <si>
    <t>GAAGA</t>
  </si>
  <si>
    <t>GAAGC</t>
  </si>
  <si>
    <t>GAAGG</t>
  </si>
  <si>
    <t>GAAGT</t>
  </si>
  <si>
    <t>GAANA</t>
  </si>
  <si>
    <t>GAANC</t>
  </si>
  <si>
    <t>GAANG</t>
  </si>
  <si>
    <t>GAANT</t>
  </si>
  <si>
    <t>GAATA</t>
  </si>
  <si>
    <t>GAATC</t>
  </si>
  <si>
    <t>GAATG</t>
  </si>
  <si>
    <t>GAATT</t>
  </si>
  <si>
    <t>GACAA</t>
  </si>
  <si>
    <t>GACAC</t>
  </si>
  <si>
    <t>GACAG</t>
  </si>
  <si>
    <t>GACAT</t>
  </si>
  <si>
    <t>GACCA</t>
  </si>
  <si>
    <t>GACCC</t>
  </si>
  <si>
    <t>GACCG</t>
  </si>
  <si>
    <t>GACCT</t>
  </si>
  <si>
    <t>GACGA</t>
  </si>
  <si>
    <t>GACGC</t>
  </si>
  <si>
    <t>GACGG</t>
  </si>
  <si>
    <t>GACGT</t>
  </si>
  <si>
    <t>GACNC</t>
  </si>
  <si>
    <t>GACNN</t>
  </si>
  <si>
    <t>GACNT</t>
  </si>
  <si>
    <t>GACTA</t>
  </si>
  <si>
    <t>GACTC</t>
  </si>
  <si>
    <t>GACTG</t>
  </si>
  <si>
    <t>GACTT</t>
  </si>
  <si>
    <t>GAGAA</t>
  </si>
  <si>
    <t>GAGAC</t>
  </si>
  <si>
    <t>GAGAG</t>
  </si>
  <si>
    <t>GAGAT</t>
  </si>
  <si>
    <t>GAGCA</t>
  </si>
  <si>
    <t>GAGCC</t>
  </si>
  <si>
    <t>GAGCG</t>
  </si>
  <si>
    <t>GAGCT</t>
  </si>
  <si>
    <t>GAGGA</t>
  </si>
  <si>
    <t>GAGGC</t>
  </si>
  <si>
    <t>GAGGG</t>
  </si>
  <si>
    <t>GAGGN</t>
  </si>
  <si>
    <t>GAGGT</t>
  </si>
  <si>
    <t>GAGNA</t>
  </si>
  <si>
    <t>GAGNC</t>
  </si>
  <si>
    <t>GAGNG</t>
  </si>
  <si>
    <t>GAGTA</t>
  </si>
  <si>
    <t>GAGTC</t>
  </si>
  <si>
    <t>GAGTG</t>
  </si>
  <si>
    <t>GAGTT</t>
  </si>
  <si>
    <t>GANGN</t>
  </si>
  <si>
    <t>GANNN</t>
  </si>
  <si>
    <t>GATAA</t>
  </si>
  <si>
    <t>GATAC</t>
  </si>
  <si>
    <t>GATAG</t>
  </si>
  <si>
    <t>GATAT</t>
  </si>
  <si>
    <t>GATCA</t>
  </si>
  <si>
    <t>GATCC</t>
  </si>
  <si>
    <t>GATCG</t>
  </si>
  <si>
    <t>GATCT</t>
  </si>
  <si>
    <t>GATGA</t>
  </si>
  <si>
    <t>GATGC</t>
  </si>
  <si>
    <t>GATGG</t>
  </si>
  <si>
    <t>GATGT</t>
  </si>
  <si>
    <t>GATNA</t>
  </si>
  <si>
    <t>GATNC</t>
  </si>
  <si>
    <t>GATNG</t>
  </si>
  <si>
    <t>GATTA</t>
  </si>
  <si>
    <t>GATTC</t>
  </si>
  <si>
    <t>GATTG</t>
  </si>
  <si>
    <t>GATTT</t>
  </si>
  <si>
    <t>GCAAA</t>
  </si>
  <si>
    <t>GCAAC</t>
  </si>
  <si>
    <t>GCAAG</t>
  </si>
  <si>
    <t>GCAAT</t>
  </si>
  <si>
    <t>GCACA</t>
  </si>
  <si>
    <t>GCACC</t>
  </si>
  <si>
    <t>GCACG</t>
  </si>
  <si>
    <t>GCACT</t>
  </si>
  <si>
    <t>GCAGA</t>
  </si>
  <si>
    <t>GCAGC</t>
  </si>
  <si>
    <t>GCAGG</t>
  </si>
  <si>
    <t>GCAGT</t>
  </si>
  <si>
    <t>GCANA</t>
  </si>
  <si>
    <t>GCANG</t>
  </si>
  <si>
    <t>GCATA</t>
  </si>
  <si>
    <t>GCATC</t>
  </si>
  <si>
    <t>GCATG</t>
  </si>
  <si>
    <t>GCATT</t>
  </si>
  <si>
    <t>GCCAA</t>
  </si>
  <si>
    <t>GCCAC</t>
  </si>
  <si>
    <t>GCCAG</t>
  </si>
  <si>
    <t>GCCAN</t>
  </si>
  <si>
    <t>GCCAT</t>
  </si>
  <si>
    <t>GCCCA</t>
  </si>
  <si>
    <t>GCCCC</t>
  </si>
  <si>
    <t>GCCCG</t>
  </si>
  <si>
    <t>GCCCT</t>
  </si>
  <si>
    <t>GCCGA</t>
  </si>
  <si>
    <t>GCCGC</t>
  </si>
  <si>
    <t>GCCGG</t>
  </si>
  <si>
    <t>GCCGT</t>
  </si>
  <si>
    <t>GCCNG</t>
  </si>
  <si>
    <t>GCCNT</t>
  </si>
  <si>
    <t>GCCTA</t>
  </si>
  <si>
    <t>GCCTC</t>
  </si>
  <si>
    <t>GCCTG</t>
  </si>
  <si>
    <t>GCCTT</t>
  </si>
  <si>
    <t>GCGAA</t>
  </si>
  <si>
    <t>GCGAC</t>
  </si>
  <si>
    <t>GCGAG</t>
  </si>
  <si>
    <t>GCGAT</t>
  </si>
  <si>
    <t>GCGCA</t>
  </si>
  <si>
    <t>GCGCC</t>
  </si>
  <si>
    <t>GCGCG</t>
  </si>
  <si>
    <t>GCGCT</t>
  </si>
  <si>
    <t>GCGGA</t>
  </si>
  <si>
    <t>GCGGC</t>
  </si>
  <si>
    <t>GCGGG</t>
  </si>
  <si>
    <t>GCGGT</t>
  </si>
  <si>
    <t>GCGNA</t>
  </si>
  <si>
    <t>GCGNC</t>
  </si>
  <si>
    <t>GCGTA</t>
  </si>
  <si>
    <t>GCGTC</t>
  </si>
  <si>
    <t>GCGTG</t>
  </si>
  <si>
    <t>GCGTT</t>
  </si>
  <si>
    <t>GCNAN</t>
  </si>
  <si>
    <t>GCTAA</t>
  </si>
  <si>
    <t>GCTAC</t>
  </si>
  <si>
    <t>GCTAG</t>
  </si>
  <si>
    <t>GCTAT</t>
  </si>
  <si>
    <t>GCTCA</t>
  </si>
  <si>
    <t>GCTCC</t>
  </si>
  <si>
    <t>GCTCG</t>
  </si>
  <si>
    <t>GCTCT</t>
  </si>
  <si>
    <t>GCTGA</t>
  </si>
  <si>
    <t>GCTGC</t>
  </si>
  <si>
    <t>GCTGG</t>
  </si>
  <si>
    <t>GCTGT</t>
  </si>
  <si>
    <t>GCTNG</t>
  </si>
  <si>
    <t>GCTTA</t>
  </si>
  <si>
    <t>GCTTC</t>
  </si>
  <si>
    <t>GCTTG</t>
  </si>
  <si>
    <t>GCTTN</t>
  </si>
  <si>
    <t>GCTTT</t>
  </si>
  <si>
    <t>GGAAA</t>
  </si>
  <si>
    <t>GGAAC</t>
  </si>
  <si>
    <t>GGAAG</t>
  </si>
  <si>
    <t>GGAAT</t>
  </si>
  <si>
    <t>GGACA</t>
  </si>
  <si>
    <t>GGACC</t>
  </si>
  <si>
    <t>GGACG</t>
  </si>
  <si>
    <t>GGACT</t>
  </si>
  <si>
    <t>GGAGA</t>
  </si>
  <si>
    <t>GGAGC</t>
  </si>
  <si>
    <t>GGAGG</t>
  </si>
  <si>
    <t>GGAGT</t>
  </si>
  <si>
    <t>GGANA</t>
  </si>
  <si>
    <t>GGATA</t>
  </si>
  <si>
    <t>GGATC</t>
  </si>
  <si>
    <t>GGATG</t>
  </si>
  <si>
    <t>GGATT</t>
  </si>
  <si>
    <t>GGCAA</t>
  </si>
  <si>
    <t>GGCAC</t>
  </si>
  <si>
    <t>GGCAG</t>
  </si>
  <si>
    <t>GGCAT</t>
  </si>
  <si>
    <t>GGCCA</t>
  </si>
  <si>
    <t>GGCCC</t>
  </si>
  <si>
    <t>GGCCG</t>
  </si>
  <si>
    <t>GGCCT</t>
  </si>
  <si>
    <t>GGCGA</t>
  </si>
  <si>
    <t>GGCGC</t>
  </si>
  <si>
    <t>GGCGG</t>
  </si>
  <si>
    <t>GGCGT</t>
  </si>
  <si>
    <t>GGCNA</t>
  </si>
  <si>
    <t>GGCNC</t>
  </si>
  <si>
    <t>GGCTA</t>
  </si>
  <si>
    <t>GGCTC</t>
  </si>
  <si>
    <t>GGCTG</t>
  </si>
  <si>
    <t>GGCTT</t>
  </si>
  <si>
    <t>GGGAA</t>
  </si>
  <si>
    <t>GGGAC</t>
  </si>
  <si>
    <t>GGGAG</t>
  </si>
  <si>
    <t>GGGAN</t>
  </si>
  <si>
    <t>GGGAT</t>
  </si>
  <si>
    <t>GGGCA</t>
  </si>
  <si>
    <t>GGGCC</t>
  </si>
  <si>
    <t>GGGCG</t>
  </si>
  <si>
    <t>GGGCT</t>
  </si>
  <si>
    <t>GGGGA</t>
  </si>
  <si>
    <t>GGGGC</t>
  </si>
  <si>
    <t>GGGGG</t>
  </si>
  <si>
    <t>GGGGT</t>
  </si>
  <si>
    <t>GGGNC</t>
  </si>
  <si>
    <t>GGGNG</t>
  </si>
  <si>
    <t>GGGNN</t>
  </si>
  <si>
    <t>GGGNT</t>
  </si>
  <si>
    <t>GGGTA</t>
  </si>
  <si>
    <t>GGGTC</t>
  </si>
  <si>
    <t>GGGTG</t>
  </si>
  <si>
    <t>GGGTN</t>
  </si>
  <si>
    <t>GGGTT</t>
  </si>
  <si>
    <t>GGNGN</t>
  </si>
  <si>
    <t>GGNNN</t>
  </si>
  <si>
    <t>GGTAA</t>
  </si>
  <si>
    <t>GGTAC</t>
  </si>
  <si>
    <t>GGTAG</t>
  </si>
  <si>
    <t>GGTAT</t>
  </si>
  <si>
    <t>GGTCA</t>
  </si>
  <si>
    <t>GGTCC</t>
  </si>
  <si>
    <t>GGTCG</t>
  </si>
  <si>
    <t>GGTCT</t>
  </si>
  <si>
    <t>GGTGA</t>
  </si>
  <si>
    <t>GGTGC</t>
  </si>
  <si>
    <t>GGTGG</t>
  </si>
  <si>
    <t>GGTGN</t>
  </si>
  <si>
    <t>GGTGT</t>
  </si>
  <si>
    <t>GGTNA</t>
  </si>
  <si>
    <t>GGTNG</t>
  </si>
  <si>
    <t>GGTNT</t>
  </si>
  <si>
    <t>GGTTA</t>
  </si>
  <si>
    <t>GGTTC</t>
  </si>
  <si>
    <t>GGTTG</t>
  </si>
  <si>
    <t>GGTTT</t>
  </si>
  <si>
    <t>GNGCT</t>
  </si>
  <si>
    <t>GNTAT</t>
  </si>
  <si>
    <t>GNTTT</t>
  </si>
  <si>
    <t>GTAAA</t>
  </si>
  <si>
    <t>GTAAC</t>
  </si>
  <si>
    <t>GTAAG</t>
  </si>
  <si>
    <t>GTAAT</t>
  </si>
  <si>
    <t>GTACA</t>
  </si>
  <si>
    <t>GTACC</t>
  </si>
  <si>
    <t>GTACG</t>
  </si>
  <si>
    <t>GTACT</t>
  </si>
  <si>
    <t>GTAGA</t>
  </si>
  <si>
    <t>GTAGC</t>
  </si>
  <si>
    <t>GTAGG</t>
  </si>
  <si>
    <t>GTAGT</t>
  </si>
  <si>
    <t>GTANA</t>
  </si>
  <si>
    <t>GTATA</t>
  </si>
  <si>
    <t>GTATC</t>
  </si>
  <si>
    <t>GTATG</t>
  </si>
  <si>
    <t>GTATT</t>
  </si>
  <si>
    <t>GTCAA</t>
  </si>
  <si>
    <t>GTCAC</t>
  </si>
  <si>
    <t>GTCAG</t>
  </si>
  <si>
    <t>GTCAT</t>
  </si>
  <si>
    <t>GTCCA</t>
  </si>
  <si>
    <t>GTCCC</t>
  </si>
  <si>
    <t>GTCCG</t>
  </si>
  <si>
    <t>GTCCT</t>
  </si>
  <si>
    <t>GTCGA</t>
  </si>
  <si>
    <t>GTCGC</t>
  </si>
  <si>
    <t>GTCGG</t>
  </si>
  <si>
    <t>GTCGT</t>
  </si>
  <si>
    <t>GTCNC</t>
  </si>
  <si>
    <t>GTCNT</t>
  </si>
  <si>
    <t>GTCTA</t>
  </si>
  <si>
    <t>GTCTC</t>
  </si>
  <si>
    <t>GTCTG</t>
  </si>
  <si>
    <t>GTCTT</t>
  </si>
  <si>
    <t>GTGAA</t>
  </si>
  <si>
    <t>GTGAC</t>
  </si>
  <si>
    <t>GTGAG</t>
  </si>
  <si>
    <t>GTGAT</t>
  </si>
  <si>
    <t>GTGCA</t>
  </si>
  <si>
    <t>GTGCC</t>
  </si>
  <si>
    <t>GTGCG</t>
  </si>
  <si>
    <t>GTGCN</t>
  </si>
  <si>
    <t>GTGCT</t>
  </si>
  <si>
    <t>GTGGA</t>
  </si>
  <si>
    <t>GTGGC</t>
  </si>
  <si>
    <t>GTGGG</t>
  </si>
  <si>
    <t>GTGGT</t>
  </si>
  <si>
    <t>GTGNC</t>
  </si>
  <si>
    <t>GTGNG</t>
  </si>
  <si>
    <t>GTGTA</t>
  </si>
  <si>
    <t>GTGTC</t>
  </si>
  <si>
    <t>GTGTG</t>
  </si>
  <si>
    <t>GTGTT</t>
  </si>
  <si>
    <t>GTNAG</t>
  </si>
  <si>
    <t>GTNGN</t>
  </si>
  <si>
    <t>GTNNN</t>
  </si>
  <si>
    <t>GTTAA</t>
  </si>
  <si>
    <t>GTTAC</t>
  </si>
  <si>
    <t>GTTAG</t>
  </si>
  <si>
    <t>GTTAT</t>
  </si>
  <si>
    <t>GTTCA</t>
  </si>
  <si>
    <t>GTTCC</t>
  </si>
  <si>
    <t>GTTCG</t>
  </si>
  <si>
    <t>GTTCN</t>
  </si>
  <si>
    <t>GTTCT</t>
  </si>
  <si>
    <t>GTTGA</t>
  </si>
  <si>
    <t>GTTGC</t>
  </si>
  <si>
    <t>GTTGG</t>
  </si>
  <si>
    <t>GTTGN</t>
  </si>
  <si>
    <t>GTTGT</t>
  </si>
  <si>
    <t>GTTNA</t>
  </si>
  <si>
    <t>GTTNC</t>
  </si>
  <si>
    <t>GTTNN</t>
  </si>
  <si>
    <t>GTTNT</t>
  </si>
  <si>
    <t>GTTTA</t>
  </si>
  <si>
    <t>GTTTC</t>
  </si>
  <si>
    <t>GTTTG</t>
  </si>
  <si>
    <t>GTTTT</t>
  </si>
  <si>
    <t>NGGNG</t>
  </si>
  <si>
    <t>NNANN</t>
  </si>
  <si>
    <t>NTGNA</t>
  </si>
  <si>
    <t>TAAAA</t>
  </si>
  <si>
    <t>TAAAC</t>
  </si>
  <si>
    <t>TAAAG</t>
  </si>
  <si>
    <t>TAAAT</t>
  </si>
  <si>
    <t>TAACA</t>
  </si>
  <si>
    <t>TAACC</t>
  </si>
  <si>
    <t>TAACG</t>
  </si>
  <si>
    <t>TAACT</t>
  </si>
  <si>
    <t>TAAGA</t>
  </si>
  <si>
    <t>TAAGC</t>
  </si>
  <si>
    <t>TAAGG</t>
  </si>
  <si>
    <t>TAAGT</t>
  </si>
  <si>
    <t>TAANA</t>
  </si>
  <si>
    <t>TAANC</t>
  </si>
  <si>
    <t>TAANG</t>
  </si>
  <si>
    <t>TAANT</t>
  </si>
  <si>
    <t>TAATA</t>
  </si>
  <si>
    <t>TAATC</t>
  </si>
  <si>
    <t>TAATG</t>
  </si>
  <si>
    <t>TAATN</t>
  </si>
  <si>
    <t>TAATT</t>
  </si>
  <si>
    <t>TACAA</t>
  </si>
  <si>
    <t>TACAC</t>
  </si>
  <si>
    <t>TACAG</t>
  </si>
  <si>
    <t>TACAT</t>
  </si>
  <si>
    <t>TACCA</t>
  </si>
  <si>
    <t>TACCC</t>
  </si>
  <si>
    <t>TACCG</t>
  </si>
  <si>
    <t>TACCN</t>
  </si>
  <si>
    <t>TACCT</t>
  </si>
  <si>
    <t>TACGA</t>
  </si>
  <si>
    <t>TACGC</t>
  </si>
  <si>
    <t>TACGG</t>
  </si>
  <si>
    <t>TACGT</t>
  </si>
  <si>
    <t>TACNT</t>
  </si>
  <si>
    <t>TACTA</t>
  </si>
  <si>
    <t>TACTC</t>
  </si>
  <si>
    <t>TACTG</t>
  </si>
  <si>
    <t>TACTT</t>
  </si>
  <si>
    <t>TAGAA</t>
  </si>
  <si>
    <t>TAGAC</t>
  </si>
  <si>
    <t>TAGAG</t>
  </si>
  <si>
    <t>TAGAT</t>
  </si>
  <si>
    <t>TAGCA</t>
  </si>
  <si>
    <t>TAGCC</t>
  </si>
  <si>
    <t>TAGCG</t>
  </si>
  <si>
    <t>TAGCT</t>
  </si>
  <si>
    <t>TAGGA</t>
  </si>
  <si>
    <t>TAGGC</t>
  </si>
  <si>
    <t>TAGGG</t>
  </si>
  <si>
    <t>TAGGT</t>
  </si>
  <si>
    <t>TAGNA</t>
  </si>
  <si>
    <t>TAGNC</t>
  </si>
  <si>
    <t>TAGNG</t>
  </si>
  <si>
    <t>TAGNT</t>
  </si>
  <si>
    <t>TAGTA</t>
  </si>
  <si>
    <t>TAGTC</t>
  </si>
  <si>
    <t>TAGTG</t>
  </si>
  <si>
    <t>TAGTT</t>
  </si>
  <si>
    <t>TANAN</t>
  </si>
  <si>
    <t>TANNA</t>
  </si>
  <si>
    <t>TATAA</t>
  </si>
  <si>
    <t>TATAC</t>
  </si>
  <si>
    <t>TATAG</t>
  </si>
  <si>
    <t>TATAT</t>
  </si>
  <si>
    <t>TATCA</t>
  </si>
  <si>
    <t>TATCC</t>
  </si>
  <si>
    <t>TATCG</t>
  </si>
  <si>
    <t>TATCT</t>
  </si>
  <si>
    <t>TATGA</t>
  </si>
  <si>
    <t>TATGC</t>
  </si>
  <si>
    <t>TATGG</t>
  </si>
  <si>
    <t>TATGT</t>
  </si>
  <si>
    <t>TATNA</t>
  </si>
  <si>
    <t>TATNG</t>
  </si>
  <si>
    <t>TATNT</t>
  </si>
  <si>
    <t>TATTA</t>
  </si>
  <si>
    <t>TATTC</t>
  </si>
  <si>
    <t>TATTG</t>
  </si>
  <si>
    <t>TATTN</t>
  </si>
  <si>
    <t>TATTT</t>
  </si>
  <si>
    <t>TCAAA</t>
  </si>
  <si>
    <t>TCAAC</t>
  </si>
  <si>
    <t>TCAAG</t>
  </si>
  <si>
    <t>TCAAT</t>
  </si>
  <si>
    <t>TCACA</t>
  </si>
  <si>
    <t>TCACC</t>
  </si>
  <si>
    <t>TCACG</t>
  </si>
  <si>
    <t>TCACT</t>
  </si>
  <si>
    <t>TCAGA</t>
  </si>
  <si>
    <t>TCAGC</t>
  </si>
  <si>
    <t>TCAGG</t>
  </si>
  <si>
    <t>TCAGT</t>
  </si>
  <si>
    <t>TCANA</t>
  </si>
  <si>
    <t>TCATA</t>
  </si>
  <si>
    <t>TCATC</t>
  </si>
  <si>
    <t>TCATG</t>
  </si>
  <si>
    <t>TCATT</t>
  </si>
  <si>
    <t>TCCAA</t>
  </si>
  <si>
    <t>TCCAC</t>
  </si>
  <si>
    <t>TCCAG</t>
  </si>
  <si>
    <t>TCCAT</t>
  </si>
  <si>
    <t>TCCCA</t>
  </si>
  <si>
    <t>TCCCC</t>
  </si>
  <si>
    <t>TCCCG</t>
  </si>
  <si>
    <t>TCCCT</t>
  </si>
  <si>
    <t>TCCGA</t>
  </si>
  <si>
    <t>TCCGC</t>
  </si>
  <si>
    <t>TCCGG</t>
  </si>
  <si>
    <t>TCCGT</t>
  </si>
  <si>
    <t>TCCNA</t>
  </si>
  <si>
    <t>TCCNG</t>
  </si>
  <si>
    <t>TCCTA</t>
  </si>
  <si>
    <t>TCCTC</t>
  </si>
  <si>
    <t>TCCTG</t>
  </si>
  <si>
    <t>TCCTT</t>
  </si>
  <si>
    <t>TCGAA</t>
  </si>
  <si>
    <t>TCGAC</t>
  </si>
  <si>
    <t>TCGAG</t>
  </si>
  <si>
    <t>TCGAT</t>
  </si>
  <si>
    <t>TCGCA</t>
  </si>
  <si>
    <t>TCGCC</t>
  </si>
  <si>
    <t>TCGCG</t>
  </si>
  <si>
    <t>TCGCN</t>
  </si>
  <si>
    <t>TCGCT</t>
  </si>
  <si>
    <t>TCGGA</t>
  </si>
  <si>
    <t>TCGGC</t>
  </si>
  <si>
    <t>TCGGG</t>
  </si>
  <si>
    <t>TCGGT</t>
  </si>
  <si>
    <t>TCGNA</t>
  </si>
  <si>
    <t>TCGNT</t>
  </si>
  <si>
    <t>TCGTA</t>
  </si>
  <si>
    <t>TCGTC</t>
  </si>
  <si>
    <t>TCGTG</t>
  </si>
  <si>
    <t>TCGTT</t>
  </si>
  <si>
    <t>TCNNT</t>
  </si>
  <si>
    <t>TCTAA</t>
  </si>
  <si>
    <t>TCTAC</t>
  </si>
  <si>
    <t>TCTAG</t>
  </si>
  <si>
    <t>TCTAN</t>
  </si>
  <si>
    <t>TCTAT</t>
  </si>
  <si>
    <t>TCTCA</t>
  </si>
  <si>
    <t>TCTCC</t>
  </si>
  <si>
    <t>TCTCG</t>
  </si>
  <si>
    <t>TCTCT</t>
  </si>
  <si>
    <t>TCTGA</t>
  </si>
  <si>
    <t>TCTGC</t>
  </si>
  <si>
    <t>TCTGG</t>
  </si>
  <si>
    <t>TCTGT</t>
  </si>
  <si>
    <t>TCTNA</t>
  </si>
  <si>
    <t>TCTNT</t>
  </si>
  <si>
    <t>TCTTA</t>
  </si>
  <si>
    <t>TCTTC</t>
  </si>
  <si>
    <t>TCTTG</t>
  </si>
  <si>
    <t>TCTTT</t>
  </si>
  <si>
    <t>TGAAA</t>
  </si>
  <si>
    <t>TGAAC</t>
  </si>
  <si>
    <t>TGAAG</t>
  </si>
  <si>
    <t>TGAAT</t>
  </si>
  <si>
    <t>TGACA</t>
  </si>
  <si>
    <t>TGACC</t>
  </si>
  <si>
    <t>TGACG</t>
  </si>
  <si>
    <t>TGACT</t>
  </si>
  <si>
    <t>TGAGA</t>
  </si>
  <si>
    <t>TGAGC</t>
  </si>
  <si>
    <t>TGAGG</t>
  </si>
  <si>
    <t>TGAGN</t>
  </si>
  <si>
    <t>TGAGT</t>
  </si>
  <si>
    <t>TGANA</t>
  </si>
  <si>
    <t>TGANC</t>
  </si>
  <si>
    <t>TGANN</t>
  </si>
  <si>
    <t>TGANT</t>
  </si>
  <si>
    <t>TGATA</t>
  </si>
  <si>
    <t>TGATC</t>
  </si>
  <si>
    <t>TGATG</t>
  </si>
  <si>
    <t>TGATT</t>
  </si>
  <si>
    <t>TGCAA</t>
  </si>
  <si>
    <t>TGCAC</t>
  </si>
  <si>
    <t>TGCAG</t>
  </si>
  <si>
    <t>TGCAN</t>
  </si>
  <si>
    <t>TGCAT</t>
  </si>
  <si>
    <t>TGCCA</t>
  </si>
  <si>
    <t>TGCCC</t>
  </si>
  <si>
    <t>TGCCG</t>
  </si>
  <si>
    <t>TGCCT</t>
  </si>
  <si>
    <t>TGCGA</t>
  </si>
  <si>
    <t>TGCGC</t>
  </si>
  <si>
    <t>TGCGG</t>
  </si>
  <si>
    <t>TGCGN</t>
  </si>
  <si>
    <t>TGCGT</t>
  </si>
  <si>
    <t>TGCNG</t>
  </si>
  <si>
    <t>TGCTA</t>
  </si>
  <si>
    <t>TGCTC</t>
  </si>
  <si>
    <t>TGCTG</t>
  </si>
  <si>
    <t>TGCTN</t>
  </si>
  <si>
    <t>TGCTT</t>
  </si>
  <si>
    <t>TGGAA</t>
  </si>
  <si>
    <t>TGGAC</t>
  </si>
  <si>
    <t>TGGAG</t>
  </si>
  <si>
    <t>TGGAT</t>
  </si>
  <si>
    <t>TGGCA</t>
  </si>
  <si>
    <t>TGGCC</t>
  </si>
  <si>
    <t>TGGCG</t>
  </si>
  <si>
    <t>TGGCT</t>
  </si>
  <si>
    <t>TGGGA</t>
  </si>
  <si>
    <t>TGGGC</t>
  </si>
  <si>
    <t>TGGGG</t>
  </si>
  <si>
    <t>TGGGT</t>
  </si>
  <si>
    <t>TGGNA</t>
  </si>
  <si>
    <t>TGGNN</t>
  </si>
  <si>
    <t>TGGNT</t>
  </si>
  <si>
    <t>TGGTA</t>
  </si>
  <si>
    <t>TGGTC</t>
  </si>
  <si>
    <t>TGGTG</t>
  </si>
  <si>
    <t>TGGTN</t>
  </si>
  <si>
    <t>TGGTT</t>
  </si>
  <si>
    <t>TGNAN</t>
  </si>
  <si>
    <t>TGTAA</t>
  </si>
  <si>
    <t>TGTAC</t>
  </si>
  <si>
    <t>TGTAG</t>
  </si>
  <si>
    <t>TGTAN</t>
  </si>
  <si>
    <t>TGTAT</t>
  </si>
  <si>
    <t>TGTCA</t>
  </si>
  <si>
    <t>TGTCC</t>
  </si>
  <si>
    <t>TGTCG</t>
  </si>
  <si>
    <t>TGTCN</t>
  </si>
  <si>
    <t>TGTCT</t>
  </si>
  <si>
    <t>TGTGA</t>
  </si>
  <si>
    <t>TGTGC</t>
  </si>
  <si>
    <t>TGTGG</t>
  </si>
  <si>
    <t>TGTGT</t>
  </si>
  <si>
    <t>TGTNA</t>
  </si>
  <si>
    <t>TGTNT</t>
  </si>
  <si>
    <t>TGTTA</t>
  </si>
  <si>
    <t>TGTTC</t>
  </si>
  <si>
    <t>TGTTG</t>
  </si>
  <si>
    <t>TGTTN</t>
  </si>
  <si>
    <t>TGTTT</t>
  </si>
  <si>
    <t>TNAAT</t>
  </si>
  <si>
    <t>TNACG</t>
  </si>
  <si>
    <t>TNCAG</t>
  </si>
  <si>
    <t>TNNCG</t>
  </si>
  <si>
    <t>TNTGA</t>
  </si>
  <si>
    <t>TNTGT</t>
  </si>
  <si>
    <t>TNTNN</t>
  </si>
  <si>
    <t>TTAAA</t>
  </si>
  <si>
    <t>TTAAC</t>
  </si>
  <si>
    <t>TTAAG</t>
  </si>
  <si>
    <t>TTAAT</t>
  </si>
  <si>
    <t>TTACA</t>
  </si>
  <si>
    <t>TTACC</t>
  </si>
  <si>
    <t>TTACG</t>
  </si>
  <si>
    <t>TTACT</t>
  </si>
  <si>
    <t>TTAGA</t>
  </si>
  <si>
    <t>TTAGC</t>
  </si>
  <si>
    <t>TTAGG</t>
  </si>
  <si>
    <t>TTAGT</t>
  </si>
  <si>
    <t>TTANA</t>
  </si>
  <si>
    <t>TTANG</t>
  </si>
  <si>
    <t>TTANT</t>
  </si>
  <si>
    <t>TTATA</t>
  </si>
  <si>
    <t>TTATC</t>
  </si>
  <si>
    <t>TTATG</t>
  </si>
  <si>
    <t>TTATT</t>
  </si>
  <si>
    <t>TTCAA</t>
  </si>
  <si>
    <t>TTCAC</t>
  </si>
  <si>
    <t>TTCAG</t>
  </si>
  <si>
    <t>TTCAT</t>
  </si>
  <si>
    <t>TTCCA</t>
  </si>
  <si>
    <t>TTCCC</t>
  </si>
  <si>
    <t>TTCCG</t>
  </si>
  <si>
    <t>TTCCN</t>
  </si>
  <si>
    <t>TTCCT</t>
  </si>
  <si>
    <t>TTCGA</t>
  </si>
  <si>
    <t>TTCGC</t>
  </si>
  <si>
    <t>TTCGG</t>
  </si>
  <si>
    <t>TTCGT</t>
  </si>
  <si>
    <t>TTCNA</t>
  </si>
  <si>
    <t>TTCNC</t>
  </si>
  <si>
    <t>TTCNG</t>
  </si>
  <si>
    <t>TTCNT</t>
  </si>
  <si>
    <t>TTCTA</t>
  </si>
  <si>
    <t>TTCTC</t>
  </si>
  <si>
    <t>TTCTG</t>
  </si>
  <si>
    <t>TTCTT</t>
  </si>
  <si>
    <t>TTGAA</t>
  </si>
  <si>
    <t>TTGAC</t>
  </si>
  <si>
    <t>TTGAG</t>
  </si>
  <si>
    <t>TTGAT</t>
  </si>
  <si>
    <t>TTGCA</t>
  </si>
  <si>
    <t>TTGCC</t>
  </si>
  <si>
    <t>TTGCG</t>
  </si>
  <si>
    <t>TTGCT</t>
  </si>
  <si>
    <t>TTGGA</t>
  </si>
  <si>
    <t>TTGGC</t>
  </si>
  <si>
    <t>TTGGG</t>
  </si>
  <si>
    <t>TTGGT</t>
  </si>
  <si>
    <t>TTGNA</t>
  </si>
  <si>
    <t>TTGNC</t>
  </si>
  <si>
    <t>TTGNG</t>
  </si>
  <si>
    <t>TTGNN</t>
  </si>
  <si>
    <t>TTGNT</t>
  </si>
  <si>
    <t>TTGTA</t>
  </si>
  <si>
    <t>TTGTC</t>
  </si>
  <si>
    <t>TTGTG</t>
  </si>
  <si>
    <t>TTGTT</t>
  </si>
  <si>
    <t>TTNGG</t>
  </si>
  <si>
    <t>TTTAA</t>
  </si>
  <si>
    <t>TTTAC</t>
  </si>
  <si>
    <t>TTTAG</t>
  </si>
  <si>
    <t>TTTAN</t>
  </si>
  <si>
    <t>TTTAT</t>
  </si>
  <si>
    <t>TTTCA</t>
  </si>
  <si>
    <t>TTTCC</t>
  </si>
  <si>
    <t>TTTCG</t>
  </si>
  <si>
    <t>TTTCN</t>
  </si>
  <si>
    <t>TTTCT</t>
  </si>
  <si>
    <t>TTTGA</t>
  </si>
  <si>
    <t>TTTGC</t>
  </si>
  <si>
    <t>TTTGG</t>
  </si>
  <si>
    <t>TTTGT</t>
  </si>
  <si>
    <t>TTTNA</t>
  </si>
  <si>
    <t>TTTNG</t>
  </si>
  <si>
    <t>TTTTA</t>
  </si>
  <si>
    <t>TTTTC</t>
  </si>
  <si>
    <t>TTTTG</t>
  </si>
  <si>
    <t>TTTTT</t>
  </si>
  <si>
    <t>AAGN</t>
  </si>
  <si>
    <t>ACNA</t>
  </si>
  <si>
    <t>AGNN</t>
  </si>
  <si>
    <t>ANAT</t>
  </si>
  <si>
    <t>ANCC</t>
  </si>
  <si>
    <t>ANCN</t>
  </si>
  <si>
    <t>ANGA</t>
  </si>
  <si>
    <t>ANTA</t>
  </si>
  <si>
    <t>ATNN</t>
  </si>
  <si>
    <t>CANT</t>
  </si>
  <si>
    <t>CCNN</t>
  </si>
  <si>
    <t>CGNN</t>
  </si>
  <si>
    <t>CNCA</t>
  </si>
  <si>
    <t>CNGN</t>
  </si>
  <si>
    <t>CNNN</t>
  </si>
  <si>
    <t>CNTN</t>
  </si>
  <si>
    <t>GCNN</t>
  </si>
  <si>
    <t>GNCG</t>
  </si>
  <si>
    <t>GNTC</t>
  </si>
  <si>
    <t>GNTN</t>
  </si>
  <si>
    <t>NAAC</t>
  </si>
  <si>
    <t>NAAN</t>
  </si>
  <si>
    <t>NACA</t>
  </si>
  <si>
    <t>NACN</t>
  </si>
  <si>
    <t>NAGN</t>
  </si>
  <si>
    <t>NATN</t>
  </si>
  <si>
    <t>NCAN</t>
  </si>
  <si>
    <t>NCCN</t>
  </si>
  <si>
    <t>NCGN</t>
  </si>
  <si>
    <t>NCNT</t>
  </si>
  <si>
    <t>NCTN</t>
  </si>
  <si>
    <t>NCTT</t>
  </si>
  <si>
    <t>NGCN</t>
  </si>
  <si>
    <t>NGGA</t>
  </si>
  <si>
    <t>NGNN</t>
  </si>
  <si>
    <t>NGTC</t>
  </si>
  <si>
    <t>NGTN</t>
  </si>
  <si>
    <t>NNAT</t>
  </si>
  <si>
    <t>NNGN</t>
  </si>
  <si>
    <t>NNNA</t>
  </si>
  <si>
    <t>NNNG</t>
  </si>
  <si>
    <t>NNTT</t>
  </si>
  <si>
    <t>NTAN</t>
  </si>
  <si>
    <t>NTCN</t>
  </si>
  <si>
    <t>NTTN</t>
  </si>
  <si>
    <t>TNAN</t>
  </si>
  <si>
    <t>TNCC</t>
  </si>
  <si>
    <t>TNCN</t>
  </si>
  <si>
    <t>TNGA</t>
  </si>
  <si>
    <t>TNTC</t>
  </si>
  <si>
    <t>TNTT</t>
  </si>
  <si>
    <t xml:space="preserve">
</t>
  </si>
  <si>
    <t xml:space="preserve">A
</t>
  </si>
  <si>
    <t xml:space="preserve">G
</t>
  </si>
  <si>
    <t xml:space="preserve">CG
</t>
  </si>
  <si>
    <t xml:space="preserve">GA
</t>
  </si>
  <si>
    <t xml:space="preserve">GG
</t>
  </si>
  <si>
    <t>NAT</t>
  </si>
  <si>
    <t>NCC</t>
  </si>
  <si>
    <t>NNG</t>
  </si>
  <si>
    <t xml:space="preserve">AGG
</t>
  </si>
  <si>
    <t>ANAA</t>
  </si>
  <si>
    <t>ANAG</t>
  </si>
  <si>
    <t>ANCG</t>
  </si>
  <si>
    <t>ANCT</t>
  </si>
  <si>
    <t>ANGC</t>
  </si>
  <si>
    <t>ANGG</t>
  </si>
  <si>
    <t>ANNC</t>
  </si>
  <si>
    <t>ANNG</t>
  </si>
  <si>
    <t>ANTG</t>
  </si>
  <si>
    <t>ANTT</t>
  </si>
  <si>
    <t xml:space="preserve">CGG
</t>
  </si>
  <si>
    <t>CNAT</t>
  </si>
  <si>
    <t>CNCC</t>
  </si>
  <si>
    <t>CNGT</t>
  </si>
  <si>
    <t>CNNA</t>
  </si>
  <si>
    <t>CNNC</t>
  </si>
  <si>
    <t>CNNG</t>
  </si>
  <si>
    <t>CNTG</t>
  </si>
  <si>
    <t>CNTT</t>
  </si>
  <si>
    <t>GNAA</t>
  </si>
  <si>
    <t>GNAT</t>
  </si>
  <si>
    <t>GNCA</t>
  </si>
  <si>
    <t>GNCC</t>
  </si>
  <si>
    <t>GNCT</t>
  </si>
  <si>
    <t>GNGA</t>
  </si>
  <si>
    <t>GNGG</t>
  </si>
  <si>
    <t>GNGT</t>
  </si>
  <si>
    <t>GNNA</t>
  </si>
  <si>
    <t>GNNC</t>
  </si>
  <si>
    <t>GNNG</t>
  </si>
  <si>
    <t>GNNT</t>
  </si>
  <si>
    <t>NAGG</t>
  </si>
  <si>
    <t>NAGT</t>
  </si>
  <si>
    <t>NANA</t>
  </si>
  <si>
    <t>NANG</t>
  </si>
  <si>
    <t>NANT</t>
  </si>
  <si>
    <t>NATC</t>
  </si>
  <si>
    <t>NATG</t>
  </si>
  <si>
    <t>NCCG</t>
  </si>
  <si>
    <t>NCGT</t>
  </si>
  <si>
    <t>NCNC</t>
  </si>
  <si>
    <t>NCNG</t>
  </si>
  <si>
    <t>NCTA</t>
  </si>
  <si>
    <t>NGAC</t>
  </si>
  <si>
    <t>NGAG</t>
  </si>
  <si>
    <t>NGAN</t>
  </si>
  <si>
    <t>NGAT</t>
  </si>
  <si>
    <t>NGCC</t>
  </si>
  <si>
    <t>NGNA</t>
  </si>
  <si>
    <t>NGNC</t>
  </si>
  <si>
    <t>NGNG</t>
  </si>
  <si>
    <t>NGNT</t>
  </si>
  <si>
    <t>NGTT</t>
  </si>
  <si>
    <t>NNAA</t>
  </si>
  <si>
    <t>NNAC</t>
  </si>
  <si>
    <t>NNAG</t>
  </si>
  <si>
    <t>NNCA</t>
  </si>
  <si>
    <t>NNCC</t>
  </si>
  <si>
    <t>NNCN</t>
  </si>
  <si>
    <t>NNCT</t>
  </si>
  <si>
    <t>NNGA</t>
  </si>
  <si>
    <t>NNGC</t>
  </si>
  <si>
    <t>NNGG</t>
  </si>
  <si>
    <t>NNGT</t>
  </si>
  <si>
    <t>NNNC</t>
  </si>
  <si>
    <t>NNNT</t>
  </si>
  <si>
    <t>NNTC</t>
  </si>
  <si>
    <t>NNTG</t>
  </si>
  <si>
    <t>NNTN</t>
  </si>
  <si>
    <t>NTAA</t>
  </si>
  <si>
    <t>NTAG</t>
  </si>
  <si>
    <t>NTGC</t>
  </si>
  <si>
    <t>NTNA</t>
  </si>
  <si>
    <t>NTNC</t>
  </si>
  <si>
    <t>NTNG</t>
  </si>
  <si>
    <t>NTNT</t>
  </si>
  <si>
    <t>NTTG</t>
  </si>
  <si>
    <t>TANC</t>
  </si>
  <si>
    <t>TNAT</t>
  </si>
  <si>
    <t>TNCG</t>
  </si>
  <si>
    <t>TNCT</t>
  </si>
  <si>
    <t>TNGC</t>
  </si>
  <si>
    <t>TNGT</t>
  </si>
  <si>
    <t>TNNA</t>
  </si>
  <si>
    <t>TNNG</t>
  </si>
  <si>
    <t>TNNT</t>
  </si>
  <si>
    <t>TNTA</t>
  </si>
  <si>
    <t>AAAAN</t>
  </si>
  <si>
    <t>AAATN</t>
  </si>
  <si>
    <t>AACCN</t>
  </si>
  <si>
    <t>AACGN</t>
  </si>
  <si>
    <t>AAGCN</t>
  </si>
  <si>
    <t>AANAG</t>
  </si>
  <si>
    <t>AANAN</t>
  </si>
  <si>
    <t>AANCA</t>
  </si>
  <si>
    <t>AANCG</t>
  </si>
  <si>
    <t>AANCT</t>
  </si>
  <si>
    <t>AANGC</t>
  </si>
  <si>
    <t>AANGG</t>
  </si>
  <si>
    <t>AANGT</t>
  </si>
  <si>
    <t>AANNN</t>
  </si>
  <si>
    <t>AANTA</t>
  </si>
  <si>
    <t>AATGN</t>
  </si>
  <si>
    <t>AATNC</t>
  </si>
  <si>
    <t>AATNT</t>
  </si>
  <si>
    <t>ACATN</t>
  </si>
  <si>
    <t>ACNAA</t>
  </si>
  <si>
    <t>ACNAG</t>
  </si>
  <si>
    <t>ACNCT</t>
  </si>
  <si>
    <t>ACNGN</t>
  </si>
  <si>
    <t>ACNNG</t>
  </si>
  <si>
    <t>ACNNN</t>
  </si>
  <si>
    <t>ACNTG</t>
  </si>
  <si>
    <t>ACNTT</t>
  </si>
  <si>
    <t>ACTAN</t>
  </si>
  <si>
    <t>ACTNT</t>
  </si>
  <si>
    <t>ACTTN</t>
  </si>
  <si>
    <t>AGAAN</t>
  </si>
  <si>
    <t>AGCCN</t>
  </si>
  <si>
    <t>AGCGN</t>
  </si>
  <si>
    <t>AGGCN</t>
  </si>
  <si>
    <t>AGGGN</t>
  </si>
  <si>
    <t>AGGNT</t>
  </si>
  <si>
    <t>AGNAA</t>
  </si>
  <si>
    <t>AGNAT</t>
  </si>
  <si>
    <t>AGNCA</t>
  </si>
  <si>
    <t>AGNCG</t>
  </si>
  <si>
    <t>AGNCT</t>
  </si>
  <si>
    <t>AGNGC</t>
  </si>
  <si>
    <t>AGNGG</t>
  </si>
  <si>
    <t>AGNGN</t>
  </si>
  <si>
    <t>AGNNA</t>
  </si>
  <si>
    <t>AGNNG</t>
  </si>
  <si>
    <t>AGNNN</t>
  </si>
  <si>
    <t>AGNNT</t>
  </si>
  <si>
    <t>AGNTG</t>
  </si>
  <si>
    <t>AGNTN</t>
  </si>
  <si>
    <t>AGTNG</t>
  </si>
  <si>
    <t>AGTTN</t>
  </si>
  <si>
    <t>ANANG</t>
  </si>
  <si>
    <t>ANCTA</t>
  </si>
  <si>
    <t>ANGAG</t>
  </si>
  <si>
    <t>ANGNA</t>
  </si>
  <si>
    <t>ANGNC</t>
  </si>
  <si>
    <t>ANNAA</t>
  </si>
  <si>
    <t>ANNAC</t>
  </si>
  <si>
    <t>ANNAG</t>
  </si>
  <si>
    <t>ANNAN</t>
  </si>
  <si>
    <t>ANNAT</t>
  </si>
  <si>
    <t>ANNCA</t>
  </si>
  <si>
    <t>ANNCC</t>
  </si>
  <si>
    <t>ANNCG</t>
  </si>
  <si>
    <t>ANNCN</t>
  </si>
  <si>
    <t>ANNCT</t>
  </si>
  <si>
    <t>ANNGA</t>
  </si>
  <si>
    <t>ANNGG</t>
  </si>
  <si>
    <t>ANNGT</t>
  </si>
  <si>
    <t>ANNNT</t>
  </si>
  <si>
    <t>ANNTC</t>
  </si>
  <si>
    <t>ANNTG</t>
  </si>
  <si>
    <t>ANNTN</t>
  </si>
  <si>
    <t>ANNTT</t>
  </si>
  <si>
    <t>ANTAA</t>
  </si>
  <si>
    <t>ANTAG</t>
  </si>
  <si>
    <t>ANTGA</t>
  </si>
  <si>
    <t>ANTNA</t>
  </si>
  <si>
    <t>ANTTG</t>
  </si>
  <si>
    <t>ATACN</t>
  </si>
  <si>
    <t>ATANT</t>
  </si>
  <si>
    <t>ATATN</t>
  </si>
  <si>
    <t>ATCNN</t>
  </si>
  <si>
    <t>ATCTN</t>
  </si>
  <si>
    <t>ATGCN</t>
  </si>
  <si>
    <t>ATNCC</t>
  </si>
  <si>
    <t>ATNCG</t>
  </si>
  <si>
    <t>ATNNA</t>
  </si>
  <si>
    <t>ATNNG</t>
  </si>
  <si>
    <t>ATNNT</t>
  </si>
  <si>
    <t>ATNTA</t>
  </si>
  <si>
    <t>ATNTC</t>
  </si>
  <si>
    <t>ATNTG</t>
  </si>
  <si>
    <t>ATNTT</t>
  </si>
  <si>
    <t>ATTAN</t>
  </si>
  <si>
    <t>ATTCN</t>
  </si>
  <si>
    <t>ATTGN</t>
  </si>
  <si>
    <t>ATTTN</t>
  </si>
  <si>
    <t>CAAGN</t>
  </si>
  <si>
    <t>CACAN</t>
  </si>
  <si>
    <t>CACGN</t>
  </si>
  <si>
    <t>CAGCN</t>
  </si>
  <si>
    <t xml:space="preserve">CAGG
</t>
  </si>
  <si>
    <t>CANCN</t>
  </si>
  <si>
    <t>CANGG</t>
  </si>
  <si>
    <t>CANGN</t>
  </si>
  <si>
    <t>CANNC</t>
  </si>
  <si>
    <t>CANTN</t>
  </si>
  <si>
    <t>CATAN</t>
  </si>
  <si>
    <t>CATGN</t>
  </si>
  <si>
    <t>CATNG</t>
  </si>
  <si>
    <t>CCAAN</t>
  </si>
  <si>
    <t>CCANT</t>
  </si>
  <si>
    <t>CCCCN</t>
  </si>
  <si>
    <t>CCCNA</t>
  </si>
  <si>
    <t>CCGNN</t>
  </si>
  <si>
    <t>CCNAA</t>
  </si>
  <si>
    <t>CCNCN</t>
  </si>
  <si>
    <t>CCNGA</t>
  </si>
  <si>
    <t>CCNGG</t>
  </si>
  <si>
    <t>CCNNA</t>
  </si>
  <si>
    <t>CCNNT</t>
  </si>
  <si>
    <t>CCNTG</t>
  </si>
  <si>
    <t>CCNTT</t>
  </si>
  <si>
    <t>CGACN</t>
  </si>
  <si>
    <t>CGAGN</t>
  </si>
  <si>
    <t>CGATN</t>
  </si>
  <si>
    <t>CGCAN</t>
  </si>
  <si>
    <t>CGCNT</t>
  </si>
  <si>
    <t>CGGNG</t>
  </si>
  <si>
    <t>CGGNN</t>
  </si>
  <si>
    <t>CGGNT</t>
  </si>
  <si>
    <t>CGGTN</t>
  </si>
  <si>
    <t>CGNAN</t>
  </si>
  <si>
    <t>CGNCC</t>
  </si>
  <si>
    <t>CGNGG</t>
  </si>
  <si>
    <t>CGNNA</t>
  </si>
  <si>
    <t>CGNNT</t>
  </si>
  <si>
    <t>CGNTA</t>
  </si>
  <si>
    <t>CGNTT</t>
  </si>
  <si>
    <t>CGTAN</t>
  </si>
  <si>
    <t>CGTCN</t>
  </si>
  <si>
    <t>CGTGN</t>
  </si>
  <si>
    <t>CNAAT</t>
  </si>
  <si>
    <t>CNACA</t>
  </si>
  <si>
    <t>CNATG</t>
  </si>
  <si>
    <t>CNGNG</t>
  </si>
  <si>
    <t>CNNAC</t>
  </si>
  <si>
    <t>CNNAG</t>
  </si>
  <si>
    <t>CNNAT</t>
  </si>
  <si>
    <t>CNNCA</t>
  </si>
  <si>
    <t>CNNCG</t>
  </si>
  <si>
    <t>CNNCT</t>
  </si>
  <si>
    <t>CNNGA</t>
  </si>
  <si>
    <t>CNNGC</t>
  </si>
  <si>
    <t>CNNGG</t>
  </si>
  <si>
    <t>CNNGT</t>
  </si>
  <si>
    <t>CNNNC</t>
  </si>
  <si>
    <t>CNNNN</t>
  </si>
  <si>
    <t>CNNNT</t>
  </si>
  <si>
    <t>CNNTG</t>
  </si>
  <si>
    <t>CNNTN</t>
  </si>
  <si>
    <t>CNNTT</t>
  </si>
  <si>
    <t>CNTNC</t>
  </si>
  <si>
    <t>CNTTG</t>
  </si>
  <si>
    <t>CTANC</t>
  </si>
  <si>
    <t>CTANN</t>
  </si>
  <si>
    <t>CTATN</t>
  </si>
  <si>
    <t>CTGNA</t>
  </si>
  <si>
    <t>CTGNT</t>
  </si>
  <si>
    <t>CTNCN</t>
  </si>
  <si>
    <t>CTNCT</t>
  </si>
  <si>
    <t>CTNGG</t>
  </si>
  <si>
    <t>CTNGN</t>
  </si>
  <si>
    <t>CTNGT</t>
  </si>
  <si>
    <t>CTNNG</t>
  </si>
  <si>
    <t>CTNNN</t>
  </si>
  <si>
    <t>CTNNT</t>
  </si>
  <si>
    <t>CTNTT</t>
  </si>
  <si>
    <t>CTTCN</t>
  </si>
  <si>
    <t>GAAAN</t>
  </si>
  <si>
    <t>GAATN</t>
  </si>
  <si>
    <t>GACAN</t>
  </si>
  <si>
    <t>GANCA</t>
  </si>
  <si>
    <t>GANCN</t>
  </si>
  <si>
    <t>GANGA</t>
  </si>
  <si>
    <t>GANNA</t>
  </si>
  <si>
    <t>GANTC</t>
  </si>
  <si>
    <t>GANTT</t>
  </si>
  <si>
    <t>GATCN</t>
  </si>
  <si>
    <t>GATGN</t>
  </si>
  <si>
    <t>GCAAN</t>
  </si>
  <si>
    <t>GCATN</t>
  </si>
  <si>
    <t>GCCTN</t>
  </si>
  <si>
    <t>GCGAN</t>
  </si>
  <si>
    <t>GCGTN</t>
  </si>
  <si>
    <t>GCNAA</t>
  </si>
  <si>
    <t>GCNCC</t>
  </si>
  <si>
    <t>GCNCG</t>
  </si>
  <si>
    <t>GCNNC</t>
  </si>
  <si>
    <t>GCNNN</t>
  </si>
  <si>
    <t>GCNNT</t>
  </si>
  <si>
    <t>GCNTT</t>
  </si>
  <si>
    <t>GCTAN</t>
  </si>
  <si>
    <t>GCTGN</t>
  </si>
  <si>
    <t>GGAAN</t>
  </si>
  <si>
    <t>GGACN</t>
  </si>
  <si>
    <t>GGATN</t>
  </si>
  <si>
    <t>GGCAN</t>
  </si>
  <si>
    <t>GGGCN</t>
  </si>
  <si>
    <t>GGNAG</t>
  </si>
  <si>
    <t>GGNAT</t>
  </si>
  <si>
    <t>GGNCG</t>
  </si>
  <si>
    <t>GGNCN</t>
  </si>
  <si>
    <t>GGNCT</t>
  </si>
  <si>
    <t>GGNGG</t>
  </si>
  <si>
    <t>GGNNA</t>
  </si>
  <si>
    <t>GGNNT</t>
  </si>
  <si>
    <t>GGNTA</t>
  </si>
  <si>
    <t>GGNTC</t>
  </si>
  <si>
    <t>GGTAN</t>
  </si>
  <si>
    <t>GGTCN</t>
  </si>
  <si>
    <t>GGTNN</t>
  </si>
  <si>
    <t>GGTTN</t>
  </si>
  <si>
    <t>GNAGN</t>
  </si>
  <si>
    <t>GNAGT</t>
  </si>
  <si>
    <t>GNANG</t>
  </si>
  <si>
    <t>GNANN</t>
  </si>
  <si>
    <t>GNATG</t>
  </si>
  <si>
    <t>GNCAC</t>
  </si>
  <si>
    <t>GNCCG</t>
  </si>
  <si>
    <t>GNCGT</t>
  </si>
  <si>
    <t>GNGAC</t>
  </si>
  <si>
    <t>GNGAT</t>
  </si>
  <si>
    <t>GNGGA</t>
  </si>
  <si>
    <t>GNGNA</t>
  </si>
  <si>
    <t>GNGNT</t>
  </si>
  <si>
    <t>GNGTC</t>
  </si>
  <si>
    <t>GNGTG</t>
  </si>
  <si>
    <t>GNNAA</t>
  </si>
  <si>
    <t>GNNAC</t>
  </si>
  <si>
    <t>GNNAG</t>
  </si>
  <si>
    <t>GNNAN</t>
  </si>
  <si>
    <t>GNNAT</t>
  </si>
  <si>
    <t>GNNCA</t>
  </si>
  <si>
    <t>GNNCC</t>
  </si>
  <si>
    <t>GNNCG</t>
  </si>
  <si>
    <t>GNNCT</t>
  </si>
  <si>
    <t>GNNGA</t>
  </si>
  <si>
    <t>GNNGC</t>
  </si>
  <si>
    <t>GNNGG</t>
  </si>
  <si>
    <t>GNNGN</t>
  </si>
  <si>
    <t>GNNGT</t>
  </si>
  <si>
    <t>GNNNN</t>
  </si>
  <si>
    <t>GNNNT</t>
  </si>
  <si>
    <t>GNNTA</t>
  </si>
  <si>
    <t>GNNTC</t>
  </si>
  <si>
    <t>GNNTG</t>
  </si>
  <si>
    <t>GNNTN</t>
  </si>
  <si>
    <t>GNNTT</t>
  </si>
  <si>
    <t>GNTAA</t>
  </si>
  <si>
    <t>GTAAN</t>
  </si>
  <si>
    <t>GTAGN</t>
  </si>
  <si>
    <t>GTANT</t>
  </si>
  <si>
    <t>GTATN</t>
  </si>
  <si>
    <t>GTCGN</t>
  </si>
  <si>
    <t>GTGAN</t>
  </si>
  <si>
    <t>GTGGN</t>
  </si>
  <si>
    <t>GTGTN</t>
  </si>
  <si>
    <t>GTNAN</t>
  </si>
  <si>
    <t>GTNAT</t>
  </si>
  <si>
    <t>GTNCA</t>
  </si>
  <si>
    <t>GTNCG</t>
  </si>
  <si>
    <t>GTNGT</t>
  </si>
  <si>
    <t>GTNNC</t>
  </si>
  <si>
    <t>GTNNG</t>
  </si>
  <si>
    <t>GTNNT</t>
  </si>
  <si>
    <t>GTNTC</t>
  </si>
  <si>
    <t>GTNTG</t>
  </si>
  <si>
    <t>GTNTN</t>
  </si>
  <si>
    <t>GTNTT</t>
  </si>
  <si>
    <t>GTTAN</t>
  </si>
  <si>
    <t>GTTTN</t>
  </si>
  <si>
    <t>NAANG</t>
  </si>
  <si>
    <t>NAGNN</t>
  </si>
  <si>
    <t>NANAN</t>
  </si>
  <si>
    <t>NANNA</t>
  </si>
  <si>
    <t>NANNG</t>
  </si>
  <si>
    <t>NANNN</t>
  </si>
  <si>
    <t>NANNT</t>
  </si>
  <si>
    <t>NCNCA</t>
  </si>
  <si>
    <t>NCNCG</t>
  </si>
  <si>
    <t>NCNCN</t>
  </si>
  <si>
    <t>NCNGT</t>
  </si>
  <si>
    <t>NCNNN</t>
  </si>
  <si>
    <t>NCNNT</t>
  </si>
  <si>
    <t>NGANG</t>
  </si>
  <si>
    <t>NGATN</t>
  </si>
  <si>
    <t>NGCNN</t>
  </si>
  <si>
    <t>NGCTN</t>
  </si>
  <si>
    <t>NGGNN</t>
  </si>
  <si>
    <t>NGNGN</t>
  </si>
  <si>
    <t>NGNGT</t>
  </si>
  <si>
    <t>NGNNA</t>
  </si>
  <si>
    <t>NGNNN</t>
  </si>
  <si>
    <t>NGNNT</t>
  </si>
  <si>
    <t>NGTNN</t>
  </si>
  <si>
    <t>NNAAN</t>
  </si>
  <si>
    <t>NNANT</t>
  </si>
  <si>
    <t>NNATN</t>
  </si>
  <si>
    <t>NNCNG</t>
  </si>
  <si>
    <t>NNCNN</t>
  </si>
  <si>
    <t>NNCTN</t>
  </si>
  <si>
    <t>NNGCN</t>
  </si>
  <si>
    <t>NNGNA</t>
  </si>
  <si>
    <t>NNGNG</t>
  </si>
  <si>
    <t>NNGNN</t>
  </si>
  <si>
    <t>NNGNT</t>
  </si>
  <si>
    <t>NNNAA</t>
  </si>
  <si>
    <t>NNNAC</t>
  </si>
  <si>
    <t>NNNAG</t>
  </si>
  <si>
    <t>NNNAN</t>
  </si>
  <si>
    <t>NNNAT</t>
  </si>
  <si>
    <t>NNNCA</t>
  </si>
  <si>
    <t>NNNCC</t>
  </si>
  <si>
    <t>NNNCG</t>
  </si>
  <si>
    <t>NNNCN</t>
  </si>
  <si>
    <t>NNNCT</t>
  </si>
  <si>
    <t>NNNGA</t>
  </si>
  <si>
    <t>NNNGC</t>
  </si>
  <si>
    <t>NNNGG</t>
  </si>
  <si>
    <t>NNNGN</t>
  </si>
  <si>
    <t>NNNGT</t>
  </si>
  <si>
    <t>NNNNA</t>
  </si>
  <si>
    <t>NNNNC</t>
  </si>
  <si>
    <t>NNNNG</t>
  </si>
  <si>
    <t>NNNNN</t>
  </si>
  <si>
    <t>NNNNT</t>
  </si>
  <si>
    <t>NNNTA</t>
  </si>
  <si>
    <t>NNNTC</t>
  </si>
  <si>
    <t>NNNTG</t>
  </si>
  <si>
    <t>NNNTN</t>
  </si>
  <si>
    <t>NNNTT</t>
  </si>
  <si>
    <t>NNTCN</t>
  </si>
  <si>
    <t>NNTNA</t>
  </si>
  <si>
    <t>NNTNN</t>
  </si>
  <si>
    <t>NNTNT</t>
  </si>
  <si>
    <t>NNTTN</t>
  </si>
  <si>
    <t>NTAAT</t>
  </si>
  <si>
    <t>NTATG</t>
  </si>
  <si>
    <t>NTNGN</t>
  </si>
  <si>
    <t>NTNNA</t>
  </si>
  <si>
    <t>NTNNC</t>
  </si>
  <si>
    <t>NTNNG</t>
  </si>
  <si>
    <t>NTNNN</t>
  </si>
  <si>
    <t>NTNNT</t>
  </si>
  <si>
    <t>NTNTA</t>
  </si>
  <si>
    <t>NTNTN</t>
  </si>
  <si>
    <t>NTTTA</t>
  </si>
  <si>
    <t>TAACN</t>
  </si>
  <si>
    <t>TAAGN</t>
  </si>
  <si>
    <t>TACGN</t>
  </si>
  <si>
    <t>TACNA</t>
  </si>
  <si>
    <t>TACNN</t>
  </si>
  <si>
    <t>TAGAN</t>
  </si>
  <si>
    <t>TAGGN</t>
  </si>
  <si>
    <t>TAGTN</t>
  </si>
  <si>
    <t>TANAA</t>
  </si>
  <si>
    <t>TANAG</t>
  </si>
  <si>
    <t>TANAT</t>
  </si>
  <si>
    <t>TANCG</t>
  </si>
  <si>
    <t>TANGA</t>
  </si>
  <si>
    <t>TANGC</t>
  </si>
  <si>
    <t>TANGG</t>
  </si>
  <si>
    <t>TANGN</t>
  </si>
  <si>
    <t>TANGT</t>
  </si>
  <si>
    <t>TANNC</t>
  </si>
  <si>
    <t>TANNG</t>
  </si>
  <si>
    <t>TANNT</t>
  </si>
  <si>
    <t>TANTC</t>
  </si>
  <si>
    <t>TANTG</t>
  </si>
  <si>
    <t>TANTT</t>
  </si>
  <si>
    <t>TATAN</t>
  </si>
  <si>
    <t>TCAAN</t>
  </si>
  <si>
    <t>TCACN</t>
  </si>
  <si>
    <t>TCAGN</t>
  </si>
  <si>
    <t>TCANC</t>
  </si>
  <si>
    <t>TCANT</t>
  </si>
  <si>
    <t>TCATN</t>
  </si>
  <si>
    <t>TCCAN</t>
  </si>
  <si>
    <t>TCCTN</t>
  </si>
  <si>
    <t>TCGNG</t>
  </si>
  <si>
    <t>TCGTN</t>
  </si>
  <si>
    <t>TCNAC</t>
  </si>
  <si>
    <t>TCNAN</t>
  </si>
  <si>
    <t>TCNAT</t>
  </si>
  <si>
    <t>TCNCN</t>
  </si>
  <si>
    <t>TCNGA</t>
  </si>
  <si>
    <t>TCNGG</t>
  </si>
  <si>
    <t>TCNNA</t>
  </si>
  <si>
    <t>TCNNG</t>
  </si>
  <si>
    <t>TCTCN</t>
  </si>
  <si>
    <t>TGACN</t>
  </si>
  <si>
    <t>TGATN</t>
  </si>
  <si>
    <t>TGCCN</t>
  </si>
  <si>
    <t>TGGGN</t>
  </si>
  <si>
    <t>TGNCA</t>
  </si>
  <si>
    <t>TGNCT</t>
  </si>
  <si>
    <t>TGNGA</t>
  </si>
  <si>
    <t>TGNGG</t>
  </si>
  <si>
    <t>TGNGN</t>
  </si>
  <si>
    <t>TGNGT</t>
  </si>
  <si>
    <t>TGNNG</t>
  </si>
  <si>
    <t>TGNNN</t>
  </si>
  <si>
    <t>TGNTC</t>
  </si>
  <si>
    <t>TGNTN</t>
  </si>
  <si>
    <t>TGNTT</t>
  </si>
  <si>
    <t>TNAGG</t>
  </si>
  <si>
    <t>TNANA</t>
  </si>
  <si>
    <t>TNANG</t>
  </si>
  <si>
    <t>TNATC</t>
  </si>
  <si>
    <t>TNATG</t>
  </si>
  <si>
    <t>TNCNN</t>
  </si>
  <si>
    <t>TNCNT</t>
  </si>
  <si>
    <t>TNGCC</t>
  </si>
  <si>
    <t>TNGGA</t>
  </si>
  <si>
    <t>TNGGN</t>
  </si>
  <si>
    <t>TNGNN</t>
  </si>
  <si>
    <t>TNGTT</t>
  </si>
  <si>
    <t>TNNAA</t>
  </si>
  <si>
    <t>TNNAC</t>
  </si>
  <si>
    <t>TNNAG</t>
  </si>
  <si>
    <t>TNNAN</t>
  </si>
  <si>
    <t>TNNAT</t>
  </si>
  <si>
    <t>TNNCC</t>
  </si>
  <si>
    <t>TNNCT</t>
  </si>
  <si>
    <t>TNNGA</t>
  </si>
  <si>
    <t>TNNGC</t>
  </si>
  <si>
    <t>TNNGG</t>
  </si>
  <si>
    <t>TNNGT</t>
  </si>
  <si>
    <t>TNNNC</t>
  </si>
  <si>
    <t>TNNNN</t>
  </si>
  <si>
    <t>TNNTA</t>
  </si>
  <si>
    <t>TNNTC</t>
  </si>
  <si>
    <t>TNNTG</t>
  </si>
  <si>
    <t>TNNTN</t>
  </si>
  <si>
    <t>TNNTT</t>
  </si>
  <si>
    <t>TNTGC</t>
  </si>
  <si>
    <t>TNTNT</t>
  </si>
  <si>
    <t>TTAAN</t>
  </si>
  <si>
    <t>TTACN</t>
  </si>
  <si>
    <t>TTANC</t>
  </si>
  <si>
    <t>TTATN</t>
  </si>
  <si>
    <t>TTCGN</t>
  </si>
  <si>
    <t>TTCTN</t>
  </si>
  <si>
    <t>TTGAN</t>
  </si>
  <si>
    <t>TTGGN</t>
  </si>
  <si>
    <t>TTGTN</t>
  </si>
  <si>
    <t>TTNAA</t>
  </si>
  <si>
    <t>TTNAN</t>
  </si>
  <si>
    <t>TTNCA</t>
  </si>
  <si>
    <t>TTNCG</t>
  </si>
  <si>
    <t>TTNGT</t>
  </si>
  <si>
    <t>TTNNA</t>
  </si>
  <si>
    <t>TTNNN</t>
  </si>
  <si>
    <t>TTNNT</t>
  </si>
  <si>
    <t>TTNTC</t>
  </si>
  <si>
    <t>TTNTG</t>
  </si>
  <si>
    <t>TTNTN</t>
  </si>
  <si>
    <t>TTTNC</t>
  </si>
  <si>
    <t>TTTNT</t>
  </si>
  <si>
    <t>TTTTN</t>
  </si>
  <si>
    <t>TOTAL</t>
  </si>
  <si>
    <t>A%</t>
  </si>
  <si>
    <t>C%</t>
  </si>
  <si>
    <t>G%</t>
  </si>
  <si>
    <t>T%</t>
  </si>
  <si>
    <t>Time Point</t>
  </si>
  <si>
    <t>A3</t>
  </si>
  <si>
    <t>A2</t>
  </si>
  <si>
    <t>A1</t>
  </si>
  <si>
    <t>C3</t>
  </si>
  <si>
    <t>C2</t>
  </si>
  <si>
    <t>C1</t>
  </si>
  <si>
    <t>G3</t>
  </si>
  <si>
    <t>G2</t>
  </si>
  <si>
    <t>G1</t>
  </si>
  <si>
    <t>T3</t>
  </si>
  <si>
    <t>T2</t>
  </si>
  <si>
    <t>T1</t>
  </si>
  <si>
    <t>Neuclotide %</t>
  </si>
  <si>
    <t>A1_0 min</t>
  </si>
  <si>
    <t>A1_5 min</t>
  </si>
  <si>
    <t>A1_15 min</t>
  </si>
  <si>
    <t>A1_30 min</t>
  </si>
  <si>
    <t>A1_90 min</t>
  </si>
  <si>
    <t>A1_270 min</t>
  </si>
  <si>
    <t>A1_540 min</t>
  </si>
  <si>
    <t>A1_720 min</t>
  </si>
  <si>
    <t>C1_0 min</t>
  </si>
  <si>
    <t>C1_5 min</t>
  </si>
  <si>
    <t>C1_15 min</t>
  </si>
  <si>
    <t>C1_30 min</t>
  </si>
  <si>
    <t>C1_90 min</t>
  </si>
  <si>
    <t>C1_270 min</t>
  </si>
  <si>
    <t>C1_540 min</t>
  </si>
  <si>
    <t>C1_720 min</t>
  </si>
  <si>
    <t>G1_0 min</t>
  </si>
  <si>
    <t>G1_5 min</t>
  </si>
  <si>
    <t>G1_15 min</t>
  </si>
  <si>
    <t>G1_30 min</t>
  </si>
  <si>
    <t>G1_90 min</t>
  </si>
  <si>
    <t>G1_270 min</t>
  </si>
  <si>
    <t>G1_540 min</t>
  </si>
  <si>
    <t>G1_720 min</t>
  </si>
  <si>
    <t>T1_0 min</t>
  </si>
  <si>
    <t>T1_5 min</t>
  </si>
  <si>
    <t>T1_15 min</t>
  </si>
  <si>
    <t>T1_30 min</t>
  </si>
  <si>
    <t>T1_90 min</t>
  </si>
  <si>
    <t>T1_270 min</t>
  </si>
  <si>
    <t>T1_540 min</t>
  </si>
  <si>
    <t>T1_720 min</t>
  </si>
  <si>
    <t>A2_0 min</t>
  </si>
  <si>
    <t>A2_5 min</t>
  </si>
  <si>
    <t>A2_15 min</t>
  </si>
  <si>
    <t>A2_30 min</t>
  </si>
  <si>
    <t>A2_90 min</t>
  </si>
  <si>
    <t>A2_270 min</t>
  </si>
  <si>
    <t>A2_540 min</t>
  </si>
  <si>
    <t>A2_720 min</t>
  </si>
  <si>
    <t>C2_0 min</t>
  </si>
  <si>
    <t>C2_5 min</t>
  </si>
  <si>
    <t>C2_15 min</t>
  </si>
  <si>
    <t>C2_30 min</t>
  </si>
  <si>
    <t>C2_90 min</t>
  </si>
  <si>
    <t>C2_270 min</t>
  </si>
  <si>
    <t>C2_540 min</t>
  </si>
  <si>
    <t>C2_720 min</t>
  </si>
  <si>
    <t>G2_0 min</t>
  </si>
  <si>
    <t>G2_5 min</t>
  </si>
  <si>
    <t>G2_15 min</t>
  </si>
  <si>
    <t>G2_30 min</t>
  </si>
  <si>
    <t>G2_90 min</t>
  </si>
  <si>
    <t>G2_270 min</t>
  </si>
  <si>
    <t>G2_540 min</t>
  </si>
  <si>
    <t>G2_720 min</t>
  </si>
  <si>
    <t>T2_0 min</t>
  </si>
  <si>
    <t>T2_5 min</t>
  </si>
  <si>
    <t>T2_15 min</t>
  </si>
  <si>
    <t>T2_30 min</t>
  </si>
  <si>
    <t>T2_90 min</t>
  </si>
  <si>
    <t>T2_270 min</t>
  </si>
  <si>
    <t>T2_540 min</t>
  </si>
  <si>
    <t>T2_720 min</t>
  </si>
  <si>
    <t>A3_0 min</t>
  </si>
  <si>
    <t>A3_5 min</t>
  </si>
  <si>
    <t>A3_15 min</t>
  </si>
  <si>
    <t>A3_30 min</t>
  </si>
  <si>
    <t>A3_90 min</t>
  </si>
  <si>
    <t>A3_270 min</t>
  </si>
  <si>
    <t>A3_540 min</t>
  </si>
  <si>
    <t>A3_720 min</t>
  </si>
  <si>
    <t>C3_0 min</t>
  </si>
  <si>
    <t>C3_5 min</t>
  </si>
  <si>
    <t>C3_15 min</t>
  </si>
  <si>
    <t>C3_30 min</t>
  </si>
  <si>
    <t>C3_90 min</t>
  </si>
  <si>
    <t>C3_270 min</t>
  </si>
  <si>
    <t>C3_540 min</t>
  </si>
  <si>
    <t>C3_720 min</t>
  </si>
  <si>
    <t>G3_0 min</t>
  </si>
  <si>
    <t>G3_5 min</t>
  </si>
  <si>
    <t>G3_15 min</t>
  </si>
  <si>
    <t>G3_30 min</t>
  </si>
  <si>
    <t>G3_90 min</t>
  </si>
  <si>
    <t>G3_270 min</t>
  </si>
  <si>
    <t>G3_540 min</t>
  </si>
  <si>
    <t>G3_720 min</t>
  </si>
  <si>
    <t>T3_0 min</t>
  </si>
  <si>
    <t>T3_5 min</t>
  </si>
  <si>
    <t>T3_15 min</t>
  </si>
  <si>
    <t>T3_30 min</t>
  </si>
  <si>
    <t>T3_90 min</t>
  </si>
  <si>
    <t>T3_270 min</t>
  </si>
  <si>
    <t>T3_540 min</t>
  </si>
  <si>
    <t>T3_720 min</t>
  </si>
  <si>
    <t>Motif</t>
  </si>
  <si>
    <t>Freq %</t>
  </si>
  <si>
    <t>AA_0 min</t>
  </si>
  <si>
    <t>AA_5 min</t>
  </si>
  <si>
    <t>AA_15 min</t>
  </si>
  <si>
    <t>AA_30 min</t>
  </si>
  <si>
    <t>AA_90 min</t>
  </si>
  <si>
    <t>AA_270 min</t>
  </si>
  <si>
    <t>AA_540 min</t>
  </si>
  <si>
    <t>AA_720 min</t>
  </si>
  <si>
    <t>AC_0 min</t>
  </si>
  <si>
    <t>AC_5 min</t>
  </si>
  <si>
    <t>AC_15 min</t>
  </si>
  <si>
    <t>AC_30 min</t>
  </si>
  <si>
    <t>AC_90 min</t>
  </si>
  <si>
    <t>AC_270 min</t>
  </si>
  <si>
    <t>AC_540 min</t>
  </si>
  <si>
    <t>AC_720 min</t>
  </si>
  <si>
    <t>AG_0 min</t>
  </si>
  <si>
    <t>AG_5 min</t>
  </si>
  <si>
    <t>AG_15 min</t>
  </si>
  <si>
    <t>AG_30 min</t>
  </si>
  <si>
    <t>AG_90 min</t>
  </si>
  <si>
    <t>AG_270 min</t>
  </si>
  <si>
    <t>AG_540 min</t>
  </si>
  <si>
    <t>AG_720 min</t>
  </si>
  <si>
    <t>AT_0 min</t>
  </si>
  <si>
    <t>AT_5 min</t>
  </si>
  <si>
    <t>AT_15 min</t>
  </si>
  <si>
    <t>AT_30 min</t>
  </si>
  <si>
    <t>AT_90 min</t>
  </si>
  <si>
    <t>AT_270 min</t>
  </si>
  <si>
    <t>AT_540 min</t>
  </si>
  <si>
    <t>AT_720 min</t>
  </si>
  <si>
    <t>CA_0 min</t>
  </si>
  <si>
    <t>CA_5 min</t>
  </si>
  <si>
    <t>CA_15 min</t>
  </si>
  <si>
    <t>CA_30 min</t>
  </si>
  <si>
    <t>CA_90 min</t>
  </si>
  <si>
    <t>CA_270 min</t>
  </si>
  <si>
    <t>CA_540 min</t>
  </si>
  <si>
    <t>CA_720 min</t>
  </si>
  <si>
    <t>CC_0 min</t>
  </si>
  <si>
    <t>CC_5 min</t>
  </si>
  <si>
    <t>CC_15 min</t>
  </si>
  <si>
    <t>CC_30 min</t>
  </si>
  <si>
    <t>CC_90 min</t>
  </si>
  <si>
    <t>CC_270 min</t>
  </si>
  <si>
    <t>CC_540 min</t>
  </si>
  <si>
    <t>CC_720 min</t>
  </si>
  <si>
    <t>CG_0 min</t>
  </si>
  <si>
    <t>CG_5 min</t>
  </si>
  <si>
    <t>CG_15 min</t>
  </si>
  <si>
    <t>CG_30 min</t>
  </si>
  <si>
    <t>CG_90 min</t>
  </si>
  <si>
    <t>CG_270 min</t>
  </si>
  <si>
    <t>CG_540 min</t>
  </si>
  <si>
    <t>CG_720 min</t>
  </si>
  <si>
    <t>CT_0 min</t>
  </si>
  <si>
    <t>CT_5 min</t>
  </si>
  <si>
    <t>CT_15 min</t>
  </si>
  <si>
    <t>CT_30 min</t>
  </si>
  <si>
    <t>CT_90 min</t>
  </si>
  <si>
    <t>CT_270 min</t>
  </si>
  <si>
    <t>CT_540 min</t>
  </si>
  <si>
    <t>CT_720 min</t>
  </si>
  <si>
    <t>GA_0 min</t>
  </si>
  <si>
    <t>GA_5 min</t>
  </si>
  <si>
    <t>GA_15 min</t>
  </si>
  <si>
    <t>GA_30 min</t>
  </si>
  <si>
    <t>GA_90 min</t>
  </si>
  <si>
    <t>GA_270 min</t>
  </si>
  <si>
    <t>GA_540 min</t>
  </si>
  <si>
    <t>GA_720 min</t>
  </si>
  <si>
    <t>GC_0 min</t>
  </si>
  <si>
    <t>GC_5 min</t>
  </si>
  <si>
    <t>GC_15 min</t>
  </si>
  <si>
    <t>GC_30 min</t>
  </si>
  <si>
    <t>GC_90 min</t>
  </si>
  <si>
    <t>GC_270 min</t>
  </si>
  <si>
    <t>GC_540 min</t>
  </si>
  <si>
    <t>GC_720 min</t>
  </si>
  <si>
    <t>GG_0 min</t>
  </si>
  <si>
    <t>GG_5 min</t>
  </si>
  <si>
    <t>GG_15 min</t>
  </si>
  <si>
    <t>GG_30 min</t>
  </si>
  <si>
    <t>GG_90 min</t>
  </si>
  <si>
    <t>GG_270 min</t>
  </si>
  <si>
    <t>GG_540 min</t>
  </si>
  <si>
    <t>GG_720 min</t>
  </si>
  <si>
    <t>GT_0 min</t>
  </si>
  <si>
    <t>GT_5 min</t>
  </si>
  <si>
    <t>GT_15 min</t>
  </si>
  <si>
    <t>GT_30 min</t>
  </si>
  <si>
    <t>GT_90 min</t>
  </si>
  <si>
    <t>GT_270 min</t>
  </si>
  <si>
    <t>GT_540 min</t>
  </si>
  <si>
    <t>GT_720 min</t>
  </si>
  <si>
    <t>TA_0 min</t>
  </si>
  <si>
    <t>TA_5 min</t>
  </si>
  <si>
    <t>TA_15 min</t>
  </si>
  <si>
    <t>TA_30 min</t>
  </si>
  <si>
    <t>TA_90 min</t>
  </si>
  <si>
    <t>TA_270 min</t>
  </si>
  <si>
    <t>TA_540 min</t>
  </si>
  <si>
    <t>TA_720 min</t>
  </si>
  <si>
    <t>TC_0 min</t>
  </si>
  <si>
    <t>TC_5 min</t>
  </si>
  <si>
    <t>TC_15 min</t>
  </si>
  <si>
    <t>TC_30 min</t>
  </si>
  <si>
    <t>TC_90 min</t>
  </si>
  <si>
    <t>TC_270 min</t>
  </si>
  <si>
    <t>TC_540 min</t>
  </si>
  <si>
    <t>TC_720 min</t>
  </si>
  <si>
    <t>TG_0 min</t>
  </si>
  <si>
    <t>TG_5 min</t>
  </si>
  <si>
    <t>TG_15 min</t>
  </si>
  <si>
    <t>TG_30 min</t>
  </si>
  <si>
    <t>TG_90 min</t>
  </si>
  <si>
    <t>TG_270 min</t>
  </si>
  <si>
    <t>TG_540 min</t>
  </si>
  <si>
    <t>TG_720 min</t>
  </si>
  <si>
    <t>TT_0 min</t>
  </si>
  <si>
    <t>TT_5 min</t>
  </si>
  <si>
    <t>TT_15 min</t>
  </si>
  <si>
    <t>TT_30 min</t>
  </si>
  <si>
    <t>TT_90 min</t>
  </si>
  <si>
    <t>TT_270 min</t>
  </si>
  <si>
    <t>TT_540 min</t>
  </si>
  <si>
    <t>TT_720 min</t>
  </si>
  <si>
    <t>Seq %</t>
  </si>
  <si>
    <t xml:space="preserve">ATTA_0 </t>
  </si>
  <si>
    <t xml:space="preserve">ATTA_5 </t>
  </si>
  <si>
    <t xml:space="preserve">ATTA_15 </t>
  </si>
  <si>
    <t>ATTA_30</t>
  </si>
  <si>
    <t xml:space="preserve">ATTA_90 </t>
  </si>
  <si>
    <t xml:space="preserve">ATTA_270 </t>
  </si>
  <si>
    <t>ATTA_540</t>
  </si>
  <si>
    <t>ATTA_720</t>
  </si>
  <si>
    <t xml:space="preserve">ATTC_0 </t>
  </si>
  <si>
    <t xml:space="preserve">ATTC_5 </t>
  </si>
  <si>
    <t xml:space="preserve">ATTC_15 </t>
  </si>
  <si>
    <t>ATTC_30</t>
  </si>
  <si>
    <t xml:space="preserve">ATTC_90 </t>
  </si>
  <si>
    <t xml:space="preserve">ATTC_270 </t>
  </si>
  <si>
    <t>ATTC_540</t>
  </si>
  <si>
    <t>ATTC_720</t>
  </si>
  <si>
    <t xml:space="preserve">ATTG_0 </t>
  </si>
  <si>
    <t xml:space="preserve">ATTG_5 </t>
  </si>
  <si>
    <t xml:space="preserve">ATTG_15 </t>
  </si>
  <si>
    <t>ATTG_30</t>
  </si>
  <si>
    <t xml:space="preserve">ATTG_90 </t>
  </si>
  <si>
    <t xml:space="preserve">ATTG_270 </t>
  </si>
  <si>
    <t>ATTG_540</t>
  </si>
  <si>
    <t>ATTG_720</t>
  </si>
  <si>
    <t xml:space="preserve">ATTT_0 </t>
  </si>
  <si>
    <t xml:space="preserve">ATTT_5 </t>
  </si>
  <si>
    <t xml:space="preserve">ATTT_15 </t>
  </si>
  <si>
    <t>ATTT_30</t>
  </si>
  <si>
    <t xml:space="preserve">ATTT_90 </t>
  </si>
  <si>
    <t xml:space="preserve">ATTT_270 </t>
  </si>
  <si>
    <t>ATTT_540</t>
  </si>
  <si>
    <t>ATTT_720</t>
  </si>
  <si>
    <t xml:space="preserve">CTTA_0 </t>
  </si>
  <si>
    <t xml:space="preserve">CTTA_5 </t>
  </si>
  <si>
    <t xml:space="preserve">CTTA_15 </t>
  </si>
  <si>
    <t>CTTA_30</t>
  </si>
  <si>
    <t xml:space="preserve">CTTA_90 </t>
  </si>
  <si>
    <t xml:space="preserve">CTTA_270 </t>
  </si>
  <si>
    <t>CTTA_540</t>
  </si>
  <si>
    <t>CTTA_720</t>
  </si>
  <si>
    <t xml:space="preserve">CTTC_0 </t>
  </si>
  <si>
    <t xml:space="preserve">CTTC_5 </t>
  </si>
  <si>
    <t xml:space="preserve">CTTC_15 </t>
  </si>
  <si>
    <t>CTTC_30</t>
  </si>
  <si>
    <t xml:space="preserve">CTTC_90 </t>
  </si>
  <si>
    <t xml:space="preserve">CTTC_270 </t>
  </si>
  <si>
    <t>CTTC_540</t>
  </si>
  <si>
    <t>CTTC_720</t>
  </si>
  <si>
    <t xml:space="preserve">CTTG_0 </t>
  </si>
  <si>
    <t xml:space="preserve">CTTG_5 </t>
  </si>
  <si>
    <t xml:space="preserve">CTTG_15 </t>
  </si>
  <si>
    <t>CTTG_30</t>
  </si>
  <si>
    <t xml:space="preserve">CTTG_90 </t>
  </si>
  <si>
    <t xml:space="preserve">CTTG_270 </t>
  </si>
  <si>
    <t>CTTG_540</t>
  </si>
  <si>
    <t>CTTG_720</t>
  </si>
  <si>
    <t xml:space="preserve">CTTT_0 </t>
  </si>
  <si>
    <t xml:space="preserve">CTTT_5 </t>
  </si>
  <si>
    <t xml:space="preserve">CTTT_15 </t>
  </si>
  <si>
    <t>CTTT_30</t>
  </si>
  <si>
    <t xml:space="preserve">CTTT_90 </t>
  </si>
  <si>
    <t xml:space="preserve">CTTT_270 </t>
  </si>
  <si>
    <t>CTTT_540</t>
  </si>
  <si>
    <t>CTTT_720</t>
  </si>
  <si>
    <t xml:space="preserve">GTTA_0 </t>
  </si>
  <si>
    <t xml:space="preserve">GTTA_5 </t>
  </si>
  <si>
    <t xml:space="preserve">GTTA_15 </t>
  </si>
  <si>
    <t>GTTA_30</t>
  </si>
  <si>
    <t xml:space="preserve">GTTA_90 </t>
  </si>
  <si>
    <t xml:space="preserve">GTTA_270 </t>
  </si>
  <si>
    <t>GTTA_540</t>
  </si>
  <si>
    <t>GTTA_720</t>
  </si>
  <si>
    <t xml:space="preserve">GTTC_0 </t>
  </si>
  <si>
    <t xml:space="preserve">GTTC_5 </t>
  </si>
  <si>
    <t xml:space="preserve">GTTC_15 </t>
  </si>
  <si>
    <t>GTTC_30</t>
  </si>
  <si>
    <t xml:space="preserve">GTTC_90 </t>
  </si>
  <si>
    <t xml:space="preserve">GTTC_270 </t>
  </si>
  <si>
    <t>GTTC_540</t>
  </si>
  <si>
    <t>GTTC_720</t>
  </si>
  <si>
    <t xml:space="preserve">GTTG_0 </t>
  </si>
  <si>
    <t xml:space="preserve">GTTG_5 </t>
  </si>
  <si>
    <t xml:space="preserve">GTTG_15 </t>
  </si>
  <si>
    <t>GTTG_30</t>
  </si>
  <si>
    <t xml:space="preserve">GTTG_90 </t>
  </si>
  <si>
    <t xml:space="preserve">GTTG_270 </t>
  </si>
  <si>
    <t>GTTG_540</t>
  </si>
  <si>
    <t>GTTG_720</t>
  </si>
  <si>
    <t xml:space="preserve">GTTT_0 </t>
  </si>
  <si>
    <t xml:space="preserve">GTTT_5 </t>
  </si>
  <si>
    <t xml:space="preserve">GTTT_15 </t>
  </si>
  <si>
    <t>GTTT_30</t>
  </si>
  <si>
    <t xml:space="preserve">GTTT_90 </t>
  </si>
  <si>
    <t xml:space="preserve">GTTT_270 </t>
  </si>
  <si>
    <t>GTTT_540</t>
  </si>
  <si>
    <t>GTTT_720</t>
  </si>
  <si>
    <t xml:space="preserve">TTTA_0 </t>
  </si>
  <si>
    <t xml:space="preserve">TTTA_5 </t>
  </si>
  <si>
    <t xml:space="preserve">TTTA_15 </t>
  </si>
  <si>
    <t>TTTA_30</t>
  </si>
  <si>
    <t xml:space="preserve">TTTA_90 </t>
  </si>
  <si>
    <t xml:space="preserve">TTTA_270 </t>
  </si>
  <si>
    <t>TTTA_540</t>
  </si>
  <si>
    <t>TTTA_720</t>
  </si>
  <si>
    <t xml:space="preserve">TTTC_0 </t>
  </si>
  <si>
    <t xml:space="preserve">TTTC_5 </t>
  </si>
  <si>
    <t xml:space="preserve">TTTC_15 </t>
  </si>
  <si>
    <t>TTTC_30</t>
  </si>
  <si>
    <t xml:space="preserve">TTTC_90 </t>
  </si>
  <si>
    <t xml:space="preserve">TTTC_270 </t>
  </si>
  <si>
    <t>TTTC_540</t>
  </si>
  <si>
    <t>TTTC_720</t>
  </si>
  <si>
    <t xml:space="preserve">TTTG_0 </t>
  </si>
  <si>
    <t xml:space="preserve">TTTG_5 </t>
  </si>
  <si>
    <t xml:space="preserve">TTTG_15 </t>
  </si>
  <si>
    <t>TTTG_30</t>
  </si>
  <si>
    <t xml:space="preserve">TTTG_90 </t>
  </si>
  <si>
    <t xml:space="preserve">TTTG_270 </t>
  </si>
  <si>
    <t>TTTG_540</t>
  </si>
  <si>
    <t>TTTG_720</t>
  </si>
  <si>
    <t xml:space="preserve">TTTT_0 </t>
  </si>
  <si>
    <t xml:space="preserve">TTTT_5 </t>
  </si>
  <si>
    <t xml:space="preserve">TTTT_15 </t>
  </si>
  <si>
    <t>TTTT_30</t>
  </si>
  <si>
    <t xml:space="preserve">TTTT_90 </t>
  </si>
  <si>
    <t xml:space="preserve">TTTT_270 </t>
  </si>
  <si>
    <t>TTTT_540</t>
  </si>
  <si>
    <t>TTTT_720</t>
  </si>
  <si>
    <t>A4_0 min</t>
  </si>
  <si>
    <t>A4_5 min</t>
  </si>
  <si>
    <t>A4_15 min</t>
  </si>
  <si>
    <t>A4_30 min</t>
  </si>
  <si>
    <t>A4_90 min</t>
  </si>
  <si>
    <t>A4_270 min</t>
  </si>
  <si>
    <t>A4_540 min</t>
  </si>
  <si>
    <t>A4_720 min</t>
  </si>
  <si>
    <t>C4_0 min</t>
  </si>
  <si>
    <t>C4_5 min</t>
  </si>
  <si>
    <t>C4_15 min</t>
  </si>
  <si>
    <t>C4_30 min</t>
  </si>
  <si>
    <t>C4_90 min</t>
  </si>
  <si>
    <t>C4_270 min</t>
  </si>
  <si>
    <t>C4_540 min</t>
  </si>
  <si>
    <t>C4_720 min</t>
  </si>
  <si>
    <t>G4_0 min</t>
  </si>
  <si>
    <t>G4_5 min</t>
  </si>
  <si>
    <t>G4_15 min</t>
  </si>
  <si>
    <t>G4_30 min</t>
  </si>
  <si>
    <t>G4_90 min</t>
  </si>
  <si>
    <t>G4_270 min</t>
  </si>
  <si>
    <t>G4_540 min</t>
  </si>
  <si>
    <t>G4_720 min</t>
  </si>
  <si>
    <t>T4_0 min</t>
  </si>
  <si>
    <t>T4_5 min</t>
  </si>
  <si>
    <t>T4_15 min</t>
  </si>
  <si>
    <t>T4_30 min</t>
  </si>
  <si>
    <t>T4_90 min</t>
  </si>
  <si>
    <t>T4_270 min</t>
  </si>
  <si>
    <t>T4_540 min</t>
  </si>
  <si>
    <t>T4_720 min</t>
  </si>
  <si>
    <t>A5_0 min</t>
  </si>
  <si>
    <t>A5_5 min</t>
  </si>
  <si>
    <t>A5_15 min</t>
  </si>
  <si>
    <t>A5_30 min</t>
  </si>
  <si>
    <t>A5_90 min</t>
  </si>
  <si>
    <t>A5_270 min</t>
  </si>
  <si>
    <t>A5_540 min</t>
  </si>
  <si>
    <t>A5_720 min</t>
  </si>
  <si>
    <t>C5_0 min</t>
  </si>
  <si>
    <t>C5_5 min</t>
  </si>
  <si>
    <t>C5_15 min</t>
  </si>
  <si>
    <t>C5_30 min</t>
  </si>
  <si>
    <t>C5_90 min</t>
  </si>
  <si>
    <t>C5_270 min</t>
  </si>
  <si>
    <t>C5_540 min</t>
  </si>
  <si>
    <t>C5_720 min</t>
  </si>
  <si>
    <t>G5_0 min</t>
  </si>
  <si>
    <t>G5_5 min</t>
  </si>
  <si>
    <t>G5_15 min</t>
  </si>
  <si>
    <t>G5_30 min</t>
  </si>
  <si>
    <t>G5_90 min</t>
  </si>
  <si>
    <t>G5_270 min</t>
  </si>
  <si>
    <t>G5_540 min</t>
  </si>
  <si>
    <t>G5_720 min</t>
  </si>
  <si>
    <t>T5_0 min</t>
  </si>
  <si>
    <t>T5_5 min</t>
  </si>
  <si>
    <t>T5_15 min</t>
  </si>
  <si>
    <t>T5_30 min</t>
  </si>
  <si>
    <t>T5_90 min</t>
  </si>
  <si>
    <t>T5_270 min</t>
  </si>
  <si>
    <t>T5_540 min</t>
  </si>
  <si>
    <t>T5_720 min</t>
  </si>
  <si>
    <t>A6_0 min</t>
  </si>
  <si>
    <t>A6_5 min</t>
  </si>
  <si>
    <t>A6_15 min</t>
  </si>
  <si>
    <t>A6_30 min</t>
  </si>
  <si>
    <t>A6_90 min</t>
  </si>
  <si>
    <t>A6_270 min</t>
  </si>
  <si>
    <t>A6_540 min</t>
  </si>
  <si>
    <t>A6_720 min</t>
  </si>
  <si>
    <t>C6_0 min</t>
  </si>
  <si>
    <t>C6_5 min</t>
  </si>
  <si>
    <t>C6_15 min</t>
  </si>
  <si>
    <t>C6_30 min</t>
  </si>
  <si>
    <t>C6_90 min</t>
  </si>
  <si>
    <t>C6_270 min</t>
  </si>
  <si>
    <t>C6_540 min</t>
  </si>
  <si>
    <t>C6_720 min</t>
  </si>
  <si>
    <t>G6_0 min</t>
  </si>
  <si>
    <t>G6_5 min</t>
  </si>
  <si>
    <t>G6_15 min</t>
  </si>
  <si>
    <t>G6_30 min</t>
  </si>
  <si>
    <t>G6_90 min</t>
  </si>
  <si>
    <t>G6_270 min</t>
  </si>
  <si>
    <t>G6_540 min</t>
  </si>
  <si>
    <t>G6_720 min</t>
  </si>
  <si>
    <t>T6_0 min</t>
  </si>
  <si>
    <t>T6_5 min</t>
  </si>
  <si>
    <t>T6_15 min</t>
  </si>
  <si>
    <t>T6_30 min</t>
  </si>
  <si>
    <t>T6_90 min</t>
  </si>
  <si>
    <t>T6_270 min</t>
  </si>
  <si>
    <t>T6_540 min</t>
  </si>
  <si>
    <t>T6_720 min</t>
  </si>
  <si>
    <t>%</t>
  </si>
  <si>
    <t>AA3'</t>
  </si>
  <si>
    <t>AC3'</t>
  </si>
  <si>
    <t>AG3'</t>
  </si>
  <si>
    <t>AT3'</t>
  </si>
  <si>
    <t>CA3'</t>
  </si>
  <si>
    <t>CC3'</t>
  </si>
  <si>
    <t>CG3'</t>
  </si>
  <si>
    <t>CT3'</t>
  </si>
  <si>
    <t>GA3'</t>
  </si>
  <si>
    <t>GC3'</t>
  </si>
  <si>
    <t>GG3'</t>
  </si>
  <si>
    <t>GT3'</t>
  </si>
  <si>
    <t>TA3'</t>
  </si>
  <si>
    <t>TC3'</t>
  </si>
  <si>
    <t>TG3'</t>
  </si>
  <si>
    <t>TT3'</t>
  </si>
  <si>
    <t>AAA3'</t>
  </si>
  <si>
    <t>AAC3'</t>
  </si>
  <si>
    <t>AAG3'</t>
  </si>
  <si>
    <t>AAT3'</t>
  </si>
  <si>
    <t>ACA3'</t>
  </si>
  <si>
    <t>ACC3'</t>
  </si>
  <si>
    <t>ACG3'</t>
  </si>
  <si>
    <t>ACT3'</t>
  </si>
  <si>
    <t>AGA3'</t>
  </si>
  <si>
    <t>AGC3'</t>
  </si>
  <si>
    <t>AGG3'</t>
  </si>
  <si>
    <t>AGT3'</t>
  </si>
  <si>
    <t>ATA3'</t>
  </si>
  <si>
    <t>ATC3'</t>
  </si>
  <si>
    <t>ATG3'</t>
  </si>
  <si>
    <t>ATT3'</t>
  </si>
  <si>
    <t>CAA3'</t>
  </si>
  <si>
    <t>CAC3'</t>
  </si>
  <si>
    <t>CAG3'</t>
  </si>
  <si>
    <t>CAT3'</t>
  </si>
  <si>
    <t>CCA3'</t>
  </si>
  <si>
    <t>CCC3'</t>
  </si>
  <si>
    <t>CCG3'</t>
  </si>
  <si>
    <t>CCT3'</t>
  </si>
  <si>
    <t>CGA3'</t>
  </si>
  <si>
    <t>CGC3'</t>
  </si>
  <si>
    <t>CGG3'</t>
  </si>
  <si>
    <t>CGT3'</t>
  </si>
  <si>
    <t>CTA3'</t>
  </si>
  <si>
    <t>CTC3'</t>
  </si>
  <si>
    <t>CTG3'</t>
  </si>
  <si>
    <t>CTT3'</t>
  </si>
  <si>
    <t>GAA3'</t>
  </si>
  <si>
    <t>GAC3'</t>
  </si>
  <si>
    <t>GAG3'</t>
  </si>
  <si>
    <t>GAT3'</t>
  </si>
  <si>
    <t>GCA3'</t>
  </si>
  <si>
    <t>GCC3'</t>
  </si>
  <si>
    <t>GCG3'</t>
  </si>
  <si>
    <t>GCT3'</t>
  </si>
  <si>
    <t>GGA3'</t>
  </si>
  <si>
    <t>GGC3'</t>
  </si>
  <si>
    <t>GGG3'</t>
  </si>
  <si>
    <t>GGT3'</t>
  </si>
  <si>
    <t>GTA3'</t>
  </si>
  <si>
    <t>GTC3'</t>
  </si>
  <si>
    <t>GTG3'</t>
  </si>
  <si>
    <t>GTT3'</t>
  </si>
  <si>
    <t>TAA3'</t>
  </si>
  <si>
    <t>TAC3'</t>
  </si>
  <si>
    <t>TAG3'</t>
  </si>
  <si>
    <t>TAT3'</t>
  </si>
  <si>
    <t>TCA3'</t>
  </si>
  <si>
    <t>TCC3'</t>
  </si>
  <si>
    <t>TCG3'</t>
  </si>
  <si>
    <t>TCT3'</t>
  </si>
  <si>
    <t>TGA3'</t>
  </si>
  <si>
    <t>TGC3'</t>
  </si>
  <si>
    <t>TGG3'</t>
  </si>
  <si>
    <t>TGT3'</t>
  </si>
  <si>
    <t>TTA3'</t>
  </si>
  <si>
    <t>TTC3'</t>
  </si>
  <si>
    <t>TTG3'</t>
  </si>
  <si>
    <t>TTT3'</t>
  </si>
  <si>
    <t xml:space="preserve">AAA_0 </t>
  </si>
  <si>
    <t xml:space="preserve">AAA_5 </t>
  </si>
  <si>
    <t>AAA_15</t>
  </si>
  <si>
    <t xml:space="preserve">AAA_30 </t>
  </si>
  <si>
    <t xml:space="preserve">AAA_90 </t>
  </si>
  <si>
    <t>AAA_270</t>
  </si>
  <si>
    <t>AAA_540</t>
  </si>
  <si>
    <t xml:space="preserve">AAA_720 </t>
  </si>
  <si>
    <t xml:space="preserve">AAC_0 </t>
  </si>
  <si>
    <t xml:space="preserve">AAC_5 </t>
  </si>
  <si>
    <t>AAC_15</t>
  </si>
  <si>
    <t xml:space="preserve">AAC_30 </t>
  </si>
  <si>
    <t xml:space="preserve">AAC_90 </t>
  </si>
  <si>
    <t>AAC_270</t>
  </si>
  <si>
    <t>AAC_540</t>
  </si>
  <si>
    <t xml:space="preserve">AAC_720 </t>
  </si>
  <si>
    <t xml:space="preserve">AAG_0 </t>
  </si>
  <si>
    <t xml:space="preserve">AAG_5 </t>
  </si>
  <si>
    <t>AAG_15</t>
  </si>
  <si>
    <t xml:space="preserve">AAG_30 </t>
  </si>
  <si>
    <t xml:space="preserve">AAG_90 </t>
  </si>
  <si>
    <t>AAG_270</t>
  </si>
  <si>
    <t>AAG_540</t>
  </si>
  <si>
    <t xml:space="preserve">AAG_720 </t>
  </si>
  <si>
    <t xml:space="preserve">AAT_0 </t>
  </si>
  <si>
    <t xml:space="preserve">AAT_5 </t>
  </si>
  <si>
    <t>AAT_15</t>
  </si>
  <si>
    <t xml:space="preserve">AAT_30 </t>
  </si>
  <si>
    <t xml:space="preserve">AAT_90 </t>
  </si>
  <si>
    <t>AAT_270</t>
  </si>
  <si>
    <t>AAT_540</t>
  </si>
  <si>
    <t xml:space="preserve">AAT_720 </t>
  </si>
  <si>
    <t xml:space="preserve">ACA_0 </t>
  </si>
  <si>
    <t xml:space="preserve">ACA_5 </t>
  </si>
  <si>
    <t>ACA_15</t>
  </si>
  <si>
    <t xml:space="preserve">ACA_30 </t>
  </si>
  <si>
    <t xml:space="preserve">ACA_90 </t>
  </si>
  <si>
    <t>ACA_270</t>
  </si>
  <si>
    <t>ACA_540</t>
  </si>
  <si>
    <t xml:space="preserve">ACA_720 </t>
  </si>
  <si>
    <t xml:space="preserve">ACC_0 </t>
  </si>
  <si>
    <t xml:space="preserve">ACC_5 </t>
  </si>
  <si>
    <t>ACC_15</t>
  </si>
  <si>
    <t xml:space="preserve">ACC_30 </t>
  </si>
  <si>
    <t xml:space="preserve">ACC_90 </t>
  </si>
  <si>
    <t>ACC_270</t>
  </si>
  <si>
    <t>ACC_540</t>
  </si>
  <si>
    <t xml:space="preserve">ACC_720 </t>
  </si>
  <si>
    <t xml:space="preserve">ACG_0 </t>
  </si>
  <si>
    <t xml:space="preserve">ACG_5 </t>
  </si>
  <si>
    <t>ACG_15</t>
  </si>
  <si>
    <t xml:space="preserve">ACG_30 </t>
  </si>
  <si>
    <t xml:space="preserve">ACG_90 </t>
  </si>
  <si>
    <t>ACG_270</t>
  </si>
  <si>
    <t>ACG_540</t>
  </si>
  <si>
    <t xml:space="preserve">ACG_720 </t>
  </si>
  <si>
    <t xml:space="preserve">ACT_0 </t>
  </si>
  <si>
    <t xml:space="preserve">ACT_5 </t>
  </si>
  <si>
    <t>ACT_15</t>
  </si>
  <si>
    <t xml:space="preserve">ACT_30 </t>
  </si>
  <si>
    <t xml:space="preserve">ACT_90 </t>
  </si>
  <si>
    <t>ACT_270</t>
  </si>
  <si>
    <t>ACT_540</t>
  </si>
  <si>
    <t xml:space="preserve">ACT_720 </t>
  </si>
  <si>
    <t xml:space="preserve">AGA_0 </t>
  </si>
  <si>
    <t xml:space="preserve">AGA_5 </t>
  </si>
  <si>
    <t>AGA_15</t>
  </si>
  <si>
    <t xml:space="preserve">AGA_30 </t>
  </si>
  <si>
    <t xml:space="preserve">AGA_90 </t>
  </si>
  <si>
    <t>AGA_270</t>
  </si>
  <si>
    <t>AGA_540</t>
  </si>
  <si>
    <t xml:space="preserve">AGA_720 </t>
  </si>
  <si>
    <t xml:space="preserve">AGC_0 </t>
  </si>
  <si>
    <t xml:space="preserve">AGC_5 </t>
  </si>
  <si>
    <t>AGC_15</t>
  </si>
  <si>
    <t xml:space="preserve">AGC_30 </t>
  </si>
  <si>
    <t xml:space="preserve">AGC_90 </t>
  </si>
  <si>
    <t>AGC_270</t>
  </si>
  <si>
    <t>AGC_540</t>
  </si>
  <si>
    <t xml:space="preserve">AGC_720 </t>
  </si>
  <si>
    <t xml:space="preserve">AGG_0 </t>
  </si>
  <si>
    <t xml:space="preserve">AGG_5 </t>
  </si>
  <si>
    <t>AGG_15</t>
  </si>
  <si>
    <t xml:space="preserve">AGG_30 </t>
  </si>
  <si>
    <t xml:space="preserve">AGG_90 </t>
  </si>
  <si>
    <t>AGG_270</t>
  </si>
  <si>
    <t>AGG_540</t>
  </si>
  <si>
    <t xml:space="preserve">AGG_720 </t>
  </si>
  <si>
    <t xml:space="preserve">AGT_0 </t>
  </si>
  <si>
    <t xml:space="preserve">AGT_5 </t>
  </si>
  <si>
    <t>AGT_15</t>
  </si>
  <si>
    <t xml:space="preserve">AGT_30 </t>
  </si>
  <si>
    <t xml:space="preserve">AGT_90 </t>
  </si>
  <si>
    <t>AGT_270</t>
  </si>
  <si>
    <t>AGT_540</t>
  </si>
  <si>
    <t xml:space="preserve">AGT_720 </t>
  </si>
  <si>
    <t xml:space="preserve">ATA_0 </t>
  </si>
  <si>
    <t xml:space="preserve">ATA_5 </t>
  </si>
  <si>
    <t>ATA_15</t>
  </si>
  <si>
    <t xml:space="preserve">ATA_30 </t>
  </si>
  <si>
    <t xml:space="preserve">ATA_90 </t>
  </si>
  <si>
    <t>ATA_270</t>
  </si>
  <si>
    <t>ATA_540</t>
  </si>
  <si>
    <t xml:space="preserve">ATA_720 </t>
  </si>
  <si>
    <t xml:space="preserve">ATC_0 </t>
  </si>
  <si>
    <t xml:space="preserve">ATC_5 </t>
  </si>
  <si>
    <t>ATC_15</t>
  </si>
  <si>
    <t xml:space="preserve">ATC_30 </t>
  </si>
  <si>
    <t xml:space="preserve">ATC_90 </t>
  </si>
  <si>
    <t>ATC_270</t>
  </si>
  <si>
    <t>ATC_540</t>
  </si>
  <si>
    <t xml:space="preserve">ATC_720 </t>
  </si>
  <si>
    <t xml:space="preserve">ATG_0 </t>
  </si>
  <si>
    <t xml:space="preserve">ATG_5 </t>
  </si>
  <si>
    <t>ATG_15</t>
  </si>
  <si>
    <t xml:space="preserve">ATG_30 </t>
  </si>
  <si>
    <t xml:space="preserve">ATG_90 </t>
  </si>
  <si>
    <t>ATG_270</t>
  </si>
  <si>
    <t>ATG_540</t>
  </si>
  <si>
    <t xml:space="preserve">ATG_720 </t>
  </si>
  <si>
    <t xml:space="preserve">ATT_0 </t>
  </si>
  <si>
    <t xml:space="preserve">ATT_5 </t>
  </si>
  <si>
    <t>ATT_15</t>
  </si>
  <si>
    <t xml:space="preserve">ATT_30 </t>
  </si>
  <si>
    <t xml:space="preserve">ATT_90 </t>
  </si>
  <si>
    <t>ATT_270</t>
  </si>
  <si>
    <t>ATT_540</t>
  </si>
  <si>
    <t xml:space="preserve">ATT_720 </t>
  </si>
  <si>
    <t xml:space="preserve">CAA_0 </t>
  </si>
  <si>
    <t xml:space="preserve">CAA_5 </t>
  </si>
  <si>
    <t>CAA_15</t>
  </si>
  <si>
    <t xml:space="preserve">CAA_30 </t>
  </si>
  <si>
    <t xml:space="preserve">CAA_90 </t>
  </si>
  <si>
    <t>CAA_270</t>
  </si>
  <si>
    <t>CAA_540</t>
  </si>
  <si>
    <t xml:space="preserve">CAA_720 </t>
  </si>
  <si>
    <t xml:space="preserve">CAC_0 </t>
  </si>
  <si>
    <t xml:space="preserve">CAC_5 </t>
  </si>
  <si>
    <t>CAC_15</t>
  </si>
  <si>
    <t xml:space="preserve">CAC_30 </t>
  </si>
  <si>
    <t xml:space="preserve">CAC_90 </t>
  </si>
  <si>
    <t>CAC_270</t>
  </si>
  <si>
    <t>CAC_540</t>
  </si>
  <si>
    <t xml:space="preserve">CAC_720 </t>
  </si>
  <si>
    <t xml:space="preserve">CAG_0 </t>
  </si>
  <si>
    <t xml:space="preserve">CAG_5 </t>
  </si>
  <si>
    <t>CAG_15</t>
  </si>
  <si>
    <t xml:space="preserve">CAG_30 </t>
  </si>
  <si>
    <t xml:space="preserve">CAG_90 </t>
  </si>
  <si>
    <t>CAG_270</t>
  </si>
  <si>
    <t>CAG_540</t>
  </si>
  <si>
    <t xml:space="preserve">CAG_720 </t>
  </si>
  <si>
    <t xml:space="preserve">CAT_0 </t>
  </si>
  <si>
    <t xml:space="preserve">CAT_5 </t>
  </si>
  <si>
    <t>CAT_15</t>
  </si>
  <si>
    <t xml:space="preserve">CAT_30 </t>
  </si>
  <si>
    <t xml:space="preserve">CAT_90 </t>
  </si>
  <si>
    <t>CAT_270</t>
  </si>
  <si>
    <t>CAT_540</t>
  </si>
  <si>
    <t xml:space="preserve">CAT_720 </t>
  </si>
  <si>
    <t xml:space="preserve">CCA_0 </t>
  </si>
  <si>
    <t xml:space="preserve">CCA_5 </t>
  </si>
  <si>
    <t>CCA_15</t>
  </si>
  <si>
    <t xml:space="preserve">CCA_30 </t>
  </si>
  <si>
    <t xml:space="preserve">CCA_90 </t>
  </si>
  <si>
    <t>CCA_270</t>
  </si>
  <si>
    <t>CCA_540</t>
  </si>
  <si>
    <t xml:space="preserve">CCA_720 </t>
  </si>
  <si>
    <t xml:space="preserve">CCC_0 </t>
  </si>
  <si>
    <t xml:space="preserve">CCC_5 </t>
  </si>
  <si>
    <t>CCC_15</t>
  </si>
  <si>
    <t xml:space="preserve">CCC_30 </t>
  </si>
  <si>
    <t xml:space="preserve">CCC_90 </t>
  </si>
  <si>
    <t>CCC_270</t>
  </si>
  <si>
    <t>CCC_540</t>
  </si>
  <si>
    <t xml:space="preserve">CCC_720 </t>
  </si>
  <si>
    <t xml:space="preserve">CCG_0 </t>
  </si>
  <si>
    <t xml:space="preserve">CCG_5 </t>
  </si>
  <si>
    <t>CCG_15</t>
  </si>
  <si>
    <t xml:space="preserve">CCG_30 </t>
  </si>
  <si>
    <t xml:space="preserve">CCG_90 </t>
  </si>
  <si>
    <t>CCG_270</t>
  </si>
  <si>
    <t>CCG_540</t>
  </si>
  <si>
    <t xml:space="preserve">CCG_720 </t>
  </si>
  <si>
    <t xml:space="preserve">CCT_0 </t>
  </si>
  <si>
    <t xml:space="preserve">CCT_5 </t>
  </si>
  <si>
    <t>CCT_15</t>
  </si>
  <si>
    <t xml:space="preserve">CCT_30 </t>
  </si>
  <si>
    <t xml:space="preserve">CCT_90 </t>
  </si>
  <si>
    <t>CCT_270</t>
  </si>
  <si>
    <t>CCT_540</t>
  </si>
  <si>
    <t xml:space="preserve">CCT_720 </t>
  </si>
  <si>
    <t xml:space="preserve">CGA_0 </t>
  </si>
  <si>
    <t xml:space="preserve">CGA_5 </t>
  </si>
  <si>
    <t>CGA_15</t>
  </si>
  <si>
    <t xml:space="preserve">CGA_30 </t>
  </si>
  <si>
    <t xml:space="preserve">CGA_90 </t>
  </si>
  <si>
    <t>CGA_270</t>
  </si>
  <si>
    <t>CGA_540</t>
  </si>
  <si>
    <t xml:space="preserve">CGA_720 </t>
  </si>
  <si>
    <t xml:space="preserve">CGC_0 </t>
  </si>
  <si>
    <t xml:space="preserve">CGC_5 </t>
  </si>
  <si>
    <t>CGC_15</t>
  </si>
  <si>
    <t xml:space="preserve">CGC_30 </t>
  </si>
  <si>
    <t xml:space="preserve">CGC_90 </t>
  </si>
  <si>
    <t>CGC_270</t>
  </si>
  <si>
    <t>CGC_540</t>
  </si>
  <si>
    <t xml:space="preserve">CGC_720 </t>
  </si>
  <si>
    <t xml:space="preserve">CGG_0 </t>
  </si>
  <si>
    <t xml:space="preserve">CGG_5 </t>
  </si>
  <si>
    <t>CGG_15</t>
  </si>
  <si>
    <t xml:space="preserve">CGG_30 </t>
  </si>
  <si>
    <t xml:space="preserve">CGG_90 </t>
  </si>
  <si>
    <t>CGG_270</t>
  </si>
  <si>
    <t>CGG_540</t>
  </si>
  <si>
    <t xml:space="preserve">CGG_720 </t>
  </si>
  <si>
    <t xml:space="preserve">CGT_0 </t>
  </si>
  <si>
    <t xml:space="preserve">CGT_5 </t>
  </si>
  <si>
    <t>CGT_15</t>
  </si>
  <si>
    <t xml:space="preserve">CGT_30 </t>
  </si>
  <si>
    <t xml:space="preserve">CGT_90 </t>
  </si>
  <si>
    <t>CGT_270</t>
  </si>
  <si>
    <t>CGT_540</t>
  </si>
  <si>
    <t xml:space="preserve">CGT_720 </t>
  </si>
  <si>
    <t xml:space="preserve">CTA_0 </t>
  </si>
  <si>
    <t xml:space="preserve">CTA_5 </t>
  </si>
  <si>
    <t>CTA_15</t>
  </si>
  <si>
    <t xml:space="preserve">CTA_30 </t>
  </si>
  <si>
    <t xml:space="preserve">CTA_90 </t>
  </si>
  <si>
    <t>CTA_270</t>
  </si>
  <si>
    <t>CTA_540</t>
  </si>
  <si>
    <t xml:space="preserve">CTA_720 </t>
  </si>
  <si>
    <t xml:space="preserve">CTC_0 </t>
  </si>
  <si>
    <t xml:space="preserve">CTC_5 </t>
  </si>
  <si>
    <t>CTC_15</t>
  </si>
  <si>
    <t xml:space="preserve">CTC_30 </t>
  </si>
  <si>
    <t xml:space="preserve">CTC_90 </t>
  </si>
  <si>
    <t>CTC_270</t>
  </si>
  <si>
    <t>CTC_540</t>
  </si>
  <si>
    <t xml:space="preserve">CTC_720 </t>
  </si>
  <si>
    <t xml:space="preserve">CTG_0 </t>
  </si>
  <si>
    <t xml:space="preserve">CTG_5 </t>
  </si>
  <si>
    <t>CTG_15</t>
  </si>
  <si>
    <t xml:space="preserve">CTG_30 </t>
  </si>
  <si>
    <t xml:space="preserve">CTG_90 </t>
  </si>
  <si>
    <t>CTG_270</t>
  </si>
  <si>
    <t>CTG_540</t>
  </si>
  <si>
    <t xml:space="preserve">CTG_720 </t>
  </si>
  <si>
    <t xml:space="preserve">CTT_0 </t>
  </si>
  <si>
    <t xml:space="preserve">CTT_5 </t>
  </si>
  <si>
    <t>CTT_15</t>
  </si>
  <si>
    <t xml:space="preserve">CTT_30 </t>
  </si>
  <si>
    <t xml:space="preserve">CTT_90 </t>
  </si>
  <si>
    <t>CTT_270</t>
  </si>
  <si>
    <t>CTT_540</t>
  </si>
  <si>
    <t xml:space="preserve">CTT_720 </t>
  </si>
  <si>
    <t xml:space="preserve">GAA_0 </t>
  </si>
  <si>
    <t xml:space="preserve">GAA_5 </t>
  </si>
  <si>
    <t>GAA_15</t>
  </si>
  <si>
    <t xml:space="preserve">GAA_30 </t>
  </si>
  <si>
    <t xml:space="preserve">GAA_90 </t>
  </si>
  <si>
    <t>GAA_270</t>
  </si>
  <si>
    <t>GAA_540</t>
  </si>
  <si>
    <t xml:space="preserve">GAA_720 </t>
  </si>
  <si>
    <t xml:space="preserve">GAC_0 </t>
  </si>
  <si>
    <t xml:space="preserve">GAC_5 </t>
  </si>
  <si>
    <t>GAC_15</t>
  </si>
  <si>
    <t xml:space="preserve">GAC_30 </t>
  </si>
  <si>
    <t xml:space="preserve">GAC_90 </t>
  </si>
  <si>
    <t>GAC_270</t>
  </si>
  <si>
    <t>GAC_540</t>
  </si>
  <si>
    <t xml:space="preserve">GAC_720 </t>
  </si>
  <si>
    <t xml:space="preserve">GAG_0 </t>
  </si>
  <si>
    <t xml:space="preserve">GAG_5 </t>
  </si>
  <si>
    <t>GAG_15</t>
  </si>
  <si>
    <t xml:space="preserve">GAG_30 </t>
  </si>
  <si>
    <t xml:space="preserve">GAG_90 </t>
  </si>
  <si>
    <t>GAG_270</t>
  </si>
  <si>
    <t>GAG_540</t>
  </si>
  <si>
    <t xml:space="preserve">GAG_720 </t>
  </si>
  <si>
    <t xml:space="preserve">GAT_0 </t>
  </si>
  <si>
    <t xml:space="preserve">GAT_5 </t>
  </si>
  <si>
    <t>GAT_15</t>
  </si>
  <si>
    <t xml:space="preserve">GAT_30 </t>
  </si>
  <si>
    <t xml:space="preserve">GAT_90 </t>
  </si>
  <si>
    <t>GAT_270</t>
  </si>
  <si>
    <t>GAT_540</t>
  </si>
  <si>
    <t xml:space="preserve">GAT_720 </t>
  </si>
  <si>
    <t xml:space="preserve">GCA_0 </t>
  </si>
  <si>
    <t xml:space="preserve">GCA_5 </t>
  </si>
  <si>
    <t>GCA_15</t>
  </si>
  <si>
    <t xml:space="preserve">GCA_30 </t>
  </si>
  <si>
    <t xml:space="preserve">GCA_90 </t>
  </si>
  <si>
    <t>GCA_270</t>
  </si>
  <si>
    <t>GCA_540</t>
  </si>
  <si>
    <t xml:space="preserve">GCA_720 </t>
  </si>
  <si>
    <t xml:space="preserve">GCC_0 </t>
  </si>
  <si>
    <t xml:space="preserve">GCC_5 </t>
  </si>
  <si>
    <t>GCC_15</t>
  </si>
  <si>
    <t xml:space="preserve">GCC_30 </t>
  </si>
  <si>
    <t xml:space="preserve">GCC_90 </t>
  </si>
  <si>
    <t>GCC_270</t>
  </si>
  <si>
    <t>GCC_540</t>
  </si>
  <si>
    <t xml:space="preserve">GCC_720 </t>
  </si>
  <si>
    <t xml:space="preserve">GCG_0 </t>
  </si>
  <si>
    <t xml:space="preserve">GCG_5 </t>
  </si>
  <si>
    <t>GCG_15</t>
  </si>
  <si>
    <t xml:space="preserve">GCG_30 </t>
  </si>
  <si>
    <t xml:space="preserve">GCG_90 </t>
  </si>
  <si>
    <t>GCG_270</t>
  </si>
  <si>
    <t>GCG_540</t>
  </si>
  <si>
    <t xml:space="preserve">GCG_720 </t>
  </si>
  <si>
    <t xml:space="preserve">GCT_0 </t>
  </si>
  <si>
    <t xml:space="preserve">GCT_5 </t>
  </si>
  <si>
    <t>GCT_15</t>
  </si>
  <si>
    <t xml:space="preserve">GCT_30 </t>
  </si>
  <si>
    <t xml:space="preserve">GCT_90 </t>
  </si>
  <si>
    <t>GCT_270</t>
  </si>
  <si>
    <t>GCT_540</t>
  </si>
  <si>
    <t xml:space="preserve">GCT_720 </t>
  </si>
  <si>
    <t xml:space="preserve">GGA_0 </t>
  </si>
  <si>
    <t xml:space="preserve">GGA_5 </t>
  </si>
  <si>
    <t>GGA_15</t>
  </si>
  <si>
    <t xml:space="preserve">GGA_30 </t>
  </si>
  <si>
    <t xml:space="preserve">GGA_90 </t>
  </si>
  <si>
    <t>GGA_270</t>
  </si>
  <si>
    <t>GGA_540</t>
  </si>
  <si>
    <t xml:space="preserve">GGA_720 </t>
  </si>
  <si>
    <t xml:space="preserve">GGC_0 </t>
  </si>
  <si>
    <t xml:space="preserve">GGC_5 </t>
  </si>
  <si>
    <t>GGC_15</t>
  </si>
  <si>
    <t xml:space="preserve">GGC_30 </t>
  </si>
  <si>
    <t xml:space="preserve">GGC_90 </t>
  </si>
  <si>
    <t>GGC_270</t>
  </si>
  <si>
    <t>GGC_540</t>
  </si>
  <si>
    <t xml:space="preserve">GGC_720 </t>
  </si>
  <si>
    <t xml:space="preserve">GGG_0 </t>
  </si>
  <si>
    <t xml:space="preserve">GGG_5 </t>
  </si>
  <si>
    <t>GGG_15</t>
  </si>
  <si>
    <t xml:space="preserve">GGG_30 </t>
  </si>
  <si>
    <t xml:space="preserve">GGG_90 </t>
  </si>
  <si>
    <t>GGG_270</t>
  </si>
  <si>
    <t>GGG_540</t>
  </si>
  <si>
    <t xml:space="preserve">GGG_720 </t>
  </si>
  <si>
    <t xml:space="preserve">GGT_0 </t>
  </si>
  <si>
    <t xml:space="preserve">GGT_5 </t>
  </si>
  <si>
    <t>GGT_15</t>
  </si>
  <si>
    <t xml:space="preserve">GGT_30 </t>
  </si>
  <si>
    <t xml:space="preserve">GGT_90 </t>
  </si>
  <si>
    <t>GGT_270</t>
  </si>
  <si>
    <t>GGT_540</t>
  </si>
  <si>
    <t xml:space="preserve">GGT_720 </t>
  </si>
  <si>
    <t xml:space="preserve">GTA_0 </t>
  </si>
  <si>
    <t xml:space="preserve">GTA_5 </t>
  </si>
  <si>
    <t>GTA_15</t>
  </si>
  <si>
    <t xml:space="preserve">GTA_30 </t>
  </si>
  <si>
    <t xml:space="preserve">GTA_90 </t>
  </si>
  <si>
    <t>GTA_270</t>
  </si>
  <si>
    <t>GTA_540</t>
  </si>
  <si>
    <t xml:space="preserve">GTA_720 </t>
  </si>
  <si>
    <t xml:space="preserve">GTC_0 </t>
  </si>
  <si>
    <t xml:space="preserve">GTC_5 </t>
  </si>
  <si>
    <t>GTC_15</t>
  </si>
  <si>
    <t xml:space="preserve">GTC_30 </t>
  </si>
  <si>
    <t xml:space="preserve">GTC_90 </t>
  </si>
  <si>
    <t>GTC_270</t>
  </si>
  <si>
    <t>GTC_540</t>
  </si>
  <si>
    <t xml:space="preserve">GTC_720 </t>
  </si>
  <si>
    <t xml:space="preserve">GTG_0 </t>
  </si>
  <si>
    <t xml:space="preserve">GTG_5 </t>
  </si>
  <si>
    <t>GTG_15</t>
  </si>
  <si>
    <t xml:space="preserve">GTG_30 </t>
  </si>
  <si>
    <t xml:space="preserve">GTG_90 </t>
  </si>
  <si>
    <t>GTG_270</t>
  </si>
  <si>
    <t>GTG_540</t>
  </si>
  <si>
    <t xml:space="preserve">GTG_720 </t>
  </si>
  <si>
    <t xml:space="preserve">GTT_0 </t>
  </si>
  <si>
    <t xml:space="preserve">GTT_5 </t>
  </si>
  <si>
    <t>GTT_15</t>
  </si>
  <si>
    <t xml:space="preserve">GTT_30 </t>
  </si>
  <si>
    <t xml:space="preserve">GTT_90 </t>
  </si>
  <si>
    <t>GTT_270</t>
  </si>
  <si>
    <t>GTT_540</t>
  </si>
  <si>
    <t xml:space="preserve">GTT_720 </t>
  </si>
  <si>
    <t xml:space="preserve">TAA_0 </t>
  </si>
  <si>
    <t xml:space="preserve">TAA_5 </t>
  </si>
  <si>
    <t>TAA_15</t>
  </si>
  <si>
    <t xml:space="preserve">TAA_30 </t>
  </si>
  <si>
    <t xml:space="preserve">TAA_90 </t>
  </si>
  <si>
    <t>TAA_270</t>
  </si>
  <si>
    <t>TAA_540</t>
  </si>
  <si>
    <t xml:space="preserve">TAA_720 </t>
  </si>
  <si>
    <t xml:space="preserve">TAC_0 </t>
  </si>
  <si>
    <t xml:space="preserve">TAC_5 </t>
  </si>
  <si>
    <t>TAC_15</t>
  </si>
  <si>
    <t xml:space="preserve">TAC_30 </t>
  </si>
  <si>
    <t xml:space="preserve">TAC_90 </t>
  </si>
  <si>
    <t>TAC_270</t>
  </si>
  <si>
    <t>TAC_540</t>
  </si>
  <si>
    <t xml:space="preserve">TAC_720 </t>
  </si>
  <si>
    <t xml:space="preserve">TAG_0 </t>
  </si>
  <si>
    <t xml:space="preserve">TAG_5 </t>
  </si>
  <si>
    <t>TAG_15</t>
  </si>
  <si>
    <t xml:space="preserve">TAG_30 </t>
  </si>
  <si>
    <t xml:space="preserve">TAG_90 </t>
  </si>
  <si>
    <t>TAG_270</t>
  </si>
  <si>
    <t>TAG_540</t>
  </si>
  <si>
    <t xml:space="preserve">TAG_720 </t>
  </si>
  <si>
    <t xml:space="preserve">TAT_0 </t>
  </si>
  <si>
    <t xml:space="preserve">TAT_5 </t>
  </si>
  <si>
    <t>TAT_15</t>
  </si>
  <si>
    <t xml:space="preserve">TAT_30 </t>
  </si>
  <si>
    <t xml:space="preserve">TAT_90 </t>
  </si>
  <si>
    <t>TAT_270</t>
  </si>
  <si>
    <t>TAT_540</t>
  </si>
  <si>
    <t xml:space="preserve">TAT_720 </t>
  </si>
  <si>
    <t xml:space="preserve">TCA_0 </t>
  </si>
  <si>
    <t xml:space="preserve">TCA_5 </t>
  </si>
  <si>
    <t>TCA_15</t>
  </si>
  <si>
    <t xml:space="preserve">TCA_30 </t>
  </si>
  <si>
    <t xml:space="preserve">TCA_90 </t>
  </si>
  <si>
    <t>TCA_270</t>
  </si>
  <si>
    <t>TCA_540</t>
  </si>
  <si>
    <t xml:space="preserve">TCA_720 </t>
  </si>
  <si>
    <t xml:space="preserve">TCC_0 </t>
  </si>
  <si>
    <t xml:space="preserve">TCC_5 </t>
  </si>
  <si>
    <t>TCC_15</t>
  </si>
  <si>
    <t xml:space="preserve">TCC_30 </t>
  </si>
  <si>
    <t xml:space="preserve">TCC_90 </t>
  </si>
  <si>
    <t>TCC_270</t>
  </si>
  <si>
    <t>TCC_540</t>
  </si>
  <si>
    <t xml:space="preserve">TCC_720 </t>
  </si>
  <si>
    <t xml:space="preserve">TCG_0 </t>
  </si>
  <si>
    <t xml:space="preserve">TCG_5 </t>
  </si>
  <si>
    <t>TCG_15</t>
  </si>
  <si>
    <t xml:space="preserve">TCG_30 </t>
  </si>
  <si>
    <t xml:space="preserve">TCG_90 </t>
  </si>
  <si>
    <t>TCG_270</t>
  </si>
  <si>
    <t>TCG_540</t>
  </si>
  <si>
    <t xml:space="preserve">TCG_720 </t>
  </si>
  <si>
    <t xml:space="preserve">TCT_0 </t>
  </si>
  <si>
    <t xml:space="preserve">TCT_5 </t>
  </si>
  <si>
    <t>TCT_15</t>
  </si>
  <si>
    <t xml:space="preserve">TCT_30 </t>
  </si>
  <si>
    <t xml:space="preserve">TCT_90 </t>
  </si>
  <si>
    <t>TCT_270</t>
  </si>
  <si>
    <t>TCT_540</t>
  </si>
  <si>
    <t xml:space="preserve">TCT_720 </t>
  </si>
  <si>
    <t xml:space="preserve">TGA_0 </t>
  </si>
  <si>
    <t xml:space="preserve">TGA_5 </t>
  </si>
  <si>
    <t>TGA_15</t>
  </si>
  <si>
    <t xml:space="preserve">TGA_30 </t>
  </si>
  <si>
    <t xml:space="preserve">TGA_90 </t>
  </si>
  <si>
    <t>TGA_270</t>
  </si>
  <si>
    <t>TGA_540</t>
  </si>
  <si>
    <t xml:space="preserve">TGA_720 </t>
  </si>
  <si>
    <t xml:space="preserve">TGC_0 </t>
  </si>
  <si>
    <t xml:space="preserve">TGC_5 </t>
  </si>
  <si>
    <t>TGC_15</t>
  </si>
  <si>
    <t xml:space="preserve">TGC_30 </t>
  </si>
  <si>
    <t xml:space="preserve">TGC_90 </t>
  </si>
  <si>
    <t>TGC_270</t>
  </si>
  <si>
    <t>TGC_540</t>
  </si>
  <si>
    <t xml:space="preserve">TGC_720 </t>
  </si>
  <si>
    <t xml:space="preserve">TGG_0 </t>
  </si>
  <si>
    <t xml:space="preserve">TGG_5 </t>
  </si>
  <si>
    <t>TGG_15</t>
  </si>
  <si>
    <t xml:space="preserve">TGG_30 </t>
  </si>
  <si>
    <t xml:space="preserve">TGG_90 </t>
  </si>
  <si>
    <t>TGG_270</t>
  </si>
  <si>
    <t>TGG_540</t>
  </si>
  <si>
    <t xml:space="preserve">TGG_720 </t>
  </si>
  <si>
    <t xml:space="preserve">TGT_0 </t>
  </si>
  <si>
    <t xml:space="preserve">TGT_5 </t>
  </si>
  <si>
    <t>TGT_15</t>
  </si>
  <si>
    <t xml:space="preserve">TGT_30 </t>
  </si>
  <si>
    <t xml:space="preserve">TGT_90 </t>
  </si>
  <si>
    <t>TGT_270</t>
  </si>
  <si>
    <t>TGT_540</t>
  </si>
  <si>
    <t xml:space="preserve">TGT_720 </t>
  </si>
  <si>
    <t xml:space="preserve">TTA_0 </t>
  </si>
  <si>
    <t xml:space="preserve">TTA_5 </t>
  </si>
  <si>
    <t>TTA_15</t>
  </si>
  <si>
    <t xml:space="preserve">TTA_30 </t>
  </si>
  <si>
    <t xml:space="preserve">TTA_90 </t>
  </si>
  <si>
    <t>TTA_270</t>
  </si>
  <si>
    <t>TTA_540</t>
  </si>
  <si>
    <t xml:space="preserve">TTA_720 </t>
  </si>
  <si>
    <t xml:space="preserve">TTC_0 </t>
  </si>
  <si>
    <t xml:space="preserve">TTC_5 </t>
  </si>
  <si>
    <t>TTC_15</t>
  </si>
  <si>
    <t xml:space="preserve">TTC_30 </t>
  </si>
  <si>
    <t xml:space="preserve">TTC_90 </t>
  </si>
  <si>
    <t>TTC_270</t>
  </si>
  <si>
    <t>TTC_540</t>
  </si>
  <si>
    <t xml:space="preserve">TTC_720 </t>
  </si>
  <si>
    <t xml:space="preserve">TTG_0 </t>
  </si>
  <si>
    <t xml:space="preserve">TTG_5 </t>
  </si>
  <si>
    <t>TTG_15</t>
  </si>
  <si>
    <t xml:space="preserve">TTG_30 </t>
  </si>
  <si>
    <t xml:space="preserve">TTG_90 </t>
  </si>
  <si>
    <t>TTG_270</t>
  </si>
  <si>
    <t>TTG_540</t>
  </si>
  <si>
    <t xml:space="preserve">TTG_720 </t>
  </si>
  <si>
    <t xml:space="preserve">TTT_0 </t>
  </si>
  <si>
    <t xml:space="preserve">TTT_5 </t>
  </si>
  <si>
    <t>TTT_15</t>
  </si>
  <si>
    <t xml:space="preserve">TTT_30 </t>
  </si>
  <si>
    <t xml:space="preserve">TTT_90 </t>
  </si>
  <si>
    <t>TTT_270</t>
  </si>
  <si>
    <t>TTT_540</t>
  </si>
  <si>
    <t xml:space="preserve">TTT_720 </t>
  </si>
  <si>
    <t>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</si>
</sst>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n_1_left!$B$16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n_1_left!$A$17:$A$123</c:f>
              <c:strCache>
                <c:ptCount val="107"/>
                <c:pt idx="0">
                  <c:v>A1_0 min</c:v>
                </c:pt>
                <c:pt idx="1">
                  <c:v>A1_5 min</c:v>
                </c:pt>
                <c:pt idx="2">
                  <c:v>A1_15 min</c:v>
                </c:pt>
                <c:pt idx="3">
                  <c:v>A1_30 min</c:v>
                </c:pt>
                <c:pt idx="4">
                  <c:v>A1_90 min</c:v>
                </c:pt>
                <c:pt idx="5">
                  <c:v>A1_270 min</c:v>
                </c:pt>
                <c:pt idx="6">
                  <c:v>A1_540 min</c:v>
                </c:pt>
                <c:pt idx="7">
                  <c:v>A1_720 min</c:v>
                </c:pt>
                <c:pt idx="9">
                  <c:v>C1_0 min</c:v>
                </c:pt>
                <c:pt idx="10">
                  <c:v>C1_5 min</c:v>
                </c:pt>
                <c:pt idx="11">
                  <c:v>C1_15 min</c:v>
                </c:pt>
                <c:pt idx="12">
                  <c:v>C1_30 min</c:v>
                </c:pt>
                <c:pt idx="13">
                  <c:v>C1_90 min</c:v>
                </c:pt>
                <c:pt idx="14">
                  <c:v>C1_270 min</c:v>
                </c:pt>
                <c:pt idx="15">
                  <c:v>C1_540 min</c:v>
                </c:pt>
                <c:pt idx="16">
                  <c:v>C1_720 min</c:v>
                </c:pt>
                <c:pt idx="18">
                  <c:v>G1_0 min</c:v>
                </c:pt>
                <c:pt idx="19">
                  <c:v>G1_5 min</c:v>
                </c:pt>
                <c:pt idx="20">
                  <c:v>G1_15 min</c:v>
                </c:pt>
                <c:pt idx="21">
                  <c:v>G1_30 min</c:v>
                </c:pt>
                <c:pt idx="22">
                  <c:v>G1_90 min</c:v>
                </c:pt>
                <c:pt idx="23">
                  <c:v>G1_270 min</c:v>
                </c:pt>
                <c:pt idx="24">
                  <c:v>G1_540 min</c:v>
                </c:pt>
                <c:pt idx="25">
                  <c:v>G1_720 min</c:v>
                </c:pt>
                <c:pt idx="27">
                  <c:v>T1_0 min</c:v>
                </c:pt>
                <c:pt idx="28">
                  <c:v>T1_5 min</c:v>
                </c:pt>
                <c:pt idx="29">
                  <c:v>T1_15 min</c:v>
                </c:pt>
                <c:pt idx="30">
                  <c:v>T1_30 min</c:v>
                </c:pt>
                <c:pt idx="31">
                  <c:v>T1_90 min</c:v>
                </c:pt>
                <c:pt idx="32">
                  <c:v>T1_270 min</c:v>
                </c:pt>
                <c:pt idx="33">
                  <c:v>T1_540 min</c:v>
                </c:pt>
                <c:pt idx="34">
                  <c:v>T1_720 min</c:v>
                </c:pt>
                <c:pt idx="36">
                  <c:v>A2_0 min</c:v>
                </c:pt>
                <c:pt idx="37">
                  <c:v>A2_5 min</c:v>
                </c:pt>
                <c:pt idx="38">
                  <c:v>A2_15 min</c:v>
                </c:pt>
                <c:pt idx="39">
                  <c:v>A2_30 min</c:v>
                </c:pt>
                <c:pt idx="40">
                  <c:v>A2_90 min</c:v>
                </c:pt>
                <c:pt idx="41">
                  <c:v>A2_270 min</c:v>
                </c:pt>
                <c:pt idx="42">
                  <c:v>A2_540 min</c:v>
                </c:pt>
                <c:pt idx="43">
                  <c:v>A2_720 min</c:v>
                </c:pt>
                <c:pt idx="45">
                  <c:v>C2_0 min</c:v>
                </c:pt>
                <c:pt idx="46">
                  <c:v>C2_5 min</c:v>
                </c:pt>
                <c:pt idx="47">
                  <c:v>C2_15 min</c:v>
                </c:pt>
                <c:pt idx="48">
                  <c:v>C2_30 min</c:v>
                </c:pt>
                <c:pt idx="49">
                  <c:v>C2_90 min</c:v>
                </c:pt>
                <c:pt idx="50">
                  <c:v>C2_270 min</c:v>
                </c:pt>
                <c:pt idx="51">
                  <c:v>C2_540 min</c:v>
                </c:pt>
                <c:pt idx="52">
                  <c:v>C2_720 min</c:v>
                </c:pt>
                <c:pt idx="54">
                  <c:v>G2_0 min</c:v>
                </c:pt>
                <c:pt idx="55">
                  <c:v>G2_5 min</c:v>
                </c:pt>
                <c:pt idx="56">
                  <c:v>G2_15 min</c:v>
                </c:pt>
                <c:pt idx="57">
                  <c:v>G2_30 min</c:v>
                </c:pt>
                <c:pt idx="58">
                  <c:v>G2_90 min</c:v>
                </c:pt>
                <c:pt idx="59">
                  <c:v>G2_270 min</c:v>
                </c:pt>
                <c:pt idx="60">
                  <c:v>G2_540 min</c:v>
                </c:pt>
                <c:pt idx="61">
                  <c:v>G2_720 min</c:v>
                </c:pt>
                <c:pt idx="63">
                  <c:v>T2_0 min</c:v>
                </c:pt>
                <c:pt idx="64">
                  <c:v>T2_5 min</c:v>
                </c:pt>
                <c:pt idx="65">
                  <c:v>T2_15 min</c:v>
                </c:pt>
                <c:pt idx="66">
                  <c:v>T2_30 min</c:v>
                </c:pt>
                <c:pt idx="67">
                  <c:v>T2_90 min</c:v>
                </c:pt>
                <c:pt idx="68">
                  <c:v>T2_270 min</c:v>
                </c:pt>
                <c:pt idx="69">
                  <c:v>T2_540 min</c:v>
                </c:pt>
                <c:pt idx="70">
                  <c:v>T2_720 min</c:v>
                </c:pt>
                <c:pt idx="72">
                  <c:v>A3_0 min</c:v>
                </c:pt>
                <c:pt idx="73">
                  <c:v>A3_5 min</c:v>
                </c:pt>
                <c:pt idx="74">
                  <c:v>A3_15 min</c:v>
                </c:pt>
                <c:pt idx="75">
                  <c:v>A3_30 min</c:v>
                </c:pt>
                <c:pt idx="76">
                  <c:v>A3_90 min</c:v>
                </c:pt>
                <c:pt idx="77">
                  <c:v>A3_270 min</c:v>
                </c:pt>
                <c:pt idx="78">
                  <c:v>A3_540 min</c:v>
                </c:pt>
                <c:pt idx="79">
                  <c:v>A3_720 min</c:v>
                </c:pt>
                <c:pt idx="81">
                  <c:v>C3_0 min</c:v>
                </c:pt>
                <c:pt idx="82">
                  <c:v>C3_5 min</c:v>
                </c:pt>
                <c:pt idx="83">
                  <c:v>C3_15 min</c:v>
                </c:pt>
                <c:pt idx="84">
                  <c:v>C3_30 min</c:v>
                </c:pt>
                <c:pt idx="85">
                  <c:v>C3_90 min</c:v>
                </c:pt>
                <c:pt idx="86">
                  <c:v>C3_270 min</c:v>
                </c:pt>
                <c:pt idx="87">
                  <c:v>C3_540 min</c:v>
                </c:pt>
                <c:pt idx="88">
                  <c:v>C3_720 min</c:v>
                </c:pt>
                <c:pt idx="90">
                  <c:v>G3_0 min</c:v>
                </c:pt>
                <c:pt idx="91">
                  <c:v>G3_5 min</c:v>
                </c:pt>
                <c:pt idx="92">
                  <c:v>G3_15 min</c:v>
                </c:pt>
                <c:pt idx="93">
                  <c:v>G3_30 min</c:v>
                </c:pt>
                <c:pt idx="94">
                  <c:v>G3_90 min</c:v>
                </c:pt>
                <c:pt idx="95">
                  <c:v>G3_270 min</c:v>
                </c:pt>
                <c:pt idx="96">
                  <c:v>G3_540 min</c:v>
                </c:pt>
                <c:pt idx="97">
                  <c:v>G3_720 min</c:v>
                </c:pt>
                <c:pt idx="99">
                  <c:v>T3_0 min</c:v>
                </c:pt>
                <c:pt idx="100">
                  <c:v>T3_5 min</c:v>
                </c:pt>
                <c:pt idx="101">
                  <c:v>T3_15 min</c:v>
                </c:pt>
                <c:pt idx="102">
                  <c:v>T3_30 min</c:v>
                </c:pt>
                <c:pt idx="103">
                  <c:v>T3_90 min</c:v>
                </c:pt>
                <c:pt idx="104">
                  <c:v>T3_270 min</c:v>
                </c:pt>
                <c:pt idx="105">
                  <c:v>T3_540 min</c:v>
                </c:pt>
                <c:pt idx="106">
                  <c:v>T3_720 min</c:v>
                </c:pt>
              </c:strCache>
            </c:strRef>
          </c:cat>
          <c:val>
            <c:numRef>
              <c:f>n_1_left!$B$17:$B$123</c:f>
              <c:numCache>
                <c:formatCode>General</c:formatCode>
                <c:ptCount val="107"/>
                <c:pt idx="0">
                  <c:v>24.676956256387779</c:v>
                </c:pt>
                <c:pt idx="1">
                  <c:v>24.565370565027141</c:v>
                </c:pt>
                <c:pt idx="2">
                  <c:v>24.315926641186145</c:v>
                </c:pt>
                <c:pt idx="3">
                  <c:v>24.28551500443719</c:v>
                </c:pt>
                <c:pt idx="4">
                  <c:v>24.285437346764681</c:v>
                </c:pt>
                <c:pt idx="5">
                  <c:v>24.24700250126039</c:v>
                </c:pt>
                <c:pt idx="6">
                  <c:v>24.295040074796333</c:v>
                </c:pt>
                <c:pt idx="7">
                  <c:v>24.253003463865124</c:v>
                </c:pt>
                <c:pt idx="9">
                  <c:v>17.104488466080127</c:v>
                </c:pt>
                <c:pt idx="10">
                  <c:v>16.957792557174056</c:v>
                </c:pt>
                <c:pt idx="11">
                  <c:v>17.004318318018523</c:v>
                </c:pt>
                <c:pt idx="12">
                  <c:v>16.992161653251699</c:v>
                </c:pt>
                <c:pt idx="13">
                  <c:v>17.033426211600382</c:v>
                </c:pt>
                <c:pt idx="14">
                  <c:v>17.015928329736912</c:v>
                </c:pt>
                <c:pt idx="15">
                  <c:v>17.028547742371035</c:v>
                </c:pt>
                <c:pt idx="16">
                  <c:v>17.000189595497947</c:v>
                </c:pt>
                <c:pt idx="18">
                  <c:v>26.437902756879687</c:v>
                </c:pt>
                <c:pt idx="19">
                  <c:v>27.77031422526597</c:v>
                </c:pt>
                <c:pt idx="20">
                  <c:v>29.162036331020591</c:v>
                </c:pt>
                <c:pt idx="21">
                  <c:v>29.486706003450369</c:v>
                </c:pt>
                <c:pt idx="22">
                  <c:v>29.461115158134021</c:v>
                </c:pt>
                <c:pt idx="23">
                  <c:v>29.352879297902163</c:v>
                </c:pt>
                <c:pt idx="24">
                  <c:v>29.209537756938463</c:v>
                </c:pt>
                <c:pt idx="25">
                  <c:v>29.079594524225715</c:v>
                </c:pt>
                <c:pt idx="27">
                  <c:v>31.78065252065241</c:v>
                </c:pt>
                <c:pt idx="28">
                  <c:v>30.706522652532836</c:v>
                </c:pt>
                <c:pt idx="29">
                  <c:v>29.517718709774744</c:v>
                </c:pt>
                <c:pt idx="30">
                  <c:v>29.235617338860742</c:v>
                </c:pt>
                <c:pt idx="31">
                  <c:v>29.22002128350092</c:v>
                </c:pt>
                <c:pt idx="32">
                  <c:v>29.384189871100531</c:v>
                </c:pt>
                <c:pt idx="33">
                  <c:v>29.466874425894169</c:v>
                </c:pt>
                <c:pt idx="34">
                  <c:v>29.667212416411214</c:v>
                </c:pt>
                <c:pt idx="36">
                  <c:v>24.073023808640677</c:v>
                </c:pt>
                <c:pt idx="37">
                  <c:v>23.652036881435944</c:v>
                </c:pt>
                <c:pt idx="38">
                  <c:v>23.027132996392151</c:v>
                </c:pt>
                <c:pt idx="39">
                  <c:v>22.980771942902184</c:v>
                </c:pt>
                <c:pt idx="40">
                  <c:v>22.955566754028165</c:v>
                </c:pt>
                <c:pt idx="41">
                  <c:v>23.057733667068586</c:v>
                </c:pt>
                <c:pt idx="42">
                  <c:v>22.992888661909745</c:v>
                </c:pt>
                <c:pt idx="43">
                  <c:v>22.995454080690653</c:v>
                </c:pt>
                <c:pt idx="45">
                  <c:v>16.845929072250275</c:v>
                </c:pt>
                <c:pt idx="46">
                  <c:v>16.866502026191359</c:v>
                </c:pt>
                <c:pt idx="47">
                  <c:v>17.050545922195624</c:v>
                </c:pt>
                <c:pt idx="48">
                  <c:v>17.056799535021174</c:v>
                </c:pt>
                <c:pt idx="49">
                  <c:v>17.080535315902935</c:v>
                </c:pt>
                <c:pt idx="50">
                  <c:v>17.091834670328542</c:v>
                </c:pt>
                <c:pt idx="51">
                  <c:v>17.079360524979009</c:v>
                </c:pt>
                <c:pt idx="52">
                  <c:v>17.031903682147497</c:v>
                </c:pt>
                <c:pt idx="54">
                  <c:v>27.808108716399754</c:v>
                </c:pt>
                <c:pt idx="55">
                  <c:v>28.630337630385348</c:v>
                </c:pt>
                <c:pt idx="56">
                  <c:v>29.170145161438398</c:v>
                </c:pt>
                <c:pt idx="57">
                  <c:v>29.327921346226525</c:v>
                </c:pt>
                <c:pt idx="58">
                  <c:v>29.2660203393601</c:v>
                </c:pt>
                <c:pt idx="59">
                  <c:v>29.126666471621192</c:v>
                </c:pt>
                <c:pt idx="60">
                  <c:v>29.155394281342435</c:v>
                </c:pt>
                <c:pt idx="61">
                  <c:v>29.148912852342729</c:v>
                </c:pt>
                <c:pt idx="63">
                  <c:v>31.272938402709293</c:v>
                </c:pt>
                <c:pt idx="64">
                  <c:v>30.851123461987346</c:v>
                </c:pt>
                <c:pt idx="65">
                  <c:v>30.752175919973823</c:v>
                </c:pt>
                <c:pt idx="66">
                  <c:v>30.634507175850118</c:v>
                </c:pt>
                <c:pt idx="67">
                  <c:v>30.697877590708806</c:v>
                </c:pt>
                <c:pt idx="68">
                  <c:v>30.723765190981677</c:v>
                </c:pt>
                <c:pt idx="69">
                  <c:v>30.772356531768814</c:v>
                </c:pt>
                <c:pt idx="70">
                  <c:v>30.823729384819121</c:v>
                </c:pt>
                <c:pt idx="72">
                  <c:v>23.994953212983532</c:v>
                </c:pt>
                <c:pt idx="73">
                  <c:v>23.692355631774436</c:v>
                </c:pt>
                <c:pt idx="74">
                  <c:v>23.235934190017822</c:v>
                </c:pt>
                <c:pt idx="75">
                  <c:v>23.210559681316017</c:v>
                </c:pt>
                <c:pt idx="76">
                  <c:v>23.189310868444892</c:v>
                </c:pt>
                <c:pt idx="77">
                  <c:v>23.303991494940323</c:v>
                </c:pt>
                <c:pt idx="78">
                  <c:v>23.201967256522465</c:v>
                </c:pt>
                <c:pt idx="79">
                  <c:v>23.204237424237313</c:v>
                </c:pt>
                <c:pt idx="81">
                  <c:v>16.745395675485515</c:v>
                </c:pt>
                <c:pt idx="82">
                  <c:v>16.756894637792204</c:v>
                </c:pt>
                <c:pt idx="83">
                  <c:v>16.916823399076144</c:v>
                </c:pt>
                <c:pt idx="84">
                  <c:v>16.932122081642781</c:v>
                </c:pt>
                <c:pt idx="85">
                  <c:v>16.948176538024757</c:v>
                </c:pt>
                <c:pt idx="86">
                  <c:v>16.971902059949237</c:v>
                </c:pt>
                <c:pt idx="87">
                  <c:v>16.943218664311608</c:v>
                </c:pt>
                <c:pt idx="88">
                  <c:v>16.895475559847174</c:v>
                </c:pt>
                <c:pt idx="90">
                  <c:v>27.770332102038907</c:v>
                </c:pt>
                <c:pt idx="91">
                  <c:v>28.540502600224439</c:v>
                </c:pt>
                <c:pt idx="92">
                  <c:v>29.056468479072269</c:v>
                </c:pt>
                <c:pt idx="93">
                  <c:v>29.213551843525359</c:v>
                </c:pt>
                <c:pt idx="94">
                  <c:v>29.155058458779187</c:v>
                </c:pt>
                <c:pt idx="95">
                  <c:v>29.031194962577729</c:v>
                </c:pt>
                <c:pt idx="96">
                  <c:v>29.05563169578252</c:v>
                </c:pt>
                <c:pt idx="97">
                  <c:v>29.048825612853424</c:v>
                </c:pt>
                <c:pt idx="99">
                  <c:v>31.489319009492039</c:v>
                </c:pt>
                <c:pt idx="100">
                  <c:v>31.010247130208924</c:v>
                </c:pt>
                <c:pt idx="101">
                  <c:v>30.790773931833769</c:v>
                </c:pt>
                <c:pt idx="102">
                  <c:v>30.643766393515843</c:v>
                </c:pt>
                <c:pt idx="103">
                  <c:v>30.707454134751167</c:v>
                </c:pt>
                <c:pt idx="104">
                  <c:v>30.692911482532715</c:v>
                </c:pt>
                <c:pt idx="105">
                  <c:v>30.799182383383407</c:v>
                </c:pt>
                <c:pt idx="106">
                  <c:v>30.851461403062093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2-4518-A9BC-87ECAD69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95640"/>
        <c:axId val="430895968"/>
      </c:barChart>
      <c:catAx>
        <c:axId val="4308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95968"/>
        <c:crosses val="autoZero"/>
        <c:auto val="1"/>
        <c:lblAlgn val="ctr"/>
        <c:lblOffset val="100"/>
        <c:noMultiLvlLbl val="0"/>
      </c:catAx>
      <c:valAx>
        <c:axId val="430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n_3_right!$P$7:$P$14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n_3_right!$R$7:$R$14</c:f>
              <c:numCache>
                <c:formatCode>General</c:formatCode>
                <c:ptCount val="8"/>
                <c:pt idx="0">
                  <c:v>1.5625</c:v>
                </c:pt>
                <c:pt idx="1">
                  <c:v>1.4717489299752888</c:v>
                </c:pt>
                <c:pt idx="2">
                  <c:v>1.3477314154208144</c:v>
                </c:pt>
                <c:pt idx="3">
                  <c:v>1.3282377556153961</c:v>
                </c:pt>
                <c:pt idx="4">
                  <c:v>1.3321874949365007</c:v>
                </c:pt>
                <c:pt idx="5">
                  <c:v>1.3490887058656131</c:v>
                </c:pt>
                <c:pt idx="6">
                  <c:v>1.3385501827332786</c:v>
                </c:pt>
                <c:pt idx="7">
                  <c:v>1.3443349496230772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B0E-A34A-4F5321CEED84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n_3_right!$P$16:$P$23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n_3_right!$R$16:$R$23</c:f>
              <c:numCache>
                <c:formatCode>General</c:formatCode>
                <c:ptCount val="8"/>
                <c:pt idx="0">
                  <c:v>1.5625</c:v>
                </c:pt>
                <c:pt idx="1">
                  <c:v>1.5283604602830103</c:v>
                </c:pt>
                <c:pt idx="2">
                  <c:v>1.4839931780499054</c:v>
                </c:pt>
                <c:pt idx="3">
                  <c:v>1.478426825253415</c:v>
                </c:pt>
                <c:pt idx="4">
                  <c:v>1.4800625645166359</c:v>
                </c:pt>
                <c:pt idx="5">
                  <c:v>1.488917885385062</c:v>
                </c:pt>
                <c:pt idx="6">
                  <c:v>1.4829989186073551</c:v>
                </c:pt>
                <c:pt idx="7">
                  <c:v>1.4760964328978408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C-4B0E-A34A-4F5321CEED84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n_3_right!$P$25:$P$32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n_3_right!$R$25:$R$32</c:f>
              <c:numCache>
                <c:formatCode>General</c:formatCode>
                <c:ptCount val="8"/>
                <c:pt idx="0">
                  <c:v>1.5625</c:v>
                </c:pt>
                <c:pt idx="1">
                  <c:v>1.5299510715412719</c:v>
                </c:pt>
                <c:pt idx="2">
                  <c:v>1.4633207441057787</c:v>
                </c:pt>
                <c:pt idx="3">
                  <c:v>1.4621013604132735</c:v>
                </c:pt>
                <c:pt idx="4">
                  <c:v>1.4580095519110097</c:v>
                </c:pt>
                <c:pt idx="5">
                  <c:v>1.4731500692770607</c:v>
                </c:pt>
                <c:pt idx="6">
                  <c:v>1.4581562526384431</c:v>
                </c:pt>
                <c:pt idx="7">
                  <c:v>1.4570629772650805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C-4B0E-A34A-4F5321CEED84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n_3_right!$P$34:$P$41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n_3_right!$R$34:$R$41</c:f>
              <c:numCache>
                <c:formatCode>General</c:formatCode>
                <c:ptCount val="8"/>
                <c:pt idx="0">
                  <c:v>1.5625</c:v>
                </c:pt>
                <c:pt idx="1">
                  <c:v>1.4979189009825626</c:v>
                </c:pt>
                <c:pt idx="2">
                  <c:v>1.4057970181317909</c:v>
                </c:pt>
                <c:pt idx="3">
                  <c:v>1.3943321139124059</c:v>
                </c:pt>
                <c:pt idx="4">
                  <c:v>1.3933354414811703</c:v>
                </c:pt>
                <c:pt idx="5">
                  <c:v>1.4074506190723051</c:v>
                </c:pt>
                <c:pt idx="6">
                  <c:v>1.4007627415852959</c:v>
                </c:pt>
                <c:pt idx="7">
                  <c:v>1.4027553859436972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C-4B0E-A34A-4F5321CEED84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n_3_right!$P$43:$P$50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n_3_right!$R$43:$R$50</c:f>
              <c:numCache>
                <c:formatCode>General</c:formatCode>
                <c:ptCount val="8"/>
                <c:pt idx="0">
                  <c:v>1.5625</c:v>
                </c:pt>
                <c:pt idx="1">
                  <c:v>1.5712885460538542</c:v>
                </c:pt>
                <c:pt idx="2">
                  <c:v>1.6018907852720976</c:v>
                </c:pt>
                <c:pt idx="3">
                  <c:v>1.6039754100454922</c:v>
                </c:pt>
                <c:pt idx="4">
                  <c:v>1.6056345638527929</c:v>
                </c:pt>
                <c:pt idx="5">
                  <c:v>1.6029798725011928</c:v>
                </c:pt>
                <c:pt idx="6">
                  <c:v>1.604862395096267</c:v>
                </c:pt>
                <c:pt idx="7">
                  <c:v>1.5901056434322935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C-4B0E-A34A-4F5321CEED84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n_3_right!$P$52:$P$59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n_3_right!$R$52:$R$59</c:f>
              <c:numCache>
                <c:formatCode>General</c:formatCode>
                <c:ptCount val="8"/>
                <c:pt idx="0">
                  <c:v>1.5625</c:v>
                </c:pt>
                <c:pt idx="1">
                  <c:v>1.5828789659525198</c:v>
                </c:pt>
                <c:pt idx="2">
                  <c:v>1.6030724332697059</c:v>
                </c:pt>
                <c:pt idx="3">
                  <c:v>1.6045520789611634</c:v>
                </c:pt>
                <c:pt idx="4">
                  <c:v>1.6056259014530339</c:v>
                </c:pt>
                <c:pt idx="5">
                  <c:v>1.6119091280488451</c:v>
                </c:pt>
                <c:pt idx="6">
                  <c:v>1.6074504367257068</c:v>
                </c:pt>
                <c:pt idx="7">
                  <c:v>1.5938814346009154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9C-4B0E-A34A-4F5321CEED84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n_3_right!$P$61:$P$68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n_3_right!$R$61:$R$68</c:f>
              <c:numCache>
                <c:formatCode>General</c:formatCode>
                <c:ptCount val="8"/>
                <c:pt idx="0">
                  <c:v>1.5625</c:v>
                </c:pt>
                <c:pt idx="1">
                  <c:v>1.6068104432199219</c:v>
                </c:pt>
                <c:pt idx="2">
                  <c:v>1.6724811150631802</c:v>
                </c:pt>
                <c:pt idx="3">
                  <c:v>1.6830813304892871</c:v>
                </c:pt>
                <c:pt idx="4">
                  <c:v>1.6825252722143316</c:v>
                </c:pt>
                <c:pt idx="5">
                  <c:v>1.672733611375065</c:v>
                </c:pt>
                <c:pt idx="6">
                  <c:v>1.6758862715363008</c:v>
                </c:pt>
                <c:pt idx="7">
                  <c:v>1.6628523205264041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C-4B0E-A34A-4F5321CEED84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n_3_right!$P$70:$P$77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n_3_right!$R$70:$R$77</c:f>
              <c:numCache>
                <c:formatCode>General</c:formatCode>
                <c:ptCount val="8"/>
                <c:pt idx="0">
                  <c:v>1.5625</c:v>
                </c:pt>
                <c:pt idx="1">
                  <c:v>1.5330153432906424</c:v>
                </c:pt>
                <c:pt idx="2">
                  <c:v>1.55657788411748</c:v>
                </c:pt>
                <c:pt idx="3">
                  <c:v>1.5520600108459823</c:v>
                </c:pt>
                <c:pt idx="4">
                  <c:v>1.5599089678885321</c:v>
                </c:pt>
                <c:pt idx="5">
                  <c:v>1.5538582256326476</c:v>
                </c:pt>
                <c:pt idx="6">
                  <c:v>1.5617709138846911</c:v>
                </c:pt>
                <c:pt idx="7">
                  <c:v>1.5512987624516694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9C-4B0E-A34A-4F5321CEED84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n_3_right!$P$79:$P$86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n_3_right!$R$79:$R$86</c:f>
              <c:numCache>
                <c:formatCode>General</c:formatCode>
                <c:ptCount val="8"/>
                <c:pt idx="0">
                  <c:v>1.5625</c:v>
                </c:pt>
                <c:pt idx="1">
                  <c:v>1.5566591418127396</c:v>
                </c:pt>
                <c:pt idx="2">
                  <c:v>1.5616699664595735</c:v>
                </c:pt>
                <c:pt idx="3">
                  <c:v>1.5633707901202325</c:v>
                </c:pt>
                <c:pt idx="4">
                  <c:v>1.5639279134691848</c:v>
                </c:pt>
                <c:pt idx="5">
                  <c:v>1.5610583137003935</c:v>
                </c:pt>
                <c:pt idx="6">
                  <c:v>1.5600727757560091</c:v>
                </c:pt>
                <c:pt idx="7">
                  <c:v>1.5549152267959285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9C-4B0E-A34A-4F5321CEED84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n_3_right!$P$88:$P$95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n_3_right!$R$88:$R$95</c:f>
              <c:numCache>
                <c:formatCode>General</c:formatCode>
                <c:ptCount val="8"/>
                <c:pt idx="0">
                  <c:v>1.5625</c:v>
                </c:pt>
                <c:pt idx="1">
                  <c:v>1.5979152780949131</c:v>
                </c:pt>
                <c:pt idx="2">
                  <c:v>1.6635185981484608</c:v>
                </c:pt>
                <c:pt idx="3">
                  <c:v>1.6717139413246014</c:v>
                </c:pt>
                <c:pt idx="4">
                  <c:v>1.6729564378924391</c:v>
                </c:pt>
                <c:pt idx="5">
                  <c:v>1.6688046021884031</c:v>
                </c:pt>
                <c:pt idx="6">
                  <c:v>1.6678542362581348</c:v>
                </c:pt>
                <c:pt idx="7">
                  <c:v>1.6520719271756448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9C-4B0E-A34A-4F5321CEED84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n_3_right!$P$97:$P$104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n_3_right!$R$97:$R$104</c:f>
              <c:numCache>
                <c:formatCode>General</c:formatCode>
                <c:ptCount val="8"/>
                <c:pt idx="0">
                  <c:v>1.5625</c:v>
                </c:pt>
                <c:pt idx="1">
                  <c:v>1.6081512001204927</c:v>
                </c:pt>
                <c:pt idx="2">
                  <c:v>1.6571456283909758</c:v>
                </c:pt>
                <c:pt idx="3">
                  <c:v>1.6696640927454092</c:v>
                </c:pt>
                <c:pt idx="4">
                  <c:v>1.6664737309350359</c:v>
                </c:pt>
                <c:pt idx="5">
                  <c:v>1.6598999994074781</c:v>
                </c:pt>
                <c:pt idx="6">
                  <c:v>1.6570106157699982</c:v>
                </c:pt>
                <c:pt idx="7">
                  <c:v>1.651817282286161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9C-4B0E-A34A-4F5321CEED84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n_3_right!$P$106:$P$113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n_3_right!$R$106:$R$113</c:f>
              <c:numCache>
                <c:formatCode>General</c:formatCode>
                <c:ptCount val="8"/>
                <c:pt idx="0">
                  <c:v>1.5625</c:v>
                </c:pt>
                <c:pt idx="1">
                  <c:v>1.5782641400851425</c:v>
                </c:pt>
                <c:pt idx="2">
                  <c:v>1.6228632310349416</c:v>
                </c:pt>
                <c:pt idx="3">
                  <c:v>1.6272588942596509</c:v>
                </c:pt>
                <c:pt idx="4">
                  <c:v>1.6333684103731398</c:v>
                </c:pt>
                <c:pt idx="5">
                  <c:v>1.6257050597870353</c:v>
                </c:pt>
                <c:pt idx="6">
                  <c:v>1.6244757064084201</c:v>
                </c:pt>
                <c:pt idx="7">
                  <c:v>1.6188967112162309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9C-4B0E-A34A-4F5321CEED84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n_3_right!$P$115:$P$122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n_3_right!$R$115:$R$122</c:f>
              <c:numCache>
                <c:formatCode>General</c:formatCode>
                <c:ptCount val="8"/>
                <c:pt idx="0">
                  <c:v>1.5625</c:v>
                </c:pt>
                <c:pt idx="1">
                  <c:v>1.5397738598637458</c:v>
                </c:pt>
                <c:pt idx="2">
                  <c:v>1.5672432511111383</c:v>
                </c:pt>
                <c:pt idx="3">
                  <c:v>1.5519896415866419</c:v>
                </c:pt>
                <c:pt idx="4">
                  <c:v>1.5636438200026086</c:v>
                </c:pt>
                <c:pt idx="5">
                  <c:v>1.554906118443492</c:v>
                </c:pt>
                <c:pt idx="6">
                  <c:v>1.564815459864596</c:v>
                </c:pt>
                <c:pt idx="7">
                  <c:v>1.5612693604096508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D9C-4B0E-A34A-4F5321CEED84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n_3_right!$P$124:$P$131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n_3_right!$R$124:$R$131</c:f>
              <c:numCache>
                <c:formatCode>General</c:formatCode>
                <c:ptCount val="8"/>
                <c:pt idx="0">
                  <c:v>1.5625</c:v>
                </c:pt>
                <c:pt idx="1">
                  <c:v>1.5669148730328022</c:v>
                </c:pt>
                <c:pt idx="2">
                  <c:v>1.6002550230130907</c:v>
                </c:pt>
                <c:pt idx="3">
                  <c:v>1.5936794095609663</c:v>
                </c:pt>
                <c:pt idx="4">
                  <c:v>1.6012181293770573</c:v>
                </c:pt>
                <c:pt idx="5">
                  <c:v>1.5900713673901765</c:v>
                </c:pt>
                <c:pt idx="6">
                  <c:v>1.6014725964462881</c:v>
                </c:pt>
                <c:pt idx="7">
                  <c:v>1.5942824536773628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9C-4B0E-A34A-4F5321CEED84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n_3_right!$P$133:$P$140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n_3_right!$R$133:$R$140</c:f>
              <c:numCache>
                <c:formatCode>General</c:formatCode>
                <c:ptCount val="8"/>
                <c:pt idx="0">
                  <c:v>1.5625</c:v>
                </c:pt>
                <c:pt idx="1">
                  <c:v>1.6119601015641905</c:v>
                </c:pt>
                <c:pt idx="2">
                  <c:v>1.6806344688935562</c:v>
                </c:pt>
                <c:pt idx="3">
                  <c:v>1.6910134929485225</c:v>
                </c:pt>
                <c:pt idx="4">
                  <c:v>1.6887692004622794</c:v>
                </c:pt>
                <c:pt idx="5">
                  <c:v>1.6793934730582796</c:v>
                </c:pt>
                <c:pt idx="6">
                  <c:v>1.6826696382519755</c:v>
                </c:pt>
                <c:pt idx="7">
                  <c:v>1.6736023520292396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9C-4B0E-A34A-4F5321CEED84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n_3_right!$P$142:$P$149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n_3_right!$R$142:$R$149</c:f>
              <c:numCache>
                <c:formatCode>General</c:formatCode>
                <c:ptCount val="8"/>
                <c:pt idx="0">
                  <c:v>1.5625</c:v>
                </c:pt>
                <c:pt idx="1">
                  <c:v>1.5044366862700749</c:v>
                </c:pt>
                <c:pt idx="2">
                  <c:v>1.4680006783120925</c:v>
                </c:pt>
                <c:pt idx="3">
                  <c:v>1.4504899000668845</c:v>
                </c:pt>
                <c:pt idx="4">
                  <c:v>1.4544938075624312</c:v>
                </c:pt>
                <c:pt idx="5">
                  <c:v>1.4518626102040435</c:v>
                </c:pt>
                <c:pt idx="6">
                  <c:v>1.46900404487597</c:v>
                </c:pt>
                <c:pt idx="7">
                  <c:v>1.4705556532881972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D9C-4B0E-A34A-4F5321CEED84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n_3_right!$P$151:$P$158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n_3_right!$R$151:$R$158</c:f>
              <c:numCache>
                <c:formatCode>General</c:formatCode>
                <c:ptCount val="8"/>
                <c:pt idx="0">
                  <c:v>1.5625</c:v>
                </c:pt>
                <c:pt idx="1">
                  <c:v>1.5130659595064917</c:v>
                </c:pt>
                <c:pt idx="2">
                  <c:v>1.4132390745966026</c:v>
                </c:pt>
                <c:pt idx="3">
                  <c:v>1.4039797672668859</c:v>
                </c:pt>
                <c:pt idx="4">
                  <c:v>1.4024220546250517</c:v>
                </c:pt>
                <c:pt idx="5">
                  <c:v>1.4141731201330978</c:v>
                </c:pt>
                <c:pt idx="6">
                  <c:v>1.4055153457947385</c:v>
                </c:pt>
                <c:pt idx="7">
                  <c:v>1.4121859693267027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D9C-4B0E-A34A-4F5321CEED84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n_3_right!$P$160:$P$167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n_3_right!$R$160:$R$167</c:f>
              <c:numCache>
                <c:formatCode>General</c:formatCode>
                <c:ptCount val="8"/>
                <c:pt idx="0">
                  <c:v>1.5625</c:v>
                </c:pt>
                <c:pt idx="1">
                  <c:v>1.5738131264293933</c:v>
                </c:pt>
                <c:pt idx="2">
                  <c:v>1.5973492069452362</c:v>
                </c:pt>
                <c:pt idx="3">
                  <c:v>1.5980159130655935</c:v>
                </c:pt>
                <c:pt idx="4">
                  <c:v>1.5985865040485228</c:v>
                </c:pt>
                <c:pt idx="5">
                  <c:v>1.5967210052695631</c:v>
                </c:pt>
                <c:pt idx="6">
                  <c:v>1.6001959851697063</c:v>
                </c:pt>
                <c:pt idx="7">
                  <c:v>1.5917340762451604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D9C-4B0E-A34A-4F5321CEED84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n_3_right!$P$169:$P$176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n_3_right!$R$169:$R$176</c:f>
              <c:numCache>
                <c:formatCode>General</c:formatCode>
                <c:ptCount val="8"/>
                <c:pt idx="0">
                  <c:v>1.5625</c:v>
                </c:pt>
                <c:pt idx="1">
                  <c:v>1.5842558922862051</c:v>
                </c:pt>
                <c:pt idx="2">
                  <c:v>1.584723556945659</c:v>
                </c:pt>
                <c:pt idx="3">
                  <c:v>1.5887480084896684</c:v>
                </c:pt>
                <c:pt idx="4">
                  <c:v>1.5876741983794871</c:v>
                </c:pt>
                <c:pt idx="5">
                  <c:v>1.5812765937990081</c:v>
                </c:pt>
                <c:pt idx="6">
                  <c:v>1.5824569376779878</c:v>
                </c:pt>
                <c:pt idx="7">
                  <c:v>1.5839739349079243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D9C-4B0E-A34A-4F5321CEED84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n_3_right!$P$178:$P$185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n_3_right!$R$178:$R$185</c:f>
              <c:numCache>
                <c:formatCode>General</c:formatCode>
                <c:ptCount val="8"/>
                <c:pt idx="0">
                  <c:v>1.5625</c:v>
                </c:pt>
                <c:pt idx="1">
                  <c:v>1.553976808566282</c:v>
                </c:pt>
                <c:pt idx="2">
                  <c:v>1.5482849230683917</c:v>
                </c:pt>
                <c:pt idx="3">
                  <c:v>1.5429052728354404</c:v>
                </c:pt>
                <c:pt idx="4">
                  <c:v>1.5461545612969625</c:v>
                </c:pt>
                <c:pt idx="5">
                  <c:v>1.5438437065162756</c:v>
                </c:pt>
                <c:pt idx="6">
                  <c:v>1.5495848709057898</c:v>
                </c:pt>
                <c:pt idx="7">
                  <c:v>1.5465189787807672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D9C-4B0E-A34A-4F5321CEED84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n_3_right!$P$187:$P$194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n_3_right!$R$187:$R$194</c:f>
              <c:numCache>
                <c:formatCode>General</c:formatCode>
                <c:ptCount val="8"/>
                <c:pt idx="0">
                  <c:v>1.5625</c:v>
                </c:pt>
                <c:pt idx="1">
                  <c:v>1.5539107889308181</c:v>
                </c:pt>
                <c:pt idx="2">
                  <c:v>1.5247999239274783</c:v>
                </c:pt>
                <c:pt idx="3">
                  <c:v>1.5181251688075124</c:v>
                </c:pt>
                <c:pt idx="4">
                  <c:v>1.5212435869028182</c:v>
                </c:pt>
                <c:pt idx="5">
                  <c:v>1.5332169925814094</c:v>
                </c:pt>
                <c:pt idx="6">
                  <c:v>1.5220678075426417</c:v>
                </c:pt>
                <c:pt idx="7">
                  <c:v>1.522466195287707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D9C-4B0E-A34A-4F5321CEED84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n_3_right!$P$196:$P$203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n_3_right!$R$196:$R$203</c:f>
              <c:numCache>
                <c:formatCode>General</c:formatCode>
                <c:ptCount val="8"/>
                <c:pt idx="0">
                  <c:v>1.5625</c:v>
                </c:pt>
                <c:pt idx="1">
                  <c:v>1.5639487273594228</c:v>
                </c:pt>
                <c:pt idx="2">
                  <c:v>1.5489333386836361</c:v>
                </c:pt>
                <c:pt idx="3">
                  <c:v>1.5450743914994294</c:v>
                </c:pt>
                <c:pt idx="4">
                  <c:v>1.5517947601677649</c:v>
                </c:pt>
                <c:pt idx="5">
                  <c:v>1.5619385915611379</c:v>
                </c:pt>
                <c:pt idx="6">
                  <c:v>1.5467228924640106</c:v>
                </c:pt>
                <c:pt idx="7">
                  <c:v>1.5520568026302077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D9C-4B0E-A34A-4F5321CEED84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n_3_right!$P$205:$P$212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n_3_right!$R$205:$R$212</c:f>
              <c:numCache>
                <c:formatCode>General</c:formatCode>
                <c:ptCount val="8"/>
                <c:pt idx="0">
                  <c:v>1.5625</c:v>
                </c:pt>
                <c:pt idx="1">
                  <c:v>1.593755973450113</c:v>
                </c:pt>
                <c:pt idx="2">
                  <c:v>1.5970015702046507</c:v>
                </c:pt>
                <c:pt idx="3">
                  <c:v>1.6023347999572395</c:v>
                </c:pt>
                <c:pt idx="4">
                  <c:v>1.6010554734962883</c:v>
                </c:pt>
                <c:pt idx="5">
                  <c:v>1.5988592420097609</c:v>
                </c:pt>
                <c:pt idx="6">
                  <c:v>1.5963572628351705</c:v>
                </c:pt>
                <c:pt idx="7">
                  <c:v>1.5977772013817697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D9C-4B0E-A34A-4F5321CEED84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n_3_right!$P$214:$P$221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n_3_right!$R$214:$R$221</c:f>
              <c:numCache>
                <c:formatCode>General</c:formatCode>
                <c:ptCount val="8"/>
                <c:pt idx="0">
                  <c:v>1.5625</c:v>
                </c:pt>
                <c:pt idx="1">
                  <c:v>1.5261049915589968</c:v>
                </c:pt>
                <c:pt idx="2">
                  <c:v>1.5008970802641091</c:v>
                </c:pt>
                <c:pt idx="3">
                  <c:v>1.4937667367544367</c:v>
                </c:pt>
                <c:pt idx="4">
                  <c:v>1.4979507498778775</c:v>
                </c:pt>
                <c:pt idx="5">
                  <c:v>1.5086818202292389</c:v>
                </c:pt>
                <c:pt idx="6">
                  <c:v>1.5031224735506203</c:v>
                </c:pt>
                <c:pt idx="7">
                  <c:v>1.5038634214854709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D9C-4B0E-A34A-4F5321CEED84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n_3_right!$P$223:$P$230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n_3_right!$R$223:$R$230</c:f>
              <c:numCache>
                <c:formatCode>General</c:formatCode>
                <c:ptCount val="8"/>
                <c:pt idx="0">
                  <c:v>1.5625</c:v>
                </c:pt>
                <c:pt idx="1">
                  <c:v>1.5956680533590828</c:v>
                </c:pt>
                <c:pt idx="2">
                  <c:v>1.5648030944249505</c:v>
                </c:pt>
                <c:pt idx="3">
                  <c:v>1.5690121390206233</c:v>
                </c:pt>
                <c:pt idx="4">
                  <c:v>1.5644463162690156</c:v>
                </c:pt>
                <c:pt idx="5">
                  <c:v>1.5546855887092699</c:v>
                </c:pt>
                <c:pt idx="6">
                  <c:v>1.5587589799890862</c:v>
                </c:pt>
                <c:pt idx="7">
                  <c:v>1.5663586558498908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D9C-4B0E-A34A-4F5321CEED84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n_3_right!$P$232:$P$239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n_3_right!$R$232:$R$239</c:f>
              <c:numCache>
                <c:formatCode>General</c:formatCode>
                <c:ptCount val="8"/>
                <c:pt idx="0">
                  <c:v>1.5625</c:v>
                </c:pt>
                <c:pt idx="1">
                  <c:v>1.6176997083491864</c:v>
                </c:pt>
                <c:pt idx="2">
                  <c:v>1.6687794542378644</c:v>
                </c:pt>
                <c:pt idx="3">
                  <c:v>1.6808217336528795</c:v>
                </c:pt>
                <c:pt idx="4">
                  <c:v>1.6783590947267804</c:v>
                </c:pt>
                <c:pt idx="5">
                  <c:v>1.6717758959229285</c:v>
                </c:pt>
                <c:pt idx="6">
                  <c:v>1.6714197484499025</c:v>
                </c:pt>
                <c:pt idx="7">
                  <c:v>1.665538999365606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D9C-4B0E-A34A-4F5321CEED84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n_3_right!$P$241:$P$248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n_3_right!$R$241:$R$248</c:f>
              <c:numCache>
                <c:formatCode>General</c:formatCode>
                <c:ptCount val="8"/>
                <c:pt idx="0">
                  <c:v>1.5625</c:v>
                </c:pt>
                <c:pt idx="1">
                  <c:v>1.6347990640539176</c:v>
                </c:pt>
                <c:pt idx="2">
                  <c:v>1.648951904893545</c:v>
                </c:pt>
                <c:pt idx="3">
                  <c:v>1.6620331308852168</c:v>
                </c:pt>
                <c:pt idx="4">
                  <c:v>1.6543785151874564</c:v>
                </c:pt>
                <c:pt idx="5">
                  <c:v>1.6384866562255698</c:v>
                </c:pt>
                <c:pt idx="6">
                  <c:v>1.6463512588006532</c:v>
                </c:pt>
                <c:pt idx="7">
                  <c:v>1.6509648436635229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D9C-4B0E-A34A-4F5321CEED84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n_3_right!$P$250:$P$257</c:f>
              <c:strCache>
                <c:ptCount val="8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  <c:pt idx="7">
                  <c:v>CGT_720 </c:v>
                </c:pt>
              </c:strCache>
            </c:strRef>
          </c:xVal>
          <c:yVal>
            <c:numRef>
              <c:f>n_3_right!$R$250:$R$257</c:f>
              <c:numCache>
                <c:formatCode>General</c:formatCode>
                <c:ptCount val="8"/>
                <c:pt idx="0">
                  <c:v>1.5625</c:v>
                </c:pt>
                <c:pt idx="1">
                  <c:v>1.59309853154515</c:v>
                </c:pt>
                <c:pt idx="2">
                  <c:v>1.6290603946824376</c:v>
                </c:pt>
                <c:pt idx="3">
                  <c:v>1.6346305355900501</c:v>
                </c:pt>
                <c:pt idx="4">
                  <c:v>1.6378669889175923</c:v>
                </c:pt>
                <c:pt idx="5">
                  <c:v>1.6262621948831126</c:v>
                </c:pt>
                <c:pt idx="6">
                  <c:v>1.6296732979596922</c:v>
                </c:pt>
                <c:pt idx="7">
                  <c:v>1.6297618926124722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D9C-4B0E-A34A-4F5321CEED84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n_3_right!$P$259:$P$266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n_3_right!$R$259:$R$266</c:f>
              <c:numCache>
                <c:formatCode>General</c:formatCode>
                <c:ptCount val="8"/>
                <c:pt idx="0">
                  <c:v>1.5625</c:v>
                </c:pt>
                <c:pt idx="1">
                  <c:v>1.5194585092863719</c:v>
                </c:pt>
                <c:pt idx="2">
                  <c:v>1.4896564620827728</c:v>
                </c:pt>
                <c:pt idx="3">
                  <c:v>1.4820166351978101</c:v>
                </c:pt>
                <c:pt idx="4">
                  <c:v>1.4871715349396908</c:v>
                </c:pt>
                <c:pt idx="5">
                  <c:v>1.4907652039899539</c:v>
                </c:pt>
                <c:pt idx="6">
                  <c:v>1.4894569750865805</c:v>
                </c:pt>
                <c:pt idx="7">
                  <c:v>1.4894805000635478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D9C-4B0E-A34A-4F5321CEED84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n_3_right!$P$268:$P$275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n_3_right!$R$268:$R$275</c:f>
              <c:numCache>
                <c:formatCode>General</c:formatCode>
                <c:ptCount val="8"/>
                <c:pt idx="0">
                  <c:v>1.5625</c:v>
                </c:pt>
                <c:pt idx="1">
                  <c:v>1.5273319130352501</c:v>
                </c:pt>
                <c:pt idx="2">
                  <c:v>1.517833859251009</c:v>
                </c:pt>
                <c:pt idx="3">
                  <c:v>1.5106218376087519</c:v>
                </c:pt>
                <c:pt idx="4">
                  <c:v>1.5171344189952962</c:v>
                </c:pt>
                <c:pt idx="5">
                  <c:v>1.5199126425331637</c:v>
                </c:pt>
                <c:pt idx="6">
                  <c:v>1.5204220307882357</c:v>
                </c:pt>
                <c:pt idx="7">
                  <c:v>1.5203015575413705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D9C-4B0E-A34A-4F5321CEED84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n_3_right!$P$277:$P$284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n_3_right!$R$277:$R$284</c:f>
              <c:numCache>
                <c:formatCode>General</c:formatCode>
                <c:ptCount val="8"/>
                <c:pt idx="0">
                  <c:v>1.5625</c:v>
                </c:pt>
                <c:pt idx="1">
                  <c:v>1.5722004433220909</c:v>
                </c:pt>
                <c:pt idx="2">
                  <c:v>1.5961017753800804</c:v>
                </c:pt>
                <c:pt idx="3">
                  <c:v>1.5970827040755617</c:v>
                </c:pt>
                <c:pt idx="4">
                  <c:v>1.6035117326448061</c:v>
                </c:pt>
                <c:pt idx="5">
                  <c:v>1.592340361822344</c:v>
                </c:pt>
                <c:pt idx="6">
                  <c:v>1.5958833615989341</c:v>
                </c:pt>
                <c:pt idx="7">
                  <c:v>1.5986701111724264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D9C-4B0E-A34A-4F5321CEED84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n_3_right!$P$286:$P$293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n_3_right!$R$286:$R$293</c:f>
              <c:numCache>
                <c:formatCode>General</c:formatCode>
                <c:ptCount val="8"/>
                <c:pt idx="0">
                  <c:v>1.5625</c:v>
                </c:pt>
                <c:pt idx="1">
                  <c:v>1.4820213089776049</c:v>
                </c:pt>
                <c:pt idx="2">
                  <c:v>1.4312505509371041</c:v>
                </c:pt>
                <c:pt idx="3">
                  <c:v>1.4145125373240985</c:v>
                </c:pt>
                <c:pt idx="4">
                  <c:v>1.4188843048967517</c:v>
                </c:pt>
                <c:pt idx="5">
                  <c:v>1.4267496815765466</c:v>
                </c:pt>
                <c:pt idx="6">
                  <c:v>1.4332202924579323</c:v>
                </c:pt>
                <c:pt idx="7">
                  <c:v>1.4384440748403025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D9C-4B0E-A34A-4F5321CEED84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n_3_right!$P$295:$P$302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n_3_right!$R$295:$R$302</c:f>
              <c:numCache>
                <c:formatCode>General</c:formatCode>
                <c:ptCount val="8"/>
                <c:pt idx="0">
                  <c:v>1.5625</c:v>
                </c:pt>
                <c:pt idx="1">
                  <c:v>1.5642735374250676</c:v>
                </c:pt>
                <c:pt idx="2">
                  <c:v>1.5233123438808416</c:v>
                </c:pt>
                <c:pt idx="3">
                  <c:v>1.5299565721119619</c:v>
                </c:pt>
                <c:pt idx="4">
                  <c:v>1.5238254467562309</c:v>
                </c:pt>
                <c:pt idx="5">
                  <c:v>1.5312803850344745</c:v>
                </c:pt>
                <c:pt idx="6">
                  <c:v>1.518747813785903</c:v>
                </c:pt>
                <c:pt idx="7">
                  <c:v>1.5168727542158451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D9C-4B0E-A34A-4F5321CEED84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n_3_right!$P$304:$P$311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n_3_right!$R$304:$R$311</c:f>
              <c:numCache>
                <c:formatCode>General</c:formatCode>
                <c:ptCount val="8"/>
                <c:pt idx="0">
                  <c:v>1.5625</c:v>
                </c:pt>
                <c:pt idx="1">
                  <c:v>1.6287569879383013</c:v>
                </c:pt>
                <c:pt idx="2">
                  <c:v>1.7105438009363865</c:v>
                </c:pt>
                <c:pt idx="3">
                  <c:v>1.7270979049503496</c:v>
                </c:pt>
                <c:pt idx="4">
                  <c:v>1.7263358626978358</c:v>
                </c:pt>
                <c:pt idx="5">
                  <c:v>1.7175426013357156</c:v>
                </c:pt>
                <c:pt idx="6">
                  <c:v>1.7147836418762417</c:v>
                </c:pt>
                <c:pt idx="7">
                  <c:v>1.7022622759954338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D9C-4B0E-A34A-4F5321CEED84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n_3_right!$P$313:$P$320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n_3_right!$R$313:$R$320</c:f>
              <c:numCache>
                <c:formatCode>General</c:formatCode>
                <c:ptCount val="8"/>
                <c:pt idx="0">
                  <c:v>1.5625</c:v>
                </c:pt>
                <c:pt idx="1">
                  <c:v>1.6382701112307076</c:v>
                </c:pt>
                <c:pt idx="2">
                  <c:v>1.7022018424281873</c:v>
                </c:pt>
                <c:pt idx="3">
                  <c:v>1.7297377888128431</c:v>
                </c:pt>
                <c:pt idx="4">
                  <c:v>1.7232885788369876</c:v>
                </c:pt>
                <c:pt idx="5">
                  <c:v>1.7120542600638402</c:v>
                </c:pt>
                <c:pt idx="6">
                  <c:v>1.7031500496995557</c:v>
                </c:pt>
                <c:pt idx="7">
                  <c:v>1.6989336714770209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D9C-4B0E-A34A-4F5321CEED84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n_3_right!$P$322:$P$329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n_3_right!$R$322:$R$329</c:f>
              <c:numCache>
                <c:formatCode>General</c:formatCode>
                <c:ptCount val="8"/>
                <c:pt idx="0">
                  <c:v>1.5625</c:v>
                </c:pt>
                <c:pt idx="1">
                  <c:v>1.604626686417775</c:v>
                </c:pt>
                <c:pt idx="2">
                  <c:v>1.6356443260316691</c:v>
                </c:pt>
                <c:pt idx="3">
                  <c:v>1.6487736977520866</c:v>
                </c:pt>
                <c:pt idx="4">
                  <c:v>1.6440358549528051</c:v>
                </c:pt>
                <c:pt idx="5">
                  <c:v>1.6340815097418078</c:v>
                </c:pt>
                <c:pt idx="6">
                  <c:v>1.6362535444936988</c:v>
                </c:pt>
                <c:pt idx="7">
                  <c:v>1.6329346625069661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D9C-4B0E-A34A-4F5321CEED84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n_3_right!$P$331:$P$338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n_3_right!$R$331:$R$338</c:f>
              <c:numCache>
                <c:formatCode>General</c:formatCode>
                <c:ptCount val="8"/>
                <c:pt idx="0">
                  <c:v>1.5625</c:v>
                </c:pt>
                <c:pt idx="1">
                  <c:v>1.6458278361085148</c:v>
                </c:pt>
                <c:pt idx="2">
                  <c:v>1.7548254734588982</c:v>
                </c:pt>
                <c:pt idx="3">
                  <c:v>1.7758108217790964</c:v>
                </c:pt>
                <c:pt idx="4">
                  <c:v>1.7743383892019307</c:v>
                </c:pt>
                <c:pt idx="5">
                  <c:v>1.773507729513327</c:v>
                </c:pt>
                <c:pt idx="6">
                  <c:v>1.7615134339345171</c:v>
                </c:pt>
                <c:pt idx="7">
                  <c:v>1.7407261412230277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D9C-4B0E-A34A-4F5321CEED84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n_3_right!$P$340:$P$347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n_3_right!$R$340:$R$347</c:f>
              <c:numCache>
                <c:formatCode>General</c:formatCode>
                <c:ptCount val="8"/>
                <c:pt idx="0">
                  <c:v>1.5625</c:v>
                </c:pt>
                <c:pt idx="1">
                  <c:v>1.6349912007030762</c:v>
                </c:pt>
                <c:pt idx="2">
                  <c:v>1.741939396294651</c:v>
                </c:pt>
                <c:pt idx="3">
                  <c:v>1.758296615831088</c:v>
                </c:pt>
                <c:pt idx="4">
                  <c:v>1.7624949445376143</c:v>
                </c:pt>
                <c:pt idx="5">
                  <c:v>1.764517818852676</c:v>
                </c:pt>
                <c:pt idx="6">
                  <c:v>1.7498016690086726</c:v>
                </c:pt>
                <c:pt idx="7">
                  <c:v>1.7310280357970962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D9C-4B0E-A34A-4F5321CEED84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n_3_right!$P$349:$P$356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n_3_right!$R$349:$R$356</c:f>
              <c:numCache>
                <c:formatCode>General</c:formatCode>
                <c:ptCount val="8"/>
                <c:pt idx="0">
                  <c:v>1.5625</c:v>
                </c:pt>
                <c:pt idx="1">
                  <c:v>1.6900106827615753</c:v>
                </c:pt>
                <c:pt idx="2">
                  <c:v>1.8312625631952313</c:v>
                </c:pt>
                <c:pt idx="3">
                  <c:v>1.8655678143066325</c:v>
                </c:pt>
                <c:pt idx="4">
                  <c:v>1.8558041467766122</c:v>
                </c:pt>
                <c:pt idx="5">
                  <c:v>1.8550407665589872</c:v>
                </c:pt>
                <c:pt idx="6">
                  <c:v>1.8412582988222226</c:v>
                </c:pt>
                <c:pt idx="7">
                  <c:v>1.8189091377903639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D9C-4B0E-A34A-4F5321CEED84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n_3_right!$P$358:$P$365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n_3_right!$R$358:$R$365</c:f>
              <c:numCache>
                <c:formatCode>General</c:formatCode>
                <c:ptCount val="8"/>
                <c:pt idx="0">
                  <c:v>1.5625</c:v>
                </c:pt>
                <c:pt idx="1">
                  <c:v>1.6028965168132185</c:v>
                </c:pt>
                <c:pt idx="2">
                  <c:v>1.7036066610382736</c:v>
                </c:pt>
                <c:pt idx="3">
                  <c:v>1.7166515925045269</c:v>
                </c:pt>
                <c:pt idx="4">
                  <c:v>1.7242280957547911</c:v>
                </c:pt>
                <c:pt idx="5">
                  <c:v>1.7126067925726665</c:v>
                </c:pt>
                <c:pt idx="6">
                  <c:v>1.7118386951042726</c:v>
                </c:pt>
                <c:pt idx="7">
                  <c:v>1.6971127627570959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D9C-4B0E-A34A-4F5321CEED84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n_3_right!$P$367:$P$374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n_3_right!$R$367:$R$374</c:f>
              <c:numCache>
                <c:formatCode>General</c:formatCode>
                <c:ptCount val="8"/>
                <c:pt idx="0">
                  <c:v>1.5625</c:v>
                </c:pt>
                <c:pt idx="1">
                  <c:v>1.6488670337599229</c:v>
                </c:pt>
                <c:pt idx="2">
                  <c:v>1.6944133010992533</c:v>
                </c:pt>
                <c:pt idx="3">
                  <c:v>1.7176467763078271</c:v>
                </c:pt>
                <c:pt idx="4">
                  <c:v>1.7048457865713942</c:v>
                </c:pt>
                <c:pt idx="5">
                  <c:v>1.702595152719564</c:v>
                </c:pt>
                <c:pt idx="6">
                  <c:v>1.6952190277006536</c:v>
                </c:pt>
                <c:pt idx="7">
                  <c:v>1.6890066566512509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D9C-4B0E-A34A-4F5321CEED84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n_3_right!$P$376:$P$383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n_3_right!$R$376:$R$383</c:f>
              <c:numCache>
                <c:formatCode>General</c:formatCode>
                <c:ptCount val="8"/>
                <c:pt idx="0">
                  <c:v>1.5625</c:v>
                </c:pt>
                <c:pt idx="1">
                  <c:v>1.6831355359870237</c:v>
                </c:pt>
                <c:pt idx="2">
                  <c:v>1.8066224316656172</c:v>
                </c:pt>
                <c:pt idx="3">
                  <c:v>1.8301137446868367</c:v>
                </c:pt>
                <c:pt idx="4">
                  <c:v>1.8253822019236563</c:v>
                </c:pt>
                <c:pt idx="5">
                  <c:v>1.8135681918526092</c:v>
                </c:pt>
                <c:pt idx="6">
                  <c:v>1.8128340522141118</c:v>
                </c:pt>
                <c:pt idx="7">
                  <c:v>1.7988764566732027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D9C-4B0E-A34A-4F5321CEED84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n_3_right!$P$385:$P$392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n_3_right!$R$385:$R$392</c:f>
              <c:numCache>
                <c:formatCode>General</c:formatCode>
                <c:ptCount val="8"/>
                <c:pt idx="0">
                  <c:v>1.5625</c:v>
                </c:pt>
                <c:pt idx="1">
                  <c:v>1.707004368255205</c:v>
                </c:pt>
                <c:pt idx="2">
                  <c:v>1.8268296458386191</c:v>
                </c:pt>
                <c:pt idx="3">
                  <c:v>1.8649456388812891</c:v>
                </c:pt>
                <c:pt idx="4">
                  <c:v>1.8517616289590015</c:v>
                </c:pt>
                <c:pt idx="5">
                  <c:v>1.8424820717653876</c:v>
                </c:pt>
                <c:pt idx="6">
                  <c:v>1.8309554020551468</c:v>
                </c:pt>
                <c:pt idx="7">
                  <c:v>1.825237721009737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D9C-4B0E-A34A-4F5321CEED84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n_3_right!$P$394:$P$401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n_3_right!$R$394:$R$401</c:f>
              <c:numCache>
                <c:formatCode>General</c:formatCode>
                <c:ptCount val="8"/>
                <c:pt idx="0">
                  <c:v>1.5625</c:v>
                </c:pt>
                <c:pt idx="1">
                  <c:v>1.6590658498633091</c:v>
                </c:pt>
                <c:pt idx="2">
                  <c:v>1.750296789010602</c:v>
                </c:pt>
                <c:pt idx="3">
                  <c:v>1.7693343347023078</c:v>
                </c:pt>
                <c:pt idx="4">
                  <c:v>1.7656226032942999</c:v>
                </c:pt>
                <c:pt idx="5">
                  <c:v>1.7517040078516048</c:v>
                </c:pt>
                <c:pt idx="6">
                  <c:v>1.7541514515271681</c:v>
                </c:pt>
                <c:pt idx="7">
                  <c:v>1.747843045737377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D9C-4B0E-A34A-4F5321CEED84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n_3_right!$P$403:$P$410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n_3_right!$R$403:$R$410</c:f>
              <c:numCache>
                <c:formatCode>General</c:formatCode>
                <c:ptCount val="8"/>
                <c:pt idx="0">
                  <c:v>1.5625</c:v>
                </c:pt>
                <c:pt idx="1">
                  <c:v>1.6154180922009185</c:v>
                </c:pt>
                <c:pt idx="2">
                  <c:v>1.6854950166370959</c:v>
                </c:pt>
                <c:pt idx="3">
                  <c:v>1.7013522652576365</c:v>
                </c:pt>
                <c:pt idx="4">
                  <c:v>1.7011873061661797</c:v>
                </c:pt>
                <c:pt idx="5">
                  <c:v>1.697041015510024</c:v>
                </c:pt>
                <c:pt idx="6">
                  <c:v>1.6895212226873302</c:v>
                </c:pt>
                <c:pt idx="7">
                  <c:v>1.6772368196084877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D9C-4B0E-A34A-4F5321CEED84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n_3_right!$P$412:$P$419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n_3_right!$R$412:$R$419</c:f>
              <c:numCache>
                <c:formatCode>General</c:formatCode>
                <c:ptCount val="8"/>
                <c:pt idx="0">
                  <c:v>1.5625</c:v>
                </c:pt>
                <c:pt idx="1">
                  <c:v>1.6316986086860084</c:v>
                </c:pt>
                <c:pt idx="2">
                  <c:v>1.725136637545573</c:v>
                </c:pt>
                <c:pt idx="3">
                  <c:v>1.7424683776660348</c:v>
                </c:pt>
                <c:pt idx="4">
                  <c:v>1.7425286522509691</c:v>
                </c:pt>
                <c:pt idx="5">
                  <c:v>1.7386175220470101</c:v>
                </c:pt>
                <c:pt idx="6">
                  <c:v>1.7310640700045545</c:v>
                </c:pt>
                <c:pt idx="7">
                  <c:v>1.7179065063368564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D9C-4B0E-A34A-4F5321CEED84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n_3_right!$P$421:$P$428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n_3_right!$R$421:$R$428</c:f>
              <c:numCache>
                <c:formatCode>General</c:formatCode>
                <c:ptCount val="8"/>
                <c:pt idx="0">
                  <c:v>1.5625</c:v>
                </c:pt>
                <c:pt idx="1">
                  <c:v>1.6688614756381361</c:v>
                </c:pt>
                <c:pt idx="2">
                  <c:v>1.8180838549197005</c:v>
                </c:pt>
                <c:pt idx="3">
                  <c:v>1.8475528210309062</c:v>
                </c:pt>
                <c:pt idx="4">
                  <c:v>1.8555758300309211</c:v>
                </c:pt>
                <c:pt idx="5">
                  <c:v>1.8398197250847765</c:v>
                </c:pt>
                <c:pt idx="6">
                  <c:v>1.8255675263939488</c:v>
                </c:pt>
                <c:pt idx="7">
                  <c:v>1.8192490952036955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D9C-4B0E-A34A-4F5321CEED84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n_3_right!$P$430:$P$437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n_3_right!$R$430:$R$437</c:f>
              <c:numCache>
                <c:formatCode>General</c:formatCode>
                <c:ptCount val="8"/>
                <c:pt idx="0">
                  <c:v>1.5625</c:v>
                </c:pt>
                <c:pt idx="1">
                  <c:v>1.5698689530306273</c:v>
                </c:pt>
                <c:pt idx="2">
                  <c:v>1.6040675635647312</c:v>
                </c:pt>
                <c:pt idx="3">
                  <c:v>1.6061113321609353</c:v>
                </c:pt>
                <c:pt idx="4">
                  <c:v>1.6098538744637441</c:v>
                </c:pt>
                <c:pt idx="5">
                  <c:v>1.5997439464201721</c:v>
                </c:pt>
                <c:pt idx="6">
                  <c:v>1.6067969646049285</c:v>
                </c:pt>
                <c:pt idx="7">
                  <c:v>1.6064472884949217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D9C-4B0E-A34A-4F5321CEED84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n_3_right!$P$439:$P$446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n_3_right!$R$439:$R$446</c:f>
              <c:numCache>
                <c:formatCode>General</c:formatCode>
                <c:ptCount val="8"/>
                <c:pt idx="0">
                  <c:v>1.5625</c:v>
                </c:pt>
                <c:pt idx="1">
                  <c:v>1.4395689629503978</c:v>
                </c:pt>
                <c:pt idx="2">
                  <c:v>1.2754265038710477</c:v>
                </c:pt>
                <c:pt idx="3">
                  <c:v>1.2506472696856519</c:v>
                </c:pt>
                <c:pt idx="4">
                  <c:v>1.2462504694872925</c:v>
                </c:pt>
                <c:pt idx="5">
                  <c:v>1.2777998687702095</c:v>
                </c:pt>
                <c:pt idx="6">
                  <c:v>1.2678700444981827</c:v>
                </c:pt>
                <c:pt idx="7">
                  <c:v>1.2790552213841142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D9C-4B0E-A34A-4F5321CEED84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n_3_right!$P$448:$P$455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n_3_right!$R$448:$R$455</c:f>
              <c:numCache>
                <c:formatCode>General</c:formatCode>
                <c:ptCount val="8"/>
                <c:pt idx="0">
                  <c:v>1.5625</c:v>
                </c:pt>
                <c:pt idx="1">
                  <c:v>1.5102162867331452</c:v>
                </c:pt>
                <c:pt idx="2">
                  <c:v>1.4703410579695999</c:v>
                </c:pt>
                <c:pt idx="3">
                  <c:v>1.4566789461552436</c:v>
                </c:pt>
                <c:pt idx="4">
                  <c:v>1.456406812976786</c:v>
                </c:pt>
                <c:pt idx="5">
                  <c:v>1.4619603258526943</c:v>
                </c:pt>
                <c:pt idx="6">
                  <c:v>1.4716316915658056</c:v>
                </c:pt>
                <c:pt idx="7">
                  <c:v>1.4707685923999316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D9C-4B0E-A34A-4F5321CEED84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n_3_right!$P$457:$P$464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n_3_right!$R$457:$R$464</c:f>
              <c:numCache>
                <c:formatCode>General</c:formatCode>
                <c:ptCount val="8"/>
                <c:pt idx="0">
                  <c:v>1.5625</c:v>
                </c:pt>
                <c:pt idx="1">
                  <c:v>1.5137411441687771</c:v>
                </c:pt>
                <c:pt idx="2">
                  <c:v>1.4579068621520963</c:v>
                </c:pt>
                <c:pt idx="3">
                  <c:v>1.4475491059095276</c:v>
                </c:pt>
                <c:pt idx="4">
                  <c:v>1.4442990456717117</c:v>
                </c:pt>
                <c:pt idx="5">
                  <c:v>1.4482713090844239</c:v>
                </c:pt>
                <c:pt idx="6">
                  <c:v>1.4540836726522308</c:v>
                </c:pt>
                <c:pt idx="7">
                  <c:v>1.46148858138011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D9C-4B0E-A34A-4F5321CEED84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n_3_right!$P$466:$P$473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n_3_right!$R$466:$R$473</c:f>
              <c:numCache>
                <c:formatCode>General</c:formatCode>
                <c:ptCount val="8"/>
                <c:pt idx="0">
                  <c:v>1.5625</c:v>
                </c:pt>
                <c:pt idx="1">
                  <c:v>1.4958864113811996</c:v>
                </c:pt>
                <c:pt idx="2">
                  <c:v>1.4454201568592506</c:v>
                </c:pt>
                <c:pt idx="3">
                  <c:v>1.4280446577694859</c:v>
                </c:pt>
                <c:pt idx="4">
                  <c:v>1.4266036841508249</c:v>
                </c:pt>
                <c:pt idx="5">
                  <c:v>1.4336061053665301</c:v>
                </c:pt>
                <c:pt idx="6">
                  <c:v>1.4450881555382389</c:v>
                </c:pt>
                <c:pt idx="7">
                  <c:v>1.4496200560741701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D9C-4B0E-A34A-4F5321CEED84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n_3_right!$P$475:$P$482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n_3_right!$R$475:$R$482</c:f>
              <c:numCache>
                <c:formatCode>General</c:formatCode>
                <c:ptCount val="8"/>
                <c:pt idx="0">
                  <c:v>1.5625</c:v>
                </c:pt>
                <c:pt idx="1">
                  <c:v>1.4987500171135273</c:v>
                </c:pt>
                <c:pt idx="2">
                  <c:v>1.4170821927084516</c:v>
                </c:pt>
                <c:pt idx="3">
                  <c:v>1.3987096866899906</c:v>
                </c:pt>
                <c:pt idx="4">
                  <c:v>1.3985743421358725</c:v>
                </c:pt>
                <c:pt idx="5">
                  <c:v>1.4134877198562528</c:v>
                </c:pt>
                <c:pt idx="6">
                  <c:v>1.4139454685530608</c:v>
                </c:pt>
                <c:pt idx="7">
                  <c:v>1.4208838156052273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D9C-4B0E-A34A-4F5321CEED84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n_3_right!$P$484:$P$491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n_3_right!$R$484:$R$491</c:f>
              <c:numCache>
                <c:formatCode>General</c:formatCode>
                <c:ptCount val="8"/>
                <c:pt idx="0">
                  <c:v>1.5625</c:v>
                </c:pt>
                <c:pt idx="1">
                  <c:v>1.5061591796497902</c:v>
                </c:pt>
                <c:pt idx="2">
                  <c:v>1.433833086923421</c:v>
                </c:pt>
                <c:pt idx="3">
                  <c:v>1.4200306849790356</c:v>
                </c:pt>
                <c:pt idx="4">
                  <c:v>1.4163380741819922</c:v>
                </c:pt>
                <c:pt idx="5">
                  <c:v>1.4405917207267822</c:v>
                </c:pt>
                <c:pt idx="6">
                  <c:v>1.4329789492124678</c:v>
                </c:pt>
                <c:pt idx="7">
                  <c:v>1.439672982706506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D9C-4B0E-A34A-4F5321CEED84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n_3_right!$P$493:$P$500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n_3_right!$R$493:$R$500</c:f>
              <c:numCache>
                <c:formatCode>General</c:formatCode>
                <c:ptCount val="8"/>
                <c:pt idx="0">
                  <c:v>1.5625</c:v>
                </c:pt>
                <c:pt idx="1">
                  <c:v>1.5445093445997689</c:v>
                </c:pt>
                <c:pt idx="2">
                  <c:v>1.4935064337508652</c:v>
                </c:pt>
                <c:pt idx="3">
                  <c:v>1.4878426022747047</c:v>
                </c:pt>
                <c:pt idx="4">
                  <c:v>1.4829184072495629</c:v>
                </c:pt>
                <c:pt idx="5">
                  <c:v>1.4846066728887841</c:v>
                </c:pt>
                <c:pt idx="6">
                  <c:v>1.4893296351586349</c:v>
                </c:pt>
                <c:pt idx="7">
                  <c:v>1.5020656676888375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D9C-4B0E-A34A-4F5321CEED84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n_3_right!$P$502:$P$509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n_3_right!$R$502:$R$509</c:f>
              <c:numCache>
                <c:formatCode>General</c:formatCode>
                <c:ptCount val="8"/>
                <c:pt idx="0">
                  <c:v>1.5625</c:v>
                </c:pt>
                <c:pt idx="1">
                  <c:v>1.4804223018843108</c:v>
                </c:pt>
                <c:pt idx="2">
                  <c:v>1.4248124315013466</c:v>
                </c:pt>
                <c:pt idx="3">
                  <c:v>1.4048503386378708</c:v>
                </c:pt>
                <c:pt idx="4">
                  <c:v>1.4120900776393335</c:v>
                </c:pt>
                <c:pt idx="5">
                  <c:v>1.4206203201731304</c:v>
                </c:pt>
                <c:pt idx="6">
                  <c:v>1.4243429781509804</c:v>
                </c:pt>
                <c:pt idx="7">
                  <c:v>1.4343142544038872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D9C-4B0E-A34A-4F5321CEED84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n_3_right!$P$511:$P$518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n_3_right!$R$511:$R$518</c:f>
              <c:numCache>
                <c:formatCode>General</c:formatCode>
                <c:ptCount val="8"/>
                <c:pt idx="0">
                  <c:v>1.5625</c:v>
                </c:pt>
                <c:pt idx="1">
                  <c:v>1.5454538364701285</c:v>
                </c:pt>
                <c:pt idx="2">
                  <c:v>1.4767401931579125</c:v>
                </c:pt>
                <c:pt idx="3">
                  <c:v>1.4737688666319515</c:v>
                </c:pt>
                <c:pt idx="4">
                  <c:v>1.4673331064449553</c:v>
                </c:pt>
                <c:pt idx="5">
                  <c:v>1.4660902574619961</c:v>
                </c:pt>
                <c:pt idx="6">
                  <c:v>1.4702131104576612</c:v>
                </c:pt>
                <c:pt idx="7">
                  <c:v>1.4832855346812766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D9C-4B0E-A34A-4F5321CEED84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n_3_right!$P$520:$P$527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n_3_right!$R$520:$R$527</c:f>
              <c:numCache>
                <c:formatCode>General</c:formatCode>
                <c:ptCount val="8"/>
                <c:pt idx="0">
                  <c:v>1.5625</c:v>
                </c:pt>
                <c:pt idx="1">
                  <c:v>1.5738080919818809</c:v>
                </c:pt>
                <c:pt idx="2">
                  <c:v>1.5765151769828769</c:v>
                </c:pt>
                <c:pt idx="3">
                  <c:v>1.576358453493286</c:v>
                </c:pt>
                <c:pt idx="4">
                  <c:v>1.5766333247539386</c:v>
                </c:pt>
                <c:pt idx="5">
                  <c:v>1.5714643221112687</c:v>
                </c:pt>
                <c:pt idx="6">
                  <c:v>1.5761754986891985</c:v>
                </c:pt>
                <c:pt idx="7">
                  <c:v>1.5776507710335144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D9C-4B0E-A34A-4F5321CEED84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n_3_right!$P$529:$P$536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n_3_right!$R$529:$R$536</c:f>
              <c:numCache>
                <c:formatCode>General</c:formatCode>
                <c:ptCount val="8"/>
                <c:pt idx="0">
                  <c:v>1.5625</c:v>
                </c:pt>
                <c:pt idx="1">
                  <c:v>1.6040962408452351</c:v>
                </c:pt>
                <c:pt idx="2">
                  <c:v>1.5956284624285</c:v>
                </c:pt>
                <c:pt idx="3">
                  <c:v>1.5997240585415466</c:v>
                </c:pt>
                <c:pt idx="4">
                  <c:v>1.5931422595044011</c:v>
                </c:pt>
                <c:pt idx="5">
                  <c:v>1.5807818436947219</c:v>
                </c:pt>
                <c:pt idx="6">
                  <c:v>1.5908469624391945</c:v>
                </c:pt>
                <c:pt idx="7">
                  <c:v>1.6044701889427238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D9C-4B0E-A34A-4F5321CEED84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n_3_right!$P$538:$P$545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n_3_right!$R$538:$R$545</c:f>
              <c:numCache>
                <c:formatCode>General</c:formatCode>
                <c:ptCount val="8"/>
                <c:pt idx="0">
                  <c:v>1.5625</c:v>
                </c:pt>
                <c:pt idx="1">
                  <c:v>1.5632125713574938</c:v>
                </c:pt>
                <c:pt idx="2">
                  <c:v>1.5658104428590489</c:v>
                </c:pt>
                <c:pt idx="3">
                  <c:v>1.5640046186389387</c:v>
                </c:pt>
                <c:pt idx="4">
                  <c:v>1.5666590100284581</c:v>
                </c:pt>
                <c:pt idx="5">
                  <c:v>1.5603250333368959</c:v>
                </c:pt>
                <c:pt idx="6">
                  <c:v>1.5654356868466914</c:v>
                </c:pt>
                <c:pt idx="7">
                  <c:v>1.5748595458436674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D9C-4B0E-A34A-4F5321CEED84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n_3_right!$P$547:$P$554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n_3_right!$R$547:$R$554</c:f>
              <c:numCache>
                <c:formatCode>General</c:formatCode>
                <c:ptCount val="8"/>
                <c:pt idx="0">
                  <c:v>1.5625</c:v>
                </c:pt>
                <c:pt idx="1">
                  <c:v>1.4540397860485519</c:v>
                </c:pt>
                <c:pt idx="2">
                  <c:v>1.3468510143829513</c:v>
                </c:pt>
                <c:pt idx="3">
                  <c:v>1.321780110387698</c:v>
                </c:pt>
                <c:pt idx="4">
                  <c:v>1.3217400182159185</c:v>
                </c:pt>
                <c:pt idx="5">
                  <c:v>1.3414649704135133</c:v>
                </c:pt>
                <c:pt idx="6">
                  <c:v>1.3430071925241409</c:v>
                </c:pt>
                <c:pt idx="7">
                  <c:v>1.3557401845605939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D9C-4B0E-A34A-4F5321CEED84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n_3_right!$P$556:$P$563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n_3_right!$R$556:$R$563</c:f>
              <c:numCache>
                <c:formatCode>General</c:formatCode>
                <c:ptCount val="8"/>
                <c:pt idx="0">
                  <c:v>1.5625</c:v>
                </c:pt>
                <c:pt idx="1">
                  <c:v>1.4745482240099979</c:v>
                </c:pt>
                <c:pt idx="2">
                  <c:v>1.3884670332907463</c:v>
                </c:pt>
                <c:pt idx="3">
                  <c:v>1.3650128796485057</c:v>
                </c:pt>
                <c:pt idx="4">
                  <c:v>1.3694923439372328</c:v>
                </c:pt>
                <c:pt idx="5">
                  <c:v>1.3862076387831794</c:v>
                </c:pt>
                <c:pt idx="6">
                  <c:v>1.3866221214698611</c:v>
                </c:pt>
                <c:pt idx="7">
                  <c:v>1.4010870906031394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D9C-4B0E-A34A-4F5321CEED84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n_3_right!$P$565:$P$572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n_3_right!$R$565:$R$572</c:f>
              <c:numCache>
                <c:formatCode>General</c:formatCode>
                <c:ptCount val="8"/>
                <c:pt idx="0">
                  <c:v>1.5625</c:v>
                </c:pt>
                <c:pt idx="1">
                  <c:v>1.5180674602975215</c:v>
                </c:pt>
                <c:pt idx="2">
                  <c:v>1.4550258894960582</c:v>
                </c:pt>
                <c:pt idx="3">
                  <c:v>1.4426337203902411</c:v>
                </c:pt>
                <c:pt idx="4">
                  <c:v>1.4413080322969056</c:v>
                </c:pt>
                <c:pt idx="5">
                  <c:v>1.4448602606736956</c:v>
                </c:pt>
                <c:pt idx="6">
                  <c:v>1.4512751485722657</c:v>
                </c:pt>
                <c:pt idx="7">
                  <c:v>1.4682074358002684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D9C-4B0E-A34A-4F5321CEED84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n_3_right!$P$574:$P$581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n_3_right!$R$574:$R$581</c:f>
              <c:numCache>
                <c:formatCode>General</c:formatCode>
                <c:ptCount val="8"/>
                <c:pt idx="0">
                  <c:v>1.5625</c:v>
                </c:pt>
                <c:pt idx="1">
                  <c:v>1.4514297558127485</c:v>
                </c:pt>
                <c:pt idx="2">
                  <c:v>1.3485316073686702</c:v>
                </c:pt>
                <c:pt idx="3">
                  <c:v>1.3221590309042268</c:v>
                </c:pt>
                <c:pt idx="4">
                  <c:v>1.3279979532537363</c:v>
                </c:pt>
                <c:pt idx="5">
                  <c:v>1.3444960646035613</c:v>
                </c:pt>
                <c:pt idx="6">
                  <c:v>1.3465028958330132</c:v>
                </c:pt>
                <c:pt idx="7">
                  <c:v>1.3671029256591694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D9C-4B0E-A34A-4F5321CE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20952"/>
        <c:axId val="594720624"/>
      </c:scatterChart>
      <c:valAx>
        <c:axId val="59472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0624"/>
        <c:crosses val="autoZero"/>
        <c:crossBetween val="midCat"/>
      </c:valAx>
      <c:valAx>
        <c:axId val="59472062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n_1_left!$T$48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n_1_left!$S$49:$S$155</c:f>
              <c:strCache>
                <c:ptCount val="107"/>
                <c:pt idx="0">
                  <c:v>A1_0 min</c:v>
                </c:pt>
                <c:pt idx="1">
                  <c:v>A1_5 min</c:v>
                </c:pt>
                <c:pt idx="2">
                  <c:v>A1_15 min</c:v>
                </c:pt>
                <c:pt idx="3">
                  <c:v>A1_30 min</c:v>
                </c:pt>
                <c:pt idx="4">
                  <c:v>A1_90 min</c:v>
                </c:pt>
                <c:pt idx="5">
                  <c:v>A1_270 min</c:v>
                </c:pt>
                <c:pt idx="6">
                  <c:v>A1_540 min</c:v>
                </c:pt>
                <c:pt idx="7">
                  <c:v>A1_720 min</c:v>
                </c:pt>
                <c:pt idx="9">
                  <c:v>C1_0 min</c:v>
                </c:pt>
                <c:pt idx="10">
                  <c:v>C1_5 min</c:v>
                </c:pt>
                <c:pt idx="11">
                  <c:v>C1_15 min</c:v>
                </c:pt>
                <c:pt idx="12">
                  <c:v>C1_30 min</c:v>
                </c:pt>
                <c:pt idx="13">
                  <c:v>C1_90 min</c:v>
                </c:pt>
                <c:pt idx="14">
                  <c:v>C1_270 min</c:v>
                </c:pt>
                <c:pt idx="15">
                  <c:v>C1_540 min</c:v>
                </c:pt>
                <c:pt idx="16">
                  <c:v>C1_720 min</c:v>
                </c:pt>
                <c:pt idx="18">
                  <c:v>G1_0 min</c:v>
                </c:pt>
                <c:pt idx="19">
                  <c:v>G1_5 min</c:v>
                </c:pt>
                <c:pt idx="20">
                  <c:v>G1_15 min</c:v>
                </c:pt>
                <c:pt idx="21">
                  <c:v>G1_30 min</c:v>
                </c:pt>
                <c:pt idx="22">
                  <c:v>G1_90 min</c:v>
                </c:pt>
                <c:pt idx="23">
                  <c:v>G1_270 min</c:v>
                </c:pt>
                <c:pt idx="24">
                  <c:v>G1_540 min</c:v>
                </c:pt>
                <c:pt idx="25">
                  <c:v>G1_720 min</c:v>
                </c:pt>
                <c:pt idx="27">
                  <c:v>T1_0 min</c:v>
                </c:pt>
                <c:pt idx="28">
                  <c:v>T1_5 min</c:v>
                </c:pt>
                <c:pt idx="29">
                  <c:v>T1_15 min</c:v>
                </c:pt>
                <c:pt idx="30">
                  <c:v>T1_30 min</c:v>
                </c:pt>
                <c:pt idx="31">
                  <c:v>T1_90 min</c:v>
                </c:pt>
                <c:pt idx="32">
                  <c:v>T1_270 min</c:v>
                </c:pt>
                <c:pt idx="33">
                  <c:v>T1_540 min</c:v>
                </c:pt>
                <c:pt idx="34">
                  <c:v>T1_720 min</c:v>
                </c:pt>
                <c:pt idx="36">
                  <c:v>A2_0 min</c:v>
                </c:pt>
                <c:pt idx="37">
                  <c:v>A2_5 min</c:v>
                </c:pt>
                <c:pt idx="38">
                  <c:v>A2_15 min</c:v>
                </c:pt>
                <c:pt idx="39">
                  <c:v>A2_30 min</c:v>
                </c:pt>
                <c:pt idx="40">
                  <c:v>A2_90 min</c:v>
                </c:pt>
                <c:pt idx="41">
                  <c:v>A2_270 min</c:v>
                </c:pt>
                <c:pt idx="42">
                  <c:v>A2_540 min</c:v>
                </c:pt>
                <c:pt idx="43">
                  <c:v>A2_720 min</c:v>
                </c:pt>
                <c:pt idx="45">
                  <c:v>C2_0 min</c:v>
                </c:pt>
                <c:pt idx="46">
                  <c:v>C2_5 min</c:v>
                </c:pt>
                <c:pt idx="47">
                  <c:v>C2_15 min</c:v>
                </c:pt>
                <c:pt idx="48">
                  <c:v>C2_30 min</c:v>
                </c:pt>
                <c:pt idx="49">
                  <c:v>C2_90 min</c:v>
                </c:pt>
                <c:pt idx="50">
                  <c:v>C2_270 min</c:v>
                </c:pt>
                <c:pt idx="51">
                  <c:v>C2_540 min</c:v>
                </c:pt>
                <c:pt idx="52">
                  <c:v>C2_720 min</c:v>
                </c:pt>
                <c:pt idx="54">
                  <c:v>G2_0 min</c:v>
                </c:pt>
                <c:pt idx="55">
                  <c:v>G2_5 min</c:v>
                </c:pt>
                <c:pt idx="56">
                  <c:v>G2_15 min</c:v>
                </c:pt>
                <c:pt idx="57">
                  <c:v>G2_30 min</c:v>
                </c:pt>
                <c:pt idx="58">
                  <c:v>G2_90 min</c:v>
                </c:pt>
                <c:pt idx="59">
                  <c:v>G2_270 min</c:v>
                </c:pt>
                <c:pt idx="60">
                  <c:v>G2_540 min</c:v>
                </c:pt>
                <c:pt idx="61">
                  <c:v>G2_720 min</c:v>
                </c:pt>
                <c:pt idx="63">
                  <c:v>T2_0 min</c:v>
                </c:pt>
                <c:pt idx="64">
                  <c:v>T2_5 min</c:v>
                </c:pt>
                <c:pt idx="65">
                  <c:v>T2_15 min</c:v>
                </c:pt>
                <c:pt idx="66">
                  <c:v>T2_30 min</c:v>
                </c:pt>
                <c:pt idx="67">
                  <c:v>T2_90 min</c:v>
                </c:pt>
                <c:pt idx="68">
                  <c:v>T2_270 min</c:v>
                </c:pt>
                <c:pt idx="69">
                  <c:v>T2_540 min</c:v>
                </c:pt>
                <c:pt idx="70">
                  <c:v>T2_720 min</c:v>
                </c:pt>
                <c:pt idx="72">
                  <c:v>A3_0 min</c:v>
                </c:pt>
                <c:pt idx="73">
                  <c:v>A3_5 min</c:v>
                </c:pt>
                <c:pt idx="74">
                  <c:v>A3_15 min</c:v>
                </c:pt>
                <c:pt idx="75">
                  <c:v>A3_30 min</c:v>
                </c:pt>
                <c:pt idx="76">
                  <c:v>A3_90 min</c:v>
                </c:pt>
                <c:pt idx="77">
                  <c:v>A3_270 min</c:v>
                </c:pt>
                <c:pt idx="78">
                  <c:v>A3_540 min</c:v>
                </c:pt>
                <c:pt idx="79">
                  <c:v>A3_720 min</c:v>
                </c:pt>
                <c:pt idx="81">
                  <c:v>C3_0 min</c:v>
                </c:pt>
                <c:pt idx="82">
                  <c:v>C3_5 min</c:v>
                </c:pt>
                <c:pt idx="83">
                  <c:v>C3_15 min</c:v>
                </c:pt>
                <c:pt idx="84">
                  <c:v>C3_30 min</c:v>
                </c:pt>
                <c:pt idx="85">
                  <c:v>C3_90 min</c:v>
                </c:pt>
                <c:pt idx="86">
                  <c:v>C3_270 min</c:v>
                </c:pt>
                <c:pt idx="87">
                  <c:v>C3_540 min</c:v>
                </c:pt>
                <c:pt idx="88">
                  <c:v>C3_720 min</c:v>
                </c:pt>
                <c:pt idx="90">
                  <c:v>G3_0 min</c:v>
                </c:pt>
                <c:pt idx="91">
                  <c:v>G3_5 min</c:v>
                </c:pt>
                <c:pt idx="92">
                  <c:v>G3_15 min</c:v>
                </c:pt>
                <c:pt idx="93">
                  <c:v>G3_30 min</c:v>
                </c:pt>
                <c:pt idx="94">
                  <c:v>G3_90 min</c:v>
                </c:pt>
                <c:pt idx="95">
                  <c:v>G3_270 min</c:v>
                </c:pt>
                <c:pt idx="96">
                  <c:v>G3_540 min</c:v>
                </c:pt>
                <c:pt idx="97">
                  <c:v>G3_720 min</c:v>
                </c:pt>
                <c:pt idx="99">
                  <c:v>T3_0 min</c:v>
                </c:pt>
                <c:pt idx="100">
                  <c:v>T3_5 min</c:v>
                </c:pt>
                <c:pt idx="101">
                  <c:v>T3_15 min</c:v>
                </c:pt>
                <c:pt idx="102">
                  <c:v>T3_30 min</c:v>
                </c:pt>
                <c:pt idx="103">
                  <c:v>T3_90 min</c:v>
                </c:pt>
                <c:pt idx="104">
                  <c:v>T3_270 min</c:v>
                </c:pt>
                <c:pt idx="105">
                  <c:v>T3_540 min</c:v>
                </c:pt>
                <c:pt idx="106">
                  <c:v>T3_720 min</c:v>
                </c:pt>
              </c:strCache>
            </c:strRef>
          </c:cat>
          <c:val>
            <c:numRef>
              <c:f>n_1_left!$T$49:$T$155</c:f>
              <c:numCache>
                <c:formatCode>General</c:formatCode>
                <c:ptCount val="107"/>
                <c:pt idx="0">
                  <c:v>24.999999999999979</c:v>
                </c:pt>
                <c:pt idx="1">
                  <c:v>24.886953550712139</c:v>
                </c:pt>
                <c:pt idx="2">
                  <c:v>24.634244179619802</c:v>
                </c:pt>
                <c:pt idx="3">
                  <c:v>24.603434426957254</c:v>
                </c:pt>
                <c:pt idx="4">
                  <c:v>24.603355752675359</c:v>
                </c:pt>
                <c:pt idx="5">
                  <c:v>24.564417760176447</c:v>
                </c:pt>
                <c:pt idx="6">
                  <c:v>24.613084189128262</c:v>
                </c:pt>
                <c:pt idx="7">
                  <c:v>24.570497280825574</c:v>
                </c:pt>
                <c:pt idx="9">
                  <c:v>25.000000000000039</c:v>
                </c:pt>
                <c:pt idx="10">
                  <c:v>24.785588576359714</c:v>
                </c:pt>
                <c:pt idx="11">
                  <c:v>24.853590845086913</c:v>
                </c:pt>
                <c:pt idx="12">
                  <c:v>24.835822607248449</c:v>
                </c:pt>
                <c:pt idx="13">
                  <c:v>24.896135077905662</c:v>
                </c:pt>
                <c:pt idx="14">
                  <c:v>24.870560092283949</c:v>
                </c:pt>
                <c:pt idx="15">
                  <c:v>24.889004684560341</c:v>
                </c:pt>
                <c:pt idx="16">
                  <c:v>24.847556285022808</c:v>
                </c:pt>
                <c:pt idx="18">
                  <c:v>24.999999999999986</c:v>
                </c:pt>
                <c:pt idx="19">
                  <c:v>26.259944369111832</c:v>
                </c:pt>
                <c:pt idx="20">
                  <c:v>27.575973592905374</c:v>
                </c:pt>
                <c:pt idx="21">
                  <c:v>27.882985154502567</c:v>
                </c:pt>
                <c:pt idx="22">
                  <c:v>27.85878614224384</c:v>
                </c:pt>
                <c:pt idx="23">
                  <c:v>27.756437006206859</c:v>
                </c:pt>
                <c:pt idx="24">
                  <c:v>27.620891514681063</c:v>
                </c:pt>
                <c:pt idx="25">
                  <c:v>27.498015625179072</c:v>
                </c:pt>
                <c:pt idx="27">
                  <c:v>25.000000000000011</c:v>
                </c:pt>
                <c:pt idx="28">
                  <c:v>24.155044199122759</c:v>
                </c:pt>
                <c:pt idx="29">
                  <c:v>23.21988094060757</c:v>
                </c:pt>
                <c:pt idx="30">
                  <c:v>22.997968119016917</c:v>
                </c:pt>
                <c:pt idx="31">
                  <c:v>22.985699604903115</c:v>
                </c:pt>
                <c:pt idx="32">
                  <c:v>23.114841531341636</c:v>
                </c:pt>
                <c:pt idx="33">
                  <c:v>23.179884685144021</c:v>
                </c:pt>
                <c:pt idx="34">
                  <c:v>23.337478987516239</c:v>
                </c:pt>
                <c:pt idx="36">
                  <c:v>24.999999999999979</c:v>
                </c:pt>
                <c:pt idx="37">
                  <c:v>24.562802194531908</c:v>
                </c:pt>
                <c:pt idx="38">
                  <c:v>23.913835232579778</c:v>
                </c:pt>
                <c:pt idx="39">
                  <c:v>23.865688961198899</c:v>
                </c:pt>
                <c:pt idx="40">
                  <c:v>23.839513200029074</c:v>
                </c:pt>
                <c:pt idx="41">
                  <c:v>23.945614238532336</c:v>
                </c:pt>
                <c:pt idx="42">
                  <c:v>23.878272256824616</c:v>
                </c:pt>
                <c:pt idx="43">
                  <c:v>23.880936461788334</c:v>
                </c:pt>
                <c:pt idx="45">
                  <c:v>24.999999999999964</c:v>
                </c:pt>
                <c:pt idx="46">
                  <c:v>25.030531046778165</c:v>
                </c:pt>
                <c:pt idx="47">
                  <c:v>25.303659194259552</c:v>
                </c:pt>
                <c:pt idx="48">
                  <c:v>25.312939793742562</c:v>
                </c:pt>
                <c:pt idx="49">
                  <c:v>25.348164596096829</c:v>
                </c:pt>
                <c:pt idx="50">
                  <c:v>25.364933268185418</c:v>
                </c:pt>
                <c:pt idx="51">
                  <c:v>25.346421161646159</c:v>
                </c:pt>
                <c:pt idx="52">
                  <c:v>25.275993400393016</c:v>
                </c:pt>
                <c:pt idx="54">
                  <c:v>24.999999999999957</c:v>
                </c:pt>
                <c:pt idx="55">
                  <c:v>25.73919888113484</c:v>
                </c:pt>
                <c:pt idx="56">
                  <c:v>26.224495756731685</c:v>
                </c:pt>
                <c:pt idx="57">
                  <c:v>26.366339441965014</c:v>
                </c:pt>
                <c:pt idx="58">
                  <c:v>26.310689300941654</c:v>
                </c:pt>
                <c:pt idx="59">
                  <c:v>26.185407616775258</c:v>
                </c:pt>
                <c:pt idx="60">
                  <c:v>26.211234444854636</c:v>
                </c:pt>
                <c:pt idx="61">
                  <c:v>26.205407521253139</c:v>
                </c:pt>
                <c:pt idx="63">
                  <c:v>24.999999999999993</c:v>
                </c:pt>
                <c:pt idx="64">
                  <c:v>24.662795565218289</c:v>
                </c:pt>
                <c:pt idx="65">
                  <c:v>24.583695593271816</c:v>
                </c:pt>
                <c:pt idx="66">
                  <c:v>24.489629645096066</c:v>
                </c:pt>
                <c:pt idx="67">
                  <c:v>24.540288791706029</c:v>
                </c:pt>
                <c:pt idx="68">
                  <c:v>24.560983681277577</c:v>
                </c:pt>
                <c:pt idx="69">
                  <c:v>24.599828240878445</c:v>
                </c:pt>
                <c:pt idx="70">
                  <c:v>24.640896378119635</c:v>
                </c:pt>
                <c:pt idx="72">
                  <c:v>25.000000000000032</c:v>
                </c:pt>
                <c:pt idx="73">
                  <c:v>24.684727889940905</c:v>
                </c:pt>
                <c:pt idx="74">
                  <c:v>24.209188890442409</c:v>
                </c:pt>
                <c:pt idx="75">
                  <c:v>24.182751551227184</c:v>
                </c:pt>
                <c:pt idx="76">
                  <c:v>24.160612715736949</c:v>
                </c:pt>
                <c:pt idx="77">
                  <c:v>24.280096827122275</c:v>
                </c:pt>
                <c:pt idx="78">
                  <c:v>24.173799226213998</c:v>
                </c:pt>
                <c:pt idx="79">
                  <c:v>24.176164481622813</c:v>
                </c:pt>
                <c:pt idx="81">
                  <c:v>25.000000000000021</c:v>
                </c:pt>
                <c:pt idx="82">
                  <c:v>25.017167349356122</c:v>
                </c:pt>
                <c:pt idx="83">
                  <c:v>25.255932626067484</c:v>
                </c:pt>
                <c:pt idx="84">
                  <c:v>25.278772759055553</c:v>
                </c:pt>
                <c:pt idx="85">
                  <c:v>25.302741222824785</c:v>
                </c:pt>
                <c:pt idx="86">
                  <c:v>25.338162186270896</c:v>
                </c:pt>
                <c:pt idx="87">
                  <c:v>25.295339376655807</c:v>
                </c:pt>
                <c:pt idx="88">
                  <c:v>25.224061418538746</c:v>
                </c:pt>
                <c:pt idx="90">
                  <c:v>25.000000000000007</c:v>
                </c:pt>
                <c:pt idx="91">
                  <c:v>25.693339294031158</c:v>
                </c:pt>
                <c:pt idx="92">
                  <c:v>26.157833089920935</c:v>
                </c:pt>
                <c:pt idx="93">
                  <c:v>26.299246022863098</c:v>
                </c:pt>
                <c:pt idx="94">
                  <c:v>26.246587861870239</c:v>
                </c:pt>
                <c:pt idx="95">
                  <c:v>26.135080826460712</c:v>
                </c:pt>
                <c:pt idx="96">
                  <c:v>26.157079783040526</c:v>
                </c:pt>
                <c:pt idx="97">
                  <c:v>26.150952666065397</c:v>
                </c:pt>
                <c:pt idx="99">
                  <c:v>25.000000000000032</c:v>
                </c:pt>
                <c:pt idx="100">
                  <c:v>24.619655255851463</c:v>
                </c:pt>
                <c:pt idx="101">
                  <c:v>24.445411095229097</c:v>
                </c:pt>
                <c:pt idx="102">
                  <c:v>24.328698871098737</c:v>
                </c:pt>
                <c:pt idx="103">
                  <c:v>24.379261842320922</c:v>
                </c:pt>
                <c:pt idx="104">
                  <c:v>24.367716139940008</c:v>
                </c:pt>
                <c:pt idx="105">
                  <c:v>24.45208673304386</c:v>
                </c:pt>
                <c:pt idx="106">
                  <c:v>24.493592092101423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1-4E52-A123-B9C68FAB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02528"/>
        <c:axId val="430903184"/>
      </c:barChart>
      <c:catAx>
        <c:axId val="430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3184"/>
        <c:crosses val="autoZero"/>
        <c:auto val="1"/>
        <c:lblAlgn val="ctr"/>
        <c:lblOffset val="100"/>
        <c:noMultiLvlLbl val="0"/>
      </c:catAx>
      <c:valAx>
        <c:axId val="4309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n_2_left!$P$7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n_2_left!$O$8:$O$150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n_2_left!$P$8:$P$150</c:f>
              <c:numCache>
                <c:formatCode>General</c:formatCode>
                <c:ptCount val="143"/>
                <c:pt idx="0">
                  <c:v>6.3237880671548288</c:v>
                </c:pt>
                <c:pt idx="1">
                  <c:v>6.0939796157983244</c:v>
                </c:pt>
                <c:pt idx="2">
                  <c:v>5.703229209660984</c:v>
                </c:pt>
                <c:pt idx="3">
                  <c:v>5.6675667755775665</c:v>
                </c:pt>
                <c:pt idx="4">
                  <c:v>5.6603970467935101</c:v>
                </c:pt>
                <c:pt idx="5">
                  <c:v>5.7144578061556963</c:v>
                </c:pt>
                <c:pt idx="6">
                  <c:v>5.6780533473704988</c:v>
                </c:pt>
                <c:pt idx="7">
                  <c:v>5.6867726535522785</c:v>
                </c:pt>
                <c:pt idx="9">
                  <c:v>3.9439459125519543</c:v>
                </c:pt>
                <c:pt idx="10">
                  <c:v>3.8809330828548489</c:v>
                </c:pt>
                <c:pt idx="11">
                  <c:v>3.8777864623012159</c:v>
                </c:pt>
                <c:pt idx="12">
                  <c:v>3.8776230009004409</c:v>
                </c:pt>
                <c:pt idx="13">
                  <c:v>3.887909861222135</c:v>
                </c:pt>
                <c:pt idx="14">
                  <c:v>3.8832832813840339</c:v>
                </c:pt>
                <c:pt idx="15">
                  <c:v>3.8831910433616308</c:v>
                </c:pt>
                <c:pt idx="16">
                  <c:v>3.8726638744209612</c:v>
                </c:pt>
                <c:pt idx="18">
                  <c:v>6.1096380619081403</c:v>
                </c:pt>
                <c:pt idx="19">
                  <c:v>6.2926375232929832</c:v>
                </c:pt>
                <c:pt idx="20">
                  <c:v>6.445085688972803</c:v>
                </c:pt>
                <c:pt idx="21">
                  <c:v>6.5068497019821008</c:v>
                </c:pt>
                <c:pt idx="22">
                  <c:v>6.498421520198713</c:v>
                </c:pt>
                <c:pt idx="23">
                  <c:v>6.4944181425723242</c:v>
                </c:pt>
                <c:pt idx="24">
                  <c:v>6.4450981738890301</c:v>
                </c:pt>
                <c:pt idx="25">
                  <c:v>6.4189685114474235</c:v>
                </c:pt>
                <c:pt idx="27">
                  <c:v>7.6956580354592727</c:v>
                </c:pt>
                <c:pt idx="28">
                  <c:v>7.3844866832305662</c:v>
                </c:pt>
                <c:pt idx="29">
                  <c:v>7.0010196351312404</c:v>
                </c:pt>
                <c:pt idx="30">
                  <c:v>6.9287315917125589</c:v>
                </c:pt>
                <c:pt idx="31">
                  <c:v>6.9088344471605527</c:v>
                </c:pt>
                <c:pt idx="32">
                  <c:v>6.9655710365555397</c:v>
                </c:pt>
                <c:pt idx="33">
                  <c:v>6.9865380257198266</c:v>
                </c:pt>
                <c:pt idx="34">
                  <c:v>7.0170417413084412</c:v>
                </c:pt>
                <c:pt idx="36">
                  <c:v>4.3110664119532762</c:v>
                </c:pt>
                <c:pt idx="37">
                  <c:v>4.3301799430363452</c:v>
                </c:pt>
                <c:pt idx="38">
                  <c:v>4.4051587803757366</c:v>
                </c:pt>
                <c:pt idx="39">
                  <c:v>4.403527702845297</c:v>
                </c:pt>
                <c:pt idx="40">
                  <c:v>4.4149951393100872</c:v>
                </c:pt>
                <c:pt idx="41">
                  <c:v>4.3932073567488761</c:v>
                </c:pt>
                <c:pt idx="42">
                  <c:v>4.4109452499247288</c:v>
                </c:pt>
                <c:pt idx="43">
                  <c:v>4.387588993005739</c:v>
                </c:pt>
                <c:pt idx="45">
                  <c:v>2.9862863385274387</c:v>
                </c:pt>
                <c:pt idx="46">
                  <c:v>2.9445077794779344</c:v>
                </c:pt>
                <c:pt idx="47">
                  <c:v>2.9403882037316675</c:v>
                </c:pt>
                <c:pt idx="48">
                  <c:v>2.9295376856880346</c:v>
                </c:pt>
                <c:pt idx="49">
                  <c:v>2.9434015383547028</c:v>
                </c:pt>
                <c:pt idx="50">
                  <c:v>2.9503820757872887</c:v>
                </c:pt>
                <c:pt idx="51">
                  <c:v>2.9461890366619232</c:v>
                </c:pt>
                <c:pt idx="52">
                  <c:v>2.939649085380502</c:v>
                </c:pt>
                <c:pt idx="54">
                  <c:v>4.3532657680352296</c:v>
                </c:pt>
                <c:pt idx="55">
                  <c:v>4.6103301543775661</c:v>
                </c:pt>
                <c:pt idx="56">
                  <c:v>4.8939599534579141</c:v>
                </c:pt>
                <c:pt idx="57">
                  <c:v>4.9583319921093327</c:v>
                </c:pt>
                <c:pt idx="58">
                  <c:v>4.9558327324784024</c:v>
                </c:pt>
                <c:pt idx="59">
                  <c:v>4.9456674343963147</c:v>
                </c:pt>
                <c:pt idx="60">
                  <c:v>4.9093780622302807</c:v>
                </c:pt>
                <c:pt idx="61">
                  <c:v>4.8741656940575391</c:v>
                </c:pt>
                <c:pt idx="63">
                  <c:v>5.1952810383300099</c:v>
                </c:pt>
                <c:pt idx="64">
                  <c:v>4.9814602996651871</c:v>
                </c:pt>
                <c:pt idx="65">
                  <c:v>4.8110441334827243</c:v>
                </c:pt>
                <c:pt idx="66">
                  <c:v>4.765414033981985</c:v>
                </c:pt>
                <c:pt idx="67">
                  <c:v>4.7663085521453823</c:v>
                </c:pt>
                <c:pt idx="68">
                  <c:v>4.8025843204721124</c:v>
                </c:pt>
                <c:pt idx="69">
                  <c:v>4.812861358450311</c:v>
                </c:pt>
                <c:pt idx="70">
                  <c:v>4.8305028377652732</c:v>
                </c:pt>
                <c:pt idx="72">
                  <c:v>6.2203918268412224</c:v>
                </c:pt>
                <c:pt idx="73">
                  <c:v>6.3694712303240575</c:v>
                </c:pt>
                <c:pt idx="74">
                  <c:v>6.419046573133663</c:v>
                </c:pt>
                <c:pt idx="75">
                  <c:v>6.4508084004658626</c:v>
                </c:pt>
                <c:pt idx="76">
                  <c:v>6.4341365682443437</c:v>
                </c:pt>
                <c:pt idx="77">
                  <c:v>6.3948371357650942</c:v>
                </c:pt>
                <c:pt idx="78">
                  <c:v>6.4121827868212424</c:v>
                </c:pt>
                <c:pt idx="79">
                  <c:v>6.4036426303399878</c:v>
                </c:pt>
                <c:pt idx="81">
                  <c:v>4.8359437054683001</c:v>
                </c:pt>
                <c:pt idx="82">
                  <c:v>4.9224419379762754</c:v>
                </c:pt>
                <c:pt idx="83">
                  <c:v>5.0121116517442399</c:v>
                </c:pt>
                <c:pt idx="84">
                  <c:v>5.0378518147043172</c:v>
                </c:pt>
                <c:pt idx="85">
                  <c:v>5.034504548195839</c:v>
                </c:pt>
                <c:pt idx="86">
                  <c:v>5.0131702747569777</c:v>
                </c:pt>
                <c:pt idx="87">
                  <c:v>5.0181822997250869</c:v>
                </c:pt>
                <c:pt idx="88">
                  <c:v>5.0045501069522009</c:v>
                </c:pt>
                <c:pt idx="90">
                  <c:v>8.2111364604521331</c:v>
                </c:pt>
                <c:pt idx="91">
                  <c:v>8.775636485524263</c:v>
                </c:pt>
                <c:pt idx="92">
                  <c:v>9.2635545324651165</c:v>
                </c:pt>
                <c:pt idx="93">
                  <c:v>9.3849609818230739</c:v>
                </c:pt>
                <c:pt idx="94">
                  <c:v>9.3541030486567127</c:v>
                </c:pt>
                <c:pt idx="95">
                  <c:v>9.2935375828350857</c:v>
                </c:pt>
                <c:pt idx="96">
                  <c:v>9.2722999934271293</c:v>
                </c:pt>
                <c:pt idx="97">
                  <c:v>9.2382223538651669</c:v>
                </c:pt>
                <c:pt idx="99">
                  <c:v>8.5406267394856012</c:v>
                </c:pt>
                <c:pt idx="100">
                  <c:v>8.5628086793824902</c:v>
                </c:pt>
                <c:pt idx="101">
                  <c:v>8.4754255642937935</c:v>
                </c:pt>
                <c:pt idx="102">
                  <c:v>8.4542820573296797</c:v>
                </c:pt>
                <c:pt idx="103">
                  <c:v>8.4432699893622392</c:v>
                </c:pt>
                <c:pt idx="104">
                  <c:v>8.4251064452065556</c:v>
                </c:pt>
                <c:pt idx="105">
                  <c:v>8.4527218975615881</c:v>
                </c:pt>
                <c:pt idx="106">
                  <c:v>8.5024885219231212</c:v>
                </c:pt>
                <c:pt idx="108">
                  <c:v>7.8216306706796299</c:v>
                </c:pt>
                <c:pt idx="109">
                  <c:v>7.7717278091717548</c:v>
                </c:pt>
                <c:pt idx="110">
                  <c:v>7.7884647001792251</c:v>
                </c:pt>
                <c:pt idx="111">
                  <c:v>7.7635930267892395</c:v>
                </c:pt>
                <c:pt idx="112">
                  <c:v>7.7758874076370912</c:v>
                </c:pt>
                <c:pt idx="113">
                  <c:v>7.7444880793494768</c:v>
                </c:pt>
                <c:pt idx="114">
                  <c:v>7.7938393322436568</c:v>
                </c:pt>
                <c:pt idx="115">
                  <c:v>7.7749737286547145</c:v>
                </c:pt>
                <c:pt idx="117">
                  <c:v>5.338270663785968</c:v>
                </c:pt>
                <c:pt idx="118">
                  <c:v>5.2098309648976624</c:v>
                </c:pt>
                <c:pt idx="119">
                  <c:v>5.174035627834094</c:v>
                </c:pt>
                <c:pt idx="120">
                  <c:v>5.1471214377625119</c:v>
                </c:pt>
                <c:pt idx="121">
                  <c:v>5.1676131203121134</c:v>
                </c:pt>
                <c:pt idx="122">
                  <c:v>5.169046807853924</c:v>
                </c:pt>
                <c:pt idx="123">
                  <c:v>5.1809864134984354</c:v>
                </c:pt>
                <c:pt idx="124">
                  <c:v>5.1833333640369679</c:v>
                </c:pt>
                <c:pt idx="126">
                  <c:v>7.7639257875070449</c:v>
                </c:pt>
                <c:pt idx="127">
                  <c:v>8.0918027633432832</c:v>
                </c:pt>
                <c:pt idx="128">
                  <c:v>8.5594762669881472</c:v>
                </c:pt>
                <c:pt idx="129">
                  <c:v>8.6366336277796343</c:v>
                </c:pt>
                <c:pt idx="130">
                  <c:v>8.6528064250394898</c:v>
                </c:pt>
                <c:pt idx="131">
                  <c:v>8.6193333562907739</c:v>
                </c:pt>
                <c:pt idx="132">
                  <c:v>8.582804022983396</c:v>
                </c:pt>
                <c:pt idx="133">
                  <c:v>8.548275078031379</c:v>
                </c:pt>
                <c:pt idx="135">
                  <c:v>10.349144511859947</c:v>
                </c:pt>
                <c:pt idx="136">
                  <c:v>9.7777650476464615</c:v>
                </c:pt>
                <c:pt idx="137">
                  <c:v>9.2302130162474327</c:v>
                </c:pt>
                <c:pt idx="138">
                  <c:v>9.0871661685483609</c:v>
                </c:pt>
                <c:pt idx="139">
                  <c:v>9.1015780548886873</c:v>
                </c:pt>
                <c:pt idx="140">
                  <c:v>9.190908863869927</c:v>
                </c:pt>
                <c:pt idx="141">
                  <c:v>9.2147289561312355</c:v>
                </c:pt>
                <c:pt idx="142">
                  <c:v>9.3171608252583056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F8E-82B9-EC6EFB8C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15472"/>
        <c:axId val="435918752"/>
      </c:barChart>
      <c:catAx>
        <c:axId val="4359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8752"/>
        <c:crosses val="autoZero"/>
        <c:auto val="1"/>
        <c:lblAlgn val="ctr"/>
        <c:lblOffset val="100"/>
        <c:noMultiLvlLbl val="0"/>
      </c:catAx>
      <c:valAx>
        <c:axId val="435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n_2_left!$B$33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n_2_left!$A$34:$A$176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n_2_left!$B$34:$B$176</c:f>
              <c:numCache>
                <c:formatCode>General</c:formatCode>
                <c:ptCount val="143"/>
                <c:pt idx="0">
                  <c:v>6.2499999999999991</c:v>
                </c:pt>
                <c:pt idx="1">
                  <c:v>6.022873030258844</c:v>
                </c:pt>
                <c:pt idx="2">
                  <c:v>5.6366820301140281</c:v>
                </c:pt>
                <c:pt idx="3">
                  <c:v>5.6014357171993003</c:v>
                </c:pt>
                <c:pt idx="4">
                  <c:v>5.5943496472006711</c:v>
                </c:pt>
                <c:pt idx="5">
                  <c:v>5.6477796076018718</c:v>
                </c:pt>
                <c:pt idx="6">
                  <c:v>5.6117999281769322</c:v>
                </c:pt>
                <c:pt idx="7">
                  <c:v>5.6204174945876675</c:v>
                </c:pt>
                <c:pt idx="9">
                  <c:v>6.2500000000000071</c:v>
                </c:pt>
                <c:pt idx="10">
                  <c:v>6.1501431068429504</c:v>
                </c:pt>
                <c:pt idx="11">
                  <c:v>6.1451566341842829</c:v>
                </c:pt>
                <c:pt idx="12">
                  <c:v>6.144897595704168</c:v>
                </c:pt>
                <c:pt idx="13">
                  <c:v>6.1611992586671338</c:v>
                </c:pt>
                <c:pt idx="14">
                  <c:v>6.1538674836810454</c:v>
                </c:pt>
                <c:pt idx="15">
                  <c:v>6.1537213134107622</c:v>
                </c:pt>
                <c:pt idx="16">
                  <c:v>6.1370388316176454</c:v>
                </c:pt>
                <c:pt idx="18">
                  <c:v>6.25</c:v>
                </c:pt>
                <c:pt idx="19">
                  <c:v>6.4372036644504691</c:v>
                </c:pt>
                <c:pt idx="20">
                  <c:v>6.5931541521625521</c:v>
                </c:pt>
                <c:pt idx="21">
                  <c:v>6.6563371226424017</c:v>
                </c:pt>
                <c:pt idx="22">
                  <c:v>6.6477153130339737</c:v>
                </c:pt>
                <c:pt idx="23">
                  <c:v>6.6436199623910399</c:v>
                </c:pt>
                <c:pt idx="24">
                  <c:v>6.5931669239054314</c:v>
                </c:pt>
                <c:pt idx="25">
                  <c:v>6.5664369623913057</c:v>
                </c:pt>
                <c:pt idx="27">
                  <c:v>6.2500000000000027</c:v>
                </c:pt>
                <c:pt idx="28">
                  <c:v>5.9972833456907448</c:v>
                </c:pt>
                <c:pt idx="29">
                  <c:v>5.6858520113490085</c:v>
                </c:pt>
                <c:pt idx="30">
                  <c:v>5.6271435462268578</c:v>
                </c:pt>
                <c:pt idx="31">
                  <c:v>5.6109841544143526</c:v>
                </c:pt>
                <c:pt idx="32">
                  <c:v>5.6570625640948196</c:v>
                </c:pt>
                <c:pt idx="33">
                  <c:v>5.6740908262230203</c:v>
                </c:pt>
                <c:pt idx="34">
                  <c:v>5.6988643051835455</c:v>
                </c:pt>
                <c:pt idx="36">
                  <c:v>6.2499999999999956</c:v>
                </c:pt>
                <c:pt idx="37">
                  <c:v>6.2777099812097381</c:v>
                </c:pt>
                <c:pt idx="38">
                  <c:v>6.3864110979616999</c:v>
                </c:pt>
                <c:pt idx="39">
                  <c:v>6.3840464314056531</c:v>
                </c:pt>
                <c:pt idx="40">
                  <c:v>6.4006714311287407</c:v>
                </c:pt>
                <c:pt idx="41">
                  <c:v>6.3690844343174637</c:v>
                </c:pt>
                <c:pt idx="42">
                  <c:v>6.3948000744295479</c:v>
                </c:pt>
                <c:pt idx="43">
                  <c:v>6.3609391704687699</c:v>
                </c:pt>
                <c:pt idx="45">
                  <c:v>6.2499999999999973</c:v>
                </c:pt>
                <c:pt idx="46">
                  <c:v>6.1625616352689851</c:v>
                </c:pt>
                <c:pt idx="47">
                  <c:v>6.1539397733657939</c:v>
                </c:pt>
                <c:pt idx="48">
                  <c:v>6.1312307193485074</c:v>
                </c:pt>
                <c:pt idx="49">
                  <c:v>6.1602463827324154</c:v>
                </c:pt>
                <c:pt idx="50">
                  <c:v>6.1748559526155145</c:v>
                </c:pt>
                <c:pt idx="51">
                  <c:v>6.1660803391736856</c:v>
                </c:pt>
                <c:pt idx="52">
                  <c:v>6.1523928722414158</c:v>
                </c:pt>
                <c:pt idx="54">
                  <c:v>6.25</c:v>
                </c:pt>
                <c:pt idx="55">
                  <c:v>6.6190683041767828</c:v>
                </c:pt>
                <c:pt idx="56">
                  <c:v>7.0262766711155766</c:v>
                </c:pt>
                <c:pt idx="57">
                  <c:v>7.1186958485812672</c:v>
                </c:pt>
                <c:pt idx="58">
                  <c:v>7.1151076521499785</c:v>
                </c:pt>
                <c:pt idx="59">
                  <c:v>7.1005132955454364</c:v>
                </c:pt>
                <c:pt idx="60">
                  <c:v>7.0484125077407729</c:v>
                </c:pt>
                <c:pt idx="61">
                  <c:v>6.9978579786110329</c:v>
                </c:pt>
                <c:pt idx="63">
                  <c:v>6.25</c:v>
                </c:pt>
                <c:pt idx="64">
                  <c:v>5.9927704859861226</c:v>
                </c:pt>
                <c:pt idx="65">
                  <c:v>5.7877573152293849</c:v>
                </c:pt>
                <c:pt idx="66">
                  <c:v>5.7328636300224538</c:v>
                </c:pt>
                <c:pt idx="67">
                  <c:v>5.7339397486154597</c:v>
                </c:pt>
                <c:pt idx="68">
                  <c:v>5.777580034938631</c:v>
                </c:pt>
                <c:pt idx="69">
                  <c:v>5.789943463767572</c:v>
                </c:pt>
                <c:pt idx="70">
                  <c:v>5.8111664245477561</c:v>
                </c:pt>
                <c:pt idx="72">
                  <c:v>6.2500000000000027</c:v>
                </c:pt>
                <c:pt idx="73">
                  <c:v>6.3997890000670399</c:v>
                </c:pt>
                <c:pt idx="74">
                  <c:v>6.4496003143998504</c:v>
                </c:pt>
                <c:pt idx="75">
                  <c:v>6.4815133234758484</c:v>
                </c:pt>
                <c:pt idx="76">
                  <c:v>6.4647621357235163</c:v>
                </c:pt>
                <c:pt idx="77">
                  <c:v>6.4252756435807798</c:v>
                </c:pt>
                <c:pt idx="78">
                  <c:v>6.4427038574487758</c:v>
                </c:pt>
                <c:pt idx="79">
                  <c:v>6.4341230510472371</c:v>
                </c:pt>
                <c:pt idx="81">
                  <c:v>6.25</c:v>
                </c:pt>
                <c:pt idx="82">
                  <c:v>6.3617907870936419</c:v>
                </c:pt>
                <c:pt idx="83">
                  <c:v>6.4776804138517168</c:v>
                </c:pt>
                <c:pt idx="84">
                  <c:v>6.5109471407407344</c:v>
                </c:pt>
                <c:pt idx="85">
                  <c:v>6.5066211152631572</c:v>
                </c:pt>
                <c:pt idx="86">
                  <c:v>6.4790485840026903</c:v>
                </c:pt>
                <c:pt idx="87">
                  <c:v>6.4855261523861394</c:v>
                </c:pt>
                <c:pt idx="88">
                  <c:v>6.4679078321533803</c:v>
                </c:pt>
                <c:pt idx="90">
                  <c:v>6.2500000000000027</c:v>
                </c:pt>
                <c:pt idx="91">
                  <c:v>6.6796756208709462</c:v>
                </c:pt>
                <c:pt idx="92">
                  <c:v>7.05105999720762</c:v>
                </c:pt>
                <c:pt idx="93">
                  <c:v>7.1434698983390703</c:v>
                </c:pt>
                <c:pt idx="94">
                  <c:v>7.1199820311944135</c:v>
                </c:pt>
                <c:pt idx="95">
                  <c:v>7.0738819373513344</c:v>
                </c:pt>
                <c:pt idx="96">
                  <c:v>7.057716704385224</c:v>
                </c:pt>
                <c:pt idx="97">
                  <c:v>7.0317781210614561</c:v>
                </c:pt>
                <c:pt idx="99">
                  <c:v>6.2500000000000018</c:v>
                </c:pt>
                <c:pt idx="100">
                  <c:v>6.2662326640168704</c:v>
                </c:pt>
                <c:pt idx="101">
                  <c:v>6.2022860139684157</c:v>
                </c:pt>
                <c:pt idx="102">
                  <c:v>6.1868132714453461</c:v>
                </c:pt>
                <c:pt idx="103">
                  <c:v>6.1787546796234709</c:v>
                </c:pt>
                <c:pt idx="104">
                  <c:v>6.1654626631900422</c:v>
                </c:pt>
                <c:pt idx="105">
                  <c:v>6.1856715521256742</c:v>
                </c:pt>
                <c:pt idx="106">
                  <c:v>6.2220905892463989</c:v>
                </c:pt>
                <c:pt idx="108">
                  <c:v>6.25</c:v>
                </c:pt>
                <c:pt idx="109">
                  <c:v>6.2101243145379659</c:v>
                </c:pt>
                <c:pt idx="110">
                  <c:v>6.2234981969419021</c:v>
                </c:pt>
                <c:pt idx="111">
                  <c:v>6.2036240856175047</c:v>
                </c:pt>
                <c:pt idx="112">
                  <c:v>6.2134481087060811</c:v>
                </c:pt>
                <c:pt idx="113">
                  <c:v>6.1883579695701023</c:v>
                </c:pt>
                <c:pt idx="114">
                  <c:v>6.2277928832825165</c:v>
                </c:pt>
                <c:pt idx="115">
                  <c:v>6.2127180187951287</c:v>
                </c:pt>
                <c:pt idx="117">
                  <c:v>6.2499999999999982</c:v>
                </c:pt>
                <c:pt idx="118">
                  <c:v>6.0996239384230471</c:v>
                </c:pt>
                <c:pt idx="119">
                  <c:v>6.0577150749094395</c:v>
                </c:pt>
                <c:pt idx="120">
                  <c:v>6.0262041796136039</c:v>
                </c:pt>
                <c:pt idx="121">
                  <c:v>6.0501956600014077</c:v>
                </c:pt>
                <c:pt idx="122">
                  <c:v>6.0518742086739401</c:v>
                </c:pt>
                <c:pt idx="123">
                  <c:v>6.0658529931863905</c:v>
                </c:pt>
                <c:pt idx="124">
                  <c:v>6.0686007820846442</c:v>
                </c:pt>
                <c:pt idx="126">
                  <c:v>6.2500000000000044</c:v>
                </c:pt>
                <c:pt idx="127">
                  <c:v>6.5139426438457129</c:v>
                </c:pt>
                <c:pt idx="128">
                  <c:v>6.8904222081511506</c:v>
                </c:pt>
                <c:pt idx="129">
                  <c:v>6.9525342785321884</c:v>
                </c:pt>
                <c:pt idx="130">
                  <c:v>6.9655534631097566</c:v>
                </c:pt>
                <c:pt idx="131">
                  <c:v>6.9386074714290906</c:v>
                </c:pt>
                <c:pt idx="132">
                  <c:v>6.9092011711346588</c:v>
                </c:pt>
                <c:pt idx="133">
                  <c:v>6.8814051937056417</c:v>
                </c:pt>
                <c:pt idx="135">
                  <c:v>6.2500000000000293</c:v>
                </c:pt>
                <c:pt idx="136">
                  <c:v>5.9049355700617037</c:v>
                </c:pt>
                <c:pt idx="137">
                  <c:v>5.5742608759048906</c:v>
                </c:pt>
                <c:pt idx="138">
                  <c:v>5.4878727887451602</c:v>
                </c:pt>
                <c:pt idx="139">
                  <c:v>5.4965763380601604</c:v>
                </c:pt>
                <c:pt idx="140">
                  <c:v>5.5505245224238955</c:v>
                </c:pt>
                <c:pt idx="141">
                  <c:v>5.5649098251378124</c:v>
                </c:pt>
                <c:pt idx="142">
                  <c:v>5.6267699316722739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4-4164-B9C0-423F55EE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10224"/>
        <c:axId val="435916456"/>
      </c:barChart>
      <c:catAx>
        <c:axId val="4359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6456"/>
        <c:crosses val="autoZero"/>
        <c:auto val="1"/>
        <c:lblAlgn val="ctr"/>
        <c:lblOffset val="100"/>
        <c:noMultiLvlLbl val="0"/>
      </c:catAx>
      <c:valAx>
        <c:axId val="4359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n_3_left!$P$7:$P$14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n_3_left!$R$7:$R$14</c:f>
              <c:numCache>
                <c:formatCode>General</c:formatCode>
                <c:ptCount val="8"/>
                <c:pt idx="0">
                  <c:v>1.5625</c:v>
                </c:pt>
                <c:pt idx="1">
                  <c:v>1.4735880040683793</c:v>
                </c:pt>
                <c:pt idx="2">
                  <c:v>1.3458805983536322</c:v>
                </c:pt>
                <c:pt idx="3">
                  <c:v>1.3290308769431209</c:v>
                </c:pt>
                <c:pt idx="4">
                  <c:v>1.3298489494742294</c:v>
                </c:pt>
                <c:pt idx="5">
                  <c:v>1.3468180506116365</c:v>
                </c:pt>
                <c:pt idx="6">
                  <c:v>1.3362320694446386</c:v>
                </c:pt>
                <c:pt idx="7">
                  <c:v>1.3421379033209657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AF6-814E-ECC7A2E18EE6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n_3_left!$P$16:$P$23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n_3_left!$R$16:$R$23</c:f>
              <c:numCache>
                <c:formatCode>General</c:formatCode>
                <c:ptCount val="8"/>
                <c:pt idx="0">
                  <c:v>1.5625</c:v>
                </c:pt>
                <c:pt idx="1">
                  <c:v>1.4997578567208298</c:v>
                </c:pt>
                <c:pt idx="2">
                  <c:v>1.4270392116219983</c:v>
                </c:pt>
                <c:pt idx="3">
                  <c:v>1.4215807450540376</c:v>
                </c:pt>
                <c:pt idx="4">
                  <c:v>1.4218536960117585</c:v>
                </c:pt>
                <c:pt idx="5">
                  <c:v>1.4358712597227326</c:v>
                </c:pt>
                <c:pt idx="6">
                  <c:v>1.4244837626698881</c:v>
                </c:pt>
                <c:pt idx="7">
                  <c:v>1.4245745357387196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D-4AF6-814E-ECC7A2E18EE6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n_3_left!$P$25:$P$32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n_3_left!$R$25:$R$32</c:f>
              <c:numCache>
                <c:formatCode>General</c:formatCode>
                <c:ptCount val="8"/>
                <c:pt idx="0">
                  <c:v>1.5625</c:v>
                </c:pt>
                <c:pt idx="1">
                  <c:v>1.5756187826724388</c:v>
                </c:pt>
                <c:pt idx="2">
                  <c:v>1.5444514477186053</c:v>
                </c:pt>
                <c:pt idx="3">
                  <c:v>1.5553022746621581</c:v>
                </c:pt>
                <c:pt idx="4">
                  <c:v>1.5480291654390108</c:v>
                </c:pt>
                <c:pt idx="5">
                  <c:v>1.5638971917848434</c:v>
                </c:pt>
                <c:pt idx="6">
                  <c:v>1.5406717586101855</c:v>
                </c:pt>
                <c:pt idx="7">
                  <c:v>1.5369692032503595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D-4AF6-814E-ECC7A2E18EE6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n_3_left!$P$34:$P$41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n_3_left!$R$34:$R$41</c:f>
              <c:numCache>
                <c:formatCode>General</c:formatCode>
                <c:ptCount val="8"/>
                <c:pt idx="0">
                  <c:v>1.5625</c:v>
                </c:pt>
                <c:pt idx="1">
                  <c:v>1.4476171328242804</c:v>
                </c:pt>
                <c:pt idx="2">
                  <c:v>1.2890135525102189</c:v>
                </c:pt>
                <c:pt idx="3">
                  <c:v>1.2678552945153649</c:v>
                </c:pt>
                <c:pt idx="4">
                  <c:v>1.2620776888351368</c:v>
                </c:pt>
                <c:pt idx="5">
                  <c:v>1.2909132043763532</c:v>
                </c:pt>
                <c:pt idx="6">
                  <c:v>1.2818381697994339</c:v>
                </c:pt>
                <c:pt idx="7">
                  <c:v>1.292460835526948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D-4AF6-814E-ECC7A2E18EE6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n_3_left!$P$43:$P$50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n_3_left!$R$43:$R$50</c:f>
              <c:numCache>
                <c:formatCode>General</c:formatCode>
                <c:ptCount val="8"/>
                <c:pt idx="0">
                  <c:v>1.5625</c:v>
                </c:pt>
                <c:pt idx="1">
                  <c:v>1.5619834895662776</c:v>
                </c:pt>
                <c:pt idx="2">
                  <c:v>1.5882568279792706</c:v>
                </c:pt>
                <c:pt idx="3">
                  <c:v>1.5854463702703949</c:v>
                </c:pt>
                <c:pt idx="4">
                  <c:v>1.59315051490007</c:v>
                </c:pt>
                <c:pt idx="5">
                  <c:v>1.582179414079891</c:v>
                </c:pt>
                <c:pt idx="6">
                  <c:v>1.5886192074899206</c:v>
                </c:pt>
                <c:pt idx="7">
                  <c:v>1.5809629908480691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D-4AF6-814E-ECC7A2E18EE6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n_3_left!$P$52:$P$59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n_3_left!$R$52:$R$59</c:f>
              <c:numCache>
                <c:formatCode>General</c:formatCode>
                <c:ptCount val="8"/>
                <c:pt idx="0">
                  <c:v>1.5625</c:v>
                </c:pt>
                <c:pt idx="1">
                  <c:v>1.5302230402360717</c:v>
                </c:pt>
                <c:pt idx="2">
                  <c:v>1.5155689859581984</c:v>
                </c:pt>
                <c:pt idx="3">
                  <c:v>1.5087751257006363</c:v>
                </c:pt>
                <c:pt idx="4">
                  <c:v>1.517995702239481</c:v>
                </c:pt>
                <c:pt idx="5">
                  <c:v>1.5226979283589388</c:v>
                </c:pt>
                <c:pt idx="6">
                  <c:v>1.5181463998673057</c:v>
                </c:pt>
                <c:pt idx="7">
                  <c:v>1.5134551750446752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4D-4AF6-814E-ECC7A2E18EE6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n_3_left!$P$61:$P$68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n_3_left!$R$61:$R$68</c:f>
              <c:numCache>
                <c:formatCode>General</c:formatCode>
                <c:ptCount val="8"/>
                <c:pt idx="0">
                  <c:v>1.5625</c:v>
                </c:pt>
                <c:pt idx="1">
                  <c:v>1.6517563626827609</c:v>
                </c:pt>
                <c:pt idx="2">
                  <c:v>1.7626697853136661</c:v>
                </c:pt>
                <c:pt idx="3">
                  <c:v>1.7862644113236827</c:v>
                </c:pt>
                <c:pt idx="4">
                  <c:v>1.7904853397399996</c:v>
                </c:pt>
                <c:pt idx="5">
                  <c:v>1.786883831453796</c:v>
                </c:pt>
                <c:pt idx="6">
                  <c:v>1.7675744103779825</c:v>
                </c:pt>
                <c:pt idx="7">
                  <c:v>1.7552604758611867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4D-4AF6-814E-ECC7A2E18EE6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n_3_left!$P$70:$P$77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n_3_left!$R$70:$R$77</c:f>
              <c:numCache>
                <c:formatCode>General</c:formatCode>
                <c:ptCount val="8"/>
                <c:pt idx="0">
                  <c:v>1.5625</c:v>
                </c:pt>
                <c:pt idx="1">
                  <c:v>1.4838718376505495</c:v>
                </c:pt>
                <c:pt idx="2">
                  <c:v>1.4272270344087077</c:v>
                </c:pt>
                <c:pt idx="3">
                  <c:v>1.4127736797249502</c:v>
                </c:pt>
                <c:pt idx="4">
                  <c:v>1.4136456504842529</c:v>
                </c:pt>
                <c:pt idx="5">
                  <c:v>1.4243399507591801</c:v>
                </c:pt>
                <c:pt idx="6">
                  <c:v>1.4269145333463209</c:v>
                </c:pt>
                <c:pt idx="7">
                  <c:v>1.4306111242679844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4D-4AF6-814E-ECC7A2E18EE6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n_3_left!$P$79:$P$86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n_3_left!$R$79:$R$86</c:f>
              <c:numCache>
                <c:formatCode>General</c:formatCode>
                <c:ptCount val="8"/>
                <c:pt idx="0">
                  <c:v>1.5625</c:v>
                </c:pt>
                <c:pt idx="1">
                  <c:v>1.5719489314969903</c:v>
                </c:pt>
                <c:pt idx="2">
                  <c:v>1.563870250081062</c:v>
                </c:pt>
                <c:pt idx="3">
                  <c:v>1.5684796254010986</c:v>
                </c:pt>
                <c:pt idx="4">
                  <c:v>1.5656858731118353</c:v>
                </c:pt>
                <c:pt idx="5">
                  <c:v>1.5637400259029735</c:v>
                </c:pt>
                <c:pt idx="6">
                  <c:v>1.5605665792054861</c:v>
                </c:pt>
                <c:pt idx="7">
                  <c:v>1.557736819861457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4D-4AF6-814E-ECC7A2E18EE6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n_3_left!$P$88:$P$95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n_3_left!$R$88:$R$95</c:f>
              <c:numCache>
                <c:formatCode>General</c:formatCode>
                <c:ptCount val="8"/>
                <c:pt idx="0">
                  <c:v>1.5625</c:v>
                </c:pt>
                <c:pt idx="1">
                  <c:v>1.5660017636654928</c:v>
                </c:pt>
                <c:pt idx="2">
                  <c:v>1.5565586311897086</c:v>
                </c:pt>
                <c:pt idx="3">
                  <c:v>1.5624422317829254</c:v>
                </c:pt>
                <c:pt idx="4">
                  <c:v>1.5590414380136499</c:v>
                </c:pt>
                <c:pt idx="5">
                  <c:v>1.558773890442569</c:v>
                </c:pt>
                <c:pt idx="6">
                  <c:v>1.5553450534939695</c:v>
                </c:pt>
                <c:pt idx="7">
                  <c:v>1.5521003355814502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4D-4AF6-814E-ECC7A2E18EE6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n_3_left!$P$97:$P$104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n_3_left!$R$97:$R$104</c:f>
              <c:numCache>
                <c:formatCode>General</c:formatCode>
                <c:ptCount val="8"/>
                <c:pt idx="0">
                  <c:v>1.5625</c:v>
                </c:pt>
                <c:pt idx="1">
                  <c:v>1.6430791626790509</c:v>
                </c:pt>
                <c:pt idx="2">
                  <c:v>1.7088427544145353</c:v>
                </c:pt>
                <c:pt idx="3">
                  <c:v>1.7292275460402053</c:v>
                </c:pt>
                <c:pt idx="4">
                  <c:v>1.722839708721128</c:v>
                </c:pt>
                <c:pt idx="5">
                  <c:v>1.7211734478095586</c:v>
                </c:pt>
                <c:pt idx="6">
                  <c:v>1.7087018529945326</c:v>
                </c:pt>
                <c:pt idx="7">
                  <c:v>1.7018509580509249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4D-4AF6-814E-ECC7A2E18EE6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n_3_left!$P$106:$P$113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n_3_left!$R$106:$R$113</c:f>
              <c:numCache>
                <c:formatCode>General</c:formatCode>
                <c:ptCount val="8"/>
                <c:pt idx="0">
                  <c:v>1.5625</c:v>
                </c:pt>
                <c:pt idx="1">
                  <c:v>1.5370450586001025</c:v>
                </c:pt>
                <c:pt idx="2">
                  <c:v>1.479139257921563</c:v>
                </c:pt>
                <c:pt idx="3">
                  <c:v>1.4748506357420441</c:v>
                </c:pt>
                <c:pt idx="4">
                  <c:v>1.4704702920965251</c:v>
                </c:pt>
                <c:pt idx="5">
                  <c:v>1.4744635317784507</c:v>
                </c:pt>
                <c:pt idx="6">
                  <c:v>1.4717685569763586</c:v>
                </c:pt>
                <c:pt idx="7">
                  <c:v>1.483447601501908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4D-4AF6-814E-ECC7A2E18EE6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n_3_left!$P$115:$P$122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n_3_left!$R$115:$R$122</c:f>
              <c:numCache>
                <c:formatCode>General</c:formatCode>
                <c:ptCount val="8"/>
                <c:pt idx="0">
                  <c:v>1.5625</c:v>
                </c:pt>
                <c:pt idx="1">
                  <c:v>1.5606488150565239</c:v>
                </c:pt>
                <c:pt idx="2">
                  <c:v>1.5597976272518803</c:v>
                </c:pt>
                <c:pt idx="3">
                  <c:v>1.556456360941266</c:v>
                </c:pt>
                <c:pt idx="4">
                  <c:v>1.5600652747953225</c:v>
                </c:pt>
                <c:pt idx="5">
                  <c:v>1.5553205874045992</c:v>
                </c:pt>
                <c:pt idx="6">
                  <c:v>1.5587251648846989</c:v>
                </c:pt>
                <c:pt idx="7">
                  <c:v>1.55455116273186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4D-4AF6-814E-ECC7A2E18EE6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n_3_left!$P$124:$P$131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n_3_left!$R$124:$R$131</c:f>
              <c:numCache>
                <c:formatCode>General</c:formatCode>
                <c:ptCount val="8"/>
                <c:pt idx="0">
                  <c:v>1.5625</c:v>
                </c:pt>
                <c:pt idx="1">
                  <c:v>1.5222808704504991</c:v>
                </c:pt>
                <c:pt idx="2">
                  <c:v>1.504972563285865</c:v>
                </c:pt>
                <c:pt idx="3">
                  <c:v>1.5008065982798842</c:v>
                </c:pt>
                <c:pt idx="4">
                  <c:v>1.5037232925985282</c:v>
                </c:pt>
                <c:pt idx="5">
                  <c:v>1.5061820084434325</c:v>
                </c:pt>
                <c:pt idx="6">
                  <c:v>1.5054580013351921</c:v>
                </c:pt>
                <c:pt idx="7">
                  <c:v>1.5042414521411296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4D-4AF6-814E-ECC7A2E18EE6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n_3_left!$P$133:$P$140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n_3_left!$R$133:$R$140</c:f>
              <c:numCache>
                <c:formatCode>General</c:formatCode>
                <c:ptCount val="8"/>
                <c:pt idx="0">
                  <c:v>1.5625</c:v>
                </c:pt>
                <c:pt idx="1">
                  <c:v>1.6513465802726717</c:v>
                </c:pt>
                <c:pt idx="2">
                  <c:v>1.7536032459479414</c:v>
                </c:pt>
                <c:pt idx="3">
                  <c:v>1.7780313319973755</c:v>
                </c:pt>
                <c:pt idx="4">
                  <c:v>1.7747923119189355</c:v>
                </c:pt>
                <c:pt idx="5">
                  <c:v>1.7775807248905786</c:v>
                </c:pt>
                <c:pt idx="6">
                  <c:v>1.7582870454275856</c:v>
                </c:pt>
                <c:pt idx="7">
                  <c:v>1.7452422899043034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4D-4AF6-814E-ECC7A2E18EE6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n_3_left!$P$142:$P$149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n_3_left!$R$142:$R$149</c:f>
              <c:numCache>
                <c:formatCode>General</c:formatCode>
                <c:ptCount val="8"/>
                <c:pt idx="0">
                  <c:v>1.5625</c:v>
                </c:pt>
                <c:pt idx="1">
                  <c:v>1.4649744189832143</c:v>
                </c:pt>
                <c:pt idx="2">
                  <c:v>1.3592667155875742</c:v>
                </c:pt>
                <c:pt idx="3">
                  <c:v>1.3378639348779664</c:v>
                </c:pt>
                <c:pt idx="4">
                  <c:v>1.334701932622306</c:v>
                </c:pt>
                <c:pt idx="5">
                  <c:v>1.3559198248446835</c:v>
                </c:pt>
                <c:pt idx="6">
                  <c:v>1.3565973789285224</c:v>
                </c:pt>
                <c:pt idx="7">
                  <c:v>1.3675821873713438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4D-4AF6-814E-ECC7A2E18EE6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n_3_left!$P$151:$P$158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n_3_left!$R$151:$R$158</c:f>
              <c:numCache>
                <c:formatCode>General</c:formatCode>
                <c:ptCount val="8"/>
                <c:pt idx="0">
                  <c:v>1.5625</c:v>
                </c:pt>
                <c:pt idx="1">
                  <c:v>1.5228430282938334</c:v>
                </c:pt>
                <c:pt idx="2">
                  <c:v>1.4563473233199713</c:v>
                </c:pt>
                <c:pt idx="3">
                  <c:v>1.4524188354368539</c:v>
                </c:pt>
                <c:pt idx="4">
                  <c:v>1.4519196754217942</c:v>
                </c:pt>
                <c:pt idx="5">
                  <c:v>1.4638482571952929</c:v>
                </c:pt>
                <c:pt idx="6">
                  <c:v>1.4526780846424936</c:v>
                </c:pt>
                <c:pt idx="7">
                  <c:v>1.4503507265327684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4D-4AF6-814E-ECC7A2E18EE6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n_3_left!$P$160:$P$167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n_3_left!$R$160:$R$167</c:f>
              <c:numCache>
                <c:formatCode>General</c:formatCode>
                <c:ptCount val="8"/>
                <c:pt idx="0">
                  <c:v>1.5625</c:v>
                </c:pt>
                <c:pt idx="1">
                  <c:v>1.5598709377557518</c:v>
                </c:pt>
                <c:pt idx="2">
                  <c:v>1.6067966034976848</c:v>
                </c:pt>
                <c:pt idx="3">
                  <c:v>1.6115390679978132</c:v>
                </c:pt>
                <c:pt idx="4">
                  <c:v>1.6168960995401629</c:v>
                </c:pt>
                <c:pt idx="5">
                  <c:v>1.6121221285559328</c:v>
                </c:pt>
                <c:pt idx="6">
                  <c:v>1.6130389218584673</c:v>
                </c:pt>
                <c:pt idx="7">
                  <c:v>1.6032009413063759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4D-4AF6-814E-ECC7A2E18EE6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n_3_left!$P$169:$P$176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n_3_left!$R$169:$R$176</c:f>
              <c:numCache>
                <c:formatCode>General</c:formatCode>
                <c:ptCount val="8"/>
                <c:pt idx="0">
                  <c:v>1.5625</c:v>
                </c:pt>
                <c:pt idx="1">
                  <c:v>1.6255636020458084</c:v>
                </c:pt>
                <c:pt idx="2">
                  <c:v>1.7066743806286648</c:v>
                </c:pt>
                <c:pt idx="3">
                  <c:v>1.7246127137370961</c:v>
                </c:pt>
                <c:pt idx="4">
                  <c:v>1.7241572048290632</c:v>
                </c:pt>
                <c:pt idx="5">
                  <c:v>1.7199725268174846</c:v>
                </c:pt>
                <c:pt idx="6">
                  <c:v>1.7097777866111468</c:v>
                </c:pt>
                <c:pt idx="7">
                  <c:v>1.696591247284859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4D-4AF6-814E-ECC7A2E18EE6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n_3_left!$P$178:$P$185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n_3_left!$R$178:$R$185</c:f>
              <c:numCache>
                <c:formatCode>General</c:formatCode>
                <c:ptCount val="8"/>
                <c:pt idx="0">
                  <c:v>1.5625</c:v>
                </c:pt>
                <c:pt idx="1">
                  <c:v>1.5145229898725352</c:v>
                </c:pt>
                <c:pt idx="2">
                  <c:v>1.4762738965281401</c:v>
                </c:pt>
                <c:pt idx="3">
                  <c:v>1.46316804906707</c:v>
                </c:pt>
                <c:pt idx="4">
                  <c:v>1.4622837554820438</c:v>
                </c:pt>
                <c:pt idx="5">
                  <c:v>1.4693828153729094</c:v>
                </c:pt>
                <c:pt idx="6">
                  <c:v>1.477661675553106</c:v>
                </c:pt>
                <c:pt idx="7">
                  <c:v>1.476192268758763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84D-4AF6-814E-ECC7A2E18EE6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n_3_left!$P$187:$P$194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n_3_left!$R$187:$R$194</c:f>
              <c:numCache>
                <c:formatCode>General</c:formatCode>
                <c:ptCount val="8"/>
                <c:pt idx="0">
                  <c:v>1.5625</c:v>
                </c:pt>
                <c:pt idx="1">
                  <c:v>1.5649887918850431</c:v>
                </c:pt>
                <c:pt idx="2">
                  <c:v>1.5742928248395274</c:v>
                </c:pt>
                <c:pt idx="3">
                  <c:v>1.5720500462407219</c:v>
                </c:pt>
                <c:pt idx="4">
                  <c:v>1.5738554355017538</c:v>
                </c:pt>
                <c:pt idx="5">
                  <c:v>1.5838960652437506</c:v>
                </c:pt>
                <c:pt idx="6">
                  <c:v>1.5772943617266439</c:v>
                </c:pt>
                <c:pt idx="7">
                  <c:v>1.5678852739213618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4D-4AF6-814E-ECC7A2E18EE6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n_3_left!$P$196:$P$203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n_3_left!$R$196:$R$203</c:f>
              <c:numCache>
                <c:formatCode>General</c:formatCode>
                <c:ptCount val="8"/>
                <c:pt idx="0">
                  <c:v>1.5625</c:v>
                </c:pt>
                <c:pt idx="1">
                  <c:v>1.5320676753622111</c:v>
                </c:pt>
                <c:pt idx="2">
                  <c:v>1.5375075565000043</c:v>
                </c:pt>
                <c:pt idx="3">
                  <c:v>1.5279989252908828</c:v>
                </c:pt>
                <c:pt idx="4">
                  <c:v>1.5376436649353131</c:v>
                </c:pt>
                <c:pt idx="5">
                  <c:v>1.5403487777097755</c:v>
                </c:pt>
                <c:pt idx="6">
                  <c:v>1.5396243399012146</c:v>
                </c:pt>
                <c:pt idx="7">
                  <c:v>1.537085763883832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84D-4AF6-814E-ECC7A2E18EE6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n_3_left!$P$205:$P$212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n_3_left!$R$205:$R$212</c:f>
              <c:numCache>
                <c:formatCode>General</c:formatCode>
                <c:ptCount val="8"/>
                <c:pt idx="0">
                  <c:v>1.5625</c:v>
                </c:pt>
                <c:pt idx="1">
                  <c:v>1.6481517486041515</c:v>
                </c:pt>
                <c:pt idx="2">
                  <c:v>1.7271991203579511</c:v>
                </c:pt>
                <c:pt idx="3">
                  <c:v>1.7457856626478003</c:v>
                </c:pt>
                <c:pt idx="4">
                  <c:v>1.7435835018565482</c:v>
                </c:pt>
                <c:pt idx="5">
                  <c:v>1.7477512399598956</c:v>
                </c:pt>
                <c:pt idx="6">
                  <c:v>1.7321980081971482</c:v>
                </c:pt>
                <c:pt idx="7">
                  <c:v>1.7194007906808635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4D-4AF6-814E-ECC7A2E18EE6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n_3_left!$P$214:$P$221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n_3_left!$R$214:$R$221</c:f>
              <c:numCache>
                <c:formatCode>General</c:formatCode>
                <c:ptCount val="8"/>
                <c:pt idx="0">
                  <c:v>1.5625</c:v>
                </c:pt>
                <c:pt idx="1">
                  <c:v>1.4848739553690249</c:v>
                </c:pt>
                <c:pt idx="2">
                  <c:v>1.4224339444358616</c:v>
                </c:pt>
                <c:pt idx="3">
                  <c:v>1.4065432935603819</c:v>
                </c:pt>
                <c:pt idx="4">
                  <c:v>1.4064815392150356</c:v>
                </c:pt>
                <c:pt idx="5">
                  <c:v>1.4276757717236424</c:v>
                </c:pt>
                <c:pt idx="6">
                  <c:v>1.4242067298679189</c:v>
                </c:pt>
                <c:pt idx="7">
                  <c:v>1.4280627045026084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84D-4AF6-814E-ECC7A2E18EE6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n_3_left!$P$223:$P$230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n_3_left!$R$223:$R$230</c:f>
              <c:numCache>
                <c:formatCode>General</c:formatCode>
                <c:ptCount val="8"/>
                <c:pt idx="0">
                  <c:v>1.5625</c:v>
                </c:pt>
                <c:pt idx="1">
                  <c:v>1.5976446556317827</c:v>
                </c:pt>
                <c:pt idx="2">
                  <c:v>1.6214273996667992</c:v>
                </c:pt>
                <c:pt idx="3">
                  <c:v>1.6331276758424802</c:v>
                </c:pt>
                <c:pt idx="4">
                  <c:v>1.6297625990163811</c:v>
                </c:pt>
                <c:pt idx="5">
                  <c:v>1.6224424556494306</c:v>
                </c:pt>
                <c:pt idx="6">
                  <c:v>1.6223479201939519</c:v>
                </c:pt>
                <c:pt idx="7">
                  <c:v>1.6169149381479446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84D-4AF6-814E-ECC7A2E18EE6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n_3_left!$P$232:$P$239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n_3_left!$R$232:$R$239</c:f>
              <c:numCache>
                <c:formatCode>General</c:formatCode>
                <c:ptCount val="8"/>
                <c:pt idx="0">
                  <c:v>1.5625</c:v>
                </c:pt>
                <c:pt idx="1">
                  <c:v>1.587963435442483</c:v>
                </c:pt>
                <c:pt idx="2">
                  <c:v>1.6373809868334512</c:v>
                </c:pt>
                <c:pt idx="3">
                  <c:v>1.6468794944437031</c:v>
                </c:pt>
                <c:pt idx="4">
                  <c:v>1.6481732210011832</c:v>
                </c:pt>
                <c:pt idx="5">
                  <c:v>1.6451051631198772</c:v>
                </c:pt>
                <c:pt idx="6">
                  <c:v>1.6428141852471334</c:v>
                </c:pt>
                <c:pt idx="7">
                  <c:v>1.631421125826624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84D-4AF6-814E-ECC7A2E18EE6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n_3_left!$P$241:$P$248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n_3_left!$R$241:$R$248</c:f>
              <c:numCache>
                <c:formatCode>General</c:formatCode>
                <c:ptCount val="8"/>
                <c:pt idx="0">
                  <c:v>1.5625</c:v>
                </c:pt>
                <c:pt idx="1">
                  <c:v>1.6698820040023092</c:v>
                </c:pt>
                <c:pt idx="2">
                  <c:v>1.77016968378063</c:v>
                </c:pt>
                <c:pt idx="3">
                  <c:v>1.7957998863518225</c:v>
                </c:pt>
                <c:pt idx="4">
                  <c:v>1.7912341313050724</c:v>
                </c:pt>
                <c:pt idx="5">
                  <c:v>1.7796251301856458</c:v>
                </c:pt>
                <c:pt idx="6">
                  <c:v>1.7732588095305715</c:v>
                </c:pt>
                <c:pt idx="7">
                  <c:v>1.7643872493062036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84D-4AF6-814E-ECC7A2E18EE6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n_3_left!$P$250:$P$256</c:f>
              <c:strCache>
                <c:ptCount val="7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</c:strCache>
            </c:strRef>
          </c:xVal>
          <c:yVal>
            <c:numRef>
              <c:f>n_3_left!$R$250:$R$257</c:f>
              <c:numCache>
                <c:formatCode>General</c:formatCode>
                <c:ptCount val="8"/>
                <c:pt idx="0">
                  <c:v>1.5625</c:v>
                </c:pt>
                <c:pt idx="1">
                  <c:v>1.5667534818634028</c:v>
                </c:pt>
                <c:pt idx="2">
                  <c:v>1.5630846306763899</c:v>
                </c:pt>
                <c:pt idx="3">
                  <c:v>1.5667727111032532</c:v>
                </c:pt>
                <c:pt idx="4">
                  <c:v>1.5623636193908643</c:v>
                </c:pt>
                <c:pt idx="5">
                  <c:v>1.5649096140112642</c:v>
                </c:pt>
                <c:pt idx="6">
                  <c:v>1.5622080544983885</c:v>
                </c:pt>
                <c:pt idx="7">
                  <c:v>1.5650893102937011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84D-4AF6-814E-ECC7A2E18EE6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n_3_left!$P$259:$P$266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n_3_left!$R$259:$R$266</c:f>
              <c:numCache>
                <c:formatCode>General</c:formatCode>
                <c:ptCount val="8"/>
                <c:pt idx="0">
                  <c:v>1.5625</c:v>
                </c:pt>
                <c:pt idx="1">
                  <c:v>1.5451118629090175</c:v>
                </c:pt>
                <c:pt idx="2">
                  <c:v>1.5665070714139924</c:v>
                </c:pt>
                <c:pt idx="3">
                  <c:v>1.5626417553081595</c:v>
                </c:pt>
                <c:pt idx="4">
                  <c:v>1.5680319983925188</c:v>
                </c:pt>
                <c:pt idx="5">
                  <c:v>1.5638836099065689</c:v>
                </c:pt>
                <c:pt idx="6">
                  <c:v>1.5700840739916442</c:v>
                </c:pt>
                <c:pt idx="7">
                  <c:v>1.5613375888462913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84D-4AF6-814E-ECC7A2E18EE6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n_3_left!$P$268:$P$275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n_3_left!$R$268:$R$275</c:f>
              <c:numCache>
                <c:formatCode>General</c:formatCode>
                <c:ptCount val="8"/>
                <c:pt idx="0">
                  <c:v>1.5625</c:v>
                </c:pt>
                <c:pt idx="1">
                  <c:v>1.5208729638757374</c:v>
                </c:pt>
                <c:pt idx="2">
                  <c:v>1.5273469153242851</c:v>
                </c:pt>
                <c:pt idx="3">
                  <c:v>1.5181963317409941</c:v>
                </c:pt>
                <c:pt idx="4">
                  <c:v>1.5310713985345914</c:v>
                </c:pt>
                <c:pt idx="5">
                  <c:v>1.530784007290394</c:v>
                </c:pt>
                <c:pt idx="6">
                  <c:v>1.5317726402017759</c:v>
                </c:pt>
                <c:pt idx="7">
                  <c:v>1.530110375331726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84D-4AF6-814E-ECC7A2E18EE6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n_3_left!$P$277:$P$284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n_3_left!$R$277:$R$284</c:f>
              <c:numCache>
                <c:formatCode>General</c:formatCode>
                <c:ptCount val="8"/>
                <c:pt idx="0">
                  <c:v>1.5625</c:v>
                </c:pt>
                <c:pt idx="1">
                  <c:v>1.6208086958417391</c:v>
                </c:pt>
                <c:pt idx="2">
                  <c:v>1.7254449127175502</c:v>
                </c:pt>
                <c:pt idx="3">
                  <c:v>1.7387327387485478</c:v>
                </c:pt>
                <c:pt idx="4">
                  <c:v>1.7480189769039534</c:v>
                </c:pt>
                <c:pt idx="5">
                  <c:v>1.7399988194202551</c:v>
                </c:pt>
                <c:pt idx="6">
                  <c:v>1.7318440952354499</c:v>
                </c:pt>
                <c:pt idx="7">
                  <c:v>1.7205013582101494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84D-4AF6-814E-ECC7A2E18EE6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n_3_left!$P$286:$P$293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n_3_left!$R$286:$R$293</c:f>
              <c:numCache>
                <c:formatCode>General</c:formatCode>
                <c:ptCount val="8"/>
                <c:pt idx="0">
                  <c:v>1.5625</c:v>
                </c:pt>
                <c:pt idx="1">
                  <c:v>1.4691256521453733</c:v>
                </c:pt>
                <c:pt idx="2">
                  <c:v>1.3877974786340479</c:v>
                </c:pt>
                <c:pt idx="3">
                  <c:v>1.3661812253364654</c:v>
                </c:pt>
                <c:pt idx="4">
                  <c:v>1.3678116482684564</c:v>
                </c:pt>
                <c:pt idx="5">
                  <c:v>1.3865732757513873</c:v>
                </c:pt>
                <c:pt idx="6">
                  <c:v>1.3887213222739903</c:v>
                </c:pt>
                <c:pt idx="7">
                  <c:v>1.3986395706486532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84D-4AF6-814E-ECC7A2E18EE6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n_3_left!$P$295:$P$302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n_3_left!$R$295:$R$302</c:f>
              <c:numCache>
                <c:formatCode>General</c:formatCode>
                <c:ptCount val="8"/>
                <c:pt idx="0">
                  <c:v>1.5625</c:v>
                </c:pt>
                <c:pt idx="1">
                  <c:v>1.5433927870804187</c:v>
                </c:pt>
                <c:pt idx="2">
                  <c:v>1.4727828044773623</c:v>
                </c:pt>
                <c:pt idx="3">
                  <c:v>1.4723409266551408</c:v>
                </c:pt>
                <c:pt idx="4">
                  <c:v>1.467205149131886</c:v>
                </c:pt>
                <c:pt idx="5">
                  <c:v>1.4760564648874974</c:v>
                </c:pt>
                <c:pt idx="6">
                  <c:v>1.4665652720338789</c:v>
                </c:pt>
                <c:pt idx="7">
                  <c:v>1.4680200584101621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84D-4AF6-814E-ECC7A2E18EE6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n_3_left!$P$304:$P$311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n_3_left!$R$304:$R$311</c:f>
              <c:numCache>
                <c:formatCode>General</c:formatCode>
                <c:ptCount val="8"/>
                <c:pt idx="0">
                  <c:v>1.5625</c:v>
                </c:pt>
                <c:pt idx="1">
                  <c:v>1.568210659040534</c:v>
                </c:pt>
                <c:pt idx="2">
                  <c:v>1.5863649832596483</c:v>
                </c:pt>
                <c:pt idx="3">
                  <c:v>1.5909780967025804</c:v>
                </c:pt>
                <c:pt idx="4">
                  <c:v>1.5944405523685268</c:v>
                </c:pt>
                <c:pt idx="5">
                  <c:v>1.581505166447851</c:v>
                </c:pt>
                <c:pt idx="6">
                  <c:v>1.5876375272325831</c:v>
                </c:pt>
                <c:pt idx="7">
                  <c:v>1.5852655890517839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84D-4AF6-814E-ECC7A2E18EE6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n_3_left!$P$313:$P$320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n_3_left!$R$313:$R$320</c:f>
              <c:numCache>
                <c:formatCode>General</c:formatCode>
                <c:ptCount val="8"/>
                <c:pt idx="0">
                  <c:v>1.5625</c:v>
                </c:pt>
                <c:pt idx="1">
                  <c:v>1.6431555274562664</c:v>
                </c:pt>
                <c:pt idx="2">
                  <c:v>1.7028425626367472</c:v>
                </c:pt>
                <c:pt idx="3">
                  <c:v>1.7263744640228857</c:v>
                </c:pt>
                <c:pt idx="4">
                  <c:v>1.7216592913668338</c:v>
                </c:pt>
                <c:pt idx="5">
                  <c:v>1.712873301074971</c:v>
                </c:pt>
                <c:pt idx="6">
                  <c:v>1.7030476834018184</c:v>
                </c:pt>
                <c:pt idx="7">
                  <c:v>1.6981303435746959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84D-4AF6-814E-ECC7A2E18EE6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n_3_left!$P$322:$P$329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n_3_left!$R$322:$R$329</c:f>
              <c:numCache>
                <c:formatCode>General</c:formatCode>
                <c:ptCount val="8"/>
                <c:pt idx="0">
                  <c:v>1.5625</c:v>
                </c:pt>
                <c:pt idx="1">
                  <c:v>1.5406492296228806</c:v>
                </c:pt>
                <c:pt idx="2">
                  <c:v>1.4770992804536909</c:v>
                </c:pt>
                <c:pt idx="3">
                  <c:v>1.4709652040920258</c:v>
                </c:pt>
                <c:pt idx="4">
                  <c:v>1.4619873138074799</c:v>
                </c:pt>
                <c:pt idx="5">
                  <c:v>1.4653217257750821</c:v>
                </c:pt>
                <c:pt idx="6">
                  <c:v>1.4717000185709455</c:v>
                </c:pt>
                <c:pt idx="7">
                  <c:v>1.4817787966179339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84D-4AF6-814E-ECC7A2E18EE6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n_3_left!$P$331:$P$338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n_3_left!$R$331:$R$338</c:f>
              <c:numCache>
                <c:formatCode>General</c:formatCode>
                <c:ptCount val="8"/>
                <c:pt idx="0">
                  <c:v>1.5625</c:v>
                </c:pt>
                <c:pt idx="1">
                  <c:v>1.6054796862432594</c:v>
                </c:pt>
                <c:pt idx="2">
                  <c:v>1.6741396563316333</c:v>
                </c:pt>
                <c:pt idx="3">
                  <c:v>1.6833565004661564</c:v>
                </c:pt>
                <c:pt idx="4">
                  <c:v>1.6846920127765981</c:v>
                </c:pt>
                <c:pt idx="5">
                  <c:v>1.6673290066072446</c:v>
                </c:pt>
                <c:pt idx="6">
                  <c:v>1.6774141908488007</c:v>
                </c:pt>
                <c:pt idx="7">
                  <c:v>1.6648612891099444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84D-4AF6-814E-ECC7A2E18EE6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n_3_left!$P$340:$P$347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n_3_left!$R$340:$R$347</c:f>
              <c:numCache>
                <c:formatCode>General</c:formatCode>
                <c:ptCount val="8"/>
                <c:pt idx="0">
                  <c:v>1.5625</c:v>
                </c:pt>
                <c:pt idx="1">
                  <c:v>1.5764103799615341</c:v>
                </c:pt>
                <c:pt idx="2">
                  <c:v>1.5963738336653421</c:v>
                </c:pt>
                <c:pt idx="3">
                  <c:v>1.5984967643773995</c:v>
                </c:pt>
                <c:pt idx="4">
                  <c:v>1.6026082528690602</c:v>
                </c:pt>
                <c:pt idx="5">
                  <c:v>1.6024342610615878</c:v>
                </c:pt>
                <c:pt idx="6">
                  <c:v>1.5994586374659059</c:v>
                </c:pt>
                <c:pt idx="7">
                  <c:v>1.5941379510199527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84D-4AF6-814E-ECC7A2E18EE6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n_3_left!$P$349:$P$356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n_3_left!$R$349:$R$356</c:f>
              <c:numCache>
                <c:formatCode>General</c:formatCode>
                <c:ptCount val="8"/>
                <c:pt idx="0">
                  <c:v>1.5625</c:v>
                </c:pt>
                <c:pt idx="1">
                  <c:v>1.7075289071931252</c:v>
                </c:pt>
                <c:pt idx="2">
                  <c:v>1.853686950897705</c:v>
                </c:pt>
                <c:pt idx="3">
                  <c:v>1.8886504822707442</c:v>
                </c:pt>
                <c:pt idx="4">
                  <c:v>1.8797139844182724</c:v>
                </c:pt>
                <c:pt idx="5">
                  <c:v>1.8771236213423457</c:v>
                </c:pt>
                <c:pt idx="6">
                  <c:v>1.8634031721807265</c:v>
                </c:pt>
                <c:pt idx="7">
                  <c:v>1.8411013001565864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84D-4AF6-814E-ECC7A2E18EE6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n_3_left!$P$358:$P$365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n_3_left!$R$358:$R$365</c:f>
              <c:numCache>
                <c:formatCode>General</c:formatCode>
                <c:ptCount val="8"/>
                <c:pt idx="0">
                  <c:v>1.5625</c:v>
                </c:pt>
                <c:pt idx="1">
                  <c:v>1.5331741125528895</c:v>
                </c:pt>
                <c:pt idx="2">
                  <c:v>1.4989781636304407</c:v>
                </c:pt>
                <c:pt idx="3">
                  <c:v>1.4920555510860054</c:v>
                </c:pt>
                <c:pt idx="4">
                  <c:v>1.488172066565181</c:v>
                </c:pt>
                <c:pt idx="5">
                  <c:v>1.4917089087417419</c:v>
                </c:pt>
                <c:pt idx="6">
                  <c:v>1.4989174874600417</c:v>
                </c:pt>
                <c:pt idx="7">
                  <c:v>1.50306077158378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84D-4AF6-814E-ECC7A2E18EE6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n_3_left!$P$367:$P$374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n_3_left!$R$367:$R$374</c:f>
              <c:numCache>
                <c:formatCode>General</c:formatCode>
                <c:ptCount val="8"/>
                <c:pt idx="0">
                  <c:v>1.5625</c:v>
                </c:pt>
                <c:pt idx="1">
                  <c:v>1.6297217370150729</c:v>
                </c:pt>
                <c:pt idx="2">
                  <c:v>1.6532734979233732</c:v>
                </c:pt>
                <c:pt idx="3">
                  <c:v>1.6658984102317462</c:v>
                </c:pt>
                <c:pt idx="4">
                  <c:v>1.6575518112801935</c:v>
                </c:pt>
                <c:pt idx="5">
                  <c:v>1.6437660639023961</c:v>
                </c:pt>
                <c:pt idx="6">
                  <c:v>1.6508600397458666</c:v>
                </c:pt>
                <c:pt idx="7">
                  <c:v>1.6497342435492521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84D-4AF6-814E-ECC7A2E18EE6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n_3_left!$P$376:$P$383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n_3_left!$R$376:$R$383</c:f>
              <c:numCache>
                <c:formatCode>General</c:formatCode>
                <c:ptCount val="8"/>
                <c:pt idx="0">
                  <c:v>1.5625</c:v>
                </c:pt>
                <c:pt idx="1">
                  <c:v>1.623868702365558</c:v>
                </c:pt>
                <c:pt idx="2">
                  <c:v>1.6574502055221416</c:v>
                </c:pt>
                <c:pt idx="3">
                  <c:v>1.6696687390411298</c:v>
                </c:pt>
                <c:pt idx="4">
                  <c:v>1.6635802909989321</c:v>
                </c:pt>
                <c:pt idx="5">
                  <c:v>1.6498607309850695</c:v>
                </c:pt>
                <c:pt idx="6">
                  <c:v>1.6576728724676459</c:v>
                </c:pt>
                <c:pt idx="7">
                  <c:v>1.657326657770785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84D-4AF6-814E-ECC7A2E18EE6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n_3_left!$P$385:$P$392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n_3_left!$R$385:$R$392</c:f>
              <c:numCache>
                <c:formatCode>General</c:formatCode>
                <c:ptCount val="8"/>
                <c:pt idx="0">
                  <c:v>1.5625</c:v>
                </c:pt>
                <c:pt idx="1">
                  <c:v>1.7018661410302314</c:v>
                </c:pt>
                <c:pt idx="2">
                  <c:v>1.8178805730175649</c:v>
                </c:pt>
                <c:pt idx="3">
                  <c:v>1.8490072110822504</c:v>
                </c:pt>
                <c:pt idx="4">
                  <c:v>1.8385976416998215</c:v>
                </c:pt>
                <c:pt idx="5">
                  <c:v>1.8249371260564466</c:v>
                </c:pt>
                <c:pt idx="6">
                  <c:v>1.8204935417646086</c:v>
                </c:pt>
                <c:pt idx="7">
                  <c:v>1.8132104797599247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84D-4AF6-814E-ECC7A2E18EE6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n_3_left!$P$394:$P$401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n_3_left!$R$394:$R$401</c:f>
              <c:numCache>
                <c:formatCode>General</c:formatCode>
                <c:ptCount val="8"/>
                <c:pt idx="0">
                  <c:v>1.5625</c:v>
                </c:pt>
                <c:pt idx="1">
                  <c:v>1.5958365079819883</c:v>
                </c:pt>
                <c:pt idx="2">
                  <c:v>1.5784064378323026</c:v>
                </c:pt>
                <c:pt idx="3">
                  <c:v>1.5773228608719894</c:v>
                </c:pt>
                <c:pt idx="4">
                  <c:v>1.5726172747623863</c:v>
                </c:pt>
                <c:pt idx="5">
                  <c:v>1.5613797842925081</c:v>
                </c:pt>
                <c:pt idx="6">
                  <c:v>1.5725422771824777</c:v>
                </c:pt>
                <c:pt idx="7">
                  <c:v>1.5857757544878424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84D-4AF6-814E-ECC7A2E18EE6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n_3_left!$P$403:$P$410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n_3_left!$R$403:$R$410</c:f>
              <c:numCache>
                <c:formatCode>General</c:formatCode>
                <c:ptCount val="8"/>
                <c:pt idx="0">
                  <c:v>1.5625</c:v>
                </c:pt>
                <c:pt idx="1">
                  <c:v>1.6026907468867719</c:v>
                </c:pt>
                <c:pt idx="2">
                  <c:v>1.6421311083374572</c:v>
                </c:pt>
                <c:pt idx="3">
                  <c:v>1.6483105850130162</c:v>
                </c:pt>
                <c:pt idx="4">
                  <c:v>1.6489737869584347</c:v>
                </c:pt>
                <c:pt idx="5">
                  <c:v>1.6354741545897107</c:v>
                </c:pt>
                <c:pt idx="6">
                  <c:v>1.6434275767267179</c:v>
                </c:pt>
                <c:pt idx="7">
                  <c:v>1.6372339207087594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84D-4AF6-814E-ECC7A2E18EE6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n_3_left!$P$412:$P$419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n_3_left!$R$412:$R$419</c:f>
              <c:numCache>
                <c:formatCode>General</c:formatCode>
                <c:ptCount val="8"/>
                <c:pt idx="0">
                  <c:v>1.5625</c:v>
                </c:pt>
                <c:pt idx="1">
                  <c:v>1.578161872503228</c:v>
                </c:pt>
                <c:pt idx="2">
                  <c:v>1.6092547165456579</c:v>
                </c:pt>
                <c:pt idx="3">
                  <c:v>1.611387789670518</c:v>
                </c:pt>
                <c:pt idx="4">
                  <c:v>1.6148592430531012</c:v>
                </c:pt>
                <c:pt idx="5">
                  <c:v>1.606070395353133</c:v>
                </c:pt>
                <c:pt idx="6">
                  <c:v>1.610856384800011</c:v>
                </c:pt>
                <c:pt idx="7">
                  <c:v>1.6096324494414596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84D-4AF6-814E-ECC7A2E18EE6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n_3_left!$P$421:$P$428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n_3_left!$R$421:$R$428</c:f>
              <c:numCache>
                <c:formatCode>General</c:formatCode>
                <c:ptCount val="8"/>
                <c:pt idx="0">
                  <c:v>1.5625</c:v>
                </c:pt>
                <c:pt idx="1">
                  <c:v>1.6882272488352779</c:v>
                </c:pt>
                <c:pt idx="2">
                  <c:v>1.8562835966785156</c:v>
                </c:pt>
                <c:pt idx="3">
                  <c:v>1.887677058316652</c:v>
                </c:pt>
                <c:pt idx="4">
                  <c:v>1.8919211375357883</c:v>
                </c:pt>
                <c:pt idx="5">
                  <c:v>1.8790312769868263</c:v>
                </c:pt>
                <c:pt idx="6">
                  <c:v>1.8640691625995294</c:v>
                </c:pt>
                <c:pt idx="7">
                  <c:v>1.8546543963442568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84D-4AF6-814E-ECC7A2E18EE6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n_3_left!$P$430:$P$437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n_3_left!$R$430:$R$437</c:f>
              <c:numCache>
                <c:formatCode>General</c:formatCode>
                <c:ptCount val="8"/>
                <c:pt idx="0">
                  <c:v>1.5625</c:v>
                </c:pt>
                <c:pt idx="1">
                  <c:v>1.5225565470698987</c:v>
                </c:pt>
                <c:pt idx="2">
                  <c:v>1.4643599190266077</c:v>
                </c:pt>
                <c:pt idx="3">
                  <c:v>1.4510785654670866</c:v>
                </c:pt>
                <c:pt idx="4">
                  <c:v>1.4500875049543258</c:v>
                </c:pt>
                <c:pt idx="5">
                  <c:v>1.4540058822126687</c:v>
                </c:pt>
                <c:pt idx="6">
                  <c:v>1.4598920689518797</c:v>
                </c:pt>
                <c:pt idx="7">
                  <c:v>1.4764662979673009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84D-4AF6-814E-ECC7A2E18EE6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n_3_left!$P$439:$P$446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n_3_left!$R$439:$R$446</c:f>
              <c:numCache>
                <c:formatCode>General</c:formatCode>
                <c:ptCount val="8"/>
                <c:pt idx="0">
                  <c:v>1.5625</c:v>
                </c:pt>
                <c:pt idx="1">
                  <c:v>1.4942216866164542</c:v>
                </c:pt>
                <c:pt idx="2">
                  <c:v>1.3874986181307307</c:v>
                </c:pt>
                <c:pt idx="3">
                  <c:v>1.3763093433030231</c:v>
                </c:pt>
                <c:pt idx="4">
                  <c:v>1.3742783836967187</c:v>
                </c:pt>
                <c:pt idx="5">
                  <c:v>1.3888682326747444</c:v>
                </c:pt>
                <c:pt idx="6">
                  <c:v>1.3827996188404468</c:v>
                </c:pt>
                <c:pt idx="7">
                  <c:v>1.384753528473935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84D-4AF6-814E-ECC7A2E18EE6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n_3_left!$P$448:$P$455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n_3_left!$R$448:$R$455</c:f>
              <c:numCache>
                <c:formatCode>General</c:formatCode>
                <c:ptCount val="8"/>
                <c:pt idx="0">
                  <c:v>1.5625</c:v>
                </c:pt>
                <c:pt idx="1">
                  <c:v>1.5299647949620996</c:v>
                </c:pt>
                <c:pt idx="2">
                  <c:v>1.5428954219675188</c:v>
                </c:pt>
                <c:pt idx="3">
                  <c:v>1.5405416418610007</c:v>
                </c:pt>
                <c:pt idx="4">
                  <c:v>1.5474984083861758</c:v>
                </c:pt>
                <c:pt idx="5">
                  <c:v>1.5435425694641314</c:v>
                </c:pt>
                <c:pt idx="6">
                  <c:v>1.5471855542664714</c:v>
                </c:pt>
                <c:pt idx="7">
                  <c:v>1.5413896046970659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84D-4AF6-814E-ECC7A2E18EE6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n_3_left!$P$457:$P$464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n_3_left!$R$457:$R$464</c:f>
              <c:numCache>
                <c:formatCode>General</c:formatCode>
                <c:ptCount val="8"/>
                <c:pt idx="0">
                  <c:v>1.5625</c:v>
                </c:pt>
                <c:pt idx="1">
                  <c:v>1.5977930719034548</c:v>
                </c:pt>
                <c:pt idx="2">
                  <c:v>1.6513087992304214</c:v>
                </c:pt>
                <c:pt idx="3">
                  <c:v>1.6631513560677911</c:v>
                </c:pt>
                <c:pt idx="4">
                  <c:v>1.6664004020134835</c:v>
                </c:pt>
                <c:pt idx="5">
                  <c:v>1.6602041876558689</c:v>
                </c:pt>
                <c:pt idx="6">
                  <c:v>1.6524039165948048</c:v>
                </c:pt>
                <c:pt idx="7">
                  <c:v>1.6455670550618782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84D-4AF6-814E-ECC7A2E18EE6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n_3_left!$P$466:$P$473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n_3_left!$R$466:$R$473</c:f>
              <c:numCache>
                <c:formatCode>General</c:formatCode>
                <c:ptCount val="8"/>
                <c:pt idx="0">
                  <c:v>1.5625</c:v>
                </c:pt>
                <c:pt idx="1">
                  <c:v>1.5014766679507381</c:v>
                </c:pt>
                <c:pt idx="2">
                  <c:v>1.4569598566827733</c:v>
                </c:pt>
                <c:pt idx="3">
                  <c:v>1.4401617036149821</c:v>
                </c:pt>
                <c:pt idx="4">
                  <c:v>1.4396290434017756</c:v>
                </c:pt>
                <c:pt idx="5">
                  <c:v>1.4457515876208118</c:v>
                </c:pt>
                <c:pt idx="6">
                  <c:v>1.4570298768533572</c:v>
                </c:pt>
                <c:pt idx="7">
                  <c:v>1.460729782123948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84D-4AF6-814E-ECC7A2E18EE6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n_3_left!$P$475:$P$482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n_3_left!$R$475:$R$482</c:f>
              <c:numCache>
                <c:formatCode>General</c:formatCode>
                <c:ptCount val="8"/>
                <c:pt idx="0">
                  <c:v>1.5625</c:v>
                </c:pt>
                <c:pt idx="1">
                  <c:v>1.5461738306765127</c:v>
                </c:pt>
                <c:pt idx="2">
                  <c:v>1.5475621440702858</c:v>
                </c:pt>
                <c:pt idx="3">
                  <c:v>1.5410183843343119</c:v>
                </c:pt>
                <c:pt idx="4">
                  <c:v>1.5462099042728601</c:v>
                </c:pt>
                <c:pt idx="5">
                  <c:v>1.5394410425328722</c:v>
                </c:pt>
                <c:pt idx="6">
                  <c:v>1.5494528557810379</c:v>
                </c:pt>
                <c:pt idx="7">
                  <c:v>1.5443983461586459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84D-4AF6-814E-ECC7A2E18EE6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n_3_left!$P$484:$P$491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n_3_left!$R$484:$R$491</c:f>
              <c:numCache>
                <c:formatCode>General</c:formatCode>
                <c:ptCount val="8"/>
                <c:pt idx="0">
                  <c:v>1.5625</c:v>
                </c:pt>
                <c:pt idx="1">
                  <c:v>1.5188627164810065</c:v>
                </c:pt>
                <c:pt idx="2">
                  <c:v>1.5001788630904875</c:v>
                </c:pt>
                <c:pt idx="3">
                  <c:v>1.4900426882103615</c:v>
                </c:pt>
                <c:pt idx="4">
                  <c:v>1.4974281980370503</c:v>
                </c:pt>
                <c:pt idx="5">
                  <c:v>1.5045717354719221</c:v>
                </c:pt>
                <c:pt idx="6">
                  <c:v>1.5040612903078798</c:v>
                </c:pt>
                <c:pt idx="7">
                  <c:v>1.5029331120597815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84D-4AF6-814E-ECC7A2E18EE6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n_3_left!$P$493:$P$500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n_3_left!$R$493:$R$500</c:f>
              <c:numCache>
                <c:formatCode>General</c:formatCode>
                <c:ptCount val="8"/>
                <c:pt idx="0">
                  <c:v>1.5625</c:v>
                </c:pt>
                <c:pt idx="1">
                  <c:v>1.6041111518159981</c:v>
                </c:pt>
                <c:pt idx="2">
                  <c:v>1.6647630515102299</c:v>
                </c:pt>
                <c:pt idx="3">
                  <c:v>1.6774063917826605</c:v>
                </c:pt>
                <c:pt idx="4">
                  <c:v>1.6820688722111499</c:v>
                </c:pt>
                <c:pt idx="5">
                  <c:v>1.6725581156016092</c:v>
                </c:pt>
                <c:pt idx="6">
                  <c:v>1.6665842958545476</c:v>
                </c:pt>
                <c:pt idx="7">
                  <c:v>1.6642182290952885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84D-4AF6-814E-ECC7A2E18EE6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n_3_left!$P$502:$P$509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n_3_left!$R$502:$R$509</c:f>
              <c:numCache>
                <c:formatCode>General</c:formatCode>
                <c:ptCount val="8"/>
                <c:pt idx="0">
                  <c:v>1.5625</c:v>
                </c:pt>
                <c:pt idx="1">
                  <c:v>1.4852372892534356</c:v>
                </c:pt>
                <c:pt idx="2">
                  <c:v>1.429012644745975</c:v>
                </c:pt>
                <c:pt idx="3">
                  <c:v>1.4110321459398347</c:v>
                </c:pt>
                <c:pt idx="4">
                  <c:v>1.4146742042657576</c:v>
                </c:pt>
                <c:pt idx="5">
                  <c:v>1.4266816139249201</c:v>
                </c:pt>
                <c:pt idx="6">
                  <c:v>1.4300625932747104</c:v>
                </c:pt>
                <c:pt idx="7">
                  <c:v>1.4383451924214243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84D-4AF6-814E-ECC7A2E18EE6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n_3_left!$P$511:$P$518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n_3_left!$R$511:$R$518</c:f>
              <c:numCache>
                <c:formatCode>General</c:formatCode>
                <c:ptCount val="8"/>
                <c:pt idx="0">
                  <c:v>1.5625</c:v>
                </c:pt>
                <c:pt idx="1">
                  <c:v>1.5941049097326303</c:v>
                </c:pt>
                <c:pt idx="2">
                  <c:v>1.6059266933210061</c:v>
                </c:pt>
                <c:pt idx="3">
                  <c:v>1.6100105645018763</c:v>
                </c:pt>
                <c:pt idx="4">
                  <c:v>1.6083817178799407</c:v>
                </c:pt>
                <c:pt idx="5">
                  <c:v>1.5946835032900446</c:v>
                </c:pt>
                <c:pt idx="6">
                  <c:v>1.6047318759091216</c:v>
                </c:pt>
                <c:pt idx="7">
                  <c:v>1.6038862061426431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84D-4AF6-814E-ECC7A2E18EE6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n_3_left!$P$520:$P$527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n_3_left!$R$520:$R$527</c:f>
              <c:numCache>
                <c:formatCode>General</c:formatCode>
                <c:ptCount val="8"/>
                <c:pt idx="0">
                  <c:v>1.5625</c:v>
                </c:pt>
                <c:pt idx="1">
                  <c:v>1.5771975829221647</c:v>
                </c:pt>
                <c:pt idx="2">
                  <c:v>1.6199630686493791</c:v>
                </c:pt>
                <c:pt idx="3">
                  <c:v>1.6255561478311233</c:v>
                </c:pt>
                <c:pt idx="4">
                  <c:v>1.6300160610545535</c:v>
                </c:pt>
                <c:pt idx="5">
                  <c:v>1.6226411629212825</c:v>
                </c:pt>
                <c:pt idx="6">
                  <c:v>1.6241926530634623</c:v>
                </c:pt>
                <c:pt idx="7">
                  <c:v>1.618770723313909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84D-4AF6-814E-ECC7A2E18EE6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n_3_left!$P$529:$P$536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n_3_left!$R$529:$R$536</c:f>
              <c:numCache>
                <c:formatCode>General</c:formatCode>
                <c:ptCount val="8"/>
                <c:pt idx="0">
                  <c:v>1.5625</c:v>
                </c:pt>
                <c:pt idx="1">
                  <c:v>1.6576071928672529</c:v>
                </c:pt>
                <c:pt idx="2">
                  <c:v>1.7431870498020898</c:v>
                </c:pt>
                <c:pt idx="3">
                  <c:v>1.7586695842628977</c:v>
                </c:pt>
                <c:pt idx="4">
                  <c:v>1.7571461306938319</c:v>
                </c:pt>
                <c:pt idx="5">
                  <c:v>1.7402844174011449</c:v>
                </c:pt>
                <c:pt idx="6">
                  <c:v>1.7444572405858707</c:v>
                </c:pt>
                <c:pt idx="7">
                  <c:v>1.7404232969408251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84D-4AF6-814E-ECC7A2E18EE6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n_3_left!$P$538:$P$545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n_3_left!$R$538:$R$545</c:f>
              <c:numCache>
                <c:formatCode>General</c:formatCode>
                <c:ptCount val="8"/>
                <c:pt idx="0">
                  <c:v>1.5625</c:v>
                </c:pt>
                <c:pt idx="1">
                  <c:v>1.5600902102906167</c:v>
                </c:pt>
                <c:pt idx="2">
                  <c:v>1.5693279602463952</c:v>
                </c:pt>
                <c:pt idx="3">
                  <c:v>1.5593982834438946</c:v>
                </c:pt>
                <c:pt idx="4">
                  <c:v>1.5627891594632113</c:v>
                </c:pt>
                <c:pt idx="5">
                  <c:v>1.5587481152657132</c:v>
                </c:pt>
                <c:pt idx="6">
                  <c:v>1.5674552990581774</c:v>
                </c:pt>
                <c:pt idx="7">
                  <c:v>1.5739298307624625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84D-4AF6-814E-ECC7A2E18EE6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n_3_left!$P$547:$P$554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n_3_left!$R$547:$R$554</c:f>
              <c:numCache>
                <c:formatCode>General</c:formatCode>
                <c:ptCount val="8"/>
                <c:pt idx="0">
                  <c:v>1.5625</c:v>
                </c:pt>
                <c:pt idx="1">
                  <c:v>1.508380933367196</c:v>
                </c:pt>
                <c:pt idx="2">
                  <c:v>1.4761706627345625</c:v>
                </c:pt>
                <c:pt idx="3">
                  <c:v>1.4601908991754318</c:v>
                </c:pt>
                <c:pt idx="4">
                  <c:v>1.4618536214209892</c:v>
                </c:pt>
                <c:pt idx="5">
                  <c:v>1.4594088118496951</c:v>
                </c:pt>
                <c:pt idx="6">
                  <c:v>1.4774582946949411</c:v>
                </c:pt>
                <c:pt idx="7">
                  <c:v>1.4784127982560009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84D-4AF6-814E-ECC7A2E18EE6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n_3_left!$P$556:$P$563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n_3_left!$R$556:$R$563</c:f>
              <c:numCache>
                <c:formatCode>General</c:formatCode>
                <c:ptCount val="8"/>
                <c:pt idx="0">
                  <c:v>1.5625</c:v>
                </c:pt>
                <c:pt idx="1">
                  <c:v>1.4819162887872166</c:v>
                </c:pt>
                <c:pt idx="2">
                  <c:v>1.4307332392832937</c:v>
                </c:pt>
                <c:pt idx="3">
                  <c:v>1.4118274015396324</c:v>
                </c:pt>
                <c:pt idx="4">
                  <c:v>1.4187259431016928</c:v>
                </c:pt>
                <c:pt idx="5">
                  <c:v>1.4261177469675719</c:v>
                </c:pt>
                <c:pt idx="6">
                  <c:v>1.4330519606351257</c:v>
                </c:pt>
                <c:pt idx="7">
                  <c:v>1.4381545345931923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84D-4AF6-814E-ECC7A2E18EE6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n_3_left!$P$565:$P$572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n_3_left!$R$565:$R$572</c:f>
              <c:numCache>
                <c:formatCode>General</c:formatCode>
                <c:ptCount val="8"/>
                <c:pt idx="0">
                  <c:v>1.5625</c:v>
                </c:pt>
                <c:pt idx="1">
                  <c:v>1.5654475450261038</c:v>
                </c:pt>
                <c:pt idx="2">
                  <c:v>1.5853451389422624</c:v>
                </c:pt>
                <c:pt idx="3">
                  <c:v>1.5822259194912556</c:v>
                </c:pt>
                <c:pt idx="4">
                  <c:v>1.5860796067936431</c:v>
                </c:pt>
                <c:pt idx="5">
                  <c:v>1.5784770438329345</c:v>
                </c:pt>
                <c:pt idx="6">
                  <c:v>1.5865208059018088</c:v>
                </c:pt>
                <c:pt idx="7">
                  <c:v>1.5883228642930187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84D-4AF6-814E-ECC7A2E18EE6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n_3_left!$P$574:$P$581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n_3_left!$R$574:$R$580</c:f>
              <c:numCache>
                <c:formatCode>General</c:formatCode>
                <c:ptCount val="7"/>
                <c:pt idx="0">
                  <c:v>1.5625</c:v>
                </c:pt>
                <c:pt idx="1">
                  <c:v>1.4520232453357154</c:v>
                </c:pt>
                <c:pt idx="2">
                  <c:v>1.3661464854290155</c:v>
                </c:pt>
                <c:pt idx="3">
                  <c:v>1.338078778757535</c:v>
                </c:pt>
                <c:pt idx="4">
                  <c:v>1.3466484495207502</c:v>
                </c:pt>
                <c:pt idx="5">
                  <c:v>1.3596063844945963</c:v>
                </c:pt>
                <c:pt idx="6">
                  <c:v>1.3641605587846413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84D-4AF6-814E-ECC7A2E1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11616"/>
        <c:axId val="498014568"/>
      </c:scatterChart>
      <c:valAx>
        <c:axId val="4980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14568"/>
        <c:crosses val="autoZero"/>
        <c:crossBetween val="midCat"/>
      </c:valAx>
      <c:valAx>
        <c:axId val="49801456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1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n_1_middle!$O$4</c:f>
              <c:strCache>
                <c:ptCount val="1"/>
                <c:pt idx="0">
                  <c:v>Seq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n_1_middle!$N$5:$N$147</c:f>
              <c:strCache>
                <c:ptCount val="143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  <c:pt idx="9">
                  <c:v>ATTC_0 </c:v>
                </c:pt>
                <c:pt idx="10">
                  <c:v>ATTC_5 </c:v>
                </c:pt>
                <c:pt idx="11">
                  <c:v>ATTC_15 </c:v>
                </c:pt>
                <c:pt idx="12">
                  <c:v>ATTC_30</c:v>
                </c:pt>
                <c:pt idx="13">
                  <c:v>ATTC_90 </c:v>
                </c:pt>
                <c:pt idx="14">
                  <c:v>ATTC_270 </c:v>
                </c:pt>
                <c:pt idx="15">
                  <c:v>ATTC_540</c:v>
                </c:pt>
                <c:pt idx="16">
                  <c:v>ATTC_720</c:v>
                </c:pt>
                <c:pt idx="18">
                  <c:v>ATTG_0 </c:v>
                </c:pt>
                <c:pt idx="19">
                  <c:v>ATTG_5 </c:v>
                </c:pt>
                <c:pt idx="20">
                  <c:v>ATTG_15 </c:v>
                </c:pt>
                <c:pt idx="21">
                  <c:v>ATTG_30</c:v>
                </c:pt>
                <c:pt idx="22">
                  <c:v>ATTG_90 </c:v>
                </c:pt>
                <c:pt idx="23">
                  <c:v>ATTG_270 </c:v>
                </c:pt>
                <c:pt idx="24">
                  <c:v>ATTG_540</c:v>
                </c:pt>
                <c:pt idx="25">
                  <c:v>ATTG_720</c:v>
                </c:pt>
                <c:pt idx="27">
                  <c:v>ATTT_0 </c:v>
                </c:pt>
                <c:pt idx="28">
                  <c:v>ATTT_5 </c:v>
                </c:pt>
                <c:pt idx="29">
                  <c:v>ATTT_15 </c:v>
                </c:pt>
                <c:pt idx="30">
                  <c:v>ATTT_30</c:v>
                </c:pt>
                <c:pt idx="31">
                  <c:v>ATTT_90 </c:v>
                </c:pt>
                <c:pt idx="32">
                  <c:v>ATTT_270 </c:v>
                </c:pt>
                <c:pt idx="33">
                  <c:v>ATTT_540</c:v>
                </c:pt>
                <c:pt idx="34">
                  <c:v>ATTT_720</c:v>
                </c:pt>
                <c:pt idx="36">
                  <c:v>CTTA_0 </c:v>
                </c:pt>
                <c:pt idx="37">
                  <c:v>CTTA_5 </c:v>
                </c:pt>
                <c:pt idx="38">
                  <c:v>CTTA_15 </c:v>
                </c:pt>
                <c:pt idx="39">
                  <c:v>CTTA_30</c:v>
                </c:pt>
                <c:pt idx="40">
                  <c:v>CTTA_90 </c:v>
                </c:pt>
                <c:pt idx="41">
                  <c:v>CTTA_270 </c:v>
                </c:pt>
                <c:pt idx="42">
                  <c:v>CTTA_540</c:v>
                </c:pt>
                <c:pt idx="43">
                  <c:v>CTTA_720</c:v>
                </c:pt>
                <c:pt idx="45">
                  <c:v>CTTC_0 </c:v>
                </c:pt>
                <c:pt idx="46">
                  <c:v>CTTC_5 </c:v>
                </c:pt>
                <c:pt idx="47">
                  <c:v>CTTC_15 </c:v>
                </c:pt>
                <c:pt idx="48">
                  <c:v>CTTC_30</c:v>
                </c:pt>
                <c:pt idx="49">
                  <c:v>CTTC_90 </c:v>
                </c:pt>
                <c:pt idx="50">
                  <c:v>CTTC_270 </c:v>
                </c:pt>
                <c:pt idx="51">
                  <c:v>CTTC_540</c:v>
                </c:pt>
                <c:pt idx="52">
                  <c:v>CTTC_720</c:v>
                </c:pt>
                <c:pt idx="54">
                  <c:v>CTTG_0 </c:v>
                </c:pt>
                <c:pt idx="55">
                  <c:v>CTTG_5 </c:v>
                </c:pt>
                <c:pt idx="56">
                  <c:v>CTTG_15 </c:v>
                </c:pt>
                <c:pt idx="57">
                  <c:v>CTTG_30</c:v>
                </c:pt>
                <c:pt idx="58">
                  <c:v>CTTG_90 </c:v>
                </c:pt>
                <c:pt idx="59">
                  <c:v>CTTG_270 </c:v>
                </c:pt>
                <c:pt idx="60">
                  <c:v>CTTG_540</c:v>
                </c:pt>
                <c:pt idx="61">
                  <c:v>CTTG_720</c:v>
                </c:pt>
                <c:pt idx="63">
                  <c:v>CTTT_0 </c:v>
                </c:pt>
                <c:pt idx="64">
                  <c:v>CTTT_5 </c:v>
                </c:pt>
                <c:pt idx="65">
                  <c:v>CTTT_15 </c:v>
                </c:pt>
                <c:pt idx="66">
                  <c:v>CTTT_30</c:v>
                </c:pt>
                <c:pt idx="67">
                  <c:v>CTTT_90 </c:v>
                </c:pt>
                <c:pt idx="68">
                  <c:v>CTTT_270 </c:v>
                </c:pt>
                <c:pt idx="69">
                  <c:v>CTTT_540</c:v>
                </c:pt>
                <c:pt idx="70">
                  <c:v>CTTT_720</c:v>
                </c:pt>
                <c:pt idx="72">
                  <c:v>GTTA_0 </c:v>
                </c:pt>
                <c:pt idx="73">
                  <c:v>GTTA_5 </c:v>
                </c:pt>
                <c:pt idx="74">
                  <c:v>GTTA_15 </c:v>
                </c:pt>
                <c:pt idx="75">
                  <c:v>GTTA_30</c:v>
                </c:pt>
                <c:pt idx="76">
                  <c:v>GTTA_90 </c:v>
                </c:pt>
                <c:pt idx="77">
                  <c:v>GTTA_270 </c:v>
                </c:pt>
                <c:pt idx="78">
                  <c:v>GTTA_540</c:v>
                </c:pt>
                <c:pt idx="79">
                  <c:v>GTTA_720</c:v>
                </c:pt>
                <c:pt idx="81">
                  <c:v>GTTC_0 </c:v>
                </c:pt>
                <c:pt idx="82">
                  <c:v>GTTC_5 </c:v>
                </c:pt>
                <c:pt idx="83">
                  <c:v>GTTC_15 </c:v>
                </c:pt>
                <c:pt idx="84">
                  <c:v>GTTC_30</c:v>
                </c:pt>
                <c:pt idx="85">
                  <c:v>GTTC_90 </c:v>
                </c:pt>
                <c:pt idx="86">
                  <c:v>GTTC_270 </c:v>
                </c:pt>
                <c:pt idx="87">
                  <c:v>GTTC_540</c:v>
                </c:pt>
                <c:pt idx="88">
                  <c:v>GTTC_720</c:v>
                </c:pt>
                <c:pt idx="90">
                  <c:v>GTTG_0 </c:v>
                </c:pt>
                <c:pt idx="91">
                  <c:v>GTTG_5 </c:v>
                </c:pt>
                <c:pt idx="92">
                  <c:v>GTTG_15 </c:v>
                </c:pt>
                <c:pt idx="93">
                  <c:v>GTTG_30</c:v>
                </c:pt>
                <c:pt idx="94">
                  <c:v>GTTG_90 </c:v>
                </c:pt>
                <c:pt idx="95">
                  <c:v>GTTG_270 </c:v>
                </c:pt>
                <c:pt idx="96">
                  <c:v>GTTG_540</c:v>
                </c:pt>
                <c:pt idx="97">
                  <c:v>GTTG_720</c:v>
                </c:pt>
                <c:pt idx="99">
                  <c:v>GTTT_0 </c:v>
                </c:pt>
                <c:pt idx="100">
                  <c:v>GTTT_5 </c:v>
                </c:pt>
                <c:pt idx="101">
                  <c:v>GTTT_15 </c:v>
                </c:pt>
                <c:pt idx="102">
                  <c:v>GTTT_30</c:v>
                </c:pt>
                <c:pt idx="103">
                  <c:v>GTTT_90 </c:v>
                </c:pt>
                <c:pt idx="104">
                  <c:v>GTTT_270 </c:v>
                </c:pt>
                <c:pt idx="105">
                  <c:v>GTTT_540</c:v>
                </c:pt>
                <c:pt idx="106">
                  <c:v>GTTT_720</c:v>
                </c:pt>
                <c:pt idx="108">
                  <c:v>TTTA_0 </c:v>
                </c:pt>
                <c:pt idx="109">
                  <c:v>TTTA_5 </c:v>
                </c:pt>
                <c:pt idx="110">
                  <c:v>TTTA_15 </c:v>
                </c:pt>
                <c:pt idx="111">
                  <c:v>TTTA_30</c:v>
                </c:pt>
                <c:pt idx="112">
                  <c:v>TTTA_90 </c:v>
                </c:pt>
                <c:pt idx="113">
                  <c:v>TTTA_270 </c:v>
                </c:pt>
                <c:pt idx="114">
                  <c:v>TTTA_540</c:v>
                </c:pt>
                <c:pt idx="115">
                  <c:v>TTTA_720</c:v>
                </c:pt>
                <c:pt idx="117">
                  <c:v>TTTC_0 </c:v>
                </c:pt>
                <c:pt idx="118">
                  <c:v>TTTC_5 </c:v>
                </c:pt>
                <c:pt idx="119">
                  <c:v>TTTC_15 </c:v>
                </c:pt>
                <c:pt idx="120">
                  <c:v>TTTC_30</c:v>
                </c:pt>
                <c:pt idx="121">
                  <c:v>TTTC_90 </c:v>
                </c:pt>
                <c:pt idx="122">
                  <c:v>TTTC_270 </c:v>
                </c:pt>
                <c:pt idx="123">
                  <c:v>TTTC_540</c:v>
                </c:pt>
                <c:pt idx="124">
                  <c:v>TTTC_720</c:v>
                </c:pt>
                <c:pt idx="126">
                  <c:v>TTTG_0 </c:v>
                </c:pt>
                <c:pt idx="127">
                  <c:v>TTTG_5 </c:v>
                </c:pt>
                <c:pt idx="128">
                  <c:v>TTTG_15 </c:v>
                </c:pt>
                <c:pt idx="129">
                  <c:v>TTTG_30</c:v>
                </c:pt>
                <c:pt idx="130">
                  <c:v>TTTG_90 </c:v>
                </c:pt>
                <c:pt idx="131">
                  <c:v>TTTG_270 </c:v>
                </c:pt>
                <c:pt idx="132">
                  <c:v>TTTG_540</c:v>
                </c:pt>
                <c:pt idx="133">
                  <c:v>TTTG_720</c:v>
                </c:pt>
                <c:pt idx="135">
                  <c:v>TTTT_0 </c:v>
                </c:pt>
                <c:pt idx="136">
                  <c:v>TTTT_5 </c:v>
                </c:pt>
                <c:pt idx="137">
                  <c:v>TTTT_15 </c:v>
                </c:pt>
                <c:pt idx="138">
                  <c:v>TTTT_30</c:v>
                </c:pt>
                <c:pt idx="139">
                  <c:v>TTTT_90 </c:v>
                </c:pt>
                <c:pt idx="140">
                  <c:v>TTTT_270 </c:v>
                </c:pt>
                <c:pt idx="141">
                  <c:v>TTTT_540</c:v>
                </c:pt>
                <c:pt idx="142">
                  <c:v>TTTT_720</c:v>
                </c:pt>
              </c:strCache>
            </c:strRef>
          </c:cat>
          <c:val>
            <c:numRef>
              <c:f>n_1_middle!$O$5:$O$147</c:f>
              <c:numCache>
                <c:formatCode>General</c:formatCode>
                <c:ptCount val="143"/>
                <c:pt idx="0">
                  <c:v>6.2011543746309297</c:v>
                </c:pt>
                <c:pt idx="1">
                  <c:v>6.1540633507607518</c:v>
                </c:pt>
                <c:pt idx="2">
                  <c:v>6.1170805518612426</c:v>
                </c:pt>
                <c:pt idx="3">
                  <c:v>6.1012370490302006</c:v>
                </c:pt>
                <c:pt idx="4">
                  <c:v>6.1169064456205069</c:v>
                </c:pt>
                <c:pt idx="5">
                  <c:v>6.0885056196522322</c:v>
                </c:pt>
                <c:pt idx="6">
                  <c:v>6.1081294595812876</c:v>
                </c:pt>
                <c:pt idx="7">
                  <c:v>6.0838804591059867</c:v>
                </c:pt>
                <c:pt idx="9">
                  <c:v>4.2748483890857196</c:v>
                </c:pt>
                <c:pt idx="10">
                  <c:v>4.2458690050009773</c:v>
                </c:pt>
                <c:pt idx="11">
                  <c:v>4.1711039200985258</c:v>
                </c:pt>
                <c:pt idx="12">
                  <c:v>4.1603609366902408</c:v>
                </c:pt>
                <c:pt idx="13">
                  <c:v>4.1631376853726341</c:v>
                </c:pt>
                <c:pt idx="14">
                  <c:v>4.1534327678265655</c:v>
                </c:pt>
                <c:pt idx="15">
                  <c:v>4.1640632345813371</c:v>
                </c:pt>
                <c:pt idx="16">
                  <c:v>4.1624307213547116</c:v>
                </c:pt>
                <c:pt idx="18">
                  <c:v>6.6111340532871896</c:v>
                </c:pt>
                <c:pt idx="19">
                  <c:v>6.8884682481127033</c:v>
                </c:pt>
                <c:pt idx="20">
                  <c:v>7.1412264170988697</c:v>
                </c:pt>
                <c:pt idx="21">
                  <c:v>7.2149059414108265</c:v>
                </c:pt>
                <c:pt idx="22">
                  <c:v>7.2068727118887486</c:v>
                </c:pt>
                <c:pt idx="23">
                  <c:v>7.1598208448105698</c:v>
                </c:pt>
                <c:pt idx="24">
                  <c:v>7.151400908243291</c:v>
                </c:pt>
                <c:pt idx="25">
                  <c:v>7.1004592762488095</c:v>
                </c:pt>
                <c:pt idx="27">
                  <c:v>7.5897795298380801</c:v>
                </c:pt>
                <c:pt idx="28">
                  <c:v>7.276930246897682</c:v>
                </c:pt>
                <c:pt idx="29">
                  <c:v>6.8864806285895144</c:v>
                </c:pt>
                <c:pt idx="30">
                  <c:v>6.8089781645955982</c:v>
                </c:pt>
                <c:pt idx="31">
                  <c:v>6.7984943510337708</c:v>
                </c:pt>
                <c:pt idx="32">
                  <c:v>6.8451877477722256</c:v>
                </c:pt>
                <c:pt idx="33">
                  <c:v>6.8714127920212738</c:v>
                </c:pt>
                <c:pt idx="34">
                  <c:v>6.9061973596261277</c:v>
                </c:pt>
                <c:pt idx="36">
                  <c:v>4.1461830289938302</c:v>
                </c:pt>
                <c:pt idx="37">
                  <c:v>4.0736621514958236</c:v>
                </c:pt>
                <c:pt idx="38">
                  <c:v>4.076040404936454</c:v>
                </c:pt>
                <c:pt idx="39">
                  <c:v>4.0614626566743155</c:v>
                </c:pt>
                <c:pt idx="40">
                  <c:v>4.0835495312734151</c:v>
                </c:pt>
                <c:pt idx="41">
                  <c:v>4.0702907086215312</c:v>
                </c:pt>
                <c:pt idx="42">
                  <c:v>4.0799122155135308</c:v>
                </c:pt>
                <c:pt idx="43">
                  <c:v>4.0628036218499535</c:v>
                </c:pt>
                <c:pt idx="45">
                  <c:v>3.02161199315429</c:v>
                </c:pt>
                <c:pt idx="46">
                  <c:v>2.9826431550545323</c:v>
                </c:pt>
                <c:pt idx="47">
                  <c:v>2.9950080782739872</c:v>
                </c:pt>
                <c:pt idx="48">
                  <c:v>2.9868785667682785</c:v>
                </c:pt>
                <c:pt idx="49">
                  <c:v>3.0039804323805885</c:v>
                </c:pt>
                <c:pt idx="50">
                  <c:v>2.996859022431051</c:v>
                </c:pt>
                <c:pt idx="51">
                  <c:v>2.9984338914754174</c:v>
                </c:pt>
                <c:pt idx="52">
                  <c:v>2.997107519871641</c:v>
                </c:pt>
                <c:pt idx="54">
                  <c:v>4.7721627646339497</c:v>
                </c:pt>
                <c:pt idx="55">
                  <c:v>4.9448421078944538</c:v>
                </c:pt>
                <c:pt idx="56">
                  <c:v>5.1682716148575318</c:v>
                </c:pt>
                <c:pt idx="57">
                  <c:v>5.2240014350945261</c:v>
                </c:pt>
                <c:pt idx="58">
                  <c:v>5.2255965814264078</c:v>
                </c:pt>
                <c:pt idx="59">
                  <c:v>5.1900479918743834</c:v>
                </c:pt>
                <c:pt idx="60">
                  <c:v>5.1822426186816175</c:v>
                </c:pt>
                <c:pt idx="61">
                  <c:v>5.154955502206902</c:v>
                </c:pt>
                <c:pt idx="63">
                  <c:v>5.1645174084788099</c:v>
                </c:pt>
                <c:pt idx="64">
                  <c:v>4.9565974720901229</c:v>
                </c:pt>
                <c:pt idx="65">
                  <c:v>4.7649804886809077</c:v>
                </c:pt>
                <c:pt idx="66">
                  <c:v>4.7197728236786922</c:v>
                </c:pt>
                <c:pt idx="67">
                  <c:v>4.7202763856629755</c:v>
                </c:pt>
                <c:pt idx="68">
                  <c:v>4.7586858440279762</c:v>
                </c:pt>
                <c:pt idx="69">
                  <c:v>4.7679341277367531</c:v>
                </c:pt>
                <c:pt idx="70">
                  <c:v>4.7853126342755754</c:v>
                </c:pt>
                <c:pt idx="72">
                  <c:v>6.5907032588680696</c:v>
                </c:pt>
                <c:pt idx="73">
                  <c:v>6.8885061228261808</c:v>
                </c:pt>
                <c:pt idx="74">
                  <c:v>7.2518635535200131</c:v>
                </c:pt>
                <c:pt idx="75">
                  <c:v>7.3268484463278787</c:v>
                </c:pt>
                <c:pt idx="76">
                  <c:v>7.3280598762528388</c:v>
                </c:pt>
                <c:pt idx="77">
                  <c:v>7.3021366645201606</c:v>
                </c:pt>
                <c:pt idx="78">
                  <c:v>7.2646368574694584</c:v>
                </c:pt>
                <c:pt idx="79">
                  <c:v>7.1993117309733972</c:v>
                </c:pt>
                <c:pt idx="81">
                  <c:v>4.6800938913140797</c:v>
                </c:pt>
                <c:pt idx="82">
                  <c:v>4.9211704119708335</c:v>
                </c:pt>
                <c:pt idx="83">
                  <c:v>5.0913104211128246</c:v>
                </c:pt>
                <c:pt idx="84">
                  <c:v>5.146429275560668</c:v>
                </c:pt>
                <c:pt idx="85">
                  <c:v>5.1411022052175781</c:v>
                </c:pt>
                <c:pt idx="86">
                  <c:v>5.1085517923661099</c:v>
                </c:pt>
                <c:pt idx="87">
                  <c:v>5.0940503844842162</c:v>
                </c:pt>
                <c:pt idx="88">
                  <c:v>5.0830760185354533</c:v>
                </c:pt>
                <c:pt idx="90">
                  <c:v>7.1601595339277102</c:v>
                </c:pt>
                <c:pt idx="91">
                  <c:v>7.9435110010892762</c:v>
                </c:pt>
                <c:pt idx="92">
                  <c:v>8.9247901262497855</c:v>
                </c:pt>
                <c:pt idx="93">
                  <c:v>9.1378701806261322</c:v>
                </c:pt>
                <c:pt idx="94">
                  <c:v>9.1205813554516375</c:v>
                </c:pt>
                <c:pt idx="95">
                  <c:v>9.0993133652621818</c:v>
                </c:pt>
                <c:pt idx="96">
                  <c:v>8.9818417016682588</c:v>
                </c:pt>
                <c:pt idx="97">
                  <c:v>8.8695328386225203</c:v>
                </c:pt>
                <c:pt idx="99">
                  <c:v>8.0069429954775995</c:v>
                </c:pt>
                <c:pt idx="100">
                  <c:v>8.0171915218211378</c:v>
                </c:pt>
                <c:pt idx="101">
                  <c:v>7.8941286146954157</c:v>
                </c:pt>
                <c:pt idx="102">
                  <c:v>7.8756212091896911</c:v>
                </c:pt>
                <c:pt idx="103">
                  <c:v>7.8714322004992763</c:v>
                </c:pt>
                <c:pt idx="104">
                  <c:v>7.8429397673615915</c:v>
                </c:pt>
                <c:pt idx="105">
                  <c:v>7.869066456339036</c:v>
                </c:pt>
                <c:pt idx="106">
                  <c:v>7.927724978355716</c:v>
                </c:pt>
                <c:pt idx="108">
                  <c:v>8.1679571133997708</c:v>
                </c:pt>
                <c:pt idx="109">
                  <c:v>7.8081041660669843</c:v>
                </c:pt>
                <c:pt idx="110">
                  <c:v>7.4871825813816182</c:v>
                </c:pt>
                <c:pt idx="111">
                  <c:v>7.3923625488737157</c:v>
                </c:pt>
                <c:pt idx="112">
                  <c:v>7.3936400564767357</c:v>
                </c:pt>
                <c:pt idx="113">
                  <c:v>7.4471864538924484</c:v>
                </c:pt>
                <c:pt idx="114">
                  <c:v>7.4728339755069051</c:v>
                </c:pt>
                <c:pt idx="115">
                  <c:v>7.498059154392724</c:v>
                </c:pt>
                <c:pt idx="117">
                  <c:v>5.3620411475504701</c:v>
                </c:pt>
                <c:pt idx="118">
                  <c:v>5.1714417842929015</c:v>
                </c:pt>
                <c:pt idx="119">
                  <c:v>4.9566822264529664</c:v>
                </c:pt>
                <c:pt idx="120">
                  <c:v>4.9053389866988732</c:v>
                </c:pt>
                <c:pt idx="121">
                  <c:v>4.9076904979864322</c:v>
                </c:pt>
                <c:pt idx="122">
                  <c:v>4.940987837520133</c:v>
                </c:pt>
                <c:pt idx="123">
                  <c:v>4.9506496988636632</c:v>
                </c:pt>
                <c:pt idx="124">
                  <c:v>4.9808583787318659</c:v>
                </c:pt>
                <c:pt idx="126">
                  <c:v>8.3096523168711993</c:v>
                </c:pt>
                <c:pt idx="127">
                  <c:v>8.3571975590504657</c:v>
                </c:pt>
                <c:pt idx="128">
                  <c:v>8.2751644537855888</c:v>
                </c:pt>
                <c:pt idx="129">
                  <c:v>8.2730851759545683</c:v>
                </c:pt>
                <c:pt idx="130">
                  <c:v>8.2485400933998427</c:v>
                </c:pt>
                <c:pt idx="131">
                  <c:v>8.2255436329357394</c:v>
                </c:pt>
                <c:pt idx="132">
                  <c:v>8.2621320427625289</c:v>
                </c:pt>
                <c:pt idx="133">
                  <c:v>8.3015099646093748</c:v>
                </c:pt>
                <c:pt idx="135">
                  <c:v>9.9410582004882908</c:v>
                </c:pt>
                <c:pt idx="136">
                  <c:v>9.3698016955751715</c:v>
                </c:pt>
                <c:pt idx="137">
                  <c:v>8.7986859184047557</c:v>
                </c:pt>
                <c:pt idx="138">
                  <c:v>8.6648466028257953</c:v>
                </c:pt>
                <c:pt idx="139">
                  <c:v>8.6701395900566123</c:v>
                </c:pt>
                <c:pt idx="140">
                  <c:v>8.7705099391251018</c:v>
                </c:pt>
                <c:pt idx="141">
                  <c:v>8.7812596350714234</c:v>
                </c:pt>
                <c:pt idx="142">
                  <c:v>8.8867798412392407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6-4E21-9A3D-8989D412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27664"/>
        <c:axId val="423926024"/>
      </c:barChart>
      <c:catAx>
        <c:axId val="423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024"/>
        <c:crosses val="autoZero"/>
        <c:auto val="1"/>
        <c:lblAlgn val="ctr"/>
        <c:lblOffset val="100"/>
        <c:noMultiLvlLbl val="0"/>
      </c:catAx>
      <c:valAx>
        <c:axId val="4239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n_1_middle!$B$27</c:f>
              <c:strCache>
                <c:ptCount val="1"/>
                <c:pt idx="0">
                  <c:v>Seq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n_1_middle!$A$28:$A$170</c:f>
              <c:strCache>
                <c:ptCount val="143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  <c:pt idx="9">
                  <c:v>ATTC_0 </c:v>
                </c:pt>
                <c:pt idx="10">
                  <c:v>ATTC_5 </c:v>
                </c:pt>
                <c:pt idx="11">
                  <c:v>ATTC_15 </c:v>
                </c:pt>
                <c:pt idx="12">
                  <c:v>ATTC_30</c:v>
                </c:pt>
                <c:pt idx="13">
                  <c:v>ATTC_90 </c:v>
                </c:pt>
                <c:pt idx="14">
                  <c:v>ATTC_270 </c:v>
                </c:pt>
                <c:pt idx="15">
                  <c:v>ATTC_540</c:v>
                </c:pt>
                <c:pt idx="16">
                  <c:v>ATTC_720</c:v>
                </c:pt>
                <c:pt idx="18">
                  <c:v>ATTG_0 </c:v>
                </c:pt>
                <c:pt idx="19">
                  <c:v>ATTG_5 </c:v>
                </c:pt>
                <c:pt idx="20">
                  <c:v>ATTG_15 </c:v>
                </c:pt>
                <c:pt idx="21">
                  <c:v>ATTG_30</c:v>
                </c:pt>
                <c:pt idx="22">
                  <c:v>ATTG_90 </c:v>
                </c:pt>
                <c:pt idx="23">
                  <c:v>ATTG_270 </c:v>
                </c:pt>
                <c:pt idx="24">
                  <c:v>ATTG_540</c:v>
                </c:pt>
                <c:pt idx="25">
                  <c:v>ATTG_720</c:v>
                </c:pt>
                <c:pt idx="27">
                  <c:v>ATTT_0 </c:v>
                </c:pt>
                <c:pt idx="28">
                  <c:v>ATTT_5 </c:v>
                </c:pt>
                <c:pt idx="29">
                  <c:v>ATTT_15 </c:v>
                </c:pt>
                <c:pt idx="30">
                  <c:v>ATTT_30</c:v>
                </c:pt>
                <c:pt idx="31">
                  <c:v>ATTT_90 </c:v>
                </c:pt>
                <c:pt idx="32">
                  <c:v>ATTT_270 </c:v>
                </c:pt>
                <c:pt idx="33">
                  <c:v>ATTT_540</c:v>
                </c:pt>
                <c:pt idx="34">
                  <c:v>ATTT_720</c:v>
                </c:pt>
                <c:pt idx="36">
                  <c:v>CTTA_0 </c:v>
                </c:pt>
                <c:pt idx="37">
                  <c:v>CTTA_5 </c:v>
                </c:pt>
                <c:pt idx="38">
                  <c:v>CTTA_15 </c:v>
                </c:pt>
                <c:pt idx="39">
                  <c:v>CTTA_30</c:v>
                </c:pt>
                <c:pt idx="40">
                  <c:v>CTTA_90 </c:v>
                </c:pt>
                <c:pt idx="41">
                  <c:v>CTTA_270 </c:v>
                </c:pt>
                <c:pt idx="42">
                  <c:v>CTTA_540</c:v>
                </c:pt>
                <c:pt idx="43">
                  <c:v>CTTA_720</c:v>
                </c:pt>
                <c:pt idx="45">
                  <c:v>CTTC_0 </c:v>
                </c:pt>
                <c:pt idx="46">
                  <c:v>CTTC_5 </c:v>
                </c:pt>
                <c:pt idx="47">
                  <c:v>CTTC_15 </c:v>
                </c:pt>
                <c:pt idx="48">
                  <c:v>CTTC_30</c:v>
                </c:pt>
                <c:pt idx="49">
                  <c:v>CTTC_90 </c:v>
                </c:pt>
                <c:pt idx="50">
                  <c:v>CTTC_270 </c:v>
                </c:pt>
                <c:pt idx="51">
                  <c:v>CTTC_540</c:v>
                </c:pt>
                <c:pt idx="52">
                  <c:v>CTTC_720</c:v>
                </c:pt>
                <c:pt idx="54">
                  <c:v>CTTG_0 </c:v>
                </c:pt>
                <c:pt idx="55">
                  <c:v>CTTG_5 </c:v>
                </c:pt>
                <c:pt idx="56">
                  <c:v>CTTG_15 </c:v>
                </c:pt>
                <c:pt idx="57">
                  <c:v>CTTG_30</c:v>
                </c:pt>
                <c:pt idx="58">
                  <c:v>CTTG_90 </c:v>
                </c:pt>
                <c:pt idx="59">
                  <c:v>CTTG_270 </c:v>
                </c:pt>
                <c:pt idx="60">
                  <c:v>CTTG_540</c:v>
                </c:pt>
                <c:pt idx="61">
                  <c:v>CTTG_720</c:v>
                </c:pt>
                <c:pt idx="63">
                  <c:v>CTTT_0 </c:v>
                </c:pt>
                <c:pt idx="64">
                  <c:v>CTTT_5 </c:v>
                </c:pt>
                <c:pt idx="65">
                  <c:v>CTTT_15 </c:v>
                </c:pt>
                <c:pt idx="66">
                  <c:v>CTTT_30</c:v>
                </c:pt>
                <c:pt idx="67">
                  <c:v>CTTT_90 </c:v>
                </c:pt>
                <c:pt idx="68">
                  <c:v>CTTT_270 </c:v>
                </c:pt>
                <c:pt idx="69">
                  <c:v>CTTT_540</c:v>
                </c:pt>
                <c:pt idx="70">
                  <c:v>CTTT_720</c:v>
                </c:pt>
                <c:pt idx="72">
                  <c:v>GTTA_0 </c:v>
                </c:pt>
                <c:pt idx="73">
                  <c:v>GTTA_5 </c:v>
                </c:pt>
                <c:pt idx="74">
                  <c:v>GTTA_15 </c:v>
                </c:pt>
                <c:pt idx="75">
                  <c:v>GTTA_30</c:v>
                </c:pt>
                <c:pt idx="76">
                  <c:v>GTTA_90 </c:v>
                </c:pt>
                <c:pt idx="77">
                  <c:v>GTTA_270 </c:v>
                </c:pt>
                <c:pt idx="78">
                  <c:v>GTTA_540</c:v>
                </c:pt>
                <c:pt idx="79">
                  <c:v>GTTA_720</c:v>
                </c:pt>
                <c:pt idx="81">
                  <c:v>GTTC_0 </c:v>
                </c:pt>
                <c:pt idx="82">
                  <c:v>GTTC_5 </c:v>
                </c:pt>
                <c:pt idx="83">
                  <c:v>GTTC_15 </c:v>
                </c:pt>
                <c:pt idx="84">
                  <c:v>GTTC_30</c:v>
                </c:pt>
                <c:pt idx="85">
                  <c:v>GTTC_90 </c:v>
                </c:pt>
                <c:pt idx="86">
                  <c:v>GTTC_270 </c:v>
                </c:pt>
                <c:pt idx="87">
                  <c:v>GTTC_540</c:v>
                </c:pt>
                <c:pt idx="88">
                  <c:v>GTTC_720</c:v>
                </c:pt>
                <c:pt idx="90">
                  <c:v>GTTG_0 </c:v>
                </c:pt>
                <c:pt idx="91">
                  <c:v>GTTG_5 </c:v>
                </c:pt>
                <c:pt idx="92">
                  <c:v>GTTG_15 </c:v>
                </c:pt>
                <c:pt idx="93">
                  <c:v>GTTG_30</c:v>
                </c:pt>
                <c:pt idx="94">
                  <c:v>GTTG_90 </c:v>
                </c:pt>
                <c:pt idx="95">
                  <c:v>GTTG_270 </c:v>
                </c:pt>
                <c:pt idx="96">
                  <c:v>GTTG_540</c:v>
                </c:pt>
                <c:pt idx="97">
                  <c:v>GTTG_720</c:v>
                </c:pt>
                <c:pt idx="99">
                  <c:v>GTTT_0 </c:v>
                </c:pt>
                <c:pt idx="100">
                  <c:v>GTTT_5 </c:v>
                </c:pt>
                <c:pt idx="101">
                  <c:v>GTTT_15 </c:v>
                </c:pt>
                <c:pt idx="102">
                  <c:v>GTTT_30</c:v>
                </c:pt>
                <c:pt idx="103">
                  <c:v>GTTT_90 </c:v>
                </c:pt>
                <c:pt idx="104">
                  <c:v>GTTT_270 </c:v>
                </c:pt>
                <c:pt idx="105">
                  <c:v>GTTT_540</c:v>
                </c:pt>
                <c:pt idx="106">
                  <c:v>GTTT_720</c:v>
                </c:pt>
                <c:pt idx="108">
                  <c:v>TTTA_0 </c:v>
                </c:pt>
                <c:pt idx="109">
                  <c:v>TTTA_5 </c:v>
                </c:pt>
                <c:pt idx="110">
                  <c:v>TTTA_15 </c:v>
                </c:pt>
                <c:pt idx="111">
                  <c:v>TTTA_30</c:v>
                </c:pt>
                <c:pt idx="112">
                  <c:v>TTTA_90 </c:v>
                </c:pt>
                <c:pt idx="113">
                  <c:v>TTTA_270 </c:v>
                </c:pt>
                <c:pt idx="114">
                  <c:v>TTTA_540</c:v>
                </c:pt>
                <c:pt idx="115">
                  <c:v>TTTA_720</c:v>
                </c:pt>
                <c:pt idx="117">
                  <c:v>TTTC_0 </c:v>
                </c:pt>
                <c:pt idx="118">
                  <c:v>TTTC_5 </c:v>
                </c:pt>
                <c:pt idx="119">
                  <c:v>TTTC_15 </c:v>
                </c:pt>
                <c:pt idx="120">
                  <c:v>TTTC_30</c:v>
                </c:pt>
                <c:pt idx="121">
                  <c:v>TTTC_90 </c:v>
                </c:pt>
                <c:pt idx="122">
                  <c:v>TTTC_270 </c:v>
                </c:pt>
                <c:pt idx="123">
                  <c:v>TTTC_540</c:v>
                </c:pt>
                <c:pt idx="124">
                  <c:v>TTTC_720</c:v>
                </c:pt>
                <c:pt idx="126">
                  <c:v>TTTG_0 </c:v>
                </c:pt>
                <c:pt idx="127">
                  <c:v>TTTG_5 </c:v>
                </c:pt>
                <c:pt idx="128">
                  <c:v>TTTG_15 </c:v>
                </c:pt>
                <c:pt idx="129">
                  <c:v>TTTG_30</c:v>
                </c:pt>
                <c:pt idx="130">
                  <c:v>TTTG_90 </c:v>
                </c:pt>
                <c:pt idx="131">
                  <c:v>TTTG_270 </c:v>
                </c:pt>
                <c:pt idx="132">
                  <c:v>TTTG_540</c:v>
                </c:pt>
                <c:pt idx="133">
                  <c:v>TTTG_720</c:v>
                </c:pt>
                <c:pt idx="135">
                  <c:v>TTTT_0 </c:v>
                </c:pt>
                <c:pt idx="136">
                  <c:v>TTTT_5 </c:v>
                </c:pt>
                <c:pt idx="137">
                  <c:v>TTTT_15 </c:v>
                </c:pt>
                <c:pt idx="138">
                  <c:v>TTTT_30</c:v>
                </c:pt>
                <c:pt idx="139">
                  <c:v>TTTT_90 </c:v>
                </c:pt>
                <c:pt idx="140">
                  <c:v>TTTT_270 </c:v>
                </c:pt>
                <c:pt idx="141">
                  <c:v>TTTT_540</c:v>
                </c:pt>
                <c:pt idx="142">
                  <c:v>TTTT_720</c:v>
                </c:pt>
              </c:strCache>
            </c:strRef>
          </c:cat>
          <c:val>
            <c:numRef>
              <c:f>n_1_middle!$B$28:$B$170</c:f>
              <c:numCache>
                <c:formatCode>General</c:formatCode>
                <c:ptCount val="143"/>
                <c:pt idx="0">
                  <c:v>6.25</c:v>
                </c:pt>
                <c:pt idx="1">
                  <c:v>6.2025380467235784</c:v>
                </c:pt>
                <c:pt idx="2">
                  <c:v>6.1652639394916182</c:v>
                </c:pt>
                <c:pt idx="3">
                  <c:v>6.1492956396055334</c:v>
                </c:pt>
                <c:pt idx="4">
                  <c:v>6.1650884618403845</c:v>
                </c:pt>
                <c:pt idx="5">
                  <c:v>6.1364639265396832</c:v>
                </c:pt>
                <c:pt idx="6">
                  <c:v>6.1562423407101736</c:v>
                </c:pt>
                <c:pt idx="7">
                  <c:v>6.1318023342509482</c:v>
                </c:pt>
                <c:pt idx="9">
                  <c:v>6.25</c:v>
                </c:pt>
                <c:pt idx="10">
                  <c:v>6.2076309768102966</c:v>
                </c:pt>
                <c:pt idx="11">
                  <c:v>6.0983214205150702</c:v>
                </c:pt>
                <c:pt idx="12">
                  <c:v>6.0826147473911281</c:v>
                </c:pt>
                <c:pt idx="13">
                  <c:v>6.0866744654642337</c:v>
                </c:pt>
                <c:pt idx="14">
                  <c:v>6.0724854863140516</c:v>
                </c:pt>
                <c:pt idx="15">
                  <c:v>6.0880276555724873</c:v>
                </c:pt>
                <c:pt idx="16">
                  <c:v>6.0856408556821195</c:v>
                </c:pt>
                <c:pt idx="18">
                  <c:v>6.25</c:v>
                </c:pt>
                <c:pt idx="19">
                  <c:v>6.512184778540016</c:v>
                </c:pt>
                <c:pt idx="20">
                  <c:v>6.7511359998328384</c:v>
                </c:pt>
                <c:pt idx="21">
                  <c:v>6.8207907705935016</c:v>
                </c:pt>
                <c:pt idx="22">
                  <c:v>6.8131963572737426</c:v>
                </c:pt>
                <c:pt idx="23">
                  <c:v>6.7687147045242577</c:v>
                </c:pt>
                <c:pt idx="24">
                  <c:v>6.7607547080816923</c:v>
                </c:pt>
                <c:pt idx="25">
                  <c:v>6.7125957693278782</c:v>
                </c:pt>
                <c:pt idx="27">
                  <c:v>6.25</c:v>
                </c:pt>
                <c:pt idx="28">
                  <c:v>5.9923761769771451</c:v>
                </c:pt>
                <c:pt idx="29">
                  <c:v>5.6708503533570616</c:v>
                </c:pt>
                <c:pt idx="30">
                  <c:v>5.6070289474706758</c:v>
                </c:pt>
                <c:pt idx="31">
                  <c:v>5.5983957803933153</c:v>
                </c:pt>
                <c:pt idx="32">
                  <c:v>5.6368466640412587</c:v>
                </c:pt>
                <c:pt idx="33">
                  <c:v>5.6584423541284572</c:v>
                </c:pt>
                <c:pt idx="34">
                  <c:v>5.6870866048179067</c:v>
                </c:pt>
                <c:pt idx="36">
                  <c:v>6.25</c:v>
                </c:pt>
                <c:pt idx="37">
                  <c:v>6.1406812648662701</c:v>
                </c:pt>
                <c:pt idx="38">
                  <c:v>6.1442662691702283</c:v>
                </c:pt>
                <c:pt idx="39">
                  <c:v>6.1222916177857538</c:v>
                </c:pt>
                <c:pt idx="40">
                  <c:v>6.155585605359156</c:v>
                </c:pt>
                <c:pt idx="41">
                  <c:v>6.135599116341476</c:v>
                </c:pt>
                <c:pt idx="42">
                  <c:v>6.1501026772442353</c:v>
                </c:pt>
                <c:pt idx="43">
                  <c:v>6.124313002825712</c:v>
                </c:pt>
                <c:pt idx="45">
                  <c:v>6.25</c:v>
                </c:pt>
                <c:pt idx="46">
                  <c:v>6.1693955945782317</c:v>
                </c:pt>
                <c:pt idx="47">
                  <c:v>6.1949716017878531</c:v>
                </c:pt>
                <c:pt idx="48">
                  <c:v>6.1781562571884168</c:v>
                </c:pt>
                <c:pt idx="49">
                  <c:v>6.2135303092901095</c:v>
                </c:pt>
                <c:pt idx="50">
                  <c:v>6.1988001545629476</c:v>
                </c:pt>
                <c:pt idx="51">
                  <c:v>6.2020576646435241</c:v>
                </c:pt>
                <c:pt idx="52">
                  <c:v>6.1993141547083024</c:v>
                </c:pt>
                <c:pt idx="54">
                  <c:v>6.25</c:v>
                </c:pt>
                <c:pt idx="55">
                  <c:v>6.4761544604841097</c:v>
                </c:pt>
                <c:pt idx="56">
                  <c:v>6.7687753301803584</c:v>
                </c:pt>
                <c:pt idx="57">
                  <c:v>6.8417634895663948</c:v>
                </c:pt>
                <c:pt idx="58">
                  <c:v>6.843852618765454</c:v>
                </c:pt>
                <c:pt idx="59">
                  <c:v>6.7972953876612063</c:v>
                </c:pt>
                <c:pt idx="60">
                  <c:v>6.7870728565236851</c:v>
                </c:pt>
                <c:pt idx="61">
                  <c:v>6.7513355008679099</c:v>
                </c:pt>
                <c:pt idx="63">
                  <c:v>6.25</c:v>
                </c:pt>
                <c:pt idx="64">
                  <c:v>5.9983792773559346</c:v>
                </c:pt>
                <c:pt idx="65">
                  <c:v>5.7664880759938413</c:v>
                </c:pt>
                <c:pt idx="66">
                  <c:v>5.7117786261234667</c:v>
                </c:pt>
                <c:pt idx="67">
                  <c:v>5.7123880271870791</c:v>
                </c:pt>
                <c:pt idx="68">
                  <c:v>5.7588704176592538</c:v>
                </c:pt>
                <c:pt idx="69">
                  <c:v>5.770062513378587</c:v>
                </c:pt>
                <c:pt idx="70">
                  <c:v>5.7910936489672329</c:v>
                </c:pt>
                <c:pt idx="72">
                  <c:v>6.25</c:v>
                </c:pt>
                <c:pt idx="73">
                  <c:v>6.5324080870632102</c:v>
                </c:pt>
                <c:pt idx="74">
                  <c:v>6.8769819288274778</c:v>
                </c:pt>
                <c:pt idx="75">
                  <c:v>6.9480905133959849</c:v>
                </c:pt>
                <c:pt idx="76">
                  <c:v>6.9492393190292558</c:v>
                </c:pt>
                <c:pt idx="77">
                  <c:v>6.9246561953525481</c:v>
                </c:pt>
                <c:pt idx="78">
                  <c:v>6.8890949229266463</c:v>
                </c:pt>
                <c:pt idx="79">
                  <c:v>6.8271467476615815</c:v>
                </c:pt>
                <c:pt idx="81">
                  <c:v>6.25</c:v>
                </c:pt>
                <c:pt idx="82">
                  <c:v>6.5719440227259316</c:v>
                </c:pt>
                <c:pt idx="83">
                  <c:v>6.7991563568867885</c:v>
                </c:pt>
                <c:pt idx="84">
                  <c:v>6.8727644614033192</c:v>
                </c:pt>
                <c:pt idx="85">
                  <c:v>6.8656504610397571</c:v>
                </c:pt>
                <c:pt idx="86">
                  <c:v>6.8221812304973426</c:v>
                </c:pt>
                <c:pt idx="87">
                  <c:v>6.8028154225954873</c:v>
                </c:pt>
                <c:pt idx="88">
                  <c:v>6.788159779189046</c:v>
                </c:pt>
                <c:pt idx="90">
                  <c:v>6.25</c:v>
                </c:pt>
                <c:pt idx="91">
                  <c:v>6.93377619891859</c:v>
                </c:pt>
                <c:pt idx="92">
                  <c:v>7.7903205961757438</c:v>
                </c:pt>
                <c:pt idx="93">
                  <c:v>7.9763151027983685</c:v>
                </c:pt>
                <c:pt idx="94">
                  <c:v>7.9612239366269195</c:v>
                </c:pt>
                <c:pt idx="95">
                  <c:v>7.9426594146977294</c:v>
                </c:pt>
                <c:pt idx="96">
                  <c:v>7.8401200936137379</c:v>
                </c:pt>
                <c:pt idx="97">
                  <c:v>7.7420873066751454</c:v>
                </c:pt>
                <c:pt idx="99">
                  <c:v>6.25</c:v>
                </c:pt>
                <c:pt idx="100">
                  <c:v>6.2579997184547569</c:v>
                </c:pt>
                <c:pt idx="101">
                  <c:v>6.1619401898718538</c:v>
                </c:pt>
                <c:pt idx="102">
                  <c:v>6.1474938169582316</c:v>
                </c:pt>
                <c:pt idx="103">
                  <c:v>6.1442239917165793</c:v>
                </c:pt>
                <c:pt idx="104">
                  <c:v>6.1219835802123246</c:v>
                </c:pt>
                <c:pt idx="105">
                  <c:v>6.1423773567386784</c:v>
                </c:pt>
                <c:pt idx="106">
                  <c:v>6.1881645894954644</c:v>
                </c:pt>
                <c:pt idx="108">
                  <c:v>6.25</c:v>
                </c:pt>
                <c:pt idx="109">
                  <c:v>5.9746458460047212</c:v>
                </c:pt>
                <c:pt idx="110">
                  <c:v>5.7290813950120691</c:v>
                </c:pt>
                <c:pt idx="111">
                  <c:v>5.6565265082825382</c:v>
                </c:pt>
                <c:pt idx="112">
                  <c:v>5.6575040382093027</c:v>
                </c:pt>
                <c:pt idx="113">
                  <c:v>5.6984769496976808</c:v>
                </c:pt>
                <c:pt idx="114">
                  <c:v>5.7181020539758833</c:v>
                </c:pt>
                <c:pt idx="115">
                  <c:v>5.737403987843499</c:v>
                </c:pt>
                <c:pt idx="117">
                  <c:v>6.25</c:v>
                </c:pt>
                <c:pt idx="118">
                  <c:v>6.027837210200448</c:v>
                </c:pt>
                <c:pt idx="119">
                  <c:v>5.7775132757948402</c:v>
                </c:pt>
                <c:pt idx="120">
                  <c:v>5.7176675492081133</c:v>
                </c:pt>
                <c:pt idx="121">
                  <c:v>5.7204084728867688</c:v>
                </c:pt>
                <c:pt idx="122">
                  <c:v>5.7592198818929639</c:v>
                </c:pt>
                <c:pt idx="123">
                  <c:v>5.7704817561933224</c:v>
                </c:pt>
                <c:pt idx="124">
                  <c:v>5.8056930207063742</c:v>
                </c:pt>
                <c:pt idx="126">
                  <c:v>6.25</c:v>
                </c:pt>
                <c:pt idx="127">
                  <c:v>6.2857605531842884</c:v>
                </c:pt>
                <c:pt idx="128">
                  <c:v>6.2240603895246691</c:v>
                </c:pt>
                <c:pt idx="129">
                  <c:v>6.222496486975162</c:v>
                </c:pt>
                <c:pt idx="130">
                  <c:v>6.2040352132518839</c:v>
                </c:pt>
                <c:pt idx="131">
                  <c:v>6.1867387160676595</c:v>
                </c:pt>
                <c:pt idx="132">
                  <c:v>6.2142582262345458</c:v>
                </c:pt>
                <c:pt idx="133">
                  <c:v>6.2438758326226136</c:v>
                </c:pt>
                <c:pt idx="135">
                  <c:v>6.25</c:v>
                </c:pt>
                <c:pt idx="136">
                  <c:v>5.8908477765946863</c:v>
                </c:pt>
                <c:pt idx="137">
                  <c:v>5.5317840295240002</c:v>
                </c:pt>
                <c:pt idx="138">
                  <c:v>5.4476384883252358</c:v>
                </c:pt>
                <c:pt idx="139">
                  <c:v>5.4509662195914084</c:v>
                </c:pt>
                <c:pt idx="140">
                  <c:v>5.5140696306193453</c:v>
                </c:pt>
                <c:pt idx="141">
                  <c:v>5.5208280257830724</c:v>
                </c:pt>
                <c:pt idx="142">
                  <c:v>5.5871691813470212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8-40BC-A159-40F83583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62920"/>
        <c:axId val="566264232"/>
      </c:barChart>
      <c:catAx>
        <c:axId val="5662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4232"/>
        <c:crosses val="autoZero"/>
        <c:auto val="1"/>
        <c:lblAlgn val="ctr"/>
        <c:lblOffset val="100"/>
        <c:noMultiLvlLbl val="0"/>
      </c:catAx>
      <c:valAx>
        <c:axId val="5662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n_1_right!$D$16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n_1_right!$C$17:$C$123</c:f>
              <c:strCache>
                <c:ptCount val="107"/>
                <c:pt idx="0">
                  <c:v>A4_0 min</c:v>
                </c:pt>
                <c:pt idx="1">
                  <c:v>A4_5 min</c:v>
                </c:pt>
                <c:pt idx="2">
                  <c:v>A4_15 min</c:v>
                </c:pt>
                <c:pt idx="3">
                  <c:v>A4_30 min</c:v>
                </c:pt>
                <c:pt idx="4">
                  <c:v>A4_90 min</c:v>
                </c:pt>
                <c:pt idx="5">
                  <c:v>A4_270 min</c:v>
                </c:pt>
                <c:pt idx="6">
                  <c:v>A4_540 min</c:v>
                </c:pt>
                <c:pt idx="7">
                  <c:v>A4_720 min</c:v>
                </c:pt>
                <c:pt idx="9">
                  <c:v>C4_0 min</c:v>
                </c:pt>
                <c:pt idx="10">
                  <c:v>C4_5 min</c:v>
                </c:pt>
                <c:pt idx="11">
                  <c:v>C4_15 min</c:v>
                </c:pt>
                <c:pt idx="12">
                  <c:v>C4_30 min</c:v>
                </c:pt>
                <c:pt idx="13">
                  <c:v>C4_90 min</c:v>
                </c:pt>
                <c:pt idx="14">
                  <c:v>C4_270 min</c:v>
                </c:pt>
                <c:pt idx="15">
                  <c:v>C4_540 min</c:v>
                </c:pt>
                <c:pt idx="16">
                  <c:v>C4_720 min</c:v>
                </c:pt>
                <c:pt idx="18">
                  <c:v>G4_0 min</c:v>
                </c:pt>
                <c:pt idx="19">
                  <c:v>G4_5 min</c:v>
                </c:pt>
                <c:pt idx="20">
                  <c:v>G4_15 min</c:v>
                </c:pt>
                <c:pt idx="21">
                  <c:v>G4_30 min</c:v>
                </c:pt>
                <c:pt idx="22">
                  <c:v>G4_90 min</c:v>
                </c:pt>
                <c:pt idx="23">
                  <c:v>G4_270 min</c:v>
                </c:pt>
                <c:pt idx="24">
                  <c:v>G4_540 min</c:v>
                </c:pt>
                <c:pt idx="25">
                  <c:v>G4_720 min</c:v>
                </c:pt>
                <c:pt idx="27">
                  <c:v>T4_0 min</c:v>
                </c:pt>
                <c:pt idx="28">
                  <c:v>T4_5 min</c:v>
                </c:pt>
                <c:pt idx="29">
                  <c:v>T4_15 min</c:v>
                </c:pt>
                <c:pt idx="30">
                  <c:v>T4_30 min</c:v>
                </c:pt>
                <c:pt idx="31">
                  <c:v>T4_90 min</c:v>
                </c:pt>
                <c:pt idx="32">
                  <c:v>T4_270 min</c:v>
                </c:pt>
                <c:pt idx="33">
                  <c:v>T4_540 min</c:v>
                </c:pt>
                <c:pt idx="34">
                  <c:v>T4_720 min</c:v>
                </c:pt>
                <c:pt idx="36">
                  <c:v>A5_0 min</c:v>
                </c:pt>
                <c:pt idx="37">
                  <c:v>A5_5 min</c:v>
                </c:pt>
                <c:pt idx="38">
                  <c:v>A5_15 min</c:v>
                </c:pt>
                <c:pt idx="39">
                  <c:v>A5_30 min</c:v>
                </c:pt>
                <c:pt idx="40">
                  <c:v>A5_90 min</c:v>
                </c:pt>
                <c:pt idx="41">
                  <c:v>A5_270 min</c:v>
                </c:pt>
                <c:pt idx="42">
                  <c:v>A5_540 min</c:v>
                </c:pt>
                <c:pt idx="43">
                  <c:v>A5_720 min</c:v>
                </c:pt>
                <c:pt idx="45">
                  <c:v>C5_0 min</c:v>
                </c:pt>
                <c:pt idx="46">
                  <c:v>C5_5 min</c:v>
                </c:pt>
                <c:pt idx="47">
                  <c:v>C5_15 min</c:v>
                </c:pt>
                <c:pt idx="48">
                  <c:v>C5_30 min</c:v>
                </c:pt>
                <c:pt idx="49">
                  <c:v>C5_90 min</c:v>
                </c:pt>
                <c:pt idx="50">
                  <c:v>C5_270 min</c:v>
                </c:pt>
                <c:pt idx="51">
                  <c:v>C5_540 min</c:v>
                </c:pt>
                <c:pt idx="52">
                  <c:v>C5_720 min</c:v>
                </c:pt>
                <c:pt idx="54">
                  <c:v>G5_0 min</c:v>
                </c:pt>
                <c:pt idx="55">
                  <c:v>G5_5 min</c:v>
                </c:pt>
                <c:pt idx="56">
                  <c:v>G5_15 min</c:v>
                </c:pt>
                <c:pt idx="57">
                  <c:v>G5_30 min</c:v>
                </c:pt>
                <c:pt idx="58">
                  <c:v>G5_90 min</c:v>
                </c:pt>
                <c:pt idx="59">
                  <c:v>G5_270 min</c:v>
                </c:pt>
                <c:pt idx="60">
                  <c:v>G5_540 min</c:v>
                </c:pt>
                <c:pt idx="61">
                  <c:v>G5_720 min</c:v>
                </c:pt>
                <c:pt idx="63">
                  <c:v>T5_0 min</c:v>
                </c:pt>
                <c:pt idx="64">
                  <c:v>T5_5 min</c:v>
                </c:pt>
                <c:pt idx="65">
                  <c:v>T5_15 min</c:v>
                </c:pt>
                <c:pt idx="66">
                  <c:v>T5_30 min</c:v>
                </c:pt>
                <c:pt idx="67">
                  <c:v>T5_90 min</c:v>
                </c:pt>
                <c:pt idx="68">
                  <c:v>T5_270 min</c:v>
                </c:pt>
                <c:pt idx="69">
                  <c:v>T5_540 min</c:v>
                </c:pt>
                <c:pt idx="70">
                  <c:v>T5_720 min</c:v>
                </c:pt>
                <c:pt idx="72">
                  <c:v>A6_0 min</c:v>
                </c:pt>
                <c:pt idx="73">
                  <c:v>A6_5 min</c:v>
                </c:pt>
                <c:pt idx="74">
                  <c:v>A6_15 min</c:v>
                </c:pt>
                <c:pt idx="75">
                  <c:v>A6_30 min</c:v>
                </c:pt>
                <c:pt idx="76">
                  <c:v>A6_90 min</c:v>
                </c:pt>
                <c:pt idx="77">
                  <c:v>A6_270 min</c:v>
                </c:pt>
                <c:pt idx="78">
                  <c:v>A6_540 min</c:v>
                </c:pt>
                <c:pt idx="79">
                  <c:v>A6_720 min</c:v>
                </c:pt>
                <c:pt idx="81">
                  <c:v>C6_0 min</c:v>
                </c:pt>
                <c:pt idx="82">
                  <c:v>C6_5 min</c:v>
                </c:pt>
                <c:pt idx="83">
                  <c:v>C6_15 min</c:v>
                </c:pt>
                <c:pt idx="84">
                  <c:v>C6_30 min</c:v>
                </c:pt>
                <c:pt idx="85">
                  <c:v>C6_90 min</c:v>
                </c:pt>
                <c:pt idx="86">
                  <c:v>C6_270 min</c:v>
                </c:pt>
                <c:pt idx="87">
                  <c:v>C6_540 min</c:v>
                </c:pt>
                <c:pt idx="88">
                  <c:v>C6_720 min</c:v>
                </c:pt>
                <c:pt idx="90">
                  <c:v>G6_0 min</c:v>
                </c:pt>
                <c:pt idx="91">
                  <c:v>G6_5 min</c:v>
                </c:pt>
                <c:pt idx="92">
                  <c:v>G6_15 min</c:v>
                </c:pt>
                <c:pt idx="93">
                  <c:v>G6_30 min</c:v>
                </c:pt>
                <c:pt idx="94">
                  <c:v>G6_90 min</c:v>
                </c:pt>
                <c:pt idx="95">
                  <c:v>G6_270 min</c:v>
                </c:pt>
                <c:pt idx="96">
                  <c:v>G6_540 min</c:v>
                </c:pt>
                <c:pt idx="97">
                  <c:v>G6_720 min</c:v>
                </c:pt>
                <c:pt idx="99">
                  <c:v>T6_0 min</c:v>
                </c:pt>
                <c:pt idx="100">
                  <c:v>T6_5 min</c:v>
                </c:pt>
                <c:pt idx="101">
                  <c:v>T6_15 min</c:v>
                </c:pt>
                <c:pt idx="102">
                  <c:v>T6_30 min</c:v>
                </c:pt>
                <c:pt idx="103">
                  <c:v>T6_90 min</c:v>
                </c:pt>
                <c:pt idx="104">
                  <c:v>T6_270 min</c:v>
                </c:pt>
                <c:pt idx="105">
                  <c:v>T6_540 min</c:v>
                </c:pt>
                <c:pt idx="106">
                  <c:v>T6_720 min</c:v>
                </c:pt>
              </c:strCache>
            </c:strRef>
          </c:cat>
          <c:val>
            <c:numRef>
              <c:f>n_1_right!$D$17:$D$123</c:f>
              <c:numCache>
                <c:formatCode>General</c:formatCode>
                <c:ptCount val="107"/>
                <c:pt idx="0">
                  <c:v>25.1060385488748</c:v>
                </c:pt>
                <c:pt idx="1">
                  <c:v>24.924400112752412</c:v>
                </c:pt>
                <c:pt idx="2">
                  <c:v>24.932223885531897</c:v>
                </c:pt>
                <c:pt idx="3">
                  <c:v>24.881967405293157</c:v>
                </c:pt>
                <c:pt idx="4">
                  <c:v>24.922217968225834</c:v>
                </c:pt>
                <c:pt idx="5">
                  <c:v>24.908171034933353</c:v>
                </c:pt>
                <c:pt idx="6">
                  <c:v>24.925571061481822</c:v>
                </c:pt>
                <c:pt idx="7">
                  <c:v>24.844112004013024</c:v>
                </c:pt>
                <c:pt idx="9">
                  <c:v>17.3385937753945</c:v>
                </c:pt>
                <c:pt idx="10">
                  <c:v>17.3211255584478</c:v>
                </c:pt>
                <c:pt idx="11">
                  <c:v>17.214091742579132</c:v>
                </c:pt>
                <c:pt idx="12">
                  <c:v>17.198992827843995</c:v>
                </c:pt>
                <c:pt idx="13">
                  <c:v>17.215899569026931</c:v>
                </c:pt>
                <c:pt idx="14">
                  <c:v>17.199819130801995</c:v>
                </c:pt>
                <c:pt idx="15">
                  <c:v>17.207185984847619</c:v>
                </c:pt>
                <c:pt idx="16">
                  <c:v>17.223460400222255</c:v>
                </c:pt>
                <c:pt idx="18">
                  <c:v>26.853106652164801</c:v>
                </c:pt>
                <c:pt idx="19">
                  <c:v>28.133985431380715</c:v>
                </c:pt>
                <c:pt idx="20">
                  <c:v>29.509418990211934</c:v>
                </c:pt>
                <c:pt idx="21">
                  <c:v>29.849823211770694</c:v>
                </c:pt>
                <c:pt idx="22">
                  <c:v>29.801548169950586</c:v>
                </c:pt>
                <c:pt idx="23">
                  <c:v>29.674686927469558</c:v>
                </c:pt>
                <c:pt idx="24">
                  <c:v>29.577580838233281</c:v>
                </c:pt>
                <c:pt idx="25">
                  <c:v>29.426424307721316</c:v>
                </c:pt>
                <c:pt idx="27">
                  <c:v>30.702261023565899</c:v>
                </c:pt>
                <c:pt idx="28">
                  <c:v>29.620488897419072</c:v>
                </c:pt>
                <c:pt idx="29">
                  <c:v>28.344265381677037</c:v>
                </c:pt>
                <c:pt idx="30">
                  <c:v>28.069216555092158</c:v>
                </c:pt>
                <c:pt idx="31">
                  <c:v>28.060334292796647</c:v>
                </c:pt>
                <c:pt idx="32">
                  <c:v>28.217322906795093</c:v>
                </c:pt>
                <c:pt idx="33">
                  <c:v>28.289662115437274</c:v>
                </c:pt>
                <c:pt idx="34">
                  <c:v>28.506003288043402</c:v>
                </c:pt>
                <c:pt idx="36">
                  <c:v>24.763155807650399</c:v>
                </c:pt>
                <c:pt idx="37">
                  <c:v>24.313909909259891</c:v>
                </c:pt>
                <c:pt idx="38">
                  <c:v>23.623846902489348</c:v>
                </c:pt>
                <c:pt idx="39">
                  <c:v>23.554288380511188</c:v>
                </c:pt>
                <c:pt idx="40">
                  <c:v>23.523945784946157</c:v>
                </c:pt>
                <c:pt idx="41">
                  <c:v>23.621810577107453</c:v>
                </c:pt>
                <c:pt idx="42">
                  <c:v>23.582890735714599</c:v>
                </c:pt>
                <c:pt idx="43">
                  <c:v>23.595677782454576</c:v>
                </c:pt>
                <c:pt idx="45">
                  <c:v>17.310836714691501</c:v>
                </c:pt>
                <c:pt idx="46">
                  <c:v>17.372043546504255</c:v>
                </c:pt>
                <c:pt idx="47">
                  <c:v>17.555740789914108</c:v>
                </c:pt>
                <c:pt idx="48">
                  <c:v>17.568385678411325</c:v>
                </c:pt>
                <c:pt idx="49">
                  <c:v>17.582551425575705</c:v>
                </c:pt>
                <c:pt idx="50">
                  <c:v>17.614871414388073</c:v>
                </c:pt>
                <c:pt idx="51">
                  <c:v>17.582256326245378</c:v>
                </c:pt>
                <c:pt idx="52">
                  <c:v>17.526869398221713</c:v>
                </c:pt>
                <c:pt idx="54">
                  <c:v>26.803680333026001</c:v>
                </c:pt>
                <c:pt idx="55">
                  <c:v>27.673520619832303</c:v>
                </c:pt>
                <c:pt idx="56">
                  <c:v>28.300015432617297</c:v>
                </c:pt>
                <c:pt idx="57">
                  <c:v>28.489727132870208</c:v>
                </c:pt>
                <c:pt idx="58">
                  <c:v>28.42923322214115</c:v>
                </c:pt>
                <c:pt idx="59">
                  <c:v>28.289708611788228</c:v>
                </c:pt>
                <c:pt idx="60">
                  <c:v>28.303228386173302</c:v>
                </c:pt>
                <c:pt idx="61">
                  <c:v>28.289945604118564</c:v>
                </c:pt>
                <c:pt idx="63">
                  <c:v>31.122327144632099</c:v>
                </c:pt>
                <c:pt idx="64">
                  <c:v>30.640525924403551</c:v>
                </c:pt>
                <c:pt idx="65">
                  <c:v>30.520396874979248</c:v>
                </c:pt>
                <c:pt idx="66">
                  <c:v>30.387598808207279</c:v>
                </c:pt>
                <c:pt idx="67">
                  <c:v>30.464269567336995</c:v>
                </c:pt>
                <c:pt idx="68">
                  <c:v>30.473609396716238</c:v>
                </c:pt>
                <c:pt idx="69">
                  <c:v>30.53162455186672</c:v>
                </c:pt>
                <c:pt idx="70">
                  <c:v>30.587507215205147</c:v>
                </c:pt>
                <c:pt idx="72">
                  <c:v>25.0181988253375</c:v>
                </c:pt>
                <c:pt idx="73">
                  <c:v>24.652222544430174</c:v>
                </c:pt>
                <c:pt idx="74">
                  <c:v>24.097095141226127</c:v>
                </c:pt>
                <c:pt idx="75">
                  <c:v>24.019720271581054</c:v>
                </c:pt>
                <c:pt idx="76">
                  <c:v>24.009270594521361</c:v>
                </c:pt>
                <c:pt idx="77">
                  <c:v>24.104308661047149</c:v>
                </c:pt>
                <c:pt idx="78">
                  <c:v>24.053090131448457</c:v>
                </c:pt>
                <c:pt idx="79">
                  <c:v>24.065043526893284</c:v>
                </c:pt>
                <c:pt idx="81">
                  <c:v>17.901042171586301</c:v>
                </c:pt>
                <c:pt idx="82">
                  <c:v>18.031841773537785</c:v>
                </c:pt>
                <c:pt idx="83">
                  <c:v>18.268036928997855</c:v>
                </c:pt>
                <c:pt idx="84">
                  <c:v>18.279349219777895</c:v>
                </c:pt>
                <c:pt idx="85">
                  <c:v>18.294140965422887</c:v>
                </c:pt>
                <c:pt idx="86">
                  <c:v>18.305098799702392</c:v>
                </c:pt>
                <c:pt idx="87">
                  <c:v>18.294504152717366</c:v>
                </c:pt>
                <c:pt idx="88">
                  <c:v>18.235320752183181</c:v>
                </c:pt>
                <c:pt idx="90">
                  <c:v>26.5055770930039</c:v>
                </c:pt>
                <c:pt idx="91">
                  <c:v>27.175020861321041</c:v>
                </c:pt>
                <c:pt idx="92">
                  <c:v>27.660488053305006</c:v>
                </c:pt>
                <c:pt idx="93">
                  <c:v>27.833586448744661</c:v>
                </c:pt>
                <c:pt idx="94">
                  <c:v>27.775501324352515</c:v>
                </c:pt>
                <c:pt idx="95">
                  <c:v>27.682970435288411</c:v>
                </c:pt>
                <c:pt idx="96">
                  <c:v>27.659257070922944</c:v>
                </c:pt>
                <c:pt idx="97">
                  <c:v>27.66666464893957</c:v>
                </c:pt>
                <c:pt idx="99">
                  <c:v>30.575181910072299</c:v>
                </c:pt>
                <c:pt idx="100">
                  <c:v>30.140914820711</c:v>
                </c:pt>
                <c:pt idx="101">
                  <c:v>29.974379876471012</c:v>
                </c:pt>
                <c:pt idx="102">
                  <c:v>29.867344059896389</c:v>
                </c:pt>
                <c:pt idx="103">
                  <c:v>29.921087115703237</c:v>
                </c:pt>
                <c:pt idx="104">
                  <c:v>29.907622103962051</c:v>
                </c:pt>
                <c:pt idx="105">
                  <c:v>29.993148644911237</c:v>
                </c:pt>
                <c:pt idx="106">
                  <c:v>30.032971071983962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8-468F-A2F8-B1CD64D9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25312"/>
        <c:axId val="435920720"/>
      </c:barChart>
      <c:catAx>
        <c:axId val="4359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0720"/>
        <c:crosses val="autoZero"/>
        <c:auto val="1"/>
        <c:lblAlgn val="ctr"/>
        <c:lblOffset val="100"/>
        <c:noMultiLvlLbl val="0"/>
      </c:catAx>
      <c:valAx>
        <c:axId val="4359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n_1_right!$T$35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n_1_right!$S$36:$S$142</c:f>
              <c:strCache>
                <c:ptCount val="107"/>
                <c:pt idx="0">
                  <c:v>A4_0 min</c:v>
                </c:pt>
                <c:pt idx="1">
                  <c:v>A4_5 min</c:v>
                </c:pt>
                <c:pt idx="2">
                  <c:v>A4_15 min</c:v>
                </c:pt>
                <c:pt idx="3">
                  <c:v>A4_30 min</c:v>
                </c:pt>
                <c:pt idx="4">
                  <c:v>A4_90 min</c:v>
                </c:pt>
                <c:pt idx="5">
                  <c:v>A4_270 min</c:v>
                </c:pt>
                <c:pt idx="6">
                  <c:v>A4_540 min</c:v>
                </c:pt>
                <c:pt idx="7">
                  <c:v>A4_720 min</c:v>
                </c:pt>
                <c:pt idx="9">
                  <c:v>C4_0 min</c:v>
                </c:pt>
                <c:pt idx="10">
                  <c:v>C4_5 min</c:v>
                </c:pt>
                <c:pt idx="11">
                  <c:v>C4_15 min</c:v>
                </c:pt>
                <c:pt idx="12">
                  <c:v>C4_30 min</c:v>
                </c:pt>
                <c:pt idx="13">
                  <c:v>C4_90 min</c:v>
                </c:pt>
                <c:pt idx="14">
                  <c:v>C4_270 min</c:v>
                </c:pt>
                <c:pt idx="15">
                  <c:v>C4_540 min</c:v>
                </c:pt>
                <c:pt idx="16">
                  <c:v>C4_720 min</c:v>
                </c:pt>
                <c:pt idx="18">
                  <c:v>G4_0 min</c:v>
                </c:pt>
                <c:pt idx="19">
                  <c:v>G4_5 min</c:v>
                </c:pt>
                <c:pt idx="20">
                  <c:v>G4_15 min</c:v>
                </c:pt>
                <c:pt idx="21">
                  <c:v>G4_30 min</c:v>
                </c:pt>
                <c:pt idx="22">
                  <c:v>G4_90 min</c:v>
                </c:pt>
                <c:pt idx="23">
                  <c:v>G4_270 min</c:v>
                </c:pt>
                <c:pt idx="24">
                  <c:v>G4_540 min</c:v>
                </c:pt>
                <c:pt idx="25">
                  <c:v>G4_720 min</c:v>
                </c:pt>
                <c:pt idx="27">
                  <c:v>T4_0 min</c:v>
                </c:pt>
                <c:pt idx="28">
                  <c:v>T4_5 min</c:v>
                </c:pt>
                <c:pt idx="29">
                  <c:v>T4_15 min</c:v>
                </c:pt>
                <c:pt idx="30">
                  <c:v>T4_30 min</c:v>
                </c:pt>
                <c:pt idx="31">
                  <c:v>T4_90 min</c:v>
                </c:pt>
                <c:pt idx="32">
                  <c:v>T4_270 min</c:v>
                </c:pt>
                <c:pt idx="33">
                  <c:v>T4_540 min</c:v>
                </c:pt>
                <c:pt idx="34">
                  <c:v>T4_720 min</c:v>
                </c:pt>
                <c:pt idx="36">
                  <c:v>A5_0 min</c:v>
                </c:pt>
                <c:pt idx="37">
                  <c:v>A5_5 min</c:v>
                </c:pt>
                <c:pt idx="38">
                  <c:v>A5_15 min</c:v>
                </c:pt>
                <c:pt idx="39">
                  <c:v>A5_30 min</c:v>
                </c:pt>
                <c:pt idx="40">
                  <c:v>A5_90 min</c:v>
                </c:pt>
                <c:pt idx="41">
                  <c:v>A5_270 min</c:v>
                </c:pt>
                <c:pt idx="42">
                  <c:v>A5_540 min</c:v>
                </c:pt>
                <c:pt idx="43">
                  <c:v>A5_720 min</c:v>
                </c:pt>
                <c:pt idx="45">
                  <c:v>C5_0 min</c:v>
                </c:pt>
                <c:pt idx="46">
                  <c:v>C5_5 min</c:v>
                </c:pt>
                <c:pt idx="47">
                  <c:v>C5_15 min</c:v>
                </c:pt>
                <c:pt idx="48">
                  <c:v>C5_30 min</c:v>
                </c:pt>
                <c:pt idx="49">
                  <c:v>C5_90 min</c:v>
                </c:pt>
                <c:pt idx="50">
                  <c:v>C5_270 min</c:v>
                </c:pt>
                <c:pt idx="51">
                  <c:v>C5_540 min</c:v>
                </c:pt>
                <c:pt idx="52">
                  <c:v>C5_720 min</c:v>
                </c:pt>
                <c:pt idx="54">
                  <c:v>G5_0 min</c:v>
                </c:pt>
                <c:pt idx="55">
                  <c:v>G5_5 min</c:v>
                </c:pt>
                <c:pt idx="56">
                  <c:v>G5_15 min</c:v>
                </c:pt>
                <c:pt idx="57">
                  <c:v>G5_30 min</c:v>
                </c:pt>
                <c:pt idx="58">
                  <c:v>G5_90 min</c:v>
                </c:pt>
                <c:pt idx="59">
                  <c:v>G5_270 min</c:v>
                </c:pt>
                <c:pt idx="60">
                  <c:v>G5_540 min</c:v>
                </c:pt>
                <c:pt idx="61">
                  <c:v>G5_720 min</c:v>
                </c:pt>
                <c:pt idx="63">
                  <c:v>T5_0 min</c:v>
                </c:pt>
                <c:pt idx="64">
                  <c:v>T5_5 min</c:v>
                </c:pt>
                <c:pt idx="65">
                  <c:v>T5_15 min</c:v>
                </c:pt>
                <c:pt idx="66">
                  <c:v>T5_30 min</c:v>
                </c:pt>
                <c:pt idx="67">
                  <c:v>T5_90 min</c:v>
                </c:pt>
                <c:pt idx="68">
                  <c:v>T5_270 min</c:v>
                </c:pt>
                <c:pt idx="69">
                  <c:v>T5_540 min</c:v>
                </c:pt>
                <c:pt idx="70">
                  <c:v>T5_720 min</c:v>
                </c:pt>
                <c:pt idx="72">
                  <c:v>A6_0 min</c:v>
                </c:pt>
                <c:pt idx="73">
                  <c:v>A6_5 min</c:v>
                </c:pt>
                <c:pt idx="74">
                  <c:v>A6_15 min</c:v>
                </c:pt>
                <c:pt idx="75">
                  <c:v>A6_30 min</c:v>
                </c:pt>
                <c:pt idx="76">
                  <c:v>A6_90 min</c:v>
                </c:pt>
                <c:pt idx="77">
                  <c:v>A6_270 min</c:v>
                </c:pt>
                <c:pt idx="78">
                  <c:v>A6_540 min</c:v>
                </c:pt>
                <c:pt idx="79">
                  <c:v>A6_720 min</c:v>
                </c:pt>
                <c:pt idx="81">
                  <c:v>C6_0 min</c:v>
                </c:pt>
                <c:pt idx="82">
                  <c:v>C6_5 min</c:v>
                </c:pt>
                <c:pt idx="83">
                  <c:v>C6_15 min</c:v>
                </c:pt>
                <c:pt idx="84">
                  <c:v>C6_30 min</c:v>
                </c:pt>
                <c:pt idx="85">
                  <c:v>C6_90 min</c:v>
                </c:pt>
                <c:pt idx="86">
                  <c:v>C6_270 min</c:v>
                </c:pt>
                <c:pt idx="87">
                  <c:v>C6_540 min</c:v>
                </c:pt>
                <c:pt idx="88">
                  <c:v>C6_720 min</c:v>
                </c:pt>
                <c:pt idx="90">
                  <c:v>G6_0 min</c:v>
                </c:pt>
                <c:pt idx="91">
                  <c:v>G6_5 min</c:v>
                </c:pt>
                <c:pt idx="92">
                  <c:v>G6_15 min</c:v>
                </c:pt>
                <c:pt idx="93">
                  <c:v>G6_30 min</c:v>
                </c:pt>
                <c:pt idx="94">
                  <c:v>G6_90 min</c:v>
                </c:pt>
                <c:pt idx="95">
                  <c:v>G6_270 min</c:v>
                </c:pt>
                <c:pt idx="96">
                  <c:v>G6_540 min</c:v>
                </c:pt>
                <c:pt idx="97">
                  <c:v>G6_720 min</c:v>
                </c:pt>
                <c:pt idx="99">
                  <c:v>T6_0 min</c:v>
                </c:pt>
                <c:pt idx="100">
                  <c:v>T6_5 min</c:v>
                </c:pt>
                <c:pt idx="101">
                  <c:v>T6_15 min</c:v>
                </c:pt>
                <c:pt idx="102">
                  <c:v>T6_30 min</c:v>
                </c:pt>
                <c:pt idx="103">
                  <c:v>T6_90 min</c:v>
                </c:pt>
                <c:pt idx="104">
                  <c:v>T6_270 min</c:v>
                </c:pt>
                <c:pt idx="105">
                  <c:v>T6_540 min</c:v>
                </c:pt>
                <c:pt idx="106">
                  <c:v>T6_720 min</c:v>
                </c:pt>
              </c:strCache>
            </c:strRef>
          </c:cat>
          <c:val>
            <c:numRef>
              <c:f>n_1_right!$T$36:$T$142</c:f>
              <c:numCache>
                <c:formatCode>General</c:formatCode>
                <c:ptCount val="107"/>
                <c:pt idx="0">
                  <c:v>25</c:v>
                </c:pt>
                <c:pt idx="1">
                  <c:v>24.819128736928384</c:v>
                </c:pt>
                <c:pt idx="2">
                  <c:v>24.826919465007862</c:v>
                </c:pt>
                <c:pt idx="3">
                  <c:v>24.776875249409187</c:v>
                </c:pt>
                <c:pt idx="4">
                  <c:v>24.816955808966917</c:v>
                </c:pt>
                <c:pt idx="5">
                  <c:v>24.802968204684849</c:v>
                </c:pt>
                <c:pt idx="6">
                  <c:v>24.820294740006815</c:v>
                </c:pt>
                <c:pt idx="7">
                  <c:v>24.73917973523394</c:v>
                </c:pt>
                <c:pt idx="9">
                  <c:v>25</c:v>
                </c:pt>
                <c:pt idx="10">
                  <c:v>24.974813100224587</c:v>
                </c:pt>
                <c:pt idx="11">
                  <c:v>24.820484241069117</c:v>
                </c:pt>
                <c:pt idx="12">
                  <c:v>24.798713567318512</c:v>
                </c:pt>
                <c:pt idx="13">
                  <c:v>24.823090891976364</c:v>
                </c:pt>
                <c:pt idx="14">
                  <c:v>24.799904988850013</c:v>
                </c:pt>
                <c:pt idx="15">
                  <c:v>24.810527035454623</c:v>
                </c:pt>
                <c:pt idx="16">
                  <c:v>24.833992628433869</c:v>
                </c:pt>
                <c:pt idx="18">
                  <c:v>25</c:v>
                </c:pt>
                <c:pt idx="19">
                  <c:v>26.192486586196029</c:v>
                </c:pt>
                <c:pt idx="20">
                  <c:v>27.473002819054638</c:v>
                </c:pt>
                <c:pt idx="21">
                  <c:v>27.789916077889178</c:v>
                </c:pt>
                <c:pt idx="22">
                  <c:v>27.744972449536014</c:v>
                </c:pt>
                <c:pt idx="23">
                  <c:v>27.626865777443754</c:v>
                </c:pt>
                <c:pt idx="24">
                  <c:v>27.53646088454429</c:v>
                </c:pt>
                <c:pt idx="25">
                  <c:v>27.395735518509422</c:v>
                </c:pt>
                <c:pt idx="27">
                  <c:v>25</c:v>
                </c:pt>
                <c:pt idx="28">
                  <c:v>24.11914294739034</c:v>
                </c:pt>
                <c:pt idx="29">
                  <c:v>23.079949518962987</c:v>
                </c:pt>
                <c:pt idx="30">
                  <c:v>22.85598488458821</c:v>
                </c:pt>
                <c:pt idx="31">
                  <c:v>22.848752304641824</c:v>
                </c:pt>
                <c:pt idx="32">
                  <c:v>22.976583780862704</c:v>
                </c:pt>
                <c:pt idx="33">
                  <c:v>23.035487593017333</c:v>
                </c:pt>
                <c:pt idx="34">
                  <c:v>23.211648212295561</c:v>
                </c:pt>
                <c:pt idx="36">
                  <c:v>25</c:v>
                </c:pt>
                <c:pt idx="37">
                  <c:v>24.546457343845773</c:v>
                </c:pt>
                <c:pt idx="38">
                  <c:v>23.849794313363454</c:v>
                </c:pt>
                <c:pt idx="39">
                  <c:v>23.779570507360638</c:v>
                </c:pt>
                <c:pt idx="40">
                  <c:v>23.748937703730196</c:v>
                </c:pt>
                <c:pt idx="41">
                  <c:v>23.847738511795079</c:v>
                </c:pt>
                <c:pt idx="42">
                  <c:v>23.808446426312145</c:v>
                </c:pt>
                <c:pt idx="43">
                  <c:v>23.821355773205671</c:v>
                </c:pt>
                <c:pt idx="45">
                  <c:v>25</c:v>
                </c:pt>
                <c:pt idx="46">
                  <c:v>25.088393809065291</c:v>
                </c:pt>
                <c:pt idx="47">
                  <c:v>25.353686074305635</c:v>
                </c:pt>
                <c:pt idx="48">
                  <c:v>25.371947595550431</c:v>
                </c:pt>
                <c:pt idx="49">
                  <c:v>25.392405513613337</c:v>
                </c:pt>
                <c:pt idx="50">
                  <c:v>25.439081461958658</c:v>
                </c:pt>
                <c:pt idx="51">
                  <c:v>25.391979336451609</c:v>
                </c:pt>
                <c:pt idx="52">
                  <c:v>25.31199052808763</c:v>
                </c:pt>
                <c:pt idx="54">
                  <c:v>25</c:v>
                </c:pt>
                <c:pt idx="55">
                  <c:v>25.811306764592445</c:v>
                </c:pt>
                <c:pt idx="56">
                  <c:v>26.395643323043583</c:v>
                </c:pt>
                <c:pt idx="57">
                  <c:v>26.572588893480003</c:v>
                </c:pt>
                <c:pt idx="58">
                  <c:v>26.516165754961857</c:v>
                </c:pt>
                <c:pt idx="59">
                  <c:v>26.386030071522704</c:v>
                </c:pt>
                <c:pt idx="60">
                  <c:v>26.398640069680695</c:v>
                </c:pt>
                <c:pt idx="61">
                  <c:v>26.386251116102581</c:v>
                </c:pt>
                <c:pt idx="63">
                  <c:v>25</c:v>
                </c:pt>
                <c:pt idx="64">
                  <c:v>24.612977832610721</c:v>
                </c:pt>
                <c:pt idx="65">
                  <c:v>24.516480349577048</c:v>
                </c:pt>
                <c:pt idx="66">
                  <c:v>24.409806075064392</c:v>
                </c:pt>
                <c:pt idx="67">
                  <c:v>24.471394303005546</c:v>
                </c:pt>
                <c:pt idx="68">
                  <c:v>24.478896818270425</c:v>
                </c:pt>
                <c:pt idx="69">
                  <c:v>24.525499338449002</c:v>
                </c:pt>
                <c:pt idx="70">
                  <c:v>24.570388866695662</c:v>
                </c:pt>
                <c:pt idx="72">
                  <c:v>25</c:v>
                </c:pt>
                <c:pt idx="73">
                  <c:v>24.634289938833767</c:v>
                </c:pt>
                <c:pt idx="74">
                  <c:v>24.079566348339082</c:v>
                </c:pt>
                <c:pt idx="75">
                  <c:v>24.00224776299121</c:v>
                </c:pt>
                <c:pt idx="76">
                  <c:v>23.991805687272006</c:v>
                </c:pt>
                <c:pt idx="77">
                  <c:v>24.086774620876387</c:v>
                </c:pt>
                <c:pt idx="78">
                  <c:v>24.035593348838908</c:v>
                </c:pt>
                <c:pt idx="79">
                  <c:v>24.047538049103185</c:v>
                </c:pt>
                <c:pt idx="81">
                  <c:v>25</c:v>
                </c:pt>
                <c:pt idx="82">
                  <c:v>25.182670372900269</c:v>
                </c:pt>
                <c:pt idx="83">
                  <c:v>25.51253266973762</c:v>
                </c:pt>
                <c:pt idx="84">
                  <c:v>25.52833103872587</c:v>
                </c:pt>
                <c:pt idx="85">
                  <c:v>25.548988698630826</c:v>
                </c:pt>
                <c:pt idx="86">
                  <c:v>25.564292045461794</c:v>
                </c:pt>
                <c:pt idx="87">
                  <c:v>25.549495913924485</c:v>
                </c:pt>
                <c:pt idx="88">
                  <c:v>25.466842345535991</c:v>
                </c:pt>
                <c:pt idx="90">
                  <c:v>25</c:v>
                </c:pt>
                <c:pt idx="91">
                  <c:v>25.631417838940241</c:v>
                </c:pt>
                <c:pt idx="92">
                  <c:v>26.089309389726456</c:v>
                </c:pt>
                <c:pt idx="93">
                  <c:v>26.252575402415296</c:v>
                </c:pt>
                <c:pt idx="94">
                  <c:v>26.197789645262816</c:v>
                </c:pt>
                <c:pt idx="95">
                  <c:v>26.110514721253971</c:v>
                </c:pt>
                <c:pt idx="96">
                  <c:v>26.088148329944826</c:v>
                </c:pt>
                <c:pt idx="97">
                  <c:v>26.095135140673975</c:v>
                </c:pt>
                <c:pt idx="99">
                  <c:v>25</c:v>
                </c:pt>
                <c:pt idx="100">
                  <c:v>24.644918638065207</c:v>
                </c:pt>
                <c:pt idx="101">
                  <c:v>24.508750237882175</c:v>
                </c:pt>
                <c:pt idx="102">
                  <c:v>24.421231693520419</c:v>
                </c:pt>
                <c:pt idx="103">
                  <c:v>24.465175059061885</c:v>
                </c:pt>
                <c:pt idx="104">
                  <c:v>24.454165303027736</c:v>
                </c:pt>
                <c:pt idx="105">
                  <c:v>24.524096645710124</c:v>
                </c:pt>
                <c:pt idx="106">
                  <c:v>24.556657716965439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0-451A-88F6-53E75BB0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11208"/>
        <c:axId val="435917112"/>
      </c:barChart>
      <c:catAx>
        <c:axId val="4359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7112"/>
        <c:crosses val="autoZero"/>
        <c:auto val="1"/>
        <c:lblAlgn val="ctr"/>
        <c:lblOffset val="100"/>
        <c:noMultiLvlLbl val="0"/>
      </c:catAx>
      <c:valAx>
        <c:axId val="4359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124</xdr:row>
      <xdr:rowOff>128587</xdr:rowOff>
    </xdr:from>
    <xdr:to>
      <xdr:col>11</xdr:col>
      <xdr:colOff>104775</xdr:colOff>
      <xdr:row>139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2C8D-FA8E-48DF-AC4D-DAB0EBA12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146</xdr:row>
      <xdr:rowOff>71437</xdr:rowOff>
    </xdr:from>
    <xdr:to>
      <xdr:col>15</xdr:col>
      <xdr:colOff>104775</xdr:colOff>
      <xdr:row>160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6AF5F-0883-48FC-972D-A24961F26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151</xdr:row>
      <xdr:rowOff>138112</xdr:rowOff>
    </xdr:from>
    <xdr:to>
      <xdr:col>20</xdr:col>
      <xdr:colOff>581025</xdr:colOff>
      <xdr:row>166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79482-2A18-4A98-9F8F-06117B3C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162</xdr:row>
      <xdr:rowOff>80962</xdr:rowOff>
    </xdr:from>
    <xdr:to>
      <xdr:col>10</xdr:col>
      <xdr:colOff>371475</xdr:colOff>
      <xdr:row>176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ED9CD-3923-4871-A1B1-B141B56B5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14</xdr:row>
      <xdr:rowOff>114301</xdr:rowOff>
    </xdr:from>
    <xdr:to>
      <xdr:col>32</xdr:col>
      <xdr:colOff>352425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30F86-7A09-4942-9C67-7F990633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91</xdr:row>
      <xdr:rowOff>61912</xdr:rowOff>
    </xdr:from>
    <xdr:to>
      <xdr:col>30</xdr:col>
      <xdr:colOff>381000</xdr:colOff>
      <xdr:row>105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898D5-A5BC-4F54-BBB2-06E4FFB3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159</xdr:row>
      <xdr:rowOff>14287</xdr:rowOff>
    </xdr:from>
    <xdr:to>
      <xdr:col>19</xdr:col>
      <xdr:colOff>276225</xdr:colOff>
      <xdr:row>173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DB473-F365-4029-98A7-010FA260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89</xdr:row>
      <xdr:rowOff>4762</xdr:rowOff>
    </xdr:from>
    <xdr:to>
      <xdr:col>14</xdr:col>
      <xdr:colOff>466725</xdr:colOff>
      <xdr:row>103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93EC0-0B15-4B26-9D13-E258CF2D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127</xdr:row>
      <xdr:rowOff>14287</xdr:rowOff>
    </xdr:from>
    <xdr:to>
      <xdr:col>28</xdr:col>
      <xdr:colOff>28575</xdr:colOff>
      <xdr:row>141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4DC04-78A4-4804-AA77-B32634F9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371476</xdr:colOff>
      <xdr:row>7</xdr:row>
      <xdr:rowOff>147636</xdr:rowOff>
    </xdr:from>
    <xdr:to>
      <xdr:col>31</xdr:col>
      <xdr:colOff>571500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B957-02CB-4506-846E-265C1A69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5"/>
  <sheetViews>
    <sheetView topLeftCell="C38" workbookViewId="0">
      <selection activeCell="T49" sqref="T49:T155"/>
    </sheetView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2" x14ac:dyDescent="0.25">
      <c r="A2" s="1">
        <v>0</v>
      </c>
      <c r="B2">
        <v>2816772</v>
      </c>
      <c r="C2">
        <v>1984645</v>
      </c>
      <c r="D2">
        <v>2976026</v>
      </c>
      <c r="E2">
        <v>3</v>
      </c>
      <c r="F2">
        <v>3734857</v>
      </c>
      <c r="N2" s="4"/>
    </row>
    <row r="3" spans="1:22" x14ac:dyDescent="0.25">
      <c r="A3" s="1">
        <v>1</v>
      </c>
      <c r="B3">
        <v>2796976</v>
      </c>
      <c r="C3">
        <v>1973319</v>
      </c>
      <c r="D3">
        <v>3178878</v>
      </c>
      <c r="E3">
        <v>31</v>
      </c>
      <c r="F3">
        <v>3563099</v>
      </c>
    </row>
    <row r="4" spans="1:22" x14ac:dyDescent="0.25">
      <c r="A4" s="1">
        <v>2</v>
      </c>
      <c r="B4">
        <v>2762365</v>
      </c>
      <c r="C4">
        <v>1927776</v>
      </c>
      <c r="D4">
        <v>3196997</v>
      </c>
      <c r="E4">
        <v>28</v>
      </c>
      <c r="F4">
        <v>3625137</v>
      </c>
    </row>
    <row r="5" spans="1:22" x14ac:dyDescent="0.25">
      <c r="A5" s="1">
        <v>3</v>
      </c>
      <c r="B5">
        <v>2771306</v>
      </c>
      <c r="C5">
        <v>1939317</v>
      </c>
      <c r="D5">
        <v>3201292</v>
      </c>
      <c r="E5">
        <v>222</v>
      </c>
      <c r="F5">
        <v>3600166</v>
      </c>
    </row>
    <row r="6" spans="1:22" x14ac:dyDescent="0.25">
      <c r="A6" s="1">
        <v>4</v>
      </c>
      <c r="B6">
        <v>2840865</v>
      </c>
      <c r="C6">
        <v>1969106</v>
      </c>
      <c r="D6">
        <v>3043589</v>
      </c>
      <c r="E6">
        <v>85</v>
      </c>
      <c r="F6">
        <v>3658658</v>
      </c>
      <c r="L6" s="4" t="s">
        <v>2480</v>
      </c>
    </row>
    <row r="8" spans="1:22" x14ac:dyDescent="0.25">
      <c r="C8" s="1" t="s">
        <v>0</v>
      </c>
      <c r="D8" s="1" t="s">
        <v>1</v>
      </c>
      <c r="E8" s="1" t="s">
        <v>2</v>
      </c>
      <c r="F8" s="1" t="s">
        <v>4</v>
      </c>
      <c r="G8" s="2" t="s">
        <v>2475</v>
      </c>
      <c r="H8" s="2" t="s">
        <v>2476</v>
      </c>
      <c r="I8" s="2" t="s">
        <v>2477</v>
      </c>
      <c r="J8" s="2" t="s">
        <v>2478</v>
      </c>
      <c r="K8" s="2" t="s">
        <v>2479</v>
      </c>
      <c r="O8" s="4">
        <v>0</v>
      </c>
      <c r="P8" s="4">
        <v>5</v>
      </c>
      <c r="Q8" s="4">
        <v>15</v>
      </c>
      <c r="R8" s="4">
        <v>30</v>
      </c>
      <c r="S8" s="4">
        <v>90</v>
      </c>
      <c r="T8" s="4">
        <v>270</v>
      </c>
      <c r="U8" s="4">
        <v>540</v>
      </c>
      <c r="V8" s="4">
        <v>720</v>
      </c>
    </row>
    <row r="9" spans="1:22" x14ac:dyDescent="0.25">
      <c r="B9" s="1">
        <v>0</v>
      </c>
      <c r="C9">
        <v>2816772</v>
      </c>
      <c r="D9">
        <v>1984645</v>
      </c>
      <c r="E9">
        <v>2976026</v>
      </c>
      <c r="F9">
        <v>3734857</v>
      </c>
      <c r="G9">
        <f>SUM(C9:F9)</f>
        <v>11512300</v>
      </c>
      <c r="H9">
        <f>C9/G9*100</f>
        <v>24.467499978284096</v>
      </c>
      <c r="I9">
        <f>D9/G9*100</f>
        <v>17.239344005976218</v>
      </c>
      <c r="J9">
        <f>E9/G9*100</f>
        <v>25.85083779957089</v>
      </c>
      <c r="K9">
        <f>F9/G9*100</f>
        <v>32.442318216168793</v>
      </c>
      <c r="L9">
        <v>0</v>
      </c>
      <c r="O9" s="4" t="s">
        <v>2476</v>
      </c>
      <c r="P9" s="4" t="s">
        <v>2476</v>
      </c>
      <c r="Q9" s="4" t="s">
        <v>2476</v>
      </c>
      <c r="R9" s="4" t="s">
        <v>2476</v>
      </c>
      <c r="S9" s="4" t="s">
        <v>2476</v>
      </c>
      <c r="T9" s="4" t="s">
        <v>2476</v>
      </c>
      <c r="U9" s="4" t="s">
        <v>2476</v>
      </c>
      <c r="V9" s="4" t="s">
        <v>2476</v>
      </c>
    </row>
    <row r="10" spans="1:22" x14ac:dyDescent="0.25">
      <c r="B10" s="1">
        <v>1</v>
      </c>
      <c r="C10">
        <v>2796976</v>
      </c>
      <c r="D10">
        <v>1973319</v>
      </c>
      <c r="E10">
        <v>3178878</v>
      </c>
      <c r="F10">
        <v>3563099</v>
      </c>
      <c r="G10">
        <f t="shared" ref="G10:G13" si="0">SUM(C10:F10)</f>
        <v>11512272</v>
      </c>
      <c r="H10">
        <f t="shared" ref="H10:H13" si="1">C10/G10*100</f>
        <v>24.295603856475942</v>
      </c>
      <c r="I10">
        <f t="shared" ref="I10:I13" si="2">D10/G10*100</f>
        <v>17.14100396515996</v>
      </c>
      <c r="J10">
        <f t="shared" ref="J10:J13" si="3">E10/G10*100</f>
        <v>27.612950771142309</v>
      </c>
      <c r="K10">
        <f t="shared" ref="K10:K13" si="4">F10/G10*100</f>
        <v>30.950441407221792</v>
      </c>
      <c r="O10">
        <v>24.467499978284096</v>
      </c>
      <c r="P10">
        <v>24.450887075275528</v>
      </c>
      <c r="Q10">
        <v>24.345871392220435</v>
      </c>
      <c r="R10">
        <v>24.324789162665148</v>
      </c>
      <c r="S10">
        <v>24.288885635510802</v>
      </c>
      <c r="T10">
        <v>24.358199367321049</v>
      </c>
      <c r="U10">
        <v>24.319983159824364</v>
      </c>
      <c r="V10">
        <v>24.263786830739136</v>
      </c>
    </row>
    <row r="11" spans="1:22" x14ac:dyDescent="0.25">
      <c r="B11" s="1">
        <v>2</v>
      </c>
      <c r="C11">
        <v>2762365</v>
      </c>
      <c r="D11">
        <v>1927776</v>
      </c>
      <c r="E11">
        <v>3196997</v>
      </c>
      <c r="F11">
        <v>3625137</v>
      </c>
      <c r="G11">
        <f t="shared" si="0"/>
        <v>11512275</v>
      </c>
      <c r="H11">
        <f t="shared" si="1"/>
        <v>23.994953212983532</v>
      </c>
      <c r="I11">
        <f t="shared" si="2"/>
        <v>16.745395675485515</v>
      </c>
      <c r="J11">
        <f t="shared" si="3"/>
        <v>27.770332102038907</v>
      </c>
      <c r="K11">
        <f t="shared" si="4"/>
        <v>31.489319009492039</v>
      </c>
      <c r="O11">
        <v>24.295603856475942</v>
      </c>
      <c r="P11">
        <v>24.041558722414742</v>
      </c>
      <c r="Q11">
        <v>23.575492090590942</v>
      </c>
      <c r="R11">
        <v>23.545083131418522</v>
      </c>
      <c r="S11">
        <v>23.512680863272401</v>
      </c>
      <c r="T11">
        <v>23.640999945371838</v>
      </c>
      <c r="U11">
        <v>23.539691767415309</v>
      </c>
      <c r="V11">
        <v>23.538476126145934</v>
      </c>
    </row>
    <row r="12" spans="1:22" x14ac:dyDescent="0.25">
      <c r="B12" s="1">
        <v>3</v>
      </c>
      <c r="C12">
        <v>2771306</v>
      </c>
      <c r="D12">
        <v>1939317</v>
      </c>
      <c r="E12">
        <v>3201292</v>
      </c>
      <c r="F12">
        <v>3600166</v>
      </c>
      <c r="G12">
        <f t="shared" si="0"/>
        <v>11512081</v>
      </c>
      <c r="H12">
        <f t="shared" si="1"/>
        <v>24.073023808640677</v>
      </c>
      <c r="I12">
        <f t="shared" si="2"/>
        <v>16.845929072250275</v>
      </c>
      <c r="J12">
        <f t="shared" si="3"/>
        <v>27.808108716399754</v>
      </c>
      <c r="K12">
        <f t="shared" si="4"/>
        <v>31.272938402709293</v>
      </c>
      <c r="N12" s="4" t="s">
        <v>2481</v>
      </c>
      <c r="O12">
        <v>23.994953212983532</v>
      </c>
      <c r="P12">
        <v>23.692355631774436</v>
      </c>
      <c r="Q12">
        <v>23.235934190017822</v>
      </c>
      <c r="R12">
        <v>23.210559681316017</v>
      </c>
      <c r="S12">
        <v>23.189310868444892</v>
      </c>
      <c r="T12">
        <v>23.303991494940323</v>
      </c>
      <c r="U12">
        <v>23.201967256522465</v>
      </c>
      <c r="V12">
        <v>23.204237424237313</v>
      </c>
    </row>
    <row r="13" spans="1:22" x14ac:dyDescent="0.25">
      <c r="B13" s="1">
        <v>4</v>
      </c>
      <c r="C13">
        <v>2840865</v>
      </c>
      <c r="D13">
        <v>1969106</v>
      </c>
      <c r="E13">
        <v>3043589</v>
      </c>
      <c r="F13">
        <v>3658658</v>
      </c>
      <c r="G13">
        <f t="shared" si="0"/>
        <v>11512218</v>
      </c>
      <c r="H13">
        <f t="shared" si="1"/>
        <v>24.676956256387779</v>
      </c>
      <c r="I13">
        <f t="shared" si="2"/>
        <v>17.104488466080127</v>
      </c>
      <c r="J13">
        <f t="shared" si="3"/>
        <v>26.437902756879687</v>
      </c>
      <c r="K13">
        <f t="shared" si="4"/>
        <v>31.78065252065241</v>
      </c>
      <c r="N13" s="4" t="s">
        <v>2482</v>
      </c>
      <c r="O13">
        <v>24.073023808640677</v>
      </c>
      <c r="P13">
        <v>23.652036881435944</v>
      </c>
      <c r="Q13">
        <v>23.027132996392151</v>
      </c>
      <c r="R13">
        <v>22.980771942902184</v>
      </c>
      <c r="S13">
        <v>22.955566754028165</v>
      </c>
      <c r="T13">
        <v>23.057733667068586</v>
      </c>
      <c r="U13">
        <v>22.992888661909745</v>
      </c>
      <c r="V13">
        <v>22.995454080690653</v>
      </c>
    </row>
    <row r="14" spans="1:22" x14ac:dyDescent="0.25">
      <c r="N14" s="4" t="s">
        <v>2483</v>
      </c>
      <c r="O14">
        <v>24.676956256387779</v>
      </c>
      <c r="P14">
        <v>24.565370565027141</v>
      </c>
      <c r="Q14">
        <v>24.315926641186145</v>
      </c>
      <c r="R14">
        <v>24.28551500443719</v>
      </c>
      <c r="S14">
        <v>24.285437346764681</v>
      </c>
      <c r="T14">
        <v>24.24700250126039</v>
      </c>
      <c r="U14">
        <v>24.295040074796333</v>
      </c>
      <c r="V14">
        <v>24.253003463865124</v>
      </c>
    </row>
    <row r="15" spans="1:22" x14ac:dyDescent="0.25">
      <c r="G15" t="s">
        <v>2475</v>
      </c>
      <c r="H15" t="s">
        <v>2476</v>
      </c>
      <c r="I15" t="s">
        <v>2477</v>
      </c>
      <c r="J15" t="s">
        <v>2478</v>
      </c>
      <c r="K15" t="s">
        <v>2479</v>
      </c>
      <c r="N15" s="4"/>
    </row>
    <row r="16" spans="1:22" x14ac:dyDescent="0.25">
      <c r="A16" s="4" t="s">
        <v>2345</v>
      </c>
      <c r="B16" s="4" t="s">
        <v>2493</v>
      </c>
      <c r="C16" s="4"/>
      <c r="G16">
        <v>80715817</v>
      </c>
      <c r="H16">
        <v>24.345871392220435</v>
      </c>
      <c r="I16">
        <v>17.146386562623782</v>
      </c>
      <c r="J16">
        <v>26.838810291668114</v>
      </c>
      <c r="K16">
        <v>31.668931753487673</v>
      </c>
      <c r="L16">
        <v>5</v>
      </c>
      <c r="N16" s="4"/>
      <c r="O16" t="s">
        <v>2477</v>
      </c>
      <c r="P16" t="s">
        <v>2477</v>
      </c>
      <c r="Q16" t="s">
        <v>2477</v>
      </c>
      <c r="R16" t="s">
        <v>2477</v>
      </c>
      <c r="S16" t="s">
        <v>2477</v>
      </c>
      <c r="T16" t="s">
        <v>2477</v>
      </c>
      <c r="U16" t="s">
        <v>2477</v>
      </c>
      <c r="V16" t="s">
        <v>2477</v>
      </c>
    </row>
    <row r="17" spans="1:22" x14ac:dyDescent="0.25">
      <c r="A17" t="s">
        <v>2494</v>
      </c>
      <c r="B17">
        <v>24.676956256387779</v>
      </c>
      <c r="D17">
        <f>B17/24.6769562563878/4*100</f>
        <v>24.999999999999979</v>
      </c>
      <c r="G17">
        <v>80715575</v>
      </c>
      <c r="H17">
        <v>23.575492090590942</v>
      </c>
      <c r="I17">
        <v>17.31078667283235</v>
      </c>
      <c r="J17">
        <v>28.882039185126292</v>
      </c>
      <c r="K17">
        <v>30.231682051450413</v>
      </c>
      <c r="N17" s="4"/>
      <c r="O17">
        <v>17.239344005976218</v>
      </c>
      <c r="P17">
        <v>17.300324326637689</v>
      </c>
      <c r="Q17">
        <v>17.146386562623782</v>
      </c>
      <c r="R17">
        <v>17.109731921642787</v>
      </c>
      <c r="S17">
        <v>17.113751507144528</v>
      </c>
      <c r="T17">
        <v>17.183679821126894</v>
      </c>
      <c r="U17">
        <v>17.130936998938399</v>
      </c>
      <c r="V17">
        <v>17.143568866557352</v>
      </c>
    </row>
    <row r="18" spans="1:22" x14ac:dyDescent="0.25">
      <c r="A18" t="s">
        <v>2495</v>
      </c>
      <c r="B18">
        <v>24.565370565027141</v>
      </c>
      <c r="D18">
        <f t="shared" ref="D18:D24" si="5">B18/24.6769562563878/4*100</f>
        <v>24.886953550712139</v>
      </c>
      <c r="G18">
        <v>80715597</v>
      </c>
      <c r="H18">
        <v>23.235934190017822</v>
      </c>
      <c r="I18">
        <v>16.916823399076144</v>
      </c>
      <c r="J18">
        <v>29.056468479072269</v>
      </c>
      <c r="K18">
        <v>30.790773931833769</v>
      </c>
      <c r="N18" s="4"/>
      <c r="O18">
        <v>17.14100396515996</v>
      </c>
      <c r="P18">
        <v>17.1999517487892</v>
      </c>
      <c r="Q18">
        <v>17.31078667283235</v>
      </c>
      <c r="R18">
        <v>17.318639101357643</v>
      </c>
      <c r="S18">
        <v>17.329563694601919</v>
      </c>
      <c r="T18">
        <v>17.337557280517409</v>
      </c>
      <c r="U18">
        <v>17.32542941856245</v>
      </c>
      <c r="V18">
        <v>17.289981108209378</v>
      </c>
    </row>
    <row r="19" spans="1:22" x14ac:dyDescent="0.25">
      <c r="A19" t="s">
        <v>2496</v>
      </c>
      <c r="B19">
        <v>24.315926641186145</v>
      </c>
      <c r="D19">
        <f t="shared" si="5"/>
        <v>24.634244179619802</v>
      </c>
      <c r="G19">
        <v>80713791</v>
      </c>
      <c r="H19">
        <v>23.027132996392151</v>
      </c>
      <c r="I19">
        <v>17.050545922195624</v>
      </c>
      <c r="J19">
        <v>29.170145161438398</v>
      </c>
      <c r="K19">
        <v>30.752175919973823</v>
      </c>
      <c r="N19" s="4" t="s">
        <v>2484</v>
      </c>
      <c r="O19">
        <v>16.745395675485515</v>
      </c>
      <c r="P19">
        <v>16.756894637792204</v>
      </c>
      <c r="Q19">
        <v>16.916823399076144</v>
      </c>
      <c r="R19">
        <v>16.932122081642781</v>
      </c>
      <c r="S19">
        <v>16.948176538024757</v>
      </c>
      <c r="T19">
        <v>16.971902059949237</v>
      </c>
      <c r="U19">
        <v>16.943218664311608</v>
      </c>
      <c r="V19">
        <v>16.895475559847174</v>
      </c>
    </row>
    <row r="20" spans="1:22" x14ac:dyDescent="0.25">
      <c r="A20" t="s">
        <v>2497</v>
      </c>
      <c r="B20">
        <v>24.28551500443719</v>
      </c>
      <c r="D20">
        <f t="shared" si="5"/>
        <v>24.603434426957254</v>
      </c>
      <c r="G20">
        <v>80714991</v>
      </c>
      <c r="H20">
        <v>24.315926641186145</v>
      </c>
      <c r="I20">
        <v>17.004318318018523</v>
      </c>
      <c r="J20">
        <v>29.162036331020591</v>
      </c>
      <c r="K20">
        <v>29.517718709774744</v>
      </c>
      <c r="N20" s="4" t="s">
        <v>2485</v>
      </c>
      <c r="O20">
        <v>16.845929072250275</v>
      </c>
      <c r="P20">
        <v>16.866502026191359</v>
      </c>
      <c r="Q20">
        <v>17.050545922195624</v>
      </c>
      <c r="R20">
        <v>17.056799535021174</v>
      </c>
      <c r="S20">
        <v>17.080535315902935</v>
      </c>
      <c r="T20">
        <v>17.091834670328542</v>
      </c>
      <c r="U20">
        <v>17.079360524979009</v>
      </c>
      <c r="V20">
        <v>17.031903682147497</v>
      </c>
    </row>
    <row r="21" spans="1:22" x14ac:dyDescent="0.25">
      <c r="A21" t="s">
        <v>2498</v>
      </c>
      <c r="B21">
        <v>24.285437346764681</v>
      </c>
      <c r="D21">
        <f t="shared" si="5"/>
        <v>24.603355752675359</v>
      </c>
      <c r="N21" s="4" t="s">
        <v>2486</v>
      </c>
      <c r="O21">
        <v>17.104488466080127</v>
      </c>
      <c r="P21">
        <v>16.957792557174056</v>
      </c>
      <c r="Q21">
        <v>17.004318318018523</v>
      </c>
      <c r="R21">
        <v>16.992161653251699</v>
      </c>
      <c r="S21">
        <v>17.033426211600382</v>
      </c>
      <c r="T21">
        <v>17.015928329736912</v>
      </c>
      <c r="U21">
        <v>17.028547742371035</v>
      </c>
      <c r="V21">
        <v>17.000189595497947</v>
      </c>
    </row>
    <row r="22" spans="1:22" x14ac:dyDescent="0.25">
      <c r="A22" t="s">
        <v>2499</v>
      </c>
      <c r="B22">
        <v>24.24700250126039</v>
      </c>
      <c r="D22">
        <f t="shared" si="5"/>
        <v>24.564417760176447</v>
      </c>
      <c r="G22" t="s">
        <v>2475</v>
      </c>
      <c r="H22" t="s">
        <v>2476</v>
      </c>
      <c r="I22" t="s">
        <v>2477</v>
      </c>
      <c r="J22" t="s">
        <v>2478</v>
      </c>
      <c r="K22" t="s">
        <v>2479</v>
      </c>
      <c r="L22">
        <v>15</v>
      </c>
      <c r="N22" s="4"/>
    </row>
    <row r="23" spans="1:22" x14ac:dyDescent="0.25">
      <c r="A23" t="s">
        <v>2500</v>
      </c>
      <c r="B23">
        <v>24.295040074796333</v>
      </c>
      <c r="D23">
        <f t="shared" si="5"/>
        <v>24.613084189128262</v>
      </c>
      <c r="G23">
        <v>21122841</v>
      </c>
      <c r="H23">
        <v>24.450887075275528</v>
      </c>
      <c r="I23">
        <v>17.300324326637689</v>
      </c>
      <c r="J23">
        <v>26.330766775170062</v>
      </c>
      <c r="K23">
        <v>31.918021822916721</v>
      </c>
      <c r="N23" s="4"/>
      <c r="O23" t="s">
        <v>2478</v>
      </c>
      <c r="P23" t="s">
        <v>2478</v>
      </c>
      <c r="Q23" t="s">
        <v>2478</v>
      </c>
      <c r="R23" t="s">
        <v>2478</v>
      </c>
      <c r="S23" t="s">
        <v>2478</v>
      </c>
      <c r="T23" t="s">
        <v>2478</v>
      </c>
      <c r="U23" t="s">
        <v>2478</v>
      </c>
      <c r="V23" t="s">
        <v>2478</v>
      </c>
    </row>
    <row r="24" spans="1:22" x14ac:dyDescent="0.25">
      <c r="A24" t="s">
        <v>2501</v>
      </c>
      <c r="B24">
        <v>24.253003463865124</v>
      </c>
      <c r="D24">
        <f t="shared" si="5"/>
        <v>24.570497280825574</v>
      </c>
      <c r="G24">
        <v>21122786</v>
      </c>
      <c r="H24">
        <v>24.041558722414742</v>
      </c>
      <c r="I24">
        <v>17.1999517487892</v>
      </c>
      <c r="J24">
        <v>28.312387390564865</v>
      </c>
      <c r="K24">
        <v>30.446102138231197</v>
      </c>
      <c r="N24" s="4"/>
      <c r="O24">
        <v>25.85083779957089</v>
      </c>
      <c r="P24">
        <v>26.330766775170062</v>
      </c>
      <c r="Q24">
        <v>26.838810291668114</v>
      </c>
      <c r="R24">
        <v>27.046132700519742</v>
      </c>
      <c r="S24">
        <v>26.987933762968503</v>
      </c>
      <c r="T24">
        <v>26.934156322245471</v>
      </c>
      <c r="U24">
        <v>26.884393856886788</v>
      </c>
      <c r="V24">
        <v>26.843576346178132</v>
      </c>
    </row>
    <row r="25" spans="1:22" x14ac:dyDescent="0.25">
      <c r="G25">
        <v>21122792</v>
      </c>
      <c r="H25">
        <v>23.692355631774436</v>
      </c>
      <c r="I25">
        <v>16.756894637792204</v>
      </c>
      <c r="J25">
        <v>28.540502600224439</v>
      </c>
      <c r="K25">
        <v>31.010247130208924</v>
      </c>
      <c r="N25" s="4"/>
      <c r="O25">
        <v>27.612950771142309</v>
      </c>
      <c r="P25">
        <v>28.312387390564865</v>
      </c>
      <c r="Q25">
        <v>28.882039185126292</v>
      </c>
      <c r="R25">
        <v>29.013582841234498</v>
      </c>
      <c r="S25">
        <v>28.993421666752369</v>
      </c>
      <c r="T25">
        <v>28.851906734537053</v>
      </c>
      <c r="U25">
        <v>28.876157099028898</v>
      </c>
      <c r="V25">
        <v>28.882754750291202</v>
      </c>
    </row>
    <row r="26" spans="1:22" x14ac:dyDescent="0.25">
      <c r="A26" t="s">
        <v>2502</v>
      </c>
      <c r="B26">
        <v>17.104488466080127</v>
      </c>
      <c r="D26">
        <f>B26/17.1044884660801/4*100</f>
        <v>25.000000000000039</v>
      </c>
      <c r="G26">
        <v>21122388</v>
      </c>
      <c r="H26">
        <v>23.652036881435944</v>
      </c>
      <c r="I26">
        <v>16.866502026191359</v>
      </c>
      <c r="J26">
        <v>28.630337630385348</v>
      </c>
      <c r="K26">
        <v>30.851123461987346</v>
      </c>
      <c r="N26" s="4" t="s">
        <v>2487</v>
      </c>
      <c r="O26">
        <v>27.770332102038907</v>
      </c>
      <c r="P26">
        <v>28.540502600224439</v>
      </c>
      <c r="Q26">
        <v>29.056468479072269</v>
      </c>
      <c r="R26">
        <v>29.213551843525359</v>
      </c>
      <c r="S26">
        <v>29.155058458779187</v>
      </c>
      <c r="T26">
        <v>29.031194962577729</v>
      </c>
      <c r="U26">
        <v>29.05563169578252</v>
      </c>
      <c r="V26">
        <v>29.048825612853424</v>
      </c>
    </row>
    <row r="27" spans="1:22" x14ac:dyDescent="0.25">
      <c r="A27" t="s">
        <v>2503</v>
      </c>
      <c r="B27">
        <v>16.957792557174056</v>
      </c>
      <c r="D27">
        <f t="shared" ref="D27:D33" si="6">B27/17.1044884660801/4*100</f>
        <v>24.785588576359714</v>
      </c>
      <c r="G27">
        <v>21122649</v>
      </c>
      <c r="H27">
        <v>24.565370565027141</v>
      </c>
      <c r="I27">
        <v>16.957792557174056</v>
      </c>
      <c r="J27">
        <v>27.77031422526597</v>
      </c>
      <c r="K27">
        <v>30.706522652532836</v>
      </c>
      <c r="N27" s="4" t="s">
        <v>2488</v>
      </c>
      <c r="O27">
        <v>27.808108716399754</v>
      </c>
      <c r="P27">
        <v>28.630337630385348</v>
      </c>
      <c r="Q27">
        <v>29.170145161438398</v>
      </c>
      <c r="R27">
        <v>29.327921346226525</v>
      </c>
      <c r="S27">
        <v>29.2660203393601</v>
      </c>
      <c r="T27">
        <v>29.126666471621192</v>
      </c>
      <c r="U27">
        <v>29.155394281342435</v>
      </c>
      <c r="V27">
        <v>29.148912852342729</v>
      </c>
    </row>
    <row r="28" spans="1:22" x14ac:dyDescent="0.25">
      <c r="A28" t="s">
        <v>2504</v>
      </c>
      <c r="B28">
        <v>17.004318318018523</v>
      </c>
      <c r="D28">
        <f t="shared" si="6"/>
        <v>24.853590845086913</v>
      </c>
      <c r="N28" s="4" t="s">
        <v>2489</v>
      </c>
      <c r="O28">
        <v>26.437902756879687</v>
      </c>
      <c r="P28">
        <v>27.77031422526597</v>
      </c>
      <c r="Q28">
        <v>29.162036331020591</v>
      </c>
      <c r="R28">
        <v>29.486706003450369</v>
      </c>
      <c r="S28">
        <v>29.461115158134021</v>
      </c>
      <c r="T28">
        <v>29.352879297902163</v>
      </c>
      <c r="U28">
        <v>29.209537756938463</v>
      </c>
      <c r="V28">
        <v>29.079594524225715</v>
      </c>
    </row>
    <row r="29" spans="1:22" x14ac:dyDescent="0.25">
      <c r="A29" t="s">
        <v>2505</v>
      </c>
      <c r="B29">
        <v>16.992161653251699</v>
      </c>
      <c r="D29">
        <f t="shared" si="6"/>
        <v>24.835822607248449</v>
      </c>
      <c r="G29" t="s">
        <v>2475</v>
      </c>
      <c r="H29" t="s">
        <v>2476</v>
      </c>
      <c r="I29" t="s">
        <v>2477</v>
      </c>
      <c r="J29" t="s">
        <v>2478</v>
      </c>
      <c r="K29" t="s">
        <v>2479</v>
      </c>
      <c r="L29">
        <v>30</v>
      </c>
      <c r="N29" s="4"/>
    </row>
    <row r="30" spans="1:22" x14ac:dyDescent="0.25">
      <c r="A30" t="s">
        <v>2506</v>
      </c>
      <c r="B30">
        <v>17.033426211600382</v>
      </c>
      <c r="D30">
        <f t="shared" si="6"/>
        <v>24.896135077905662</v>
      </c>
      <c r="G30">
        <v>52223910</v>
      </c>
      <c r="H30">
        <v>24.324789162665148</v>
      </c>
      <c r="I30">
        <v>17.109731921642787</v>
      </c>
      <c r="J30">
        <v>27.046132700519742</v>
      </c>
      <c r="K30">
        <v>31.519346215172323</v>
      </c>
      <c r="N30" s="4"/>
      <c r="O30" t="s">
        <v>2479</v>
      </c>
      <c r="P30" t="s">
        <v>2479</v>
      </c>
      <c r="Q30" t="s">
        <v>2479</v>
      </c>
      <c r="R30" t="s">
        <v>2479</v>
      </c>
      <c r="S30" t="s">
        <v>2479</v>
      </c>
      <c r="T30" t="s">
        <v>2479</v>
      </c>
      <c r="U30" t="s">
        <v>2479</v>
      </c>
      <c r="V30" t="s">
        <v>2479</v>
      </c>
    </row>
    <row r="31" spans="1:22" x14ac:dyDescent="0.25">
      <c r="A31" t="s">
        <v>2507</v>
      </c>
      <c r="B31">
        <v>17.015928329736912</v>
      </c>
      <c r="D31">
        <f t="shared" si="6"/>
        <v>24.870560092283949</v>
      </c>
      <c r="G31">
        <v>52223757</v>
      </c>
      <c r="H31">
        <v>23.545083131418522</v>
      </c>
      <c r="I31">
        <v>17.318639101357643</v>
      </c>
      <c r="J31">
        <v>29.013582841234498</v>
      </c>
      <c r="K31">
        <v>30.122694925989336</v>
      </c>
      <c r="N31" s="4"/>
      <c r="O31">
        <v>32.442318216168793</v>
      </c>
      <c r="P31">
        <v>31.918021822916721</v>
      </c>
      <c r="Q31">
        <v>31.668931753487673</v>
      </c>
      <c r="R31">
        <v>31.519346215172323</v>
      </c>
      <c r="S31">
        <v>31.609429094376168</v>
      </c>
      <c r="T31">
        <v>31.523964489306582</v>
      </c>
      <c r="U31">
        <v>31.664685984350449</v>
      </c>
      <c r="V31">
        <v>31.749067956525383</v>
      </c>
    </row>
    <row r="32" spans="1:22" x14ac:dyDescent="0.25">
      <c r="A32" t="s">
        <v>2508</v>
      </c>
      <c r="B32">
        <v>17.028547742371035</v>
      </c>
      <c r="D32">
        <f t="shared" si="6"/>
        <v>24.889004684560341</v>
      </c>
      <c r="G32">
        <v>52223773</v>
      </c>
      <c r="H32">
        <v>23.210559681316017</v>
      </c>
      <c r="I32">
        <v>16.932122081642781</v>
      </c>
      <c r="J32">
        <v>29.213551843525359</v>
      </c>
      <c r="K32">
        <v>30.643766393515843</v>
      </c>
      <c r="N32" s="4"/>
      <c r="O32">
        <v>30.950441407221792</v>
      </c>
      <c r="P32">
        <v>30.446102138231197</v>
      </c>
      <c r="Q32">
        <v>30.231682051450413</v>
      </c>
      <c r="R32">
        <v>30.122694925989336</v>
      </c>
      <c r="S32">
        <v>30.164333775373315</v>
      </c>
      <c r="T32">
        <v>30.169536039573696</v>
      </c>
      <c r="U32">
        <v>30.258721714993342</v>
      </c>
      <c r="V32">
        <v>30.288788015353486</v>
      </c>
    </row>
    <row r="33" spans="1:22" x14ac:dyDescent="0.25">
      <c r="A33" t="s">
        <v>2509</v>
      </c>
      <c r="B33">
        <v>17.000189595497947</v>
      </c>
      <c r="D33">
        <f t="shared" si="6"/>
        <v>24.847556285022808</v>
      </c>
      <c r="G33">
        <v>52222593</v>
      </c>
      <c r="H33">
        <v>22.980771942902184</v>
      </c>
      <c r="I33">
        <v>17.056799535021174</v>
      </c>
      <c r="J33">
        <v>29.327921346226525</v>
      </c>
      <c r="K33">
        <v>30.634507175850118</v>
      </c>
      <c r="N33" s="4" t="s">
        <v>2490</v>
      </c>
      <c r="O33">
        <v>31.489319009492039</v>
      </c>
      <c r="P33">
        <v>31.010247130208924</v>
      </c>
      <c r="Q33">
        <v>30.790773931833769</v>
      </c>
      <c r="R33">
        <v>30.643766393515843</v>
      </c>
      <c r="S33">
        <v>30.707454134751167</v>
      </c>
      <c r="T33">
        <v>30.692911482532715</v>
      </c>
      <c r="U33">
        <v>30.799182383383407</v>
      </c>
      <c r="V33">
        <v>30.851461403062093</v>
      </c>
    </row>
    <row r="34" spans="1:22" x14ac:dyDescent="0.25">
      <c r="G34">
        <v>52223385</v>
      </c>
      <c r="H34">
        <v>24.28551500443719</v>
      </c>
      <c r="I34">
        <v>16.992161653251699</v>
      </c>
      <c r="J34">
        <v>29.486706003450369</v>
      </c>
      <c r="K34">
        <v>29.235617338860742</v>
      </c>
      <c r="N34" s="4" t="s">
        <v>2491</v>
      </c>
      <c r="O34">
        <v>31.272938402709293</v>
      </c>
      <c r="P34">
        <v>30.851123461987346</v>
      </c>
      <c r="Q34">
        <v>30.752175919973823</v>
      </c>
      <c r="R34">
        <v>30.634507175850118</v>
      </c>
      <c r="S34">
        <v>30.697877590708806</v>
      </c>
      <c r="T34">
        <v>30.723765190981677</v>
      </c>
      <c r="U34">
        <v>30.772356531768814</v>
      </c>
      <c r="V34">
        <v>30.823729384819121</v>
      </c>
    </row>
    <row r="35" spans="1:22" x14ac:dyDescent="0.25">
      <c r="A35" t="s">
        <v>2510</v>
      </c>
      <c r="B35">
        <v>26.437902756879687</v>
      </c>
      <c r="D35">
        <f>B35/26.4379027568797/4*100</f>
        <v>24.999999999999986</v>
      </c>
      <c r="N35" s="4" t="s">
        <v>2492</v>
      </c>
      <c r="O35">
        <v>31.78065252065241</v>
      </c>
      <c r="P35">
        <v>30.706522652532836</v>
      </c>
      <c r="Q35">
        <v>29.517718709774744</v>
      </c>
      <c r="R35">
        <v>29.235617338860742</v>
      </c>
      <c r="S35">
        <v>29.22002128350092</v>
      </c>
      <c r="T35">
        <v>29.384189871100531</v>
      </c>
      <c r="U35">
        <v>29.466874425894169</v>
      </c>
      <c r="V35">
        <v>29.667212416411214</v>
      </c>
    </row>
    <row r="36" spans="1:22" x14ac:dyDescent="0.25">
      <c r="A36" t="s">
        <v>2511</v>
      </c>
      <c r="B36">
        <v>27.77031422526597</v>
      </c>
      <c r="D36">
        <f t="shared" ref="D36:D42" si="7">B36/26.4379027568797/4*100</f>
        <v>26.259944369111832</v>
      </c>
      <c r="G36" t="s">
        <v>2475</v>
      </c>
      <c r="H36" t="s">
        <v>2476</v>
      </c>
      <c r="I36" t="s">
        <v>2477</v>
      </c>
      <c r="J36" t="s">
        <v>2478</v>
      </c>
      <c r="K36" t="s">
        <v>2479</v>
      </c>
      <c r="L36">
        <v>90</v>
      </c>
    </row>
    <row r="37" spans="1:22" x14ac:dyDescent="0.25">
      <c r="A37" t="s">
        <v>2512</v>
      </c>
      <c r="B37">
        <v>29.162036331020591</v>
      </c>
      <c r="D37">
        <f t="shared" si="7"/>
        <v>27.575973592905374</v>
      </c>
      <c r="G37">
        <v>106378318</v>
      </c>
      <c r="H37">
        <v>24.288885635510802</v>
      </c>
      <c r="I37">
        <v>17.113751507144528</v>
      </c>
      <c r="J37">
        <v>26.987933762968503</v>
      </c>
      <c r="K37">
        <v>31.609429094376168</v>
      </c>
    </row>
    <row r="38" spans="1:22" x14ac:dyDescent="0.25">
      <c r="A38" t="s">
        <v>2513</v>
      </c>
      <c r="B38">
        <v>29.486706003450369</v>
      </c>
      <c r="D38">
        <f t="shared" si="7"/>
        <v>27.882985154502567</v>
      </c>
      <c r="G38">
        <v>106378010</v>
      </c>
      <c r="H38">
        <v>23.512680863272401</v>
      </c>
      <c r="I38">
        <v>17.329563694601919</v>
      </c>
      <c r="J38">
        <v>28.993421666752369</v>
      </c>
      <c r="K38">
        <v>30.164333775373315</v>
      </c>
    </row>
    <row r="39" spans="1:22" x14ac:dyDescent="0.25">
      <c r="A39" t="s">
        <v>2514</v>
      </c>
      <c r="B39">
        <v>29.461115158134021</v>
      </c>
      <c r="D39">
        <f t="shared" si="7"/>
        <v>27.85878614224384</v>
      </c>
      <c r="G39">
        <v>106378034</v>
      </c>
      <c r="H39">
        <v>23.189310868444892</v>
      </c>
      <c r="I39">
        <v>16.948176538024757</v>
      </c>
      <c r="J39">
        <v>29.155058458779187</v>
      </c>
      <c r="K39">
        <v>30.707454134751167</v>
      </c>
    </row>
    <row r="40" spans="1:22" x14ac:dyDescent="0.25">
      <c r="A40" t="s">
        <v>2515</v>
      </c>
      <c r="B40">
        <v>29.352879297902163</v>
      </c>
      <c r="D40">
        <f t="shared" si="7"/>
        <v>27.756437006206859</v>
      </c>
      <c r="G40">
        <v>106375618</v>
      </c>
      <c r="H40">
        <v>22.955566754028165</v>
      </c>
      <c r="I40">
        <v>17.080535315902935</v>
      </c>
      <c r="J40">
        <v>29.2660203393601</v>
      </c>
      <c r="K40">
        <v>30.697877590708806</v>
      </c>
    </row>
    <row r="41" spans="1:22" x14ac:dyDescent="0.25">
      <c r="A41" t="s">
        <v>2516</v>
      </c>
      <c r="B41">
        <v>29.209537756938463</v>
      </c>
      <c r="D41">
        <f t="shared" si="7"/>
        <v>27.620891514681063</v>
      </c>
      <c r="G41">
        <v>106377236</v>
      </c>
      <c r="H41">
        <v>24.285437346764681</v>
      </c>
      <c r="I41">
        <v>17.033426211600382</v>
      </c>
      <c r="J41">
        <v>29.461115158134021</v>
      </c>
      <c r="K41">
        <v>29.22002128350092</v>
      </c>
    </row>
    <row r="42" spans="1:22" x14ac:dyDescent="0.25">
      <c r="A42" t="s">
        <v>2517</v>
      </c>
      <c r="B42">
        <v>29.079594524225715</v>
      </c>
      <c r="D42">
        <f t="shared" si="7"/>
        <v>27.498015625179072</v>
      </c>
    </row>
    <row r="43" spans="1:22" x14ac:dyDescent="0.25">
      <c r="G43" t="s">
        <v>2475</v>
      </c>
      <c r="H43" t="s">
        <v>2476</v>
      </c>
      <c r="I43" t="s">
        <v>2477</v>
      </c>
      <c r="J43" t="s">
        <v>2478</v>
      </c>
      <c r="K43" t="s">
        <v>2479</v>
      </c>
      <c r="L43">
        <v>270</v>
      </c>
    </row>
    <row r="44" spans="1:22" x14ac:dyDescent="0.25">
      <c r="A44" t="s">
        <v>2518</v>
      </c>
      <c r="B44">
        <v>31.78065252065241</v>
      </c>
      <c r="D44">
        <f>B44/31.7806525206524/4*100</f>
        <v>25.000000000000011</v>
      </c>
      <c r="G44">
        <v>40162550</v>
      </c>
      <c r="H44">
        <v>24.358199367321049</v>
      </c>
      <c r="I44">
        <v>17.183679821126894</v>
      </c>
      <c r="J44">
        <v>26.934156322245471</v>
      </c>
      <c r="K44">
        <v>31.523964489306582</v>
      </c>
    </row>
    <row r="45" spans="1:22" x14ac:dyDescent="0.25">
      <c r="A45" t="s">
        <v>2519</v>
      </c>
      <c r="B45">
        <v>30.706522652532836</v>
      </c>
      <c r="D45">
        <f t="shared" ref="D45:D51" si="8">B45/31.7806525206524/4*100</f>
        <v>24.155044199122759</v>
      </c>
      <c r="G45">
        <v>40162434</v>
      </c>
      <c r="H45">
        <v>23.640999945371838</v>
      </c>
      <c r="I45">
        <v>17.337557280517409</v>
      </c>
      <c r="J45">
        <v>28.851906734537053</v>
      </c>
      <c r="K45">
        <v>30.169536039573696</v>
      </c>
    </row>
    <row r="46" spans="1:22" x14ac:dyDescent="0.25">
      <c r="A46" t="s">
        <v>2520</v>
      </c>
      <c r="B46">
        <v>29.517718709774744</v>
      </c>
      <c r="D46">
        <f t="shared" si="8"/>
        <v>23.21988094060757</v>
      </c>
      <c r="G46">
        <v>40162446</v>
      </c>
      <c r="H46">
        <v>23.303991494940323</v>
      </c>
      <c r="I46">
        <v>16.971902059949237</v>
      </c>
      <c r="J46">
        <v>29.031194962577729</v>
      </c>
      <c r="K46">
        <v>30.692911482532715</v>
      </c>
    </row>
    <row r="47" spans="1:22" x14ac:dyDescent="0.25">
      <c r="A47" t="s">
        <v>2521</v>
      </c>
      <c r="B47">
        <v>29.235617338860742</v>
      </c>
      <c r="D47">
        <f t="shared" si="8"/>
        <v>22.997968119016917</v>
      </c>
      <c r="G47">
        <v>40161575</v>
      </c>
      <c r="H47">
        <v>23.057733667068586</v>
      </c>
      <c r="I47">
        <v>17.091834670328542</v>
      </c>
      <c r="J47">
        <v>29.126666471621192</v>
      </c>
      <c r="K47">
        <v>30.723765190981677</v>
      </c>
    </row>
    <row r="48" spans="1:22" x14ac:dyDescent="0.25">
      <c r="A48" t="s">
        <v>2522</v>
      </c>
      <c r="B48">
        <v>29.22002128350092</v>
      </c>
      <c r="D48">
        <f t="shared" si="8"/>
        <v>22.985699604903115</v>
      </c>
      <c r="G48">
        <v>40162152</v>
      </c>
      <c r="H48">
        <v>24.24700250126039</v>
      </c>
      <c r="I48">
        <v>17.015928329736912</v>
      </c>
      <c r="J48">
        <v>29.352879297902163</v>
      </c>
      <c r="K48">
        <v>29.384189871100531</v>
      </c>
      <c r="S48" s="4" t="s">
        <v>2345</v>
      </c>
      <c r="T48" s="4" t="s">
        <v>2493</v>
      </c>
      <c r="U48" s="4"/>
    </row>
    <row r="49" spans="1:20" x14ac:dyDescent="0.25">
      <c r="A49" t="s">
        <v>2523</v>
      </c>
      <c r="B49">
        <v>29.384189871100531</v>
      </c>
      <c r="D49">
        <f t="shared" si="8"/>
        <v>23.114841531341636</v>
      </c>
      <c r="S49" t="s">
        <v>2494</v>
      </c>
      <c r="T49">
        <v>24.999999999999979</v>
      </c>
    </row>
    <row r="50" spans="1:20" x14ac:dyDescent="0.25">
      <c r="A50" t="s">
        <v>2524</v>
      </c>
      <c r="B50">
        <v>29.466874425894169</v>
      </c>
      <c r="D50">
        <f t="shared" si="8"/>
        <v>23.179884685144021</v>
      </c>
      <c r="G50" t="s">
        <v>2475</v>
      </c>
      <c r="H50" t="s">
        <v>2476</v>
      </c>
      <c r="I50" t="s">
        <v>2477</v>
      </c>
      <c r="J50" t="s">
        <v>2478</v>
      </c>
      <c r="K50" t="s">
        <v>2479</v>
      </c>
      <c r="L50">
        <v>540</v>
      </c>
      <c r="S50" t="s">
        <v>2495</v>
      </c>
      <c r="T50">
        <v>24.886953550712139</v>
      </c>
    </row>
    <row r="51" spans="1:20" x14ac:dyDescent="0.25">
      <c r="A51" t="s">
        <v>2525</v>
      </c>
      <c r="B51">
        <v>29.667212416411214</v>
      </c>
      <c r="D51">
        <f t="shared" si="8"/>
        <v>23.337478987516239</v>
      </c>
      <c r="G51">
        <v>74460031</v>
      </c>
      <c r="H51">
        <v>24.319983159824364</v>
      </c>
      <c r="I51">
        <v>17.130936998938399</v>
      </c>
      <c r="J51">
        <v>26.884393856886788</v>
      </c>
      <c r="K51">
        <v>31.664685984350449</v>
      </c>
      <c r="S51" t="s">
        <v>2496</v>
      </c>
      <c r="T51">
        <v>24.634244179619802</v>
      </c>
    </row>
    <row r="52" spans="1:20" x14ac:dyDescent="0.25">
      <c r="G52">
        <v>74459811</v>
      </c>
      <c r="H52">
        <v>23.539691767415309</v>
      </c>
      <c r="I52">
        <v>17.32542941856245</v>
      </c>
      <c r="J52">
        <v>28.876157099028898</v>
      </c>
      <c r="K52">
        <v>30.258721714993342</v>
      </c>
      <c r="S52" t="s">
        <v>2497</v>
      </c>
      <c r="T52">
        <v>24.603434426957254</v>
      </c>
    </row>
    <row r="53" spans="1:20" x14ac:dyDescent="0.25">
      <c r="A53" t="s">
        <v>2526</v>
      </c>
      <c r="B53">
        <v>24.073023808640677</v>
      </c>
      <c r="D53">
        <f>B53/24.0730238086407/4*100</f>
        <v>24.999999999999979</v>
      </c>
      <c r="G53">
        <v>74459837</v>
      </c>
      <c r="H53">
        <v>23.201967256522465</v>
      </c>
      <c r="I53">
        <v>16.943218664311608</v>
      </c>
      <c r="J53">
        <v>29.05563169578252</v>
      </c>
      <c r="K53">
        <v>30.799182383383407</v>
      </c>
      <c r="S53" t="s">
        <v>2498</v>
      </c>
      <c r="T53">
        <v>24.603355752675359</v>
      </c>
    </row>
    <row r="54" spans="1:20" x14ac:dyDescent="0.25">
      <c r="A54" t="s">
        <v>2527</v>
      </c>
      <c r="B54">
        <v>23.652036881435944</v>
      </c>
      <c r="D54">
        <f t="shared" ref="D54:D60" si="9">B54/24.0730238086407/4*100</f>
        <v>24.562802194531908</v>
      </c>
      <c r="G54">
        <v>74458139</v>
      </c>
      <c r="H54">
        <v>22.992888661909745</v>
      </c>
      <c r="I54">
        <v>17.079360524979009</v>
      </c>
      <c r="J54">
        <v>29.155394281342435</v>
      </c>
      <c r="K54">
        <v>30.772356531768814</v>
      </c>
      <c r="S54" t="s">
        <v>2499</v>
      </c>
      <c r="T54">
        <v>24.564417760176447</v>
      </c>
    </row>
    <row r="55" spans="1:20" x14ac:dyDescent="0.25">
      <c r="A55" t="s">
        <v>2528</v>
      </c>
      <c r="B55">
        <v>23.027132996392151</v>
      </c>
      <c r="D55">
        <f t="shared" si="9"/>
        <v>23.913835232579778</v>
      </c>
      <c r="G55">
        <v>74459268</v>
      </c>
      <c r="H55">
        <v>24.295040074796333</v>
      </c>
      <c r="I55">
        <v>17.028547742371035</v>
      </c>
      <c r="J55">
        <v>29.209537756938463</v>
      </c>
      <c r="K55">
        <v>29.466874425894169</v>
      </c>
      <c r="S55" t="s">
        <v>2500</v>
      </c>
      <c r="T55">
        <v>24.613084189128262</v>
      </c>
    </row>
    <row r="56" spans="1:20" x14ac:dyDescent="0.25">
      <c r="A56" t="s">
        <v>2529</v>
      </c>
      <c r="B56">
        <v>22.980771942902184</v>
      </c>
      <c r="D56">
        <f t="shared" si="9"/>
        <v>23.865688961198899</v>
      </c>
      <c r="S56" t="s">
        <v>2501</v>
      </c>
      <c r="T56">
        <v>24.570497280825574</v>
      </c>
    </row>
    <row r="57" spans="1:20" x14ac:dyDescent="0.25">
      <c r="A57" t="s">
        <v>2530</v>
      </c>
      <c r="B57">
        <v>22.955566754028165</v>
      </c>
      <c r="D57">
        <f t="shared" si="9"/>
        <v>23.839513200029074</v>
      </c>
      <c r="G57" t="s">
        <v>2475</v>
      </c>
      <c r="H57" t="s">
        <v>2476</v>
      </c>
      <c r="I57" t="s">
        <v>2477</v>
      </c>
      <c r="J57" t="s">
        <v>2478</v>
      </c>
      <c r="K57" t="s">
        <v>2479</v>
      </c>
      <c r="L57">
        <v>720</v>
      </c>
    </row>
    <row r="58" spans="1:20" x14ac:dyDescent="0.25">
      <c r="A58" t="s">
        <v>2531</v>
      </c>
      <c r="B58">
        <v>23.057733667068586</v>
      </c>
      <c r="D58">
        <f t="shared" si="9"/>
        <v>23.945614238532336</v>
      </c>
      <c r="G58">
        <v>87397479</v>
      </c>
      <c r="H58">
        <v>24.263786830739136</v>
      </c>
      <c r="I58">
        <v>17.143568866557352</v>
      </c>
      <c r="J58">
        <v>26.843576346178132</v>
      </c>
      <c r="K58">
        <v>31.749067956525383</v>
      </c>
      <c r="S58" t="s">
        <v>2502</v>
      </c>
      <c r="T58">
        <v>25.000000000000039</v>
      </c>
    </row>
    <row r="59" spans="1:20" x14ac:dyDescent="0.25">
      <c r="A59" t="s">
        <v>2532</v>
      </c>
      <c r="B59">
        <v>22.992888661909745</v>
      </c>
      <c r="D59">
        <f t="shared" si="9"/>
        <v>23.878272256824616</v>
      </c>
      <c r="G59">
        <v>87397221</v>
      </c>
      <c r="H59">
        <v>23.538476126145934</v>
      </c>
      <c r="I59">
        <v>17.289981108209378</v>
      </c>
      <c r="J59">
        <v>28.882754750291202</v>
      </c>
      <c r="K59">
        <v>30.288788015353486</v>
      </c>
      <c r="S59" t="s">
        <v>2503</v>
      </c>
      <c r="T59">
        <v>24.785588576359714</v>
      </c>
    </row>
    <row r="60" spans="1:20" x14ac:dyDescent="0.25">
      <c r="A60" t="s">
        <v>2533</v>
      </c>
      <c r="B60">
        <v>22.995454080690653</v>
      </c>
      <c r="D60">
        <f t="shared" si="9"/>
        <v>23.880936461788334</v>
      </c>
      <c r="G60">
        <v>87397244</v>
      </c>
      <c r="H60">
        <v>23.204237424237313</v>
      </c>
      <c r="I60">
        <v>16.895475559847174</v>
      </c>
      <c r="J60">
        <v>29.048825612853424</v>
      </c>
      <c r="K60">
        <v>30.851461403062093</v>
      </c>
      <c r="S60" t="s">
        <v>2504</v>
      </c>
      <c r="T60">
        <v>24.853590845086913</v>
      </c>
    </row>
    <row r="61" spans="1:20" x14ac:dyDescent="0.25">
      <c r="G61">
        <v>87395304</v>
      </c>
      <c r="H61">
        <v>22.995454080690653</v>
      </c>
      <c r="I61">
        <v>17.031903682147497</v>
      </c>
      <c r="J61">
        <v>29.148912852342729</v>
      </c>
      <c r="K61">
        <v>30.823729384819121</v>
      </c>
      <c r="S61" t="s">
        <v>2505</v>
      </c>
      <c r="T61">
        <v>24.835822607248449</v>
      </c>
    </row>
    <row r="62" spans="1:20" x14ac:dyDescent="0.25">
      <c r="A62" t="s">
        <v>2534</v>
      </c>
      <c r="B62">
        <v>16.845929072250275</v>
      </c>
      <c r="D62">
        <f>B62/16.8459290722503/4*100</f>
        <v>24.999999999999964</v>
      </c>
      <c r="G62">
        <v>87396590</v>
      </c>
      <c r="H62">
        <v>24.253003463865124</v>
      </c>
      <c r="I62">
        <v>17.000189595497947</v>
      </c>
      <c r="J62">
        <v>29.079594524225715</v>
      </c>
      <c r="K62">
        <v>29.667212416411214</v>
      </c>
      <c r="S62" t="s">
        <v>2506</v>
      </c>
      <c r="T62">
        <v>24.896135077905662</v>
      </c>
    </row>
    <row r="63" spans="1:20" x14ac:dyDescent="0.25">
      <c r="A63" t="s">
        <v>2535</v>
      </c>
      <c r="B63">
        <v>16.866502026191359</v>
      </c>
      <c r="D63">
        <f t="shared" ref="D63:D69" si="10">B63/16.8459290722503/4*100</f>
        <v>25.030531046778165</v>
      </c>
      <c r="S63" t="s">
        <v>2507</v>
      </c>
      <c r="T63">
        <v>24.870560092283949</v>
      </c>
    </row>
    <row r="64" spans="1:20" x14ac:dyDescent="0.25">
      <c r="A64" t="s">
        <v>2536</v>
      </c>
      <c r="B64">
        <v>17.050545922195624</v>
      </c>
      <c r="D64">
        <f t="shared" si="10"/>
        <v>25.303659194259552</v>
      </c>
      <c r="S64" t="s">
        <v>2508</v>
      </c>
      <c r="T64">
        <v>24.889004684560341</v>
      </c>
    </row>
    <row r="65" spans="1:20" x14ac:dyDescent="0.25">
      <c r="A65" t="s">
        <v>2537</v>
      </c>
      <c r="B65">
        <v>17.056799535021174</v>
      </c>
      <c r="D65">
        <f t="shared" si="10"/>
        <v>25.312939793742562</v>
      </c>
      <c r="S65" t="s">
        <v>2509</v>
      </c>
      <c r="T65">
        <v>24.847556285022808</v>
      </c>
    </row>
    <row r="66" spans="1:20" x14ac:dyDescent="0.25">
      <c r="A66" t="s">
        <v>2538</v>
      </c>
      <c r="B66">
        <v>17.080535315902935</v>
      </c>
      <c r="D66">
        <f t="shared" si="10"/>
        <v>25.348164596096829</v>
      </c>
    </row>
    <row r="67" spans="1:20" x14ac:dyDescent="0.25">
      <c r="A67" t="s">
        <v>2539</v>
      </c>
      <c r="B67">
        <v>17.091834670328542</v>
      </c>
      <c r="D67">
        <f t="shared" si="10"/>
        <v>25.364933268185418</v>
      </c>
      <c r="S67" t="s">
        <v>2510</v>
      </c>
      <c r="T67">
        <v>24.999999999999986</v>
      </c>
    </row>
    <row r="68" spans="1:20" x14ac:dyDescent="0.25">
      <c r="A68" t="s">
        <v>2540</v>
      </c>
      <c r="B68">
        <v>17.079360524979009</v>
      </c>
      <c r="D68">
        <f t="shared" si="10"/>
        <v>25.346421161646159</v>
      </c>
      <c r="S68" t="s">
        <v>2511</v>
      </c>
      <c r="T68">
        <v>26.259944369111832</v>
      </c>
    </row>
    <row r="69" spans="1:20" x14ac:dyDescent="0.25">
      <c r="A69" t="s">
        <v>2541</v>
      </c>
      <c r="B69">
        <v>17.031903682147497</v>
      </c>
      <c r="D69">
        <f t="shared" si="10"/>
        <v>25.275993400393016</v>
      </c>
      <c r="S69" t="s">
        <v>2512</v>
      </c>
      <c r="T69">
        <v>27.575973592905374</v>
      </c>
    </row>
    <row r="70" spans="1:20" x14ac:dyDescent="0.25">
      <c r="S70" t="s">
        <v>2513</v>
      </c>
      <c r="T70">
        <v>27.882985154502567</v>
      </c>
    </row>
    <row r="71" spans="1:20" x14ac:dyDescent="0.25">
      <c r="A71" t="s">
        <v>2542</v>
      </c>
      <c r="B71">
        <v>27.808108716399754</v>
      </c>
      <c r="D71">
        <f>B71/27.8081087163998/4*100</f>
        <v>24.999999999999957</v>
      </c>
      <c r="S71" t="s">
        <v>2514</v>
      </c>
      <c r="T71">
        <v>27.85878614224384</v>
      </c>
    </row>
    <row r="72" spans="1:20" x14ac:dyDescent="0.25">
      <c r="A72" t="s">
        <v>2543</v>
      </c>
      <c r="B72">
        <v>28.630337630385348</v>
      </c>
      <c r="D72">
        <f t="shared" ref="D72:D78" si="11">B72/27.8081087163998/4*100</f>
        <v>25.73919888113484</v>
      </c>
      <c r="S72" t="s">
        <v>2515</v>
      </c>
      <c r="T72">
        <v>27.756437006206859</v>
      </c>
    </row>
    <row r="73" spans="1:20" x14ac:dyDescent="0.25">
      <c r="A73" t="s">
        <v>2544</v>
      </c>
      <c r="B73">
        <v>29.170145161438398</v>
      </c>
      <c r="D73">
        <f t="shared" si="11"/>
        <v>26.224495756731685</v>
      </c>
      <c r="S73" t="s">
        <v>2516</v>
      </c>
      <c r="T73">
        <v>27.620891514681063</v>
      </c>
    </row>
    <row r="74" spans="1:20" x14ac:dyDescent="0.25">
      <c r="A74" t="s">
        <v>2545</v>
      </c>
      <c r="B74">
        <v>29.327921346226525</v>
      </c>
      <c r="D74">
        <f t="shared" si="11"/>
        <v>26.366339441965014</v>
      </c>
      <c r="S74" t="s">
        <v>2517</v>
      </c>
      <c r="T74">
        <v>27.498015625179072</v>
      </c>
    </row>
    <row r="75" spans="1:20" x14ac:dyDescent="0.25">
      <c r="A75" t="s">
        <v>2546</v>
      </c>
      <c r="B75">
        <v>29.2660203393601</v>
      </c>
      <c r="D75">
        <f t="shared" si="11"/>
        <v>26.310689300941654</v>
      </c>
    </row>
    <row r="76" spans="1:20" x14ac:dyDescent="0.25">
      <c r="A76" t="s">
        <v>2547</v>
      </c>
      <c r="B76">
        <v>29.126666471621192</v>
      </c>
      <c r="D76">
        <f t="shared" si="11"/>
        <v>26.185407616775258</v>
      </c>
      <c r="S76" t="s">
        <v>2518</v>
      </c>
      <c r="T76">
        <v>25.000000000000011</v>
      </c>
    </row>
    <row r="77" spans="1:20" x14ac:dyDescent="0.25">
      <c r="A77" t="s">
        <v>2548</v>
      </c>
      <c r="B77">
        <v>29.155394281342435</v>
      </c>
      <c r="D77">
        <f t="shared" si="11"/>
        <v>26.211234444854636</v>
      </c>
      <c r="S77" t="s">
        <v>2519</v>
      </c>
      <c r="T77">
        <v>24.155044199122759</v>
      </c>
    </row>
    <row r="78" spans="1:20" x14ac:dyDescent="0.25">
      <c r="A78" t="s">
        <v>2549</v>
      </c>
      <c r="B78">
        <v>29.148912852342729</v>
      </c>
      <c r="D78">
        <f t="shared" si="11"/>
        <v>26.205407521253139</v>
      </c>
      <c r="S78" t="s">
        <v>2520</v>
      </c>
      <c r="T78">
        <v>23.21988094060757</v>
      </c>
    </row>
    <row r="79" spans="1:20" x14ac:dyDescent="0.25">
      <c r="S79" t="s">
        <v>2521</v>
      </c>
      <c r="T79">
        <v>22.997968119016917</v>
      </c>
    </row>
    <row r="80" spans="1:20" x14ac:dyDescent="0.25">
      <c r="A80" t="s">
        <v>2550</v>
      </c>
      <c r="B80">
        <v>31.272938402709293</v>
      </c>
      <c r="D80">
        <f>B80/31.2729384027093/4*100</f>
        <v>24.999999999999993</v>
      </c>
      <c r="S80" t="s">
        <v>2522</v>
      </c>
      <c r="T80">
        <v>22.985699604903115</v>
      </c>
    </row>
    <row r="81" spans="1:20" x14ac:dyDescent="0.25">
      <c r="A81" t="s">
        <v>2551</v>
      </c>
      <c r="B81">
        <v>30.851123461987346</v>
      </c>
      <c r="D81">
        <f t="shared" ref="D81:D87" si="12">B81/31.2729384027093/4*100</f>
        <v>24.662795565218289</v>
      </c>
      <c r="S81" t="s">
        <v>2523</v>
      </c>
      <c r="T81">
        <v>23.114841531341636</v>
      </c>
    </row>
    <row r="82" spans="1:20" x14ac:dyDescent="0.25">
      <c r="A82" t="s">
        <v>2552</v>
      </c>
      <c r="B82">
        <v>30.752175919973823</v>
      </c>
      <c r="D82">
        <f t="shared" si="12"/>
        <v>24.583695593271816</v>
      </c>
      <c r="S82" t="s">
        <v>2524</v>
      </c>
      <c r="T82">
        <v>23.179884685144021</v>
      </c>
    </row>
    <row r="83" spans="1:20" x14ac:dyDescent="0.25">
      <c r="A83" t="s">
        <v>2553</v>
      </c>
      <c r="B83">
        <v>30.634507175850118</v>
      </c>
      <c r="D83">
        <f t="shared" si="12"/>
        <v>24.489629645096066</v>
      </c>
      <c r="S83" t="s">
        <v>2525</v>
      </c>
      <c r="T83">
        <v>23.337478987516239</v>
      </c>
    </row>
    <row r="84" spans="1:20" x14ac:dyDescent="0.25">
      <c r="A84" t="s">
        <v>2554</v>
      </c>
      <c r="B84">
        <v>30.697877590708806</v>
      </c>
      <c r="D84">
        <f t="shared" si="12"/>
        <v>24.540288791706029</v>
      </c>
    </row>
    <row r="85" spans="1:20" x14ac:dyDescent="0.25">
      <c r="A85" t="s">
        <v>2555</v>
      </c>
      <c r="B85">
        <v>30.723765190981677</v>
      </c>
      <c r="D85">
        <f t="shared" si="12"/>
        <v>24.560983681277577</v>
      </c>
      <c r="S85" t="s">
        <v>2526</v>
      </c>
      <c r="T85">
        <v>24.999999999999979</v>
      </c>
    </row>
    <row r="86" spans="1:20" x14ac:dyDescent="0.25">
      <c r="A86" t="s">
        <v>2556</v>
      </c>
      <c r="B86">
        <v>30.772356531768814</v>
      </c>
      <c r="D86">
        <f t="shared" si="12"/>
        <v>24.599828240878445</v>
      </c>
      <c r="S86" t="s">
        <v>2527</v>
      </c>
      <c r="T86">
        <v>24.562802194531908</v>
      </c>
    </row>
    <row r="87" spans="1:20" x14ac:dyDescent="0.25">
      <c r="A87" t="s">
        <v>2557</v>
      </c>
      <c r="B87">
        <v>30.823729384819121</v>
      </c>
      <c r="D87">
        <f t="shared" si="12"/>
        <v>24.640896378119635</v>
      </c>
      <c r="S87" t="s">
        <v>2528</v>
      </c>
      <c r="T87">
        <v>23.913835232579778</v>
      </c>
    </row>
    <row r="88" spans="1:20" x14ac:dyDescent="0.25">
      <c r="S88" t="s">
        <v>2529</v>
      </c>
      <c r="T88">
        <v>23.865688961198899</v>
      </c>
    </row>
    <row r="89" spans="1:20" x14ac:dyDescent="0.25">
      <c r="A89" t="s">
        <v>2558</v>
      </c>
      <c r="B89">
        <v>23.994953212983532</v>
      </c>
      <c r="D89">
        <f>B89/23.9949532129835/4*100</f>
        <v>25.000000000000032</v>
      </c>
      <c r="S89" t="s">
        <v>2530</v>
      </c>
      <c r="T89">
        <v>23.839513200029074</v>
      </c>
    </row>
    <row r="90" spans="1:20" x14ac:dyDescent="0.25">
      <c r="A90" t="s">
        <v>2559</v>
      </c>
      <c r="B90">
        <v>23.692355631774436</v>
      </c>
      <c r="D90">
        <f t="shared" ref="D90:D96" si="13">B90/23.9949532129835/4*100</f>
        <v>24.684727889940905</v>
      </c>
      <c r="S90" t="s">
        <v>2531</v>
      </c>
      <c r="T90">
        <v>23.945614238532336</v>
      </c>
    </row>
    <row r="91" spans="1:20" x14ac:dyDescent="0.25">
      <c r="A91" t="s">
        <v>2560</v>
      </c>
      <c r="B91">
        <v>23.235934190017822</v>
      </c>
      <c r="D91">
        <f t="shared" si="13"/>
        <v>24.209188890442409</v>
      </c>
      <c r="S91" t="s">
        <v>2532</v>
      </c>
      <c r="T91">
        <v>23.878272256824616</v>
      </c>
    </row>
    <row r="92" spans="1:20" x14ac:dyDescent="0.25">
      <c r="A92" t="s">
        <v>2561</v>
      </c>
      <c r="B92">
        <v>23.210559681316017</v>
      </c>
      <c r="D92">
        <f t="shared" si="13"/>
        <v>24.182751551227184</v>
      </c>
      <c r="S92" t="s">
        <v>2533</v>
      </c>
      <c r="T92">
        <v>23.880936461788334</v>
      </c>
    </row>
    <row r="93" spans="1:20" x14ac:dyDescent="0.25">
      <c r="A93" t="s">
        <v>2562</v>
      </c>
      <c r="B93">
        <v>23.189310868444892</v>
      </c>
      <c r="D93">
        <f t="shared" si="13"/>
        <v>24.160612715736949</v>
      </c>
    </row>
    <row r="94" spans="1:20" x14ac:dyDescent="0.25">
      <c r="A94" t="s">
        <v>2563</v>
      </c>
      <c r="B94">
        <v>23.303991494940323</v>
      </c>
      <c r="D94">
        <f t="shared" si="13"/>
        <v>24.280096827122275</v>
      </c>
      <c r="S94" t="s">
        <v>2534</v>
      </c>
      <c r="T94">
        <v>24.999999999999964</v>
      </c>
    </row>
    <row r="95" spans="1:20" x14ac:dyDescent="0.25">
      <c r="A95" t="s">
        <v>2564</v>
      </c>
      <c r="B95">
        <v>23.201967256522465</v>
      </c>
      <c r="D95">
        <f t="shared" si="13"/>
        <v>24.173799226213998</v>
      </c>
      <c r="S95" t="s">
        <v>2535</v>
      </c>
      <c r="T95">
        <v>25.030531046778165</v>
      </c>
    </row>
    <row r="96" spans="1:20" x14ac:dyDescent="0.25">
      <c r="A96" t="s">
        <v>2565</v>
      </c>
      <c r="B96">
        <v>23.204237424237313</v>
      </c>
      <c r="D96">
        <f t="shared" si="13"/>
        <v>24.176164481622813</v>
      </c>
      <c r="S96" t="s">
        <v>2536</v>
      </c>
      <c r="T96">
        <v>25.303659194259552</v>
      </c>
    </row>
    <row r="97" spans="1:20" x14ac:dyDescent="0.25">
      <c r="S97" t="s">
        <v>2537</v>
      </c>
      <c r="T97">
        <v>25.312939793742562</v>
      </c>
    </row>
    <row r="98" spans="1:20" x14ac:dyDescent="0.25">
      <c r="A98" t="s">
        <v>2566</v>
      </c>
      <c r="B98">
        <v>16.745395675485515</v>
      </c>
      <c r="D98">
        <f>B98/16.7453956754855/4*100</f>
        <v>25.000000000000021</v>
      </c>
      <c r="S98" t="s">
        <v>2538</v>
      </c>
      <c r="T98">
        <v>25.348164596096829</v>
      </c>
    </row>
    <row r="99" spans="1:20" x14ac:dyDescent="0.25">
      <c r="A99" t="s">
        <v>2567</v>
      </c>
      <c r="B99">
        <v>16.756894637792204</v>
      </c>
      <c r="D99">
        <f t="shared" ref="D99:D105" si="14">B99/16.7453956754855/4*100</f>
        <v>25.017167349356122</v>
      </c>
      <c r="S99" t="s">
        <v>2539</v>
      </c>
      <c r="T99">
        <v>25.364933268185418</v>
      </c>
    </row>
    <row r="100" spans="1:20" x14ac:dyDescent="0.25">
      <c r="A100" t="s">
        <v>2568</v>
      </c>
      <c r="B100">
        <v>16.916823399076144</v>
      </c>
      <c r="D100">
        <f t="shared" si="14"/>
        <v>25.255932626067484</v>
      </c>
      <c r="S100" t="s">
        <v>2540</v>
      </c>
      <c r="T100">
        <v>25.346421161646159</v>
      </c>
    </row>
    <row r="101" spans="1:20" x14ac:dyDescent="0.25">
      <c r="A101" t="s">
        <v>2569</v>
      </c>
      <c r="B101">
        <v>16.932122081642781</v>
      </c>
      <c r="D101">
        <f t="shared" si="14"/>
        <v>25.278772759055553</v>
      </c>
      <c r="S101" t="s">
        <v>2541</v>
      </c>
      <c r="T101">
        <v>25.275993400393016</v>
      </c>
    </row>
    <row r="102" spans="1:20" x14ac:dyDescent="0.25">
      <c r="A102" t="s">
        <v>2570</v>
      </c>
      <c r="B102">
        <v>16.948176538024757</v>
      </c>
      <c r="D102">
        <f t="shared" si="14"/>
        <v>25.302741222824785</v>
      </c>
    </row>
    <row r="103" spans="1:20" x14ac:dyDescent="0.25">
      <c r="A103" t="s">
        <v>2571</v>
      </c>
      <c r="B103">
        <v>16.971902059949237</v>
      </c>
      <c r="D103">
        <f t="shared" si="14"/>
        <v>25.338162186270896</v>
      </c>
      <c r="S103" t="s">
        <v>2542</v>
      </c>
      <c r="T103">
        <v>24.999999999999957</v>
      </c>
    </row>
    <row r="104" spans="1:20" x14ac:dyDescent="0.25">
      <c r="A104" t="s">
        <v>2572</v>
      </c>
      <c r="B104">
        <v>16.943218664311608</v>
      </c>
      <c r="D104">
        <f t="shared" si="14"/>
        <v>25.295339376655807</v>
      </c>
      <c r="S104" t="s">
        <v>2543</v>
      </c>
      <c r="T104">
        <v>25.73919888113484</v>
      </c>
    </row>
    <row r="105" spans="1:20" x14ac:dyDescent="0.25">
      <c r="A105" t="s">
        <v>2573</v>
      </c>
      <c r="B105">
        <v>16.895475559847174</v>
      </c>
      <c r="D105">
        <f t="shared" si="14"/>
        <v>25.224061418538746</v>
      </c>
      <c r="S105" t="s">
        <v>2544</v>
      </c>
      <c r="T105">
        <v>26.224495756731685</v>
      </c>
    </row>
    <row r="106" spans="1:20" x14ac:dyDescent="0.25">
      <c r="S106" t="s">
        <v>2545</v>
      </c>
      <c r="T106">
        <v>26.366339441965014</v>
      </c>
    </row>
    <row r="107" spans="1:20" x14ac:dyDescent="0.25">
      <c r="A107" t="s">
        <v>2574</v>
      </c>
      <c r="B107">
        <v>27.770332102038907</v>
      </c>
      <c r="D107">
        <f>B107/27.7703321020389/4*100</f>
        <v>25.000000000000007</v>
      </c>
      <c r="S107" t="s">
        <v>2546</v>
      </c>
      <c r="T107">
        <v>26.310689300941654</v>
      </c>
    </row>
    <row r="108" spans="1:20" x14ac:dyDescent="0.25">
      <c r="A108" t="s">
        <v>2575</v>
      </c>
      <c r="B108">
        <v>28.540502600224439</v>
      </c>
      <c r="D108">
        <f t="shared" ref="D108:D114" si="15">B108/27.7703321020389/4*100</f>
        <v>25.693339294031158</v>
      </c>
      <c r="S108" t="s">
        <v>2547</v>
      </c>
      <c r="T108">
        <v>26.185407616775258</v>
      </c>
    </row>
    <row r="109" spans="1:20" x14ac:dyDescent="0.25">
      <c r="A109" t="s">
        <v>2576</v>
      </c>
      <c r="B109">
        <v>29.056468479072269</v>
      </c>
      <c r="D109">
        <f t="shared" si="15"/>
        <v>26.157833089920935</v>
      </c>
      <c r="S109" t="s">
        <v>2548</v>
      </c>
      <c r="T109">
        <v>26.211234444854636</v>
      </c>
    </row>
    <row r="110" spans="1:20" x14ac:dyDescent="0.25">
      <c r="A110" t="s">
        <v>2577</v>
      </c>
      <c r="B110">
        <v>29.213551843525359</v>
      </c>
      <c r="D110">
        <f t="shared" si="15"/>
        <v>26.299246022863098</v>
      </c>
      <c r="S110" t="s">
        <v>2549</v>
      </c>
      <c r="T110">
        <v>26.205407521253139</v>
      </c>
    </row>
    <row r="111" spans="1:20" x14ac:dyDescent="0.25">
      <c r="A111" t="s">
        <v>2578</v>
      </c>
      <c r="B111">
        <v>29.155058458779187</v>
      </c>
      <c r="D111">
        <f t="shared" si="15"/>
        <v>26.246587861870239</v>
      </c>
    </row>
    <row r="112" spans="1:20" x14ac:dyDescent="0.25">
      <c r="A112" t="s">
        <v>2579</v>
      </c>
      <c r="B112">
        <v>29.031194962577729</v>
      </c>
      <c r="D112">
        <f t="shared" si="15"/>
        <v>26.135080826460712</v>
      </c>
      <c r="S112" t="s">
        <v>2550</v>
      </c>
      <c r="T112">
        <v>24.999999999999993</v>
      </c>
    </row>
    <row r="113" spans="1:20" x14ac:dyDescent="0.25">
      <c r="A113" t="s">
        <v>2580</v>
      </c>
      <c r="B113">
        <v>29.05563169578252</v>
      </c>
      <c r="D113">
        <f t="shared" si="15"/>
        <v>26.157079783040526</v>
      </c>
      <c r="S113" t="s">
        <v>2551</v>
      </c>
      <c r="T113">
        <v>24.662795565218289</v>
      </c>
    </row>
    <row r="114" spans="1:20" x14ac:dyDescent="0.25">
      <c r="A114" t="s">
        <v>2581</v>
      </c>
      <c r="B114">
        <v>29.048825612853424</v>
      </c>
      <c r="D114">
        <f t="shared" si="15"/>
        <v>26.150952666065397</v>
      </c>
      <c r="S114" t="s">
        <v>2552</v>
      </c>
      <c r="T114">
        <v>24.583695593271816</v>
      </c>
    </row>
    <row r="115" spans="1:20" x14ac:dyDescent="0.25">
      <c r="S115" t="s">
        <v>2553</v>
      </c>
      <c r="T115">
        <v>24.489629645096066</v>
      </c>
    </row>
    <row r="116" spans="1:20" x14ac:dyDescent="0.25">
      <c r="A116" t="s">
        <v>2582</v>
      </c>
      <c r="B116">
        <v>31.489319009492039</v>
      </c>
      <c r="D116">
        <f>B116/31.489319009492/4*100</f>
        <v>25.000000000000032</v>
      </c>
      <c r="S116" t="s">
        <v>2554</v>
      </c>
      <c r="T116">
        <v>24.540288791706029</v>
      </c>
    </row>
    <row r="117" spans="1:20" x14ac:dyDescent="0.25">
      <c r="A117" t="s">
        <v>2583</v>
      </c>
      <c r="B117">
        <v>31.010247130208924</v>
      </c>
      <c r="D117">
        <f t="shared" ref="D117:D123" si="16">B117/31.489319009492/4*100</f>
        <v>24.619655255851463</v>
      </c>
      <c r="S117" t="s">
        <v>2555</v>
      </c>
      <c r="T117">
        <v>24.560983681277577</v>
      </c>
    </row>
    <row r="118" spans="1:20" x14ac:dyDescent="0.25">
      <c r="A118" t="s">
        <v>2584</v>
      </c>
      <c r="B118">
        <v>30.790773931833769</v>
      </c>
      <c r="D118">
        <f t="shared" si="16"/>
        <v>24.445411095229097</v>
      </c>
      <c r="S118" t="s">
        <v>2556</v>
      </c>
      <c r="T118">
        <v>24.599828240878445</v>
      </c>
    </row>
    <row r="119" spans="1:20" x14ac:dyDescent="0.25">
      <c r="A119" t="s">
        <v>2585</v>
      </c>
      <c r="B119">
        <v>30.643766393515843</v>
      </c>
      <c r="D119">
        <f t="shared" si="16"/>
        <v>24.328698871098737</v>
      </c>
      <c r="S119" t="s">
        <v>2557</v>
      </c>
      <c r="T119">
        <v>24.640896378119635</v>
      </c>
    </row>
    <row r="120" spans="1:20" x14ac:dyDescent="0.25">
      <c r="A120" t="s">
        <v>2586</v>
      </c>
      <c r="B120">
        <v>30.707454134751167</v>
      </c>
      <c r="D120">
        <f t="shared" si="16"/>
        <v>24.379261842320922</v>
      </c>
    </row>
    <row r="121" spans="1:20" x14ac:dyDescent="0.25">
      <c r="A121" t="s">
        <v>2587</v>
      </c>
      <c r="B121">
        <v>30.692911482532715</v>
      </c>
      <c r="D121">
        <f t="shared" si="16"/>
        <v>24.367716139940008</v>
      </c>
      <c r="S121" t="s">
        <v>2558</v>
      </c>
      <c r="T121">
        <v>25.000000000000032</v>
      </c>
    </row>
    <row r="122" spans="1:20" x14ac:dyDescent="0.25">
      <c r="A122" t="s">
        <v>2588</v>
      </c>
      <c r="B122">
        <v>30.799182383383407</v>
      </c>
      <c r="D122">
        <f t="shared" si="16"/>
        <v>24.45208673304386</v>
      </c>
      <c r="S122" t="s">
        <v>2559</v>
      </c>
      <c r="T122">
        <v>24.684727889940905</v>
      </c>
    </row>
    <row r="123" spans="1:20" x14ac:dyDescent="0.25">
      <c r="A123" t="s">
        <v>2589</v>
      </c>
      <c r="B123">
        <v>30.851461403062093</v>
      </c>
      <c r="D123">
        <f t="shared" si="16"/>
        <v>24.493592092101423</v>
      </c>
      <c r="S123" t="s">
        <v>2560</v>
      </c>
      <c r="T123">
        <v>24.209188890442409</v>
      </c>
    </row>
    <row r="124" spans="1:20" x14ac:dyDescent="0.25">
      <c r="S124" t="s">
        <v>2561</v>
      </c>
      <c r="T124">
        <v>24.182751551227184</v>
      </c>
    </row>
    <row r="125" spans="1:20" x14ac:dyDescent="0.25">
      <c r="S125" t="s">
        <v>2562</v>
      </c>
      <c r="T125">
        <v>24.160612715736949</v>
      </c>
    </row>
    <row r="126" spans="1:20" x14ac:dyDescent="0.25">
      <c r="S126" t="s">
        <v>2563</v>
      </c>
      <c r="T126">
        <v>24.280096827122275</v>
      </c>
    </row>
    <row r="127" spans="1:20" x14ac:dyDescent="0.25">
      <c r="S127" t="s">
        <v>2564</v>
      </c>
      <c r="T127">
        <v>24.173799226213998</v>
      </c>
    </row>
    <row r="128" spans="1:20" x14ac:dyDescent="0.25">
      <c r="S128" t="s">
        <v>2565</v>
      </c>
      <c r="T128">
        <v>24.176164481622813</v>
      </c>
    </row>
    <row r="130" spans="19:20" x14ac:dyDescent="0.25">
      <c r="S130" t="s">
        <v>2566</v>
      </c>
      <c r="T130">
        <v>25.000000000000021</v>
      </c>
    </row>
    <row r="131" spans="19:20" x14ac:dyDescent="0.25">
      <c r="S131" t="s">
        <v>2567</v>
      </c>
      <c r="T131">
        <v>25.017167349356122</v>
      </c>
    </row>
    <row r="132" spans="19:20" x14ac:dyDescent="0.25">
      <c r="S132" t="s">
        <v>2568</v>
      </c>
      <c r="T132">
        <v>25.255932626067484</v>
      </c>
    </row>
    <row r="133" spans="19:20" x14ac:dyDescent="0.25">
      <c r="S133" t="s">
        <v>2569</v>
      </c>
      <c r="T133">
        <v>25.278772759055553</v>
      </c>
    </row>
    <row r="134" spans="19:20" x14ac:dyDescent="0.25">
      <c r="S134" t="s">
        <v>2570</v>
      </c>
      <c r="T134">
        <v>25.302741222824785</v>
      </c>
    </row>
    <row r="135" spans="19:20" x14ac:dyDescent="0.25">
      <c r="S135" t="s">
        <v>2571</v>
      </c>
      <c r="T135">
        <v>25.338162186270896</v>
      </c>
    </row>
    <row r="136" spans="19:20" x14ac:dyDescent="0.25">
      <c r="S136" t="s">
        <v>2572</v>
      </c>
      <c r="T136">
        <v>25.295339376655807</v>
      </c>
    </row>
    <row r="137" spans="19:20" x14ac:dyDescent="0.25">
      <c r="S137" t="s">
        <v>2573</v>
      </c>
      <c r="T137">
        <v>25.224061418538746</v>
      </c>
    </row>
    <row r="139" spans="19:20" x14ac:dyDescent="0.25">
      <c r="S139" t="s">
        <v>2574</v>
      </c>
      <c r="T139">
        <v>25.000000000000007</v>
      </c>
    </row>
    <row r="140" spans="19:20" x14ac:dyDescent="0.25">
      <c r="S140" t="s">
        <v>2575</v>
      </c>
      <c r="T140">
        <v>25.693339294031158</v>
      </c>
    </row>
    <row r="141" spans="19:20" x14ac:dyDescent="0.25">
      <c r="S141" t="s">
        <v>2576</v>
      </c>
      <c r="T141">
        <v>26.157833089920935</v>
      </c>
    </row>
    <row r="142" spans="19:20" x14ac:dyDescent="0.25">
      <c r="S142" t="s">
        <v>2577</v>
      </c>
      <c r="T142">
        <v>26.299246022863098</v>
      </c>
    </row>
    <row r="143" spans="19:20" x14ac:dyDescent="0.25">
      <c r="S143" t="s">
        <v>2578</v>
      </c>
      <c r="T143">
        <v>26.246587861870239</v>
      </c>
    </row>
    <row r="144" spans="19:20" x14ac:dyDescent="0.25">
      <c r="S144" t="s">
        <v>2579</v>
      </c>
      <c r="T144">
        <v>26.135080826460712</v>
      </c>
    </row>
    <row r="145" spans="19:20" x14ac:dyDescent="0.25">
      <c r="S145" t="s">
        <v>2580</v>
      </c>
      <c r="T145">
        <v>26.157079783040526</v>
      </c>
    </row>
    <row r="146" spans="19:20" x14ac:dyDescent="0.25">
      <c r="S146" t="s">
        <v>2581</v>
      </c>
      <c r="T146">
        <v>26.150952666065397</v>
      </c>
    </row>
    <row r="148" spans="19:20" x14ac:dyDescent="0.25">
      <c r="S148" t="s">
        <v>2582</v>
      </c>
      <c r="T148">
        <v>25.000000000000032</v>
      </c>
    </row>
    <row r="149" spans="19:20" x14ac:dyDescent="0.25">
      <c r="S149" t="s">
        <v>2583</v>
      </c>
      <c r="T149">
        <v>24.619655255851463</v>
      </c>
    </row>
    <row r="150" spans="19:20" x14ac:dyDescent="0.25">
      <c r="S150" t="s">
        <v>2584</v>
      </c>
      <c r="T150">
        <v>24.445411095229097</v>
      </c>
    </row>
    <row r="151" spans="19:20" x14ac:dyDescent="0.25">
      <c r="S151" t="s">
        <v>2585</v>
      </c>
      <c r="T151">
        <v>24.328698871098737</v>
      </c>
    </row>
    <row r="152" spans="19:20" x14ac:dyDescent="0.25">
      <c r="S152" t="s">
        <v>2586</v>
      </c>
      <c r="T152">
        <v>24.379261842320922</v>
      </c>
    </row>
    <row r="153" spans="19:20" x14ac:dyDescent="0.25">
      <c r="S153" t="s">
        <v>2587</v>
      </c>
      <c r="T153">
        <v>24.367716139940008</v>
      </c>
    </row>
    <row r="154" spans="19:20" x14ac:dyDescent="0.25">
      <c r="S154" t="s">
        <v>2588</v>
      </c>
      <c r="T154">
        <v>24.45208673304386</v>
      </c>
    </row>
    <row r="155" spans="19:20" x14ac:dyDescent="0.25">
      <c r="S155" t="s">
        <v>2589</v>
      </c>
      <c r="T155">
        <v>24.493592092101423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Y582"/>
  <sheetViews>
    <sheetView workbookViewId="0">
      <selection activeCell="AI22" sqref="AI22"/>
    </sheetView>
  </sheetViews>
  <sheetFormatPr defaultRowHeight="15" x14ac:dyDescent="0.25"/>
  <sheetData>
    <row r="1" spans="1:129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1908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1909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1910</v>
      </c>
      <c r="BM1" s="1" t="s">
        <v>90</v>
      </c>
      <c r="BN1" s="1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1" t="s">
        <v>105</v>
      </c>
      <c r="CC1" s="1" t="s">
        <v>106</v>
      </c>
      <c r="CD1" s="1" t="s">
        <v>107</v>
      </c>
      <c r="CE1" s="1" t="s">
        <v>108</v>
      </c>
      <c r="CF1" s="1" t="s">
        <v>1911</v>
      </c>
      <c r="CG1" s="1" t="s">
        <v>109</v>
      </c>
      <c r="CH1" s="1" t="s">
        <v>1912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1913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127</v>
      </c>
      <c r="DB1" s="1" t="s">
        <v>128</v>
      </c>
      <c r="DC1" s="1" t="s">
        <v>129</v>
      </c>
      <c r="DD1" s="1" t="s">
        <v>130</v>
      </c>
      <c r="DE1" s="1" t="s">
        <v>131</v>
      </c>
      <c r="DF1" s="1" t="s">
        <v>132</v>
      </c>
      <c r="DG1" s="1" t="s">
        <v>133</v>
      </c>
      <c r="DH1" s="1" t="s">
        <v>134</v>
      </c>
      <c r="DI1" s="1" t="s">
        <v>135</v>
      </c>
      <c r="DJ1" s="1" t="s">
        <v>136</v>
      </c>
      <c r="DK1" s="1" t="s">
        <v>137</v>
      </c>
      <c r="DL1" s="1" t="s">
        <v>138</v>
      </c>
      <c r="DM1" s="1" t="s">
        <v>139</v>
      </c>
      <c r="DN1" s="1" t="s">
        <v>140</v>
      </c>
      <c r="DO1" s="1" t="s">
        <v>141</v>
      </c>
      <c r="DP1" s="1" t="s">
        <v>142</v>
      </c>
      <c r="DQ1" s="1" t="s">
        <v>143</v>
      </c>
      <c r="DR1" s="1" t="s">
        <v>144</v>
      </c>
      <c r="DS1" s="1" t="s">
        <v>145</v>
      </c>
      <c r="DT1" s="1" t="s">
        <v>146</v>
      </c>
      <c r="DU1" s="1" t="s">
        <v>147</v>
      </c>
      <c r="DV1" s="1" t="s">
        <v>148</v>
      </c>
      <c r="DW1" s="1" t="s">
        <v>149</v>
      </c>
      <c r="DX1" s="1" t="s">
        <v>150</v>
      </c>
      <c r="DY1" s="1" t="s">
        <v>151</v>
      </c>
    </row>
    <row r="2" spans="1:129" x14ac:dyDescent="0.25">
      <c r="A2" s="1">
        <v>0</v>
      </c>
      <c r="B2">
        <v>198285</v>
      </c>
      <c r="C2">
        <v>125734</v>
      </c>
      <c r="D2">
        <v>185852</v>
      </c>
      <c r="E2">
        <v>12</v>
      </c>
      <c r="F2">
        <v>225767</v>
      </c>
      <c r="G2">
        <v>125115</v>
      </c>
      <c r="H2">
        <v>85377</v>
      </c>
      <c r="I2">
        <v>128091</v>
      </c>
      <c r="J2">
        <v>12</v>
      </c>
      <c r="K2">
        <v>146793</v>
      </c>
      <c r="L2">
        <v>172972</v>
      </c>
      <c r="M2">
        <v>131683</v>
      </c>
      <c r="N2">
        <v>214842</v>
      </c>
      <c r="O2">
        <v>22</v>
      </c>
      <c r="P2">
        <v>220023</v>
      </c>
      <c r="Q2">
        <v>1</v>
      </c>
      <c r="R2">
        <v>1</v>
      </c>
      <c r="S2">
        <v>3</v>
      </c>
      <c r="T2">
        <v>49</v>
      </c>
      <c r="U2">
        <v>7</v>
      </c>
      <c r="V2">
        <v>267082</v>
      </c>
      <c r="W2">
        <v>157750</v>
      </c>
      <c r="X2">
        <v>221534</v>
      </c>
      <c r="Y2">
        <v>11</v>
      </c>
      <c r="Z2">
        <v>283211</v>
      </c>
      <c r="AA2">
        <v>129227</v>
      </c>
      <c r="AB2">
        <v>89248</v>
      </c>
      <c r="AC2">
        <v>131868</v>
      </c>
      <c r="AD2">
        <v>7</v>
      </c>
      <c r="AE2">
        <v>153152</v>
      </c>
      <c r="AF2">
        <v>86009</v>
      </c>
      <c r="AG2">
        <v>66070</v>
      </c>
      <c r="AH2">
        <v>96991</v>
      </c>
      <c r="AI2">
        <v>9</v>
      </c>
      <c r="AJ2">
        <v>104618</v>
      </c>
      <c r="AK2">
        <v>1</v>
      </c>
      <c r="AL2">
        <v>118809</v>
      </c>
      <c r="AM2">
        <v>98346</v>
      </c>
      <c r="AN2">
        <v>160376</v>
      </c>
      <c r="AO2">
        <v>9</v>
      </c>
      <c r="AP2">
        <v>159771</v>
      </c>
      <c r="AQ2">
        <v>3</v>
      </c>
      <c r="AS2">
        <v>1</v>
      </c>
      <c r="AT2">
        <v>33</v>
      </c>
      <c r="AU2">
        <v>2</v>
      </c>
      <c r="AV2">
        <v>146752</v>
      </c>
      <c r="AW2">
        <v>110355</v>
      </c>
      <c r="AX2">
        <v>156860</v>
      </c>
      <c r="AY2">
        <v>10</v>
      </c>
      <c r="AZ2">
        <v>187507</v>
      </c>
      <c r="BA2">
        <v>2</v>
      </c>
      <c r="BB2">
        <v>183397</v>
      </c>
      <c r="BC2">
        <v>127897</v>
      </c>
      <c r="BD2">
        <v>189584</v>
      </c>
      <c r="BE2">
        <v>7</v>
      </c>
      <c r="BF2">
        <v>216197</v>
      </c>
      <c r="BG2">
        <v>129319</v>
      </c>
      <c r="BH2">
        <v>104613</v>
      </c>
      <c r="BI2">
        <v>145237</v>
      </c>
      <c r="BJ2">
        <v>7</v>
      </c>
      <c r="BK2">
        <v>153252</v>
      </c>
      <c r="BM2">
        <v>207425</v>
      </c>
      <c r="BN2">
        <v>169077</v>
      </c>
      <c r="BO2">
        <v>272730</v>
      </c>
      <c r="BP2">
        <v>15</v>
      </c>
      <c r="BQ2">
        <v>278584</v>
      </c>
      <c r="BR2">
        <v>5</v>
      </c>
      <c r="BS2">
        <v>3</v>
      </c>
      <c r="BT2">
        <v>7</v>
      </c>
      <c r="BU2">
        <v>55</v>
      </c>
      <c r="BV2">
        <v>1</v>
      </c>
      <c r="BW2">
        <v>231164</v>
      </c>
      <c r="BX2">
        <v>168096</v>
      </c>
      <c r="BY2">
        <v>230075</v>
      </c>
      <c r="BZ2">
        <v>23</v>
      </c>
      <c r="CA2">
        <v>284581</v>
      </c>
      <c r="CB2">
        <v>1</v>
      </c>
      <c r="CD2">
        <v>1</v>
      </c>
      <c r="CE2">
        <v>8</v>
      </c>
      <c r="CJ2">
        <v>6</v>
      </c>
      <c r="CL2">
        <v>2</v>
      </c>
      <c r="CM2">
        <v>2</v>
      </c>
      <c r="CN2">
        <v>1</v>
      </c>
      <c r="CO2">
        <v>9</v>
      </c>
      <c r="CP2">
        <v>1</v>
      </c>
      <c r="CQ2">
        <v>7</v>
      </c>
      <c r="CR2">
        <v>5</v>
      </c>
      <c r="CS2">
        <v>8</v>
      </c>
      <c r="CT2">
        <v>135</v>
      </c>
      <c r="CU2">
        <v>8</v>
      </c>
      <c r="CV2">
        <v>2</v>
      </c>
      <c r="CY2">
        <v>15</v>
      </c>
      <c r="CZ2">
        <v>1</v>
      </c>
      <c r="DA2">
        <v>230851</v>
      </c>
      <c r="DB2">
        <v>155244</v>
      </c>
      <c r="DC2">
        <v>224754</v>
      </c>
      <c r="DD2">
        <v>18</v>
      </c>
      <c r="DE2">
        <v>283595</v>
      </c>
      <c r="DF2">
        <v>159954</v>
      </c>
      <c r="DG2">
        <v>109842</v>
      </c>
      <c r="DH2">
        <v>162449</v>
      </c>
      <c r="DI2">
        <v>9</v>
      </c>
      <c r="DJ2">
        <v>189032</v>
      </c>
      <c r="DK2">
        <v>202590</v>
      </c>
      <c r="DL2">
        <v>161817</v>
      </c>
      <c r="DM2">
        <v>251941</v>
      </c>
      <c r="DN2">
        <v>12</v>
      </c>
      <c r="DO2">
        <v>264551</v>
      </c>
      <c r="DP2">
        <v>5</v>
      </c>
      <c r="DQ2">
        <v>2</v>
      </c>
      <c r="DR2">
        <v>5</v>
      </c>
      <c r="DS2">
        <v>57</v>
      </c>
      <c r="DT2">
        <v>3</v>
      </c>
      <c r="DU2">
        <v>291051</v>
      </c>
      <c r="DV2">
        <v>199558</v>
      </c>
      <c r="DW2">
        <v>278041</v>
      </c>
      <c r="DX2">
        <v>14</v>
      </c>
      <c r="DY2">
        <v>369076</v>
      </c>
    </row>
    <row r="3" spans="1:129" x14ac:dyDescent="0.25">
      <c r="A3" s="1">
        <v>1</v>
      </c>
      <c r="B3">
        <v>194097</v>
      </c>
      <c r="C3">
        <v>125670</v>
      </c>
      <c r="D3">
        <v>191077</v>
      </c>
      <c r="E3">
        <v>5</v>
      </c>
      <c r="F3">
        <v>230912</v>
      </c>
      <c r="G3">
        <v>128349</v>
      </c>
      <c r="H3">
        <v>85834</v>
      </c>
      <c r="I3">
        <v>134876</v>
      </c>
      <c r="J3">
        <v>2</v>
      </c>
      <c r="K3">
        <v>149062</v>
      </c>
      <c r="L3">
        <v>168708</v>
      </c>
      <c r="M3">
        <v>128622</v>
      </c>
      <c r="N3">
        <v>220223</v>
      </c>
      <c r="O3">
        <v>4</v>
      </c>
      <c r="P3">
        <v>214502</v>
      </c>
      <c r="Q3">
        <v>8</v>
      </c>
      <c r="R3">
        <v>9</v>
      </c>
      <c r="S3">
        <v>14</v>
      </c>
      <c r="T3">
        <v>14</v>
      </c>
      <c r="U3">
        <v>7</v>
      </c>
      <c r="V3">
        <v>220119</v>
      </c>
      <c r="W3">
        <v>152706</v>
      </c>
      <c r="X3">
        <v>225071</v>
      </c>
      <c r="Y3">
        <v>6</v>
      </c>
      <c r="Z3">
        <v>280809</v>
      </c>
      <c r="AA3">
        <v>123928</v>
      </c>
      <c r="AB3">
        <v>87256</v>
      </c>
      <c r="AC3">
        <v>134881</v>
      </c>
      <c r="AD3">
        <v>4</v>
      </c>
      <c r="AE3">
        <v>154328</v>
      </c>
      <c r="AF3">
        <v>87017</v>
      </c>
      <c r="AG3">
        <v>67480</v>
      </c>
      <c r="AH3">
        <v>103531</v>
      </c>
      <c r="AI3">
        <v>3</v>
      </c>
      <c r="AJ3">
        <v>107871</v>
      </c>
      <c r="AL3">
        <v>115913</v>
      </c>
      <c r="AM3">
        <v>96720</v>
      </c>
      <c r="AN3">
        <v>164088</v>
      </c>
      <c r="AO3">
        <v>3</v>
      </c>
      <c r="AP3">
        <v>156044</v>
      </c>
      <c r="AQ3">
        <v>8</v>
      </c>
      <c r="AR3">
        <v>9</v>
      </c>
      <c r="AS3">
        <v>8</v>
      </c>
      <c r="AT3">
        <v>12</v>
      </c>
      <c r="AU3">
        <v>6</v>
      </c>
      <c r="AV3">
        <v>142440</v>
      </c>
      <c r="AW3">
        <v>106630</v>
      </c>
      <c r="AX3">
        <v>159240</v>
      </c>
      <c r="AY3">
        <v>1</v>
      </c>
      <c r="AZ3">
        <v>185384</v>
      </c>
      <c r="BB3">
        <v>173651</v>
      </c>
      <c r="BC3">
        <v>121387</v>
      </c>
      <c r="BD3">
        <v>193500</v>
      </c>
      <c r="BE3">
        <v>2</v>
      </c>
      <c r="BF3">
        <v>213258</v>
      </c>
      <c r="BG3">
        <v>133990</v>
      </c>
      <c r="BH3">
        <v>104251</v>
      </c>
      <c r="BI3">
        <v>161486</v>
      </c>
      <c r="BJ3">
        <v>4</v>
      </c>
      <c r="BK3">
        <v>161194</v>
      </c>
      <c r="BL3">
        <v>1</v>
      </c>
      <c r="BM3">
        <v>196765</v>
      </c>
      <c r="BN3">
        <v>162640</v>
      </c>
      <c r="BO3">
        <v>278997</v>
      </c>
      <c r="BP3">
        <v>9</v>
      </c>
      <c r="BQ3">
        <v>261478</v>
      </c>
      <c r="BR3">
        <v>8</v>
      </c>
      <c r="BS3">
        <v>9</v>
      </c>
      <c r="BT3">
        <v>15</v>
      </c>
      <c r="BU3">
        <v>22</v>
      </c>
      <c r="BV3">
        <v>13</v>
      </c>
      <c r="BW3">
        <v>222587</v>
      </c>
      <c r="BX3">
        <v>163868</v>
      </c>
      <c r="BY3">
        <v>251940</v>
      </c>
      <c r="BZ3">
        <v>3</v>
      </c>
      <c r="CA3">
        <v>284532</v>
      </c>
      <c r="CB3">
        <v>3</v>
      </c>
      <c r="CC3">
        <v>1</v>
      </c>
      <c r="CD3">
        <v>3</v>
      </c>
      <c r="CE3">
        <v>9</v>
      </c>
      <c r="CF3">
        <v>5</v>
      </c>
      <c r="CG3">
        <v>1</v>
      </c>
      <c r="CH3">
        <v>1</v>
      </c>
      <c r="CI3">
        <v>1</v>
      </c>
      <c r="CJ3">
        <v>6</v>
      </c>
      <c r="CK3">
        <v>2</v>
      </c>
      <c r="CL3">
        <v>3</v>
      </c>
      <c r="CM3">
        <v>3</v>
      </c>
      <c r="CN3">
        <v>3</v>
      </c>
      <c r="CO3">
        <v>12</v>
      </c>
      <c r="CP3">
        <v>3</v>
      </c>
      <c r="CQ3">
        <v>72</v>
      </c>
      <c r="CR3">
        <v>40</v>
      </c>
      <c r="CS3">
        <v>73</v>
      </c>
      <c r="CT3">
        <v>55</v>
      </c>
      <c r="CU3">
        <v>89</v>
      </c>
      <c r="CV3">
        <v>3</v>
      </c>
      <c r="CW3">
        <v>1</v>
      </c>
      <c r="CX3">
        <v>3</v>
      </c>
      <c r="CY3">
        <v>11</v>
      </c>
      <c r="CZ3">
        <v>3</v>
      </c>
      <c r="DA3">
        <v>232844</v>
      </c>
      <c r="DB3">
        <v>182644</v>
      </c>
      <c r="DC3">
        <v>232685</v>
      </c>
      <c r="DD3">
        <v>5</v>
      </c>
      <c r="DE3">
        <v>287873</v>
      </c>
      <c r="DF3">
        <v>162020</v>
      </c>
      <c r="DG3">
        <v>109029</v>
      </c>
      <c r="DH3">
        <v>172623</v>
      </c>
      <c r="DI3">
        <v>2</v>
      </c>
      <c r="DJ3">
        <v>192085</v>
      </c>
      <c r="DK3">
        <v>198617</v>
      </c>
      <c r="DL3">
        <v>160919</v>
      </c>
      <c r="DM3">
        <v>263866</v>
      </c>
      <c r="DN3">
        <v>4</v>
      </c>
      <c r="DO3">
        <v>263104</v>
      </c>
      <c r="DP3">
        <v>9</v>
      </c>
      <c r="DQ3">
        <v>8</v>
      </c>
      <c r="DR3">
        <v>7</v>
      </c>
      <c r="DS3">
        <v>30</v>
      </c>
      <c r="DT3">
        <v>19</v>
      </c>
      <c r="DU3">
        <v>281451</v>
      </c>
      <c r="DV3">
        <v>191556</v>
      </c>
      <c r="DW3">
        <v>286401</v>
      </c>
      <c r="DX3">
        <v>9</v>
      </c>
      <c r="DY3">
        <v>364959</v>
      </c>
    </row>
    <row r="4" spans="1:129" x14ac:dyDescent="0.25">
      <c r="A4" s="1">
        <v>2</v>
      </c>
      <c r="B4">
        <v>174586</v>
      </c>
      <c r="C4">
        <v>127577</v>
      </c>
      <c r="D4">
        <v>199313</v>
      </c>
      <c r="E4">
        <v>17</v>
      </c>
      <c r="F4">
        <v>223030</v>
      </c>
      <c r="G4">
        <v>116868</v>
      </c>
      <c r="H4">
        <v>94731</v>
      </c>
      <c r="I4">
        <v>157825</v>
      </c>
      <c r="J4">
        <v>17</v>
      </c>
      <c r="K4">
        <v>147517</v>
      </c>
      <c r="L4">
        <v>161971</v>
      </c>
      <c r="M4">
        <v>136017</v>
      </c>
      <c r="N4">
        <v>234416</v>
      </c>
      <c r="O4">
        <v>12</v>
      </c>
      <c r="P4">
        <v>219730</v>
      </c>
      <c r="Q4">
        <v>2</v>
      </c>
      <c r="R4">
        <v>5</v>
      </c>
      <c r="S4">
        <v>5</v>
      </c>
      <c r="T4">
        <v>4</v>
      </c>
      <c r="U4">
        <v>9</v>
      </c>
      <c r="V4">
        <v>213333</v>
      </c>
      <c r="W4">
        <v>154811</v>
      </c>
      <c r="X4">
        <v>238151</v>
      </c>
      <c r="Y4">
        <v>24</v>
      </c>
      <c r="Z4">
        <v>280057</v>
      </c>
      <c r="AA4">
        <v>118721</v>
      </c>
      <c r="AB4">
        <v>90753</v>
      </c>
      <c r="AC4">
        <v>145628</v>
      </c>
      <c r="AD4">
        <v>6</v>
      </c>
      <c r="AE4">
        <v>156269</v>
      </c>
      <c r="AF4">
        <v>82825</v>
      </c>
      <c r="AG4">
        <v>66513</v>
      </c>
      <c r="AH4">
        <v>110752</v>
      </c>
      <c r="AI4">
        <v>5</v>
      </c>
      <c r="AJ4">
        <v>106500</v>
      </c>
      <c r="AL4">
        <v>117274</v>
      </c>
      <c r="AM4">
        <v>103012</v>
      </c>
      <c r="AN4">
        <v>182696</v>
      </c>
      <c r="AO4">
        <v>8</v>
      </c>
      <c r="AP4">
        <v>169527</v>
      </c>
      <c r="AQ4">
        <v>2</v>
      </c>
      <c r="AR4">
        <v>3</v>
      </c>
      <c r="AS4">
        <v>1</v>
      </c>
      <c r="AT4">
        <v>7</v>
      </c>
      <c r="AU4">
        <v>4</v>
      </c>
      <c r="AV4">
        <v>139496</v>
      </c>
      <c r="AW4">
        <v>107951</v>
      </c>
      <c r="AX4">
        <v>173469</v>
      </c>
      <c r="AY4">
        <v>10</v>
      </c>
      <c r="AZ4">
        <v>189288</v>
      </c>
      <c r="BB4">
        <v>156239</v>
      </c>
      <c r="BC4">
        <v>116134</v>
      </c>
      <c r="BD4">
        <v>203530</v>
      </c>
      <c r="BE4">
        <v>6</v>
      </c>
      <c r="BF4">
        <v>204097</v>
      </c>
      <c r="BG4">
        <v>123821</v>
      </c>
      <c r="BH4">
        <v>97615</v>
      </c>
      <c r="BI4">
        <v>171974</v>
      </c>
      <c r="BJ4">
        <v>13</v>
      </c>
      <c r="BK4">
        <v>155481</v>
      </c>
      <c r="BL4">
        <v>1</v>
      </c>
      <c r="BM4">
        <v>185762</v>
      </c>
      <c r="BN4">
        <v>166039</v>
      </c>
      <c r="BO4">
        <v>302470</v>
      </c>
      <c r="BP4">
        <v>12</v>
      </c>
      <c r="BQ4">
        <v>272893</v>
      </c>
      <c r="BR4">
        <v>5</v>
      </c>
      <c r="BS4">
        <v>5</v>
      </c>
      <c r="BT4">
        <v>8</v>
      </c>
      <c r="BU4">
        <v>8</v>
      </c>
      <c r="BV4">
        <v>6</v>
      </c>
      <c r="BW4">
        <v>204366</v>
      </c>
      <c r="BX4">
        <v>156983</v>
      </c>
      <c r="BY4">
        <v>255724</v>
      </c>
      <c r="BZ4">
        <v>11</v>
      </c>
      <c r="CA4">
        <v>278047</v>
      </c>
      <c r="CB4">
        <v>26</v>
      </c>
      <c r="CC4">
        <v>11</v>
      </c>
      <c r="CD4">
        <v>34</v>
      </c>
      <c r="CE4">
        <v>12</v>
      </c>
      <c r="CF4">
        <v>22</v>
      </c>
      <c r="CG4">
        <v>14</v>
      </c>
      <c r="CH4">
        <v>11</v>
      </c>
      <c r="CI4">
        <v>23</v>
      </c>
      <c r="CJ4">
        <v>10</v>
      </c>
      <c r="CK4">
        <v>17</v>
      </c>
      <c r="CL4">
        <v>17</v>
      </c>
      <c r="CM4">
        <v>13</v>
      </c>
      <c r="CN4">
        <v>38</v>
      </c>
      <c r="CO4">
        <v>18</v>
      </c>
      <c r="CP4">
        <v>31</v>
      </c>
      <c r="CQ4">
        <v>15</v>
      </c>
      <c r="CR4">
        <v>13</v>
      </c>
      <c r="CS4">
        <v>17</v>
      </c>
      <c r="CT4">
        <v>58</v>
      </c>
      <c r="CU4">
        <v>30</v>
      </c>
      <c r="CV4">
        <v>24</v>
      </c>
      <c r="CW4">
        <v>21</v>
      </c>
      <c r="CX4">
        <v>36</v>
      </c>
      <c r="CY4">
        <v>17</v>
      </c>
      <c r="CZ4">
        <v>36</v>
      </c>
      <c r="DA4">
        <v>208114</v>
      </c>
      <c r="DB4">
        <v>144651</v>
      </c>
      <c r="DC4">
        <v>240166</v>
      </c>
      <c r="DD4">
        <v>17</v>
      </c>
      <c r="DE4">
        <v>273652</v>
      </c>
      <c r="DF4">
        <v>148643</v>
      </c>
      <c r="DG4">
        <v>104435</v>
      </c>
      <c r="DH4">
        <v>176655</v>
      </c>
      <c r="DI4">
        <v>14</v>
      </c>
      <c r="DJ4">
        <v>185014</v>
      </c>
      <c r="DK4">
        <v>192614</v>
      </c>
      <c r="DL4">
        <v>171522</v>
      </c>
      <c r="DM4">
        <v>277874</v>
      </c>
      <c r="DN4">
        <v>12</v>
      </c>
      <c r="DO4">
        <v>280633</v>
      </c>
      <c r="DP4">
        <v>8</v>
      </c>
      <c r="DQ4">
        <v>4</v>
      </c>
      <c r="DR4">
        <v>5</v>
      </c>
      <c r="DS4">
        <v>7</v>
      </c>
      <c r="DT4">
        <v>6</v>
      </c>
      <c r="DU4">
        <v>266305</v>
      </c>
      <c r="DV4">
        <v>188341</v>
      </c>
      <c r="DW4">
        <v>300920</v>
      </c>
      <c r="DX4">
        <v>15</v>
      </c>
      <c r="DY4">
        <v>360106</v>
      </c>
    </row>
    <row r="6" spans="1:129" x14ac:dyDescent="0.25">
      <c r="C6" s="5">
        <v>0</v>
      </c>
      <c r="E6" s="4" t="s">
        <v>2480</v>
      </c>
      <c r="F6" s="4">
        <v>0</v>
      </c>
      <c r="G6" s="4">
        <v>5</v>
      </c>
      <c r="H6" s="4">
        <v>15</v>
      </c>
      <c r="I6" s="4">
        <v>30</v>
      </c>
      <c r="J6" s="4">
        <v>90</v>
      </c>
      <c r="K6" s="4">
        <v>270</v>
      </c>
      <c r="L6" s="4">
        <v>540</v>
      </c>
      <c r="M6" s="4">
        <v>720</v>
      </c>
      <c r="P6" s="4" t="s">
        <v>2590</v>
      </c>
      <c r="Q6" s="4" t="s">
        <v>2945</v>
      </c>
      <c r="R6" t="s">
        <v>3538</v>
      </c>
    </row>
    <row r="7" spans="1:129" x14ac:dyDescent="0.25">
      <c r="A7" s="1" t="s">
        <v>30</v>
      </c>
      <c r="B7">
        <v>198285</v>
      </c>
      <c r="C7">
        <f>B7/11511644*100</f>
        <v>1.7224733495928124</v>
      </c>
      <c r="E7" t="s">
        <v>30</v>
      </c>
      <c r="F7">
        <v>1.7224733495928124</v>
      </c>
      <c r="G7">
        <v>1.6224309178714684</v>
      </c>
      <c r="H7">
        <v>1.4857161251016633</v>
      </c>
      <c r="I7">
        <v>1.464226647021112</v>
      </c>
      <c r="J7">
        <v>1.4685807722809145</v>
      </c>
      <c r="K7">
        <v>1.4872123789377101</v>
      </c>
      <c r="L7">
        <v>1.4755948907844214</v>
      </c>
      <c r="M7">
        <v>1.4819719191372436</v>
      </c>
      <c r="P7" t="s">
        <v>3026</v>
      </c>
      <c r="Q7">
        <v>1.72247334959281</v>
      </c>
      <c r="R7">
        <f>Q7/1.72247334959281/64*100</f>
        <v>1.5625</v>
      </c>
    </row>
    <row r="8" spans="1:129" x14ac:dyDescent="0.25">
      <c r="A8" s="1" t="s">
        <v>31</v>
      </c>
      <c r="B8">
        <v>125734</v>
      </c>
      <c r="C8">
        <f t="shared" ref="C8:C70" si="0">B8/11511644*100</f>
        <v>1.0922332205547705</v>
      </c>
      <c r="E8" t="s">
        <v>31</v>
      </c>
      <c r="F8">
        <v>1.0922332205547705</v>
      </c>
      <c r="G8">
        <v>1.0683686833302291</v>
      </c>
      <c r="H8">
        <v>1.0373546548113641</v>
      </c>
      <c r="I8">
        <v>1.033463611328705</v>
      </c>
      <c r="J8">
        <v>1.0346070409373167</v>
      </c>
      <c r="K8">
        <v>1.0407971693412634</v>
      </c>
      <c r="L8">
        <v>1.0366596383678417</v>
      </c>
      <c r="M8">
        <v>1.0318345988821866</v>
      </c>
      <c r="P8" t="s">
        <v>3027</v>
      </c>
      <c r="Q8">
        <v>1.6224309178714684</v>
      </c>
      <c r="R8">
        <f t="shared" ref="R8:R14" si="1">Q8/1.72247334959281/64*100</f>
        <v>1.4717489299752888</v>
      </c>
    </row>
    <row r="9" spans="1:129" x14ac:dyDescent="0.25">
      <c r="A9" s="1" t="s">
        <v>32</v>
      </c>
      <c r="B9">
        <v>185852</v>
      </c>
      <c r="C9">
        <f t="shared" si="0"/>
        <v>1.6144696621959471</v>
      </c>
      <c r="E9" t="s">
        <v>32</v>
      </c>
      <c r="F9">
        <v>1.6144696621959471</v>
      </c>
      <c r="G9">
        <v>1.5808381373744442</v>
      </c>
      <c r="H9">
        <v>1.5119916463493008</v>
      </c>
      <c r="I9">
        <v>1.5107317052433002</v>
      </c>
      <c r="J9">
        <v>1.5065038008014311</v>
      </c>
      <c r="K9">
        <v>1.5221479006141929</v>
      </c>
      <c r="L9">
        <v>1.5066553808807037</v>
      </c>
      <c r="M9">
        <v>1.5055257425301631</v>
      </c>
      <c r="P9" t="s">
        <v>3028</v>
      </c>
      <c r="Q9">
        <v>1.4857161251016633</v>
      </c>
      <c r="R9">
        <f t="shared" si="1"/>
        <v>1.3477314154208144</v>
      </c>
    </row>
    <row r="10" spans="1:129" x14ac:dyDescent="0.25">
      <c r="A10" s="1" t="s">
        <v>34</v>
      </c>
      <c r="B10">
        <v>225767</v>
      </c>
      <c r="C10">
        <f t="shared" si="0"/>
        <v>1.9612055411025568</v>
      </c>
      <c r="E10" t="s">
        <v>34</v>
      </c>
      <c r="F10">
        <v>1.9612055411025568</v>
      </c>
      <c r="G10">
        <v>1.8801451831867255</v>
      </c>
      <c r="H10">
        <v>1.7645164170403353</v>
      </c>
      <c r="I10">
        <v>1.7501259954830442</v>
      </c>
      <c r="J10">
        <v>1.7488750006063698</v>
      </c>
      <c r="K10">
        <v>1.7665919698898132</v>
      </c>
      <c r="L10">
        <v>1.7581975363629412</v>
      </c>
      <c r="M10">
        <v>1.7606986468635129</v>
      </c>
      <c r="P10" t="s">
        <v>3029</v>
      </c>
      <c r="Q10">
        <v>1.464226647021112</v>
      </c>
      <c r="R10">
        <f t="shared" si="1"/>
        <v>1.3282377556153961</v>
      </c>
    </row>
    <row r="11" spans="1:129" x14ac:dyDescent="0.25">
      <c r="A11" s="1" t="s">
        <v>35</v>
      </c>
      <c r="B11">
        <v>125115</v>
      </c>
      <c r="C11">
        <f t="shared" si="0"/>
        <v>1.0868560563547656</v>
      </c>
      <c r="E11" t="s">
        <v>35</v>
      </c>
      <c r="F11">
        <v>1.0868560563547656</v>
      </c>
      <c r="G11">
        <v>1.0929692624380878</v>
      </c>
      <c r="H11">
        <v>1.1142558090188017</v>
      </c>
      <c r="I11">
        <v>1.1157058487373239</v>
      </c>
      <c r="J11">
        <v>1.1168599360102127</v>
      </c>
      <c r="K11">
        <v>1.1150133648913396</v>
      </c>
      <c r="L11">
        <v>1.1163228247848958</v>
      </c>
      <c r="M11">
        <v>1.1060582072373035</v>
      </c>
      <c r="P11" t="s">
        <v>3030</v>
      </c>
      <c r="Q11">
        <v>1.4685807722809145</v>
      </c>
      <c r="R11">
        <f t="shared" si="1"/>
        <v>1.3321874949365007</v>
      </c>
    </row>
    <row r="12" spans="1:129" x14ac:dyDescent="0.25">
      <c r="A12" s="1" t="s">
        <v>36</v>
      </c>
      <c r="B12">
        <v>85377</v>
      </c>
      <c r="C12">
        <f t="shared" si="0"/>
        <v>0.74165775105623488</v>
      </c>
      <c r="E12" t="s">
        <v>36</v>
      </c>
      <c r="F12">
        <v>0.74165775105623488</v>
      </c>
      <c r="G12">
        <v>0.75133085061284133</v>
      </c>
      <c r="H12">
        <v>0.7609159012089961</v>
      </c>
      <c r="I12">
        <v>0.76161823125436345</v>
      </c>
      <c r="J12">
        <v>0.76212793286995018</v>
      </c>
      <c r="K12">
        <v>0.76511033524206284</v>
      </c>
      <c r="L12">
        <v>0.76299396853526424</v>
      </c>
      <c r="M12">
        <v>0.75655329295129636</v>
      </c>
      <c r="P12" t="s">
        <v>3031</v>
      </c>
      <c r="Q12">
        <v>1.4872123789377101</v>
      </c>
      <c r="R12">
        <f t="shared" si="1"/>
        <v>1.3490887058656131</v>
      </c>
    </row>
    <row r="13" spans="1:129" x14ac:dyDescent="0.25">
      <c r="A13" s="1" t="s">
        <v>37</v>
      </c>
      <c r="B13">
        <v>128091</v>
      </c>
      <c r="C13">
        <f t="shared" si="0"/>
        <v>1.1127081414261943</v>
      </c>
      <c r="E13" t="s">
        <v>37</v>
      </c>
      <c r="F13">
        <v>1.1127081414261943</v>
      </c>
      <c r="G13">
        <v>1.1442630796156363</v>
      </c>
      <c r="H13">
        <v>1.1910293459919057</v>
      </c>
      <c r="I13">
        <v>1.1985781114354264</v>
      </c>
      <c r="J13">
        <v>1.1981821238708501</v>
      </c>
      <c r="K13">
        <v>1.1912091570011309</v>
      </c>
      <c r="L13">
        <v>1.1934542710034075</v>
      </c>
      <c r="M13">
        <v>1.1841723616250637</v>
      </c>
      <c r="P13" t="s">
        <v>3032</v>
      </c>
      <c r="Q13">
        <v>1.4755948907844214</v>
      </c>
      <c r="R13">
        <f t="shared" si="1"/>
        <v>1.3385501827332786</v>
      </c>
    </row>
    <row r="14" spans="1:129" x14ac:dyDescent="0.25">
      <c r="A14" s="1" t="s">
        <v>39</v>
      </c>
      <c r="B14">
        <v>146793</v>
      </c>
      <c r="C14">
        <f t="shared" si="0"/>
        <v>1.2751697324899902</v>
      </c>
      <c r="E14" t="s">
        <v>39</v>
      </c>
      <c r="F14">
        <v>1.2751697324899902</v>
      </c>
      <c r="G14">
        <v>1.2511070497324663</v>
      </c>
      <c r="H14">
        <v>1.2703366426175497</v>
      </c>
      <c r="I14">
        <v>1.2666495672568847</v>
      </c>
      <c r="J14">
        <v>1.2730551688263398</v>
      </c>
      <c r="K14">
        <v>1.2681171058607064</v>
      </c>
      <c r="L14">
        <v>1.2745747190201528</v>
      </c>
      <c r="M14">
        <v>1.2660283058736306</v>
      </c>
      <c r="P14" t="s">
        <v>3033</v>
      </c>
      <c r="Q14">
        <v>1.4819719191372436</v>
      </c>
      <c r="R14">
        <f t="shared" si="1"/>
        <v>1.3443349496230772</v>
      </c>
    </row>
    <row r="15" spans="1:129" x14ac:dyDescent="0.25">
      <c r="A15" s="1" t="s">
        <v>40</v>
      </c>
      <c r="B15">
        <v>172972</v>
      </c>
      <c r="C15">
        <f t="shared" si="0"/>
        <v>1.5025829499244419</v>
      </c>
      <c r="E15" t="s">
        <v>40</v>
      </c>
      <c r="F15">
        <v>1.5025829499244419</v>
      </c>
      <c r="G15">
        <v>1.4969660706123735</v>
      </c>
      <c r="H15">
        <v>1.5017847456071856</v>
      </c>
      <c r="I15">
        <v>1.5034203479325194</v>
      </c>
      <c r="J15">
        <v>1.5039561073214092</v>
      </c>
      <c r="K15">
        <v>1.501196547842566</v>
      </c>
      <c r="L15">
        <v>1.5002488022350551</v>
      </c>
      <c r="M15">
        <v>1.4952890293513319</v>
      </c>
    </row>
    <row r="16" spans="1:129" x14ac:dyDescent="0.25">
      <c r="A16" s="1" t="s">
        <v>41</v>
      </c>
      <c r="B16">
        <v>131683</v>
      </c>
      <c r="C16">
        <f t="shared" si="0"/>
        <v>1.1439113301279991</v>
      </c>
      <c r="E16" t="s">
        <v>41</v>
      </c>
      <c r="F16">
        <v>1.1439113301279991</v>
      </c>
      <c r="G16">
        <v>1.1698389703663392</v>
      </c>
      <c r="H16">
        <v>1.21786737427243</v>
      </c>
      <c r="I16">
        <v>1.2238672116570535</v>
      </c>
      <c r="J16">
        <v>1.2247768474340741</v>
      </c>
      <c r="K16">
        <v>1.2217372750163609</v>
      </c>
      <c r="L16">
        <v>1.221041509028904</v>
      </c>
      <c r="M16">
        <v>1.2094872292368768</v>
      </c>
      <c r="P16" t="s">
        <v>3034</v>
      </c>
      <c r="Q16">
        <v>1.09223322055477</v>
      </c>
      <c r="R16">
        <f>Q16/1.09223322055477/64*100</f>
        <v>1.5625</v>
      </c>
    </row>
    <row r="17" spans="1:18" x14ac:dyDescent="0.25">
      <c r="A17" s="1" t="s">
        <v>42</v>
      </c>
      <c r="B17">
        <v>214842</v>
      </c>
      <c r="C17">
        <f t="shared" si="0"/>
        <v>1.866301633372262</v>
      </c>
      <c r="E17" t="s">
        <v>42</v>
      </c>
      <c r="F17">
        <v>1.866301633372262</v>
      </c>
      <c r="G17">
        <v>1.9208289353564389</v>
      </c>
      <c r="H17">
        <v>1.979349499521138</v>
      </c>
      <c r="I17">
        <v>1.9943019670232127</v>
      </c>
      <c r="J17">
        <v>1.9904912934502541</v>
      </c>
      <c r="K17">
        <v>1.9826394112824255</v>
      </c>
      <c r="L17">
        <v>1.9791882359851021</v>
      </c>
      <c r="M17">
        <v>1.9729851468564412</v>
      </c>
      <c r="P17" t="s">
        <v>3035</v>
      </c>
      <c r="Q17">
        <v>1.0683686833302291</v>
      </c>
      <c r="R17">
        <f t="shared" ref="R17:R23" si="2">Q17/1.09223322055477/64*100</f>
        <v>1.5283604602830103</v>
      </c>
    </row>
    <row r="18" spans="1:18" x14ac:dyDescent="0.25">
      <c r="A18" s="1" t="s">
        <v>44</v>
      </c>
      <c r="B18">
        <v>220023</v>
      </c>
      <c r="C18">
        <f t="shared" si="0"/>
        <v>1.9113082371206058</v>
      </c>
      <c r="E18" t="s">
        <v>44</v>
      </c>
      <c r="F18">
        <v>1.9113082371206058</v>
      </c>
      <c r="G18">
        <v>1.930591520829958</v>
      </c>
      <c r="H18">
        <v>1.985146791166241</v>
      </c>
      <c r="I18">
        <v>1.990523730256798</v>
      </c>
      <c r="J18">
        <v>1.9979971180792189</v>
      </c>
      <c r="K18">
        <v>1.9886230220157533</v>
      </c>
      <c r="L18">
        <v>1.9871192311428705</v>
      </c>
      <c r="M18">
        <v>1.9802947962848305</v>
      </c>
      <c r="P18" t="s">
        <v>3036</v>
      </c>
      <c r="Q18">
        <v>1.0373546548113641</v>
      </c>
      <c r="R18">
        <f t="shared" si="2"/>
        <v>1.4839931780499054</v>
      </c>
    </row>
    <row r="19" spans="1:18" x14ac:dyDescent="0.25">
      <c r="A19" s="1" t="s">
        <v>50</v>
      </c>
      <c r="B19">
        <v>267082</v>
      </c>
      <c r="C19">
        <f t="shared" si="0"/>
        <v>2.3201030191691125</v>
      </c>
      <c r="E19" t="s">
        <v>50</v>
      </c>
      <c r="F19">
        <v>2.3201030191691125</v>
      </c>
      <c r="G19">
        <v>2.2863577479088324</v>
      </c>
      <c r="H19">
        <v>2.3271461111522322</v>
      </c>
      <c r="I19">
        <v>2.3044965460251858</v>
      </c>
      <c r="J19">
        <v>2.3218014385236301</v>
      </c>
      <c r="K19">
        <v>2.3088271231521711</v>
      </c>
      <c r="L19">
        <v>2.3235411666395831</v>
      </c>
      <c r="M19">
        <v>2.3182756843664998</v>
      </c>
      <c r="P19" t="s">
        <v>3037</v>
      </c>
      <c r="Q19">
        <v>1.033463611328705</v>
      </c>
      <c r="R19">
        <f t="shared" si="2"/>
        <v>1.478426825253415</v>
      </c>
    </row>
    <row r="20" spans="1:18" x14ac:dyDescent="0.25">
      <c r="A20" s="1" t="s">
        <v>51</v>
      </c>
      <c r="B20">
        <v>157750</v>
      </c>
      <c r="C20">
        <f t="shared" si="0"/>
        <v>1.370351619629655</v>
      </c>
      <c r="E20" t="s">
        <v>51</v>
      </c>
      <c r="F20">
        <v>1.370351619629655</v>
      </c>
      <c r="G20">
        <v>1.374223573812674</v>
      </c>
      <c r="H20">
        <v>1.4034637200681521</v>
      </c>
      <c r="I20">
        <v>1.3976967424398785</v>
      </c>
      <c r="J20">
        <v>1.4043083884622238</v>
      </c>
      <c r="K20">
        <v>1.3945323991231209</v>
      </c>
      <c r="L20">
        <v>1.4045315624529202</v>
      </c>
      <c r="M20">
        <v>1.3982256272281102</v>
      </c>
      <c r="P20" t="s">
        <v>3038</v>
      </c>
      <c r="Q20">
        <v>1.0346070409373167</v>
      </c>
      <c r="R20">
        <f t="shared" si="2"/>
        <v>1.4800625645166359</v>
      </c>
    </row>
    <row r="21" spans="1:18" x14ac:dyDescent="0.25">
      <c r="A21" s="1" t="s">
        <v>52</v>
      </c>
      <c r="B21">
        <v>221534</v>
      </c>
      <c r="C21">
        <f t="shared" si="0"/>
        <v>1.9244340773568049</v>
      </c>
      <c r="E21" t="s">
        <v>52</v>
      </c>
      <c r="F21">
        <v>1.9244340773568049</v>
      </c>
      <c r="G21">
        <v>1.9853510085053803</v>
      </c>
      <c r="H21">
        <v>2.0699329558522921</v>
      </c>
      <c r="I21">
        <v>2.0827161543041854</v>
      </c>
      <c r="J21">
        <v>2.079951998822533</v>
      </c>
      <c r="K21">
        <v>2.0684044984601231</v>
      </c>
      <c r="L21">
        <v>2.0724395473828743</v>
      </c>
      <c r="M21">
        <v>2.0612719348413182</v>
      </c>
      <c r="P21" t="s">
        <v>3039</v>
      </c>
      <c r="Q21">
        <v>1.0407971693412634</v>
      </c>
      <c r="R21">
        <f t="shared" si="2"/>
        <v>1.488917885385062</v>
      </c>
    </row>
    <row r="22" spans="1:18" x14ac:dyDescent="0.25">
      <c r="A22" s="1" t="s">
        <v>54</v>
      </c>
      <c r="B22">
        <v>283211</v>
      </c>
      <c r="C22">
        <f t="shared" si="0"/>
        <v>2.4602133283482361</v>
      </c>
      <c r="E22" t="s">
        <v>54</v>
      </c>
      <c r="F22">
        <v>2.4602133283482361</v>
      </c>
      <c r="G22">
        <v>2.3687905198193269</v>
      </c>
      <c r="H22">
        <v>2.3114206942769071</v>
      </c>
      <c r="I22">
        <v>2.2838493342585959</v>
      </c>
      <c r="J22">
        <v>2.2901536328736469</v>
      </c>
      <c r="K22">
        <v>2.2860107165148502</v>
      </c>
      <c r="L22">
        <v>2.3130005315848559</v>
      </c>
      <c r="M22">
        <v>2.3154435957103847</v>
      </c>
      <c r="P22" t="s">
        <v>3040</v>
      </c>
      <c r="Q22">
        <v>1.0366596383678417</v>
      </c>
      <c r="R22">
        <f t="shared" si="2"/>
        <v>1.4829989186073551</v>
      </c>
    </row>
    <row r="23" spans="1:18" x14ac:dyDescent="0.25">
      <c r="A23" s="1" t="s">
        <v>55</v>
      </c>
      <c r="B23">
        <v>129227</v>
      </c>
      <c r="C23">
        <f t="shared" si="0"/>
        <v>1.1225764104588363</v>
      </c>
      <c r="E23" t="s">
        <v>55</v>
      </c>
      <c r="F23">
        <v>1.1225764104588363</v>
      </c>
      <c r="G23">
        <v>1.0870605783105651</v>
      </c>
      <c r="H23">
        <v>1.0153400623877293</v>
      </c>
      <c r="I23">
        <v>1.0086877231969911</v>
      </c>
      <c r="J23">
        <v>1.0075685862587531</v>
      </c>
      <c r="K23">
        <v>1.0160111263784901</v>
      </c>
      <c r="L23">
        <v>1.0097909579053266</v>
      </c>
      <c r="M23">
        <v>1.0145834600621488</v>
      </c>
      <c r="P23" t="s">
        <v>3041</v>
      </c>
      <c r="Q23">
        <v>1.0318345988821866</v>
      </c>
      <c r="R23">
        <f t="shared" si="2"/>
        <v>1.4760964328978408</v>
      </c>
    </row>
    <row r="24" spans="1:18" x14ac:dyDescent="0.25">
      <c r="A24" s="1" t="s">
        <v>56</v>
      </c>
      <c r="B24">
        <v>89248</v>
      </c>
      <c r="C24">
        <f t="shared" si="0"/>
        <v>0.77528457273348617</v>
      </c>
      <c r="E24" t="s">
        <v>56</v>
      </c>
      <c r="F24">
        <v>0.77528457273348617</v>
      </c>
      <c r="G24">
        <v>0.78089794386314504</v>
      </c>
      <c r="H24">
        <v>0.79257612634413466</v>
      </c>
      <c r="I24">
        <v>0.79290693400471701</v>
      </c>
      <c r="J24">
        <v>0.79319005105201679</v>
      </c>
      <c r="K24">
        <v>0.79226442390079721</v>
      </c>
      <c r="L24">
        <v>0.79398864681736681</v>
      </c>
      <c r="M24">
        <v>0.78978999885251788</v>
      </c>
    </row>
    <row r="25" spans="1:18" x14ac:dyDescent="0.25">
      <c r="A25" s="1" t="s">
        <v>57</v>
      </c>
      <c r="B25">
        <v>131868</v>
      </c>
      <c r="C25">
        <f t="shared" si="0"/>
        <v>1.1455183985884205</v>
      </c>
      <c r="E25" t="s">
        <v>57</v>
      </c>
      <c r="F25">
        <v>1.1455183985884205</v>
      </c>
      <c r="G25">
        <v>1.1614683345190158</v>
      </c>
      <c r="H25">
        <v>1.1618111943409513</v>
      </c>
      <c r="I25">
        <v>1.164761647645201</v>
      </c>
      <c r="J25">
        <v>1.1639744033330073</v>
      </c>
      <c r="K25">
        <v>1.1592841161305545</v>
      </c>
      <c r="L25">
        <v>1.1601494637337753</v>
      </c>
      <c r="M25">
        <v>1.1612616226057753</v>
      </c>
      <c r="P25" t="s">
        <v>3042</v>
      </c>
      <c r="Q25">
        <v>1.61446966219595</v>
      </c>
      <c r="R25">
        <f>Q25/1.61446966219595/64*100</f>
        <v>1.5625</v>
      </c>
    </row>
    <row r="26" spans="1:18" x14ac:dyDescent="0.25">
      <c r="A26" s="1" t="s">
        <v>59</v>
      </c>
      <c r="B26">
        <v>153152</v>
      </c>
      <c r="C26">
        <f t="shared" si="0"/>
        <v>1.3304094532457744</v>
      </c>
      <c r="E26" t="s">
        <v>59</v>
      </c>
      <c r="F26">
        <v>1.3304094532457744</v>
      </c>
      <c r="G26">
        <v>1.3231522791944152</v>
      </c>
      <c r="H26">
        <v>1.3183058546995765</v>
      </c>
      <c r="I26">
        <v>1.3137252866835289</v>
      </c>
      <c r="J26">
        <v>1.3164919324982689</v>
      </c>
      <c r="K26">
        <v>1.3145243273492744</v>
      </c>
      <c r="L26">
        <v>1.3194127109502007</v>
      </c>
      <c r="M26">
        <v>1.3168022201561134</v>
      </c>
      <c r="P26" t="s">
        <v>3043</v>
      </c>
      <c r="Q26">
        <v>1.5808381373744442</v>
      </c>
      <c r="R26">
        <f t="shared" ref="R26:R32" si="3">Q26/1.61446966219595/64*100</f>
        <v>1.5299510715412719</v>
      </c>
    </row>
    <row r="27" spans="1:18" x14ac:dyDescent="0.25">
      <c r="A27" s="1" t="s">
        <v>60</v>
      </c>
      <c r="B27">
        <v>86009</v>
      </c>
      <c r="C27">
        <f t="shared" si="0"/>
        <v>0.74714784439129633</v>
      </c>
      <c r="E27" t="s">
        <v>60</v>
      </c>
      <c r="F27">
        <v>0.74714784439129633</v>
      </c>
      <c r="G27">
        <v>0.74304070164866487</v>
      </c>
      <c r="H27">
        <v>0.7291206248258737</v>
      </c>
      <c r="I27">
        <v>0.72592892633005135</v>
      </c>
      <c r="J27">
        <v>0.72742007471905523</v>
      </c>
      <c r="K27">
        <v>0.73314545343443571</v>
      </c>
      <c r="L27">
        <v>0.72781419611063725</v>
      </c>
      <c r="M27">
        <v>0.72800469501941001</v>
      </c>
      <c r="P27" t="s">
        <v>3044</v>
      </c>
      <c r="Q27">
        <v>1.5119916463493008</v>
      </c>
      <c r="R27">
        <f t="shared" si="3"/>
        <v>1.4633207441057787</v>
      </c>
    </row>
    <row r="28" spans="1:18" x14ac:dyDescent="0.25">
      <c r="A28" s="1" t="s">
        <v>61</v>
      </c>
      <c r="B28">
        <v>66070</v>
      </c>
      <c r="C28">
        <f t="shared" si="0"/>
        <v>0.57394061178403366</v>
      </c>
      <c r="E28" t="s">
        <v>61</v>
      </c>
      <c r="F28">
        <v>0.57394061178403366</v>
      </c>
      <c r="G28">
        <v>0.57447276120289825</v>
      </c>
      <c r="H28">
        <v>0.56895727873073443</v>
      </c>
      <c r="I28">
        <v>0.56753980256577696</v>
      </c>
      <c r="J28">
        <v>0.57000834176892501</v>
      </c>
      <c r="K28">
        <v>0.57373439411820282</v>
      </c>
      <c r="L28">
        <v>0.56814533322314553</v>
      </c>
      <c r="M28">
        <v>0.57010459572809802</v>
      </c>
      <c r="P28" t="s">
        <v>3045</v>
      </c>
      <c r="Q28">
        <v>1.5107317052433002</v>
      </c>
      <c r="R28">
        <f t="shared" si="3"/>
        <v>1.4621013604132735</v>
      </c>
    </row>
    <row r="29" spans="1:18" x14ac:dyDescent="0.25">
      <c r="A29" s="1" t="s">
        <v>62</v>
      </c>
      <c r="B29">
        <v>96991</v>
      </c>
      <c r="C29">
        <f t="shared" si="0"/>
        <v>0.84254690294453161</v>
      </c>
      <c r="E29" t="s">
        <v>62</v>
      </c>
      <c r="F29">
        <v>0.84254690294453161</v>
      </c>
      <c r="G29">
        <v>0.85940106206703393</v>
      </c>
      <c r="H29">
        <v>0.86115118526302936</v>
      </c>
      <c r="I29">
        <v>0.86402702283789967</v>
      </c>
      <c r="J29">
        <v>0.86333717160748091</v>
      </c>
      <c r="K29">
        <v>0.86215289766372238</v>
      </c>
      <c r="L29">
        <v>0.86080375538866127</v>
      </c>
      <c r="M29">
        <v>0.86156942887653887</v>
      </c>
      <c r="P29" t="s">
        <v>3046</v>
      </c>
      <c r="Q29">
        <v>1.5065038008014311</v>
      </c>
      <c r="R29">
        <f t="shared" si="3"/>
        <v>1.4580095519110097</v>
      </c>
    </row>
    <row r="30" spans="1:18" x14ac:dyDescent="0.25">
      <c r="A30" s="1" t="s">
        <v>64</v>
      </c>
      <c r="B30">
        <v>104618</v>
      </c>
      <c r="C30">
        <f t="shared" si="0"/>
        <v>0.9088015577966102</v>
      </c>
      <c r="E30" t="s">
        <v>64</v>
      </c>
      <c r="F30">
        <v>0.9088015577966102</v>
      </c>
      <c r="G30">
        <v>0.88763301996159916</v>
      </c>
      <c r="H30">
        <v>0.87297126696729976</v>
      </c>
      <c r="I30">
        <v>0.86882402390220204</v>
      </c>
      <c r="J30">
        <v>0.87125758399463371</v>
      </c>
      <c r="K30">
        <v>0.87749912860400481</v>
      </c>
      <c r="L30">
        <v>0.8742656291340144</v>
      </c>
      <c r="M30">
        <v>0.87469658890197488</v>
      </c>
      <c r="P30" t="s">
        <v>3047</v>
      </c>
      <c r="Q30">
        <v>1.5221479006141929</v>
      </c>
      <c r="R30">
        <f t="shared" si="3"/>
        <v>1.4731500692770607</v>
      </c>
    </row>
    <row r="31" spans="1:18" x14ac:dyDescent="0.25">
      <c r="A31" s="1" t="s">
        <v>65</v>
      </c>
      <c r="B31">
        <v>118809</v>
      </c>
      <c r="C31">
        <f t="shared" si="0"/>
        <v>1.0320767389957508</v>
      </c>
      <c r="E31" t="s">
        <v>65</v>
      </c>
      <c r="F31">
        <v>1.0320767389957508</v>
      </c>
      <c r="G31">
        <v>1.0539852038595448</v>
      </c>
      <c r="H31">
        <v>1.0335979999133194</v>
      </c>
      <c r="I31">
        <v>1.0363781964064966</v>
      </c>
      <c r="J31">
        <v>1.0333623375544572</v>
      </c>
      <c r="K31">
        <v>1.0269150928376005</v>
      </c>
      <c r="L31">
        <v>1.0296056863663856</v>
      </c>
      <c r="M31">
        <v>1.0346254935214856</v>
      </c>
      <c r="P31" t="s">
        <v>3048</v>
      </c>
      <c r="Q31">
        <v>1.5066553808807037</v>
      </c>
      <c r="R31">
        <f t="shared" si="3"/>
        <v>1.4581562526384431</v>
      </c>
    </row>
    <row r="32" spans="1:18" x14ac:dyDescent="0.25">
      <c r="A32" s="1" t="s">
        <v>66</v>
      </c>
      <c r="B32">
        <v>98346</v>
      </c>
      <c r="C32">
        <f t="shared" si="0"/>
        <v>0.85431759356005099</v>
      </c>
      <c r="E32" t="s">
        <v>66</v>
      </c>
      <c r="F32">
        <v>0.85431759356005099</v>
      </c>
      <c r="G32">
        <v>0.88449876604139099</v>
      </c>
      <c r="H32">
        <v>0.91242729441724646</v>
      </c>
      <c r="I32">
        <v>0.91901157036656711</v>
      </c>
      <c r="J32">
        <v>0.91766508987942952</v>
      </c>
      <c r="K32">
        <v>0.91406563864100765</v>
      </c>
      <c r="L32">
        <v>0.91387091028765843</v>
      </c>
      <c r="M32">
        <v>0.91065553274780153</v>
      </c>
      <c r="P32" t="s">
        <v>3049</v>
      </c>
      <c r="Q32">
        <v>1.5055257425301631</v>
      </c>
      <c r="R32">
        <f t="shared" si="3"/>
        <v>1.4570629772650805</v>
      </c>
    </row>
    <row r="33" spans="1:18" x14ac:dyDescent="0.25">
      <c r="A33" s="1" t="s">
        <v>67</v>
      </c>
      <c r="B33">
        <v>160376</v>
      </c>
      <c r="C33">
        <f t="shared" si="0"/>
        <v>1.393163304911097</v>
      </c>
      <c r="E33" t="s">
        <v>67</v>
      </c>
      <c r="F33">
        <v>1.393163304911097</v>
      </c>
      <c r="G33">
        <v>1.4576269228434746</v>
      </c>
      <c r="H33">
        <v>1.470245942695005</v>
      </c>
      <c r="I33">
        <v>1.4819094844773066</v>
      </c>
      <c r="J33">
        <v>1.4750844414671842</v>
      </c>
      <c r="K33">
        <v>1.4609148704255694</v>
      </c>
      <c r="L33">
        <v>1.4679271428833716</v>
      </c>
      <c r="M33">
        <v>1.4720407282497994</v>
      </c>
    </row>
    <row r="34" spans="1:18" x14ac:dyDescent="0.25">
      <c r="A34" s="1" t="s">
        <v>69</v>
      </c>
      <c r="B34">
        <v>159771</v>
      </c>
      <c r="C34">
        <f t="shared" si="0"/>
        <v>1.3879077567026916</v>
      </c>
      <c r="E34" t="s">
        <v>69</v>
      </c>
      <c r="F34">
        <v>1.3879077567026916</v>
      </c>
      <c r="G34">
        <v>1.4150872378388344</v>
      </c>
      <c r="H34">
        <v>1.4470307570668166</v>
      </c>
      <c r="I34">
        <v>1.4519784958006421</v>
      </c>
      <c r="J34">
        <v>1.4548533109542432</v>
      </c>
      <c r="K34">
        <v>1.4445452254147928</v>
      </c>
      <c r="L34">
        <v>1.4475751751228871</v>
      </c>
      <c r="M34">
        <v>1.4476538702945962</v>
      </c>
      <c r="P34" t="s">
        <v>3050</v>
      </c>
      <c r="Q34">
        <v>1.96120554110256</v>
      </c>
      <c r="R34">
        <f>Q34/1.96120554110256/64*100</f>
        <v>1.5625</v>
      </c>
    </row>
    <row r="35" spans="1:18" x14ac:dyDescent="0.25">
      <c r="A35" s="1" t="s">
        <v>75</v>
      </c>
      <c r="B35">
        <v>146752</v>
      </c>
      <c r="C35">
        <f t="shared" si="0"/>
        <v>1.2748135713717346</v>
      </c>
      <c r="E35" t="s">
        <v>75</v>
      </c>
      <c r="F35">
        <v>1.2748135713717346</v>
      </c>
      <c r="G35">
        <v>1.2396968504156958</v>
      </c>
      <c r="H35">
        <v>1.215381935708618</v>
      </c>
      <c r="I35">
        <v>1.209148748511254</v>
      </c>
      <c r="J35">
        <v>1.2133545316472605</v>
      </c>
      <c r="K35">
        <v>1.2162865368160887</v>
      </c>
      <c r="L35">
        <v>1.2152191781213808</v>
      </c>
      <c r="M35">
        <v>1.2152383716957194</v>
      </c>
      <c r="P35" t="s">
        <v>3051</v>
      </c>
      <c r="Q35">
        <v>1.8801451831867255</v>
      </c>
      <c r="R35">
        <f t="shared" ref="R35:R41" si="4">Q35/1.96120554110256/64*100</f>
        <v>1.4979189009825626</v>
      </c>
    </row>
    <row r="36" spans="1:18" x14ac:dyDescent="0.25">
      <c r="A36" s="1" t="s">
        <v>76</v>
      </c>
      <c r="B36">
        <v>110355</v>
      </c>
      <c r="C36">
        <f t="shared" si="0"/>
        <v>0.95863805378276123</v>
      </c>
      <c r="E36" t="s">
        <v>76</v>
      </c>
      <c r="F36">
        <v>0.95863805378276123</v>
      </c>
      <c r="G36">
        <v>0.93706143525914454</v>
      </c>
      <c r="H36">
        <v>0.93123410995069733</v>
      </c>
      <c r="I36">
        <v>0.92680933018047496</v>
      </c>
      <c r="J36">
        <v>0.93080498352159391</v>
      </c>
      <c r="K36">
        <v>0.93250950243699537</v>
      </c>
      <c r="L36">
        <v>0.93282202657489122</v>
      </c>
      <c r="M36">
        <v>0.93274811282199022</v>
      </c>
      <c r="P36" t="s">
        <v>3052</v>
      </c>
      <c r="Q36">
        <v>1.7645164170403353</v>
      </c>
      <c r="R36">
        <f t="shared" si="4"/>
        <v>1.4057970181317909</v>
      </c>
    </row>
    <row r="37" spans="1:18" x14ac:dyDescent="0.25">
      <c r="A37" s="1" t="s">
        <v>77</v>
      </c>
      <c r="B37">
        <v>156860</v>
      </c>
      <c r="C37">
        <f t="shared" si="0"/>
        <v>1.3626203173065463</v>
      </c>
      <c r="E37" t="s">
        <v>77</v>
      </c>
      <c r="F37">
        <v>1.3626203173065463</v>
      </c>
      <c r="G37">
        <v>1.3710798508473896</v>
      </c>
      <c r="H37">
        <v>1.3919236528780499</v>
      </c>
      <c r="I37">
        <v>1.3927790982350368</v>
      </c>
      <c r="J37">
        <v>1.3983857062023946</v>
      </c>
      <c r="K37">
        <v>1.388643410615289</v>
      </c>
      <c r="L37">
        <v>1.3917331792423575</v>
      </c>
      <c r="M37">
        <v>1.3941634394587326</v>
      </c>
      <c r="P37" t="s">
        <v>3053</v>
      </c>
      <c r="Q37">
        <v>1.7501259954830442</v>
      </c>
      <c r="R37">
        <f t="shared" si="4"/>
        <v>1.3943321139124059</v>
      </c>
    </row>
    <row r="38" spans="1:18" x14ac:dyDescent="0.25">
      <c r="A38" s="1" t="s">
        <v>79</v>
      </c>
      <c r="B38">
        <v>187507</v>
      </c>
      <c r="C38">
        <f t="shared" si="0"/>
        <v>1.6288464097743121</v>
      </c>
      <c r="E38" t="s">
        <v>79</v>
      </c>
      <c r="F38">
        <v>1.6288464097743121</v>
      </c>
      <c r="G38">
        <v>1.5449504565358048</v>
      </c>
      <c r="H38">
        <v>1.4920238856840993</v>
      </c>
      <c r="I38">
        <v>1.474575147520709</v>
      </c>
      <c r="J38">
        <v>1.4791325477863626</v>
      </c>
      <c r="K38">
        <v>1.4873319017488629</v>
      </c>
      <c r="L38">
        <v>1.4940772657829053</v>
      </c>
      <c r="M38">
        <v>1.4995228588574436</v>
      </c>
      <c r="P38" t="s">
        <v>3054</v>
      </c>
      <c r="Q38">
        <v>1.7488750006063698</v>
      </c>
      <c r="R38">
        <f t="shared" si="4"/>
        <v>1.3933354414811703</v>
      </c>
    </row>
    <row r="39" spans="1:18" x14ac:dyDescent="0.25">
      <c r="A39" s="1" t="s">
        <v>80</v>
      </c>
      <c r="B39">
        <v>183397</v>
      </c>
      <c r="C39">
        <f t="shared" si="0"/>
        <v>1.5931434293833271</v>
      </c>
      <c r="E39" t="s">
        <v>80</v>
      </c>
      <c r="F39">
        <v>1.5931434293833271</v>
      </c>
      <c r="G39">
        <v>1.5949517490604577</v>
      </c>
      <c r="H39">
        <v>1.5531872329934608</v>
      </c>
      <c r="I39">
        <v>1.5599617664652896</v>
      </c>
      <c r="J39">
        <v>1.5537103987371563</v>
      </c>
      <c r="K39">
        <v>1.5613115417351993</v>
      </c>
      <c r="L39">
        <v>1.5485331842709174</v>
      </c>
      <c r="M39">
        <v>1.5466213514173237</v>
      </c>
      <c r="P39" t="s">
        <v>3055</v>
      </c>
      <c r="Q39">
        <v>1.7665919698898132</v>
      </c>
      <c r="R39">
        <f t="shared" si="4"/>
        <v>1.4074506190723051</v>
      </c>
    </row>
    <row r="40" spans="1:18" x14ac:dyDescent="0.25">
      <c r="A40" s="1" t="s">
        <v>81</v>
      </c>
      <c r="B40">
        <v>127897</v>
      </c>
      <c r="C40">
        <f t="shared" si="0"/>
        <v>1.1110228912568874</v>
      </c>
      <c r="E40" t="s">
        <v>81</v>
      </c>
      <c r="F40">
        <v>1.1110228912568874</v>
      </c>
      <c r="G40">
        <v>1.1581352306522079</v>
      </c>
      <c r="H40">
        <v>1.2162901243762523</v>
      </c>
      <c r="I40">
        <v>1.2280609970186591</v>
      </c>
      <c r="J40">
        <v>1.2275191433312045</v>
      </c>
      <c r="K40">
        <v>1.2212666539474475</v>
      </c>
      <c r="L40">
        <v>1.2193048829935114</v>
      </c>
      <c r="M40">
        <v>1.2104015075545478</v>
      </c>
      <c r="P40" t="s">
        <v>3056</v>
      </c>
      <c r="Q40">
        <v>1.7581975363629412</v>
      </c>
      <c r="R40">
        <f t="shared" si="4"/>
        <v>1.4007627415852959</v>
      </c>
    </row>
    <row r="41" spans="1:18" x14ac:dyDescent="0.25">
      <c r="A41" s="1" t="s">
        <v>82</v>
      </c>
      <c r="B41">
        <v>189584</v>
      </c>
      <c r="C41">
        <f t="shared" si="0"/>
        <v>1.6468890108137464</v>
      </c>
      <c r="E41" t="s">
        <v>82</v>
      </c>
      <c r="F41">
        <v>1.6468890108137464</v>
      </c>
      <c r="G41">
        <v>1.7267513874755023</v>
      </c>
      <c r="H41">
        <v>1.7941360054284161</v>
      </c>
      <c r="I41">
        <v>1.8231591398304936</v>
      </c>
      <c r="J41">
        <v>1.8163616146863868</v>
      </c>
      <c r="K41">
        <v>1.8045205419622428</v>
      </c>
      <c r="L41">
        <v>1.795135424394938</v>
      </c>
      <c r="M41">
        <v>1.7906913239404565</v>
      </c>
      <c r="P41" t="s">
        <v>3057</v>
      </c>
      <c r="Q41">
        <v>1.7606986468635129</v>
      </c>
      <c r="R41">
        <f t="shared" si="4"/>
        <v>1.4027553859436972</v>
      </c>
    </row>
    <row r="42" spans="1:18" x14ac:dyDescent="0.25">
      <c r="A42" s="1" t="s">
        <v>84</v>
      </c>
      <c r="B42">
        <v>216197</v>
      </c>
      <c r="C42">
        <f t="shared" si="0"/>
        <v>1.8780723239877815</v>
      </c>
      <c r="E42" t="s">
        <v>84</v>
      </c>
      <c r="F42">
        <v>1.8780723239877815</v>
      </c>
      <c r="G42">
        <v>1.9287071808598024</v>
      </c>
      <c r="H42">
        <v>1.9659893379889424</v>
      </c>
      <c r="I42">
        <v>1.9817704001709993</v>
      </c>
      <c r="J42">
        <v>1.9760756728514888</v>
      </c>
      <c r="K42">
        <v>1.9641108854952047</v>
      </c>
      <c r="L42">
        <v>1.9667215980419348</v>
      </c>
      <c r="M42">
        <v>1.9627324137821816</v>
      </c>
    </row>
    <row r="43" spans="1:18" x14ac:dyDescent="0.25">
      <c r="A43" s="1" t="s">
        <v>85</v>
      </c>
      <c r="B43">
        <v>129319</v>
      </c>
      <c r="C43">
        <f t="shared" si="0"/>
        <v>1.1233756012607756</v>
      </c>
      <c r="E43" t="s">
        <v>85</v>
      </c>
      <c r="F43">
        <v>1.1233756012607756</v>
      </c>
      <c r="G43">
        <v>1.183285014374484</v>
      </c>
      <c r="H43">
        <v>1.2616499976669586</v>
      </c>
      <c r="I43">
        <v>1.2767376317705552</v>
      </c>
      <c r="J43">
        <v>1.2756790110782739</v>
      </c>
      <c r="K43">
        <v>1.2750817996689117</v>
      </c>
      <c r="L43">
        <v>1.2664583763040829</v>
      </c>
      <c r="M43">
        <v>1.251513136337137</v>
      </c>
      <c r="P43" t="s">
        <v>3058</v>
      </c>
      <c r="Q43">
        <v>1.08685605635477</v>
      </c>
      <c r="R43">
        <f>Q43/1.08685605635477/64*100</f>
        <v>1.5625</v>
      </c>
    </row>
    <row r="44" spans="1:18" x14ac:dyDescent="0.25">
      <c r="A44" s="1" t="s">
        <v>86</v>
      </c>
      <c r="B44">
        <v>104613</v>
      </c>
      <c r="C44">
        <f t="shared" si="0"/>
        <v>0.90875812351389595</v>
      </c>
      <c r="E44" t="s">
        <v>86</v>
      </c>
      <c r="F44">
        <v>0.90875812351389595</v>
      </c>
      <c r="G44">
        <v>0.95091938272810184</v>
      </c>
      <c r="H44">
        <v>1.0131210093130596</v>
      </c>
      <c r="I44">
        <v>1.0226344532374356</v>
      </c>
      <c r="J44">
        <v>1.0250762230404675</v>
      </c>
      <c r="K44">
        <v>1.0262527372591299</v>
      </c>
      <c r="L44">
        <v>1.0176937479998749</v>
      </c>
      <c r="M44">
        <v>1.0067749053189852</v>
      </c>
      <c r="P44" t="s">
        <v>3059</v>
      </c>
      <c r="Q44">
        <v>1.0929692624380878</v>
      </c>
      <c r="R44">
        <f t="shared" ref="R44:R50" si="5">Q44/1.08685605635477/64*100</f>
        <v>1.5712885460538542</v>
      </c>
    </row>
    <row r="45" spans="1:18" x14ac:dyDescent="0.25">
      <c r="A45" s="1" t="s">
        <v>87</v>
      </c>
      <c r="B45">
        <v>145237</v>
      </c>
      <c r="C45">
        <f t="shared" si="0"/>
        <v>1.2616529837093642</v>
      </c>
      <c r="E45" t="s">
        <v>87</v>
      </c>
      <c r="F45">
        <v>1.2616529837093642</v>
      </c>
      <c r="G45">
        <v>1.3646124930603736</v>
      </c>
      <c r="H45">
        <v>1.4786674411587288</v>
      </c>
      <c r="I45">
        <v>1.5063674875085518</v>
      </c>
      <c r="J45">
        <v>1.4984837369349862</v>
      </c>
      <c r="K45">
        <v>1.4978673395402524</v>
      </c>
      <c r="L45">
        <v>1.4867385769527537</v>
      </c>
      <c r="M45">
        <v>1.4686925701052365</v>
      </c>
      <c r="P45" t="s">
        <v>3060</v>
      </c>
      <c r="Q45">
        <v>1.1142558090188017</v>
      </c>
      <c r="R45">
        <f t="shared" si="5"/>
        <v>1.6018907852720976</v>
      </c>
    </row>
    <row r="46" spans="1:18" x14ac:dyDescent="0.25">
      <c r="A46" s="1" t="s">
        <v>89</v>
      </c>
      <c r="B46">
        <v>153252</v>
      </c>
      <c r="C46">
        <f t="shared" si="0"/>
        <v>1.3312781389000563</v>
      </c>
      <c r="E46" t="s">
        <v>89</v>
      </c>
      <c r="F46">
        <v>1.3312781389000563</v>
      </c>
      <c r="G46">
        <v>1.3656966987215937</v>
      </c>
      <c r="H46">
        <v>1.4515035552798583</v>
      </c>
      <c r="I46">
        <v>1.4626180718139208</v>
      </c>
      <c r="J46">
        <v>1.4690733890276051</v>
      </c>
      <c r="K46">
        <v>1.4591718294295939</v>
      </c>
      <c r="L46">
        <v>1.4585173965539351</v>
      </c>
      <c r="M46">
        <v>1.4459706369963556</v>
      </c>
      <c r="P46" t="s">
        <v>3061</v>
      </c>
      <c r="Q46">
        <v>1.1157058487373239</v>
      </c>
      <c r="R46">
        <f t="shared" si="5"/>
        <v>1.6039754100454922</v>
      </c>
    </row>
    <row r="47" spans="1:18" x14ac:dyDescent="0.25">
      <c r="A47" s="1" t="s">
        <v>90</v>
      </c>
      <c r="B47">
        <v>207425</v>
      </c>
      <c r="C47">
        <f t="shared" si="0"/>
        <v>1.8018712183941754</v>
      </c>
      <c r="E47" t="s">
        <v>90</v>
      </c>
      <c r="F47">
        <v>1.8018712183941754</v>
      </c>
      <c r="G47">
        <v>1.9014694726982337</v>
      </c>
      <c r="H47">
        <v>1.9539933179616102</v>
      </c>
      <c r="I47">
        <v>1.980786105341837</v>
      </c>
      <c r="J47">
        <v>1.9660240349590927</v>
      </c>
      <c r="K47">
        <v>1.9634286094482085</v>
      </c>
      <c r="L47">
        <v>1.9549224799283031</v>
      </c>
      <c r="M47">
        <v>1.9477583886694849</v>
      </c>
      <c r="P47" t="s">
        <v>3062</v>
      </c>
      <c r="Q47">
        <v>1.1168599360102127</v>
      </c>
      <c r="R47">
        <f t="shared" si="5"/>
        <v>1.6056345638527929</v>
      </c>
    </row>
    <row r="48" spans="1:18" x14ac:dyDescent="0.25">
      <c r="A48" s="1" t="s">
        <v>91</v>
      </c>
      <c r="B48">
        <v>169077</v>
      </c>
      <c r="C48">
        <f t="shared" si="0"/>
        <v>1.4687476436901628</v>
      </c>
      <c r="E48" t="s">
        <v>91</v>
      </c>
      <c r="F48">
        <v>1.4687476436901628</v>
      </c>
      <c r="G48">
        <v>1.5821448655949539</v>
      </c>
      <c r="H48">
        <v>1.6982223613098641</v>
      </c>
      <c r="I48">
        <v>1.7203041601240106</v>
      </c>
      <c r="J48">
        <v>1.7158565170619688</v>
      </c>
      <c r="K48">
        <v>1.7047513654111643</v>
      </c>
      <c r="L48">
        <v>1.7040612752580873</v>
      </c>
      <c r="M48">
        <v>1.6909411564982213</v>
      </c>
      <c r="P48" t="s">
        <v>3063</v>
      </c>
      <c r="Q48">
        <v>1.1150133648913396</v>
      </c>
      <c r="R48">
        <f t="shared" si="5"/>
        <v>1.6029798725011928</v>
      </c>
    </row>
    <row r="49" spans="1:18" x14ac:dyDescent="0.25">
      <c r="A49" s="1" t="s">
        <v>92</v>
      </c>
      <c r="B49">
        <v>272730</v>
      </c>
      <c r="C49">
        <f t="shared" si="0"/>
        <v>2.369166384922953</v>
      </c>
      <c r="E49" t="s">
        <v>92</v>
      </c>
      <c r="F49">
        <v>2.369166384922953</v>
      </c>
      <c r="G49">
        <v>2.5882735156395955</v>
      </c>
      <c r="H49">
        <v>2.7699605682569945</v>
      </c>
      <c r="I49">
        <v>2.827754571101571</v>
      </c>
      <c r="J49">
        <v>2.8077640987006913</v>
      </c>
      <c r="K49">
        <v>2.79369381711984</v>
      </c>
      <c r="L49">
        <v>2.7762163141389684</v>
      </c>
      <c r="M49">
        <v>2.767546785990171</v>
      </c>
      <c r="P49" t="s">
        <v>3064</v>
      </c>
      <c r="Q49">
        <v>1.1163228247848958</v>
      </c>
      <c r="R49">
        <f t="shared" si="5"/>
        <v>1.604862395096267</v>
      </c>
    </row>
    <row r="50" spans="1:18" x14ac:dyDescent="0.25">
      <c r="A50" s="1" t="s">
        <v>94</v>
      </c>
      <c r="B50">
        <v>278584</v>
      </c>
      <c r="C50">
        <f t="shared" si="0"/>
        <v>2.4200192431246137</v>
      </c>
      <c r="E50" t="s">
        <v>94</v>
      </c>
      <c r="F50">
        <v>2.4200192431246137</v>
      </c>
      <c r="G50">
        <v>2.5695816206592599</v>
      </c>
      <c r="H50">
        <v>2.7108812227743186</v>
      </c>
      <c r="I50">
        <v>2.7403668080004251</v>
      </c>
      <c r="J50">
        <v>2.7346180326835041</v>
      </c>
      <c r="K50">
        <v>2.7130607406460077</v>
      </c>
      <c r="L50">
        <v>2.7168513715524565</v>
      </c>
      <c r="M50">
        <v>2.7070808349734277</v>
      </c>
      <c r="P50" t="s">
        <v>3065</v>
      </c>
      <c r="Q50">
        <v>1.1060582072373035</v>
      </c>
      <c r="R50">
        <f t="shared" si="5"/>
        <v>1.5901056434322935</v>
      </c>
    </row>
    <row r="51" spans="1:18" x14ac:dyDescent="0.25">
      <c r="A51" s="1" t="s">
        <v>100</v>
      </c>
      <c r="B51">
        <v>231164</v>
      </c>
      <c r="C51">
        <f t="shared" si="0"/>
        <v>2.0080885058641496</v>
      </c>
      <c r="E51" t="s">
        <v>100</v>
      </c>
      <c r="F51">
        <v>2.0080885058641496</v>
      </c>
      <c r="G51">
        <v>2.0760976019927413</v>
      </c>
      <c r="H51">
        <v>2.1661588285441642</v>
      </c>
      <c r="I51">
        <v>2.1865381941054682</v>
      </c>
      <c r="J51">
        <v>2.1863261925339534</v>
      </c>
      <c r="K51">
        <v>2.1809974766244506</v>
      </c>
      <c r="L51">
        <v>2.1713332145228623</v>
      </c>
      <c r="M51">
        <v>2.1555455866034858</v>
      </c>
    </row>
    <row r="52" spans="1:18" x14ac:dyDescent="0.25">
      <c r="A52" s="1" t="s">
        <v>101</v>
      </c>
      <c r="B52">
        <v>168096</v>
      </c>
      <c r="C52">
        <f t="shared" si="0"/>
        <v>1.4602258374216577</v>
      </c>
      <c r="E52" t="s">
        <v>101</v>
      </c>
      <c r="F52">
        <v>1.4602258374216577</v>
      </c>
      <c r="G52">
        <v>1.5248950190645019</v>
      </c>
      <c r="H52">
        <v>1.6122170183851334</v>
      </c>
      <c r="I52">
        <v>1.6284143014132137</v>
      </c>
      <c r="J52">
        <v>1.6284706306972208</v>
      </c>
      <c r="K52">
        <v>1.6248155053357225</v>
      </c>
      <c r="L52">
        <v>1.6177564680018863</v>
      </c>
      <c r="M52">
        <v>1.6054601387698268</v>
      </c>
      <c r="P52" t="s">
        <v>3066</v>
      </c>
      <c r="Q52">
        <v>0.74165775105623499</v>
      </c>
      <c r="R52">
        <f>Q52/0.741657751056235/64*100</f>
        <v>1.5625</v>
      </c>
    </row>
    <row r="53" spans="1:18" x14ac:dyDescent="0.25">
      <c r="A53" s="1" t="s">
        <v>102</v>
      </c>
      <c r="B53">
        <v>230075</v>
      </c>
      <c r="C53">
        <f t="shared" si="0"/>
        <v>1.9986285190890198</v>
      </c>
      <c r="E53" t="s">
        <v>102</v>
      </c>
      <c r="F53">
        <v>1.9986285190890198</v>
      </c>
      <c r="G53">
        <v>2.1346778493563936</v>
      </c>
      <c r="H53">
        <v>2.3255515152242032</v>
      </c>
      <c r="I53">
        <v>2.3632459255268747</v>
      </c>
      <c r="J53">
        <v>2.3735083348685304</v>
      </c>
      <c r="K53">
        <v>2.3533543504236509</v>
      </c>
      <c r="L53">
        <v>2.3351240459351956</v>
      </c>
      <c r="M53">
        <v>2.3270420000006409</v>
      </c>
      <c r="P53" t="s">
        <v>3067</v>
      </c>
      <c r="Q53">
        <v>0.75133085061284133</v>
      </c>
      <c r="R53">
        <f t="shared" ref="R53:R59" si="6">Q53/0.741657751056235/64*100</f>
        <v>1.5828789659525198</v>
      </c>
    </row>
    <row r="54" spans="1:18" x14ac:dyDescent="0.25">
      <c r="A54" s="1" t="s">
        <v>104</v>
      </c>
      <c r="B54">
        <v>284581</v>
      </c>
      <c r="C54">
        <f t="shared" si="0"/>
        <v>2.4721143218118975</v>
      </c>
      <c r="E54" t="s">
        <v>104</v>
      </c>
      <c r="F54">
        <v>2.4721143218118975</v>
      </c>
      <c r="G54">
        <v>2.4837731341791147</v>
      </c>
      <c r="H54">
        <v>2.5378805741070676</v>
      </c>
      <c r="I54">
        <v>2.54111412906204</v>
      </c>
      <c r="J54">
        <v>2.5470354042151673</v>
      </c>
      <c r="K54">
        <v>2.5310399495534055</v>
      </c>
      <c r="L54">
        <v>2.542198904603989</v>
      </c>
      <c r="M54">
        <v>2.5416456634394815</v>
      </c>
      <c r="P54" t="s">
        <v>3068</v>
      </c>
      <c r="Q54">
        <v>0.7609159012089961</v>
      </c>
      <c r="R54">
        <f t="shared" si="6"/>
        <v>1.6030724332697059</v>
      </c>
    </row>
    <row r="55" spans="1:18" x14ac:dyDescent="0.25">
      <c r="A55" s="1" t="s">
        <v>127</v>
      </c>
      <c r="B55">
        <v>230851</v>
      </c>
      <c r="C55">
        <f t="shared" si="0"/>
        <v>2.0053695197662469</v>
      </c>
      <c r="E55" t="s">
        <v>127</v>
      </c>
      <c r="F55">
        <v>2.0053695197662469</v>
      </c>
      <c r="G55">
        <v>1.8475953407374321</v>
      </c>
      <c r="H55">
        <v>1.6369289187616192</v>
      </c>
      <c r="I55">
        <v>1.6051263453481519</v>
      </c>
      <c r="J55">
        <v>1.5994833315226848</v>
      </c>
      <c r="K55">
        <v>1.6399749818835789</v>
      </c>
      <c r="L55">
        <v>1.6272306830472543</v>
      </c>
      <c r="M55">
        <v>1.6415861472394082</v>
      </c>
      <c r="P55" t="s">
        <v>3069</v>
      </c>
      <c r="Q55">
        <v>0.76161823125436345</v>
      </c>
      <c r="R55">
        <f t="shared" si="6"/>
        <v>1.6045520789611634</v>
      </c>
    </row>
    <row r="56" spans="1:18" x14ac:dyDescent="0.25">
      <c r="A56" s="1" t="s">
        <v>128</v>
      </c>
      <c r="B56">
        <v>155244</v>
      </c>
      <c r="C56">
        <f t="shared" si="0"/>
        <v>1.3485823571333513</v>
      </c>
      <c r="E56" t="s">
        <v>128</v>
      </c>
      <c r="F56">
        <v>1.3485823571333513</v>
      </c>
      <c r="G56">
        <v>1.3034566654360065</v>
      </c>
      <c r="H56">
        <v>1.2690406462378154</v>
      </c>
      <c r="I56">
        <v>1.2572489771472402</v>
      </c>
      <c r="J56">
        <v>1.2570141009851545</v>
      </c>
      <c r="K56">
        <v>1.2618072974552748</v>
      </c>
      <c r="L56">
        <v>1.2701545826841301</v>
      </c>
      <c r="M56">
        <v>1.2694096480872954</v>
      </c>
      <c r="P56" t="s">
        <v>3070</v>
      </c>
      <c r="Q56">
        <v>0.76212793286995018</v>
      </c>
      <c r="R56">
        <f t="shared" si="6"/>
        <v>1.6056259014530339</v>
      </c>
    </row>
    <row r="57" spans="1:18" x14ac:dyDescent="0.25">
      <c r="A57" s="1" t="s">
        <v>129</v>
      </c>
      <c r="B57">
        <v>224754</v>
      </c>
      <c r="C57">
        <f t="shared" si="0"/>
        <v>1.9524057554246812</v>
      </c>
      <c r="E57" t="s">
        <v>129</v>
      </c>
      <c r="F57">
        <v>1.9524057554246812</v>
      </c>
      <c r="G57">
        <v>1.8914796301428869</v>
      </c>
      <c r="H57">
        <v>1.8217124790648884</v>
      </c>
      <c r="I57">
        <v>1.8087700516080714</v>
      </c>
      <c r="J57">
        <v>1.8047089723672465</v>
      </c>
      <c r="K57">
        <v>1.8096724731346336</v>
      </c>
      <c r="L57">
        <v>1.8169352520673741</v>
      </c>
      <c r="M57">
        <v>1.8261879793753457</v>
      </c>
      <c r="P57" t="s">
        <v>3071</v>
      </c>
      <c r="Q57">
        <v>0.76511033524206284</v>
      </c>
      <c r="R57">
        <f t="shared" si="6"/>
        <v>1.6119091280488451</v>
      </c>
    </row>
    <row r="58" spans="1:18" x14ac:dyDescent="0.25">
      <c r="A58" s="1" t="s">
        <v>131</v>
      </c>
      <c r="B58">
        <v>283595</v>
      </c>
      <c r="C58">
        <f t="shared" si="0"/>
        <v>2.4635490812606782</v>
      </c>
      <c r="E58" t="s">
        <v>131</v>
      </c>
      <c r="F58">
        <v>2.4635490812606782</v>
      </c>
      <c r="G58">
        <v>2.3585213404342333</v>
      </c>
      <c r="H58">
        <v>2.2789526396584159</v>
      </c>
      <c r="I58">
        <v>2.251557186974233</v>
      </c>
      <c r="J58">
        <v>2.2492852450642342</v>
      </c>
      <c r="K58">
        <v>2.2603257624098667</v>
      </c>
      <c r="L58">
        <v>2.2784291826668279</v>
      </c>
      <c r="M58">
        <v>2.2855745006838895</v>
      </c>
      <c r="P58" t="s">
        <v>3072</v>
      </c>
      <c r="Q58">
        <v>0.76299396853526424</v>
      </c>
      <c r="R58">
        <f t="shared" si="6"/>
        <v>1.6074504367257068</v>
      </c>
    </row>
    <row r="59" spans="1:18" x14ac:dyDescent="0.25">
      <c r="A59" s="1" t="s">
        <v>132</v>
      </c>
      <c r="B59">
        <v>159954</v>
      </c>
      <c r="C59">
        <f t="shared" si="0"/>
        <v>1.3894974514500276</v>
      </c>
      <c r="E59" t="s">
        <v>132</v>
      </c>
      <c r="F59">
        <v>1.3894974514500276</v>
      </c>
      <c r="G59">
        <v>1.3328059706495585</v>
      </c>
      <c r="H59">
        <v>1.2601805409687128</v>
      </c>
      <c r="I59">
        <v>1.2438422687834956</v>
      </c>
      <c r="J59">
        <v>1.2437219097991661</v>
      </c>
      <c r="K59">
        <v>1.2569840540135535</v>
      </c>
      <c r="L59">
        <v>1.2573911200280299</v>
      </c>
      <c r="M59">
        <v>1.263561241977637</v>
      </c>
      <c r="P59" t="s">
        <v>3073</v>
      </c>
      <c r="Q59">
        <v>0.75655329295129636</v>
      </c>
      <c r="R59">
        <f t="shared" si="6"/>
        <v>1.5938814346009154</v>
      </c>
    </row>
    <row r="60" spans="1:18" x14ac:dyDescent="0.25">
      <c r="A60" s="1" t="s">
        <v>133</v>
      </c>
      <c r="B60">
        <v>109842</v>
      </c>
      <c r="C60">
        <f t="shared" si="0"/>
        <v>0.95418169637629513</v>
      </c>
      <c r="E60" t="s">
        <v>133</v>
      </c>
      <c r="F60">
        <v>0.95418169637629513</v>
      </c>
      <c r="G60">
        <v>0.91977569347261801</v>
      </c>
      <c r="H60">
        <v>0.87560786380867173</v>
      </c>
      <c r="I60">
        <v>0.8671790642558006</v>
      </c>
      <c r="J60">
        <v>0.86492407440979713</v>
      </c>
      <c r="K60">
        <v>0.87973520119598514</v>
      </c>
      <c r="L60">
        <v>0.87508626216388685</v>
      </c>
      <c r="M60">
        <v>0.87917414967424912</v>
      </c>
    </row>
    <row r="61" spans="1:18" x14ac:dyDescent="0.25">
      <c r="A61" s="1" t="s">
        <v>134</v>
      </c>
      <c r="B61">
        <v>162449</v>
      </c>
      <c r="C61">
        <f t="shared" si="0"/>
        <v>1.4111711585243603</v>
      </c>
      <c r="E61" t="s">
        <v>134</v>
      </c>
      <c r="F61">
        <v>1.4111711585243603</v>
      </c>
      <c r="G61">
        <v>1.3949229063491557</v>
      </c>
      <c r="H61">
        <v>1.3488596508030681</v>
      </c>
      <c r="I61">
        <v>1.343744364002492</v>
      </c>
      <c r="J61">
        <v>1.3392970795234973</v>
      </c>
      <c r="K61">
        <v>1.3408218358614152</v>
      </c>
      <c r="L61">
        <v>1.3450873770697429</v>
      </c>
      <c r="M61">
        <v>1.3565899190093589</v>
      </c>
      <c r="P61" t="s">
        <v>3074</v>
      </c>
      <c r="Q61">
        <v>1.1127081414261899</v>
      </c>
      <c r="R61">
        <f>Q61/1.11270814142619/64*100</f>
        <v>1.5625</v>
      </c>
    </row>
    <row r="62" spans="1:18" x14ac:dyDescent="0.25">
      <c r="A62" s="1" t="s">
        <v>136</v>
      </c>
      <c r="B62">
        <v>189032</v>
      </c>
      <c r="C62">
        <f t="shared" si="0"/>
        <v>1.6420938660021107</v>
      </c>
      <c r="E62" t="s">
        <v>136</v>
      </c>
      <c r="F62">
        <v>1.6420938660021107</v>
      </c>
      <c r="G62">
        <v>1.5558351238508485</v>
      </c>
      <c r="H62">
        <v>1.4973924825420242</v>
      </c>
      <c r="I62">
        <v>1.4764135191860701</v>
      </c>
      <c r="J62">
        <v>1.4840220510297553</v>
      </c>
      <c r="K62">
        <v>1.4929868247515208</v>
      </c>
      <c r="L62">
        <v>1.4968991152031375</v>
      </c>
      <c r="M62">
        <v>1.5073783290086482</v>
      </c>
      <c r="P62" t="s">
        <v>3075</v>
      </c>
      <c r="Q62">
        <v>1.1442630796156363</v>
      </c>
      <c r="R62">
        <f t="shared" ref="R62:R68" si="7">Q62/1.11270814142619/64*100</f>
        <v>1.6068104432199219</v>
      </c>
    </row>
    <row r="63" spans="1:18" x14ac:dyDescent="0.25">
      <c r="A63" s="1" t="s">
        <v>137</v>
      </c>
      <c r="B63">
        <v>202590</v>
      </c>
      <c r="C63">
        <f t="shared" si="0"/>
        <v>1.7598702670096469</v>
      </c>
      <c r="E63" t="s">
        <v>137</v>
      </c>
      <c r="F63">
        <v>1.7598702670096469</v>
      </c>
      <c r="G63">
        <v>1.7406708837374547</v>
      </c>
      <c r="H63">
        <v>1.6632775411434864</v>
      </c>
      <c r="I63">
        <v>1.6599308856512525</v>
      </c>
      <c r="J63">
        <v>1.652682179732085</v>
      </c>
      <c r="K63">
        <v>1.6512823378303294</v>
      </c>
      <c r="L63">
        <v>1.6559259771278159</v>
      </c>
      <c r="M63">
        <v>1.6706496703814973</v>
      </c>
      <c r="P63" t="s">
        <v>3076</v>
      </c>
      <c r="Q63">
        <v>1.1910293459919057</v>
      </c>
      <c r="R63">
        <f t="shared" si="7"/>
        <v>1.6724811150631802</v>
      </c>
    </row>
    <row r="64" spans="1:18" x14ac:dyDescent="0.25">
      <c r="A64" s="1" t="s">
        <v>138</v>
      </c>
      <c r="B64">
        <v>161817</v>
      </c>
      <c r="C64">
        <f t="shared" si="0"/>
        <v>1.4056810651892988</v>
      </c>
      <c r="E64" t="s">
        <v>138</v>
      </c>
      <c r="F64">
        <v>1.4056810651892988</v>
      </c>
      <c r="G64">
        <v>1.4158542304900033</v>
      </c>
      <c r="H64">
        <v>1.4182896212917684</v>
      </c>
      <c r="I64">
        <v>1.4181486272170236</v>
      </c>
      <c r="J64">
        <v>1.4183959112659608</v>
      </c>
      <c r="K64">
        <v>1.4137456910159036</v>
      </c>
      <c r="L64">
        <v>1.4179840345105335</v>
      </c>
      <c r="M64">
        <v>1.4193112424467909</v>
      </c>
      <c r="P64" t="s">
        <v>3077</v>
      </c>
      <c r="Q64">
        <v>1.1985781114354264</v>
      </c>
      <c r="R64">
        <f t="shared" si="7"/>
        <v>1.6830813304892871</v>
      </c>
    </row>
    <row r="65" spans="1:18" x14ac:dyDescent="0.25">
      <c r="A65" s="1" t="s">
        <v>139</v>
      </c>
      <c r="B65">
        <v>251941</v>
      </c>
      <c r="C65">
        <f t="shared" si="0"/>
        <v>2.1885753242542942</v>
      </c>
      <c r="E65" t="s">
        <v>139</v>
      </c>
      <c r="F65">
        <v>2.1885753242542942</v>
      </c>
      <c r="G65">
        <v>2.2468386882834865</v>
      </c>
      <c r="H65">
        <v>2.2349779709112498</v>
      </c>
      <c r="I65">
        <v>2.2407146240895703</v>
      </c>
      <c r="J65">
        <v>2.2314955757939563</v>
      </c>
      <c r="K65">
        <v>2.214182487129261</v>
      </c>
      <c r="L65">
        <v>2.2282805802619601</v>
      </c>
      <c r="M65">
        <v>2.2473624729738644</v>
      </c>
      <c r="P65" t="s">
        <v>3078</v>
      </c>
      <c r="Q65">
        <v>1.1981821238708501</v>
      </c>
      <c r="R65">
        <f t="shared" si="7"/>
        <v>1.6825252722143316</v>
      </c>
    </row>
    <row r="66" spans="1:18" x14ac:dyDescent="0.25">
      <c r="A66" s="1" t="s">
        <v>141</v>
      </c>
      <c r="B66">
        <v>264551</v>
      </c>
      <c r="C66">
        <f t="shared" si="0"/>
        <v>2.2981165852592382</v>
      </c>
      <c r="E66" t="s">
        <v>141</v>
      </c>
      <c r="F66">
        <v>2.2981165852592382</v>
      </c>
      <c r="G66">
        <v>2.2991646313743361</v>
      </c>
      <c r="H66">
        <v>2.3029855667881574</v>
      </c>
      <c r="I66">
        <v>2.3003295702503666</v>
      </c>
      <c r="J66">
        <v>2.3042336348110219</v>
      </c>
      <c r="K66">
        <v>2.2949176560042859</v>
      </c>
      <c r="L66">
        <v>2.3024343776634058</v>
      </c>
      <c r="M66">
        <v>2.3162949387245866</v>
      </c>
      <c r="P66" t="s">
        <v>3079</v>
      </c>
      <c r="Q66">
        <v>1.1912091570011309</v>
      </c>
      <c r="R66">
        <f t="shared" si="7"/>
        <v>1.672733611375065</v>
      </c>
    </row>
    <row r="67" spans="1:18" x14ac:dyDescent="0.25">
      <c r="A67" s="1" t="s">
        <v>147</v>
      </c>
      <c r="B67">
        <v>291051</v>
      </c>
      <c r="C67">
        <f t="shared" si="0"/>
        <v>2.5283182836439346</v>
      </c>
      <c r="E67" t="s">
        <v>147</v>
      </c>
      <c r="F67">
        <v>2.5283182836439346</v>
      </c>
      <c r="G67">
        <v>2.3528162407758479</v>
      </c>
      <c r="H67">
        <v>2.1793715488056256</v>
      </c>
      <c r="I67">
        <v>2.1388037248320697</v>
      </c>
      <c r="J67">
        <v>2.1387388507386675</v>
      </c>
      <c r="K67">
        <v>2.1706562634011837</v>
      </c>
      <c r="L67">
        <v>2.1731517695514171</v>
      </c>
      <c r="M67">
        <v>2.1937553257570213</v>
      </c>
      <c r="P67" t="s">
        <v>3080</v>
      </c>
      <c r="Q67">
        <v>1.1934542710034075</v>
      </c>
      <c r="R67">
        <f t="shared" si="7"/>
        <v>1.6758862715363008</v>
      </c>
    </row>
    <row r="68" spans="1:18" x14ac:dyDescent="0.25">
      <c r="A68" s="1" t="s">
        <v>148</v>
      </c>
      <c r="B68">
        <v>199558</v>
      </c>
      <c r="C68">
        <f t="shared" si="0"/>
        <v>1.7335317179718206</v>
      </c>
      <c r="E68" t="s">
        <v>148</v>
      </c>
      <c r="F68">
        <v>1.7335317179718206</v>
      </c>
      <c r="G68">
        <v>1.6359527142402224</v>
      </c>
      <c r="H68">
        <v>1.5404490506033557</v>
      </c>
      <c r="I68">
        <v>1.5144275982788704</v>
      </c>
      <c r="J68">
        <v>1.5193973860702501</v>
      </c>
      <c r="K68">
        <v>1.5379423420962977</v>
      </c>
      <c r="L68">
        <v>1.5384021941820019</v>
      </c>
      <c r="M68">
        <v>1.5544505031688955</v>
      </c>
      <c r="P68" t="s">
        <v>3081</v>
      </c>
      <c r="Q68">
        <v>1.1841723616250637</v>
      </c>
      <c r="R68">
        <f t="shared" si="7"/>
        <v>1.6628523205264041</v>
      </c>
    </row>
    <row r="69" spans="1:18" x14ac:dyDescent="0.25">
      <c r="A69" s="1" t="s">
        <v>149</v>
      </c>
      <c r="B69">
        <v>278041</v>
      </c>
      <c r="C69">
        <f t="shared" si="0"/>
        <v>2.4153022800218631</v>
      </c>
      <c r="E69" t="s">
        <v>149</v>
      </c>
      <c r="F69">
        <v>2.4153022800218631</v>
      </c>
      <c r="G69">
        <v>2.3466187507735028</v>
      </c>
      <c r="H69">
        <v>2.2491695029700249</v>
      </c>
      <c r="I69">
        <v>2.2300137690207795</v>
      </c>
      <c r="J69">
        <v>2.2279645290371435</v>
      </c>
      <c r="K69">
        <v>2.2334555404276197</v>
      </c>
      <c r="L69">
        <v>2.2433716321828205</v>
      </c>
      <c r="M69">
        <v>2.2695454510293995</v>
      </c>
    </row>
    <row r="70" spans="1:18" x14ac:dyDescent="0.25">
      <c r="A70" s="1" t="s">
        <v>151</v>
      </c>
      <c r="B70">
        <v>369076</v>
      </c>
      <c r="C70">
        <f t="shared" si="0"/>
        <v>3.2061102653973661</v>
      </c>
      <c r="E70" t="s">
        <v>151</v>
      </c>
      <c r="F70">
        <v>3.2061102653973661</v>
      </c>
      <c r="G70">
        <v>2.9782040573532487</v>
      </c>
      <c r="H70">
        <v>2.767066258942406</v>
      </c>
      <c r="I70">
        <v>2.7129520905407234</v>
      </c>
      <c r="J70">
        <v>2.7249330370262403</v>
      </c>
      <c r="K70">
        <v>2.7587856860875797</v>
      </c>
      <c r="L70">
        <v>2.7629035242992059</v>
      </c>
      <c r="M70">
        <v>2.8051729432388099</v>
      </c>
      <c r="P70" t="s">
        <v>3082</v>
      </c>
      <c r="Q70">
        <v>1.27516973248999</v>
      </c>
      <c r="R70">
        <f>Q70/1.27516973248999/64*100</f>
        <v>1.5625</v>
      </c>
    </row>
    <row r="71" spans="1:18" x14ac:dyDescent="0.25">
      <c r="B71">
        <f>SUM(B7:B70)</f>
        <v>11511644</v>
      </c>
      <c r="C71">
        <f>SUM(C7:C70)</f>
        <v>100</v>
      </c>
      <c r="P71" t="s">
        <v>3083</v>
      </c>
      <c r="Q71">
        <v>1.2511070497324663</v>
      </c>
      <c r="R71">
        <f t="shared" ref="R71:R77" si="8">Q71/1.27516973248999/64*100</f>
        <v>1.5330153432906424</v>
      </c>
    </row>
    <row r="72" spans="1:18" x14ac:dyDescent="0.25">
      <c r="P72" t="s">
        <v>3084</v>
      </c>
      <c r="Q72">
        <v>1.2703366426175497</v>
      </c>
      <c r="R72">
        <f t="shared" si="8"/>
        <v>1.55657788411748</v>
      </c>
    </row>
    <row r="73" spans="1:18" x14ac:dyDescent="0.25">
      <c r="P73" t="s">
        <v>3085</v>
      </c>
      <c r="Q73">
        <v>1.2666495672568847</v>
      </c>
      <c r="R73">
        <f t="shared" si="8"/>
        <v>1.5520600108459823</v>
      </c>
    </row>
    <row r="74" spans="1:18" x14ac:dyDescent="0.25">
      <c r="P74" t="s">
        <v>3086</v>
      </c>
      <c r="Q74">
        <v>1.2730551688263398</v>
      </c>
      <c r="R74">
        <f t="shared" si="8"/>
        <v>1.5599089678885321</v>
      </c>
    </row>
    <row r="75" spans="1:18" x14ac:dyDescent="0.25">
      <c r="P75" t="s">
        <v>3087</v>
      </c>
      <c r="Q75">
        <v>1.2681171058607064</v>
      </c>
      <c r="R75">
        <f t="shared" si="8"/>
        <v>1.5538582256326476</v>
      </c>
    </row>
    <row r="76" spans="1:18" x14ac:dyDescent="0.25">
      <c r="P76" t="s">
        <v>3088</v>
      </c>
      <c r="Q76">
        <v>1.2745747190201528</v>
      </c>
      <c r="R76">
        <f t="shared" si="8"/>
        <v>1.5617709138846911</v>
      </c>
    </row>
    <row r="77" spans="1:18" x14ac:dyDescent="0.25">
      <c r="P77" t="s">
        <v>3089</v>
      </c>
      <c r="Q77">
        <v>1.2660283058736306</v>
      </c>
      <c r="R77">
        <f t="shared" si="8"/>
        <v>1.5512987624516694</v>
      </c>
    </row>
    <row r="79" spans="1:18" x14ac:dyDescent="0.25">
      <c r="P79" t="s">
        <v>3090</v>
      </c>
      <c r="Q79">
        <v>1.5025829499244401</v>
      </c>
      <c r="R79">
        <f>Q79/1.50258294992444/64*100</f>
        <v>1.5625</v>
      </c>
    </row>
    <row r="80" spans="1:18" x14ac:dyDescent="0.25">
      <c r="P80" t="s">
        <v>3091</v>
      </c>
      <c r="Q80">
        <v>1.4969660706123735</v>
      </c>
      <c r="R80">
        <f t="shared" ref="R80:R86" si="9">Q80/1.50258294992444/64*100</f>
        <v>1.5566591418127396</v>
      </c>
    </row>
    <row r="81" spans="16:18" x14ac:dyDescent="0.25">
      <c r="P81" t="s">
        <v>3092</v>
      </c>
      <c r="Q81">
        <v>1.5017847456071856</v>
      </c>
      <c r="R81">
        <f t="shared" si="9"/>
        <v>1.5616699664595735</v>
      </c>
    </row>
    <row r="82" spans="16:18" x14ac:dyDescent="0.25">
      <c r="P82" t="s">
        <v>3093</v>
      </c>
      <c r="Q82">
        <v>1.5034203479325194</v>
      </c>
      <c r="R82">
        <f t="shared" si="9"/>
        <v>1.5633707901202325</v>
      </c>
    </row>
    <row r="83" spans="16:18" x14ac:dyDescent="0.25">
      <c r="P83" t="s">
        <v>3094</v>
      </c>
      <c r="Q83">
        <v>1.5039561073214092</v>
      </c>
      <c r="R83">
        <f t="shared" si="9"/>
        <v>1.5639279134691848</v>
      </c>
    </row>
    <row r="84" spans="16:18" x14ac:dyDescent="0.25">
      <c r="P84" t="s">
        <v>3095</v>
      </c>
      <c r="Q84">
        <v>1.501196547842566</v>
      </c>
      <c r="R84">
        <f t="shared" si="9"/>
        <v>1.5610583137003935</v>
      </c>
    </row>
    <row r="85" spans="16:18" x14ac:dyDescent="0.25">
      <c r="P85" t="s">
        <v>3096</v>
      </c>
      <c r="Q85">
        <v>1.5002488022350551</v>
      </c>
      <c r="R85">
        <f t="shared" si="9"/>
        <v>1.5600727757560091</v>
      </c>
    </row>
    <row r="86" spans="16:18" x14ac:dyDescent="0.25">
      <c r="P86" t="s">
        <v>3097</v>
      </c>
      <c r="Q86">
        <v>1.4952890293513319</v>
      </c>
      <c r="R86">
        <f t="shared" si="9"/>
        <v>1.5549152267959285</v>
      </c>
    </row>
    <row r="88" spans="16:18" x14ac:dyDescent="0.25">
      <c r="P88" t="s">
        <v>3098</v>
      </c>
      <c r="Q88">
        <v>1.1439113301279999</v>
      </c>
      <c r="R88">
        <f>Q88/1.143911330128/64*100</f>
        <v>1.5625</v>
      </c>
    </row>
    <row r="89" spans="16:18" x14ac:dyDescent="0.25">
      <c r="P89" t="s">
        <v>3099</v>
      </c>
      <c r="Q89">
        <v>1.1698389703663392</v>
      </c>
      <c r="R89">
        <f t="shared" ref="R89:R95" si="10">Q89/1.143911330128/64*100</f>
        <v>1.5979152780949131</v>
      </c>
    </row>
    <row r="90" spans="16:18" x14ac:dyDescent="0.25">
      <c r="P90" t="s">
        <v>3100</v>
      </c>
      <c r="Q90">
        <v>1.21786737427243</v>
      </c>
      <c r="R90">
        <f t="shared" si="10"/>
        <v>1.6635185981484608</v>
      </c>
    </row>
    <row r="91" spans="16:18" x14ac:dyDescent="0.25">
      <c r="P91" t="s">
        <v>3101</v>
      </c>
      <c r="Q91">
        <v>1.2238672116570535</v>
      </c>
      <c r="R91">
        <f t="shared" si="10"/>
        <v>1.6717139413246014</v>
      </c>
    </row>
    <row r="92" spans="16:18" x14ac:dyDescent="0.25">
      <c r="P92" t="s">
        <v>3102</v>
      </c>
      <c r="Q92">
        <v>1.2247768474340741</v>
      </c>
      <c r="R92">
        <f t="shared" si="10"/>
        <v>1.6729564378924391</v>
      </c>
    </row>
    <row r="93" spans="16:18" x14ac:dyDescent="0.25">
      <c r="P93" t="s">
        <v>3103</v>
      </c>
      <c r="Q93">
        <v>1.2217372750163609</v>
      </c>
      <c r="R93">
        <f t="shared" si="10"/>
        <v>1.6688046021884031</v>
      </c>
    </row>
    <row r="94" spans="16:18" x14ac:dyDescent="0.25">
      <c r="P94" t="s">
        <v>3104</v>
      </c>
      <c r="Q94">
        <v>1.221041509028904</v>
      </c>
      <c r="R94">
        <f t="shared" si="10"/>
        <v>1.6678542362581348</v>
      </c>
    </row>
    <row r="95" spans="16:18" x14ac:dyDescent="0.25">
      <c r="P95" t="s">
        <v>3105</v>
      </c>
      <c r="Q95">
        <v>1.2094872292368768</v>
      </c>
      <c r="R95">
        <f t="shared" si="10"/>
        <v>1.6520719271756448</v>
      </c>
    </row>
    <row r="97" spans="16:18" x14ac:dyDescent="0.25">
      <c r="P97" t="s">
        <v>3106</v>
      </c>
      <c r="Q97">
        <v>1.86630163337226</v>
      </c>
      <c r="R97">
        <f>Q97/1.86630163337226/64*100</f>
        <v>1.5625</v>
      </c>
    </row>
    <row r="98" spans="16:18" x14ac:dyDescent="0.25">
      <c r="P98" t="s">
        <v>3107</v>
      </c>
      <c r="Q98">
        <v>1.9208289353564389</v>
      </c>
      <c r="R98">
        <f t="shared" ref="R98:R104" si="11">Q98/1.86630163337226/64*100</f>
        <v>1.6081512001204927</v>
      </c>
    </row>
    <row r="99" spans="16:18" x14ac:dyDescent="0.25">
      <c r="P99" t="s">
        <v>3108</v>
      </c>
      <c r="Q99">
        <v>1.979349499521138</v>
      </c>
      <c r="R99">
        <f t="shared" si="11"/>
        <v>1.6571456283909758</v>
      </c>
    </row>
    <row r="100" spans="16:18" x14ac:dyDescent="0.25">
      <c r="P100" t="s">
        <v>3109</v>
      </c>
      <c r="Q100">
        <v>1.9943019670232127</v>
      </c>
      <c r="R100">
        <f t="shared" si="11"/>
        <v>1.6696640927454092</v>
      </c>
    </row>
    <row r="101" spans="16:18" x14ac:dyDescent="0.25">
      <c r="P101" t="s">
        <v>3110</v>
      </c>
      <c r="Q101">
        <v>1.9904912934502541</v>
      </c>
      <c r="R101">
        <f t="shared" si="11"/>
        <v>1.6664737309350359</v>
      </c>
    </row>
    <row r="102" spans="16:18" x14ac:dyDescent="0.25">
      <c r="P102" t="s">
        <v>3111</v>
      </c>
      <c r="Q102">
        <v>1.9826394112824255</v>
      </c>
      <c r="R102">
        <f t="shared" si="11"/>
        <v>1.6598999994074781</v>
      </c>
    </row>
    <row r="103" spans="16:18" x14ac:dyDescent="0.25">
      <c r="P103" t="s">
        <v>3112</v>
      </c>
      <c r="Q103">
        <v>1.9791882359851021</v>
      </c>
      <c r="R103">
        <f t="shared" si="11"/>
        <v>1.6570106157699982</v>
      </c>
    </row>
    <row r="104" spans="16:18" x14ac:dyDescent="0.25">
      <c r="P104" t="s">
        <v>3113</v>
      </c>
      <c r="Q104">
        <v>1.9729851468564412</v>
      </c>
      <c r="R104">
        <f t="shared" si="11"/>
        <v>1.651817282286161</v>
      </c>
    </row>
    <row r="106" spans="16:18" x14ac:dyDescent="0.25">
      <c r="P106" t="s">
        <v>3114</v>
      </c>
      <c r="Q106">
        <v>1.91130823712061</v>
      </c>
      <c r="R106">
        <f>Q106/1.91130823712061/64*100</f>
        <v>1.5625</v>
      </c>
    </row>
    <row r="107" spans="16:18" x14ac:dyDescent="0.25">
      <c r="P107" t="s">
        <v>3115</v>
      </c>
      <c r="Q107">
        <v>1.930591520829958</v>
      </c>
      <c r="R107">
        <f t="shared" ref="R107:R113" si="12">Q107/1.91130823712061/64*100</f>
        <v>1.5782641400851425</v>
      </c>
    </row>
    <row r="108" spans="16:18" x14ac:dyDescent="0.25">
      <c r="P108" t="s">
        <v>3116</v>
      </c>
      <c r="Q108">
        <v>1.985146791166241</v>
      </c>
      <c r="R108">
        <f t="shared" si="12"/>
        <v>1.6228632310349416</v>
      </c>
    </row>
    <row r="109" spans="16:18" x14ac:dyDescent="0.25">
      <c r="P109" t="s">
        <v>3117</v>
      </c>
      <c r="Q109">
        <v>1.990523730256798</v>
      </c>
      <c r="R109">
        <f t="shared" si="12"/>
        <v>1.6272588942596509</v>
      </c>
    </row>
    <row r="110" spans="16:18" x14ac:dyDescent="0.25">
      <c r="P110" t="s">
        <v>3118</v>
      </c>
      <c r="Q110">
        <v>1.9979971180792189</v>
      </c>
      <c r="R110">
        <f t="shared" si="12"/>
        <v>1.6333684103731398</v>
      </c>
    </row>
    <row r="111" spans="16:18" x14ac:dyDescent="0.25">
      <c r="P111" t="s">
        <v>3119</v>
      </c>
      <c r="Q111">
        <v>1.9886230220157533</v>
      </c>
      <c r="R111">
        <f t="shared" si="12"/>
        <v>1.6257050597870353</v>
      </c>
    </row>
    <row r="112" spans="16:18" x14ac:dyDescent="0.25">
      <c r="P112" t="s">
        <v>3120</v>
      </c>
      <c r="Q112">
        <v>1.9871192311428705</v>
      </c>
      <c r="R112">
        <f t="shared" si="12"/>
        <v>1.6244757064084201</v>
      </c>
    </row>
    <row r="113" spans="16:18" x14ac:dyDescent="0.25">
      <c r="P113" t="s">
        <v>3121</v>
      </c>
      <c r="Q113">
        <v>1.9802947962848305</v>
      </c>
      <c r="R113">
        <f t="shared" si="12"/>
        <v>1.6188967112162309</v>
      </c>
    </row>
    <row r="115" spans="16:18" x14ac:dyDescent="0.25">
      <c r="P115" t="s">
        <v>3122</v>
      </c>
      <c r="Q115">
        <v>2.3201030191691099</v>
      </c>
      <c r="R115">
        <f>Q115/2.32010301916911/64*100</f>
        <v>1.5625</v>
      </c>
    </row>
    <row r="116" spans="16:18" x14ac:dyDescent="0.25">
      <c r="P116" t="s">
        <v>3123</v>
      </c>
      <c r="Q116">
        <v>2.2863577479088324</v>
      </c>
      <c r="R116">
        <f t="shared" ref="R116:R122" si="13">Q116/2.32010301916911/64*100</f>
        <v>1.5397738598637458</v>
      </c>
    </row>
    <row r="117" spans="16:18" x14ac:dyDescent="0.25">
      <c r="P117" t="s">
        <v>3124</v>
      </c>
      <c r="Q117">
        <v>2.3271461111522322</v>
      </c>
      <c r="R117">
        <f t="shared" si="13"/>
        <v>1.5672432511111383</v>
      </c>
    </row>
    <row r="118" spans="16:18" x14ac:dyDescent="0.25">
      <c r="P118" t="s">
        <v>3125</v>
      </c>
      <c r="Q118">
        <v>2.3044965460251858</v>
      </c>
      <c r="R118">
        <f t="shared" si="13"/>
        <v>1.5519896415866419</v>
      </c>
    </row>
    <row r="119" spans="16:18" x14ac:dyDescent="0.25">
      <c r="P119" t="s">
        <v>3126</v>
      </c>
      <c r="Q119">
        <v>2.3218014385236301</v>
      </c>
      <c r="R119">
        <f t="shared" si="13"/>
        <v>1.5636438200026086</v>
      </c>
    </row>
    <row r="120" spans="16:18" x14ac:dyDescent="0.25">
      <c r="P120" t="s">
        <v>3127</v>
      </c>
      <c r="Q120">
        <v>2.3088271231521711</v>
      </c>
      <c r="R120">
        <f t="shared" si="13"/>
        <v>1.554906118443492</v>
      </c>
    </row>
    <row r="121" spans="16:18" x14ac:dyDescent="0.25">
      <c r="P121" t="s">
        <v>3128</v>
      </c>
      <c r="Q121">
        <v>2.3235411666395831</v>
      </c>
      <c r="R121">
        <f t="shared" si="13"/>
        <v>1.564815459864596</v>
      </c>
    </row>
    <row r="122" spans="16:18" x14ac:dyDescent="0.25">
      <c r="P122" t="s">
        <v>3129</v>
      </c>
      <c r="Q122">
        <v>2.3182756843664998</v>
      </c>
      <c r="R122">
        <f t="shared" si="13"/>
        <v>1.5612693604096508</v>
      </c>
    </row>
    <row r="124" spans="16:18" x14ac:dyDescent="0.25">
      <c r="P124" t="s">
        <v>3130</v>
      </c>
      <c r="Q124">
        <v>1.3703516196296599</v>
      </c>
      <c r="R124">
        <f>Q124/1.37035161962966/64*100</f>
        <v>1.5625</v>
      </c>
    </row>
    <row r="125" spans="16:18" x14ac:dyDescent="0.25">
      <c r="P125" t="s">
        <v>3131</v>
      </c>
      <c r="Q125">
        <v>1.374223573812674</v>
      </c>
      <c r="R125">
        <f t="shared" ref="R125:R131" si="14">Q125/1.37035161962966/64*100</f>
        <v>1.5669148730328022</v>
      </c>
    </row>
    <row r="126" spans="16:18" x14ac:dyDescent="0.25">
      <c r="P126" t="s">
        <v>3132</v>
      </c>
      <c r="Q126">
        <v>1.4034637200681521</v>
      </c>
      <c r="R126">
        <f t="shared" si="14"/>
        <v>1.6002550230130907</v>
      </c>
    </row>
    <row r="127" spans="16:18" x14ac:dyDescent="0.25">
      <c r="P127" t="s">
        <v>3133</v>
      </c>
      <c r="Q127">
        <v>1.3976967424398785</v>
      </c>
      <c r="R127">
        <f t="shared" si="14"/>
        <v>1.5936794095609663</v>
      </c>
    </row>
    <row r="128" spans="16:18" x14ac:dyDescent="0.25">
      <c r="P128" t="s">
        <v>3134</v>
      </c>
      <c r="Q128">
        <v>1.4043083884622238</v>
      </c>
      <c r="R128">
        <f t="shared" si="14"/>
        <v>1.6012181293770573</v>
      </c>
    </row>
    <row r="129" spans="16:18" x14ac:dyDescent="0.25">
      <c r="P129" t="s">
        <v>3135</v>
      </c>
      <c r="Q129">
        <v>1.3945323991231209</v>
      </c>
      <c r="R129">
        <f t="shared" si="14"/>
        <v>1.5900713673901765</v>
      </c>
    </row>
    <row r="130" spans="16:18" x14ac:dyDescent="0.25">
      <c r="P130" t="s">
        <v>3136</v>
      </c>
      <c r="Q130">
        <v>1.4045315624529202</v>
      </c>
      <c r="R130">
        <f t="shared" si="14"/>
        <v>1.6014725964462881</v>
      </c>
    </row>
    <row r="131" spans="16:18" x14ac:dyDescent="0.25">
      <c r="P131" t="s">
        <v>3137</v>
      </c>
      <c r="Q131">
        <v>1.3982256272281102</v>
      </c>
      <c r="R131">
        <f t="shared" si="14"/>
        <v>1.5942824536773628</v>
      </c>
    </row>
    <row r="133" spans="16:18" x14ac:dyDescent="0.25">
      <c r="P133" t="s">
        <v>3138</v>
      </c>
      <c r="Q133">
        <v>1.9244340773568001</v>
      </c>
      <c r="R133">
        <f>Q133/1.9244340773568/64*100</f>
        <v>1.5625</v>
      </c>
    </row>
    <row r="134" spans="16:18" x14ac:dyDescent="0.25">
      <c r="P134" t="s">
        <v>3139</v>
      </c>
      <c r="Q134">
        <v>1.9853510085053803</v>
      </c>
      <c r="R134">
        <f t="shared" ref="R134:R140" si="15">Q134/1.9244340773568/64*100</f>
        <v>1.6119601015641905</v>
      </c>
    </row>
    <row r="135" spans="16:18" x14ac:dyDescent="0.25">
      <c r="P135" t="s">
        <v>3140</v>
      </c>
      <c r="Q135">
        <v>2.0699329558522921</v>
      </c>
      <c r="R135">
        <f t="shared" si="15"/>
        <v>1.6806344688935562</v>
      </c>
    </row>
    <row r="136" spans="16:18" x14ac:dyDescent="0.25">
      <c r="P136" t="s">
        <v>3141</v>
      </c>
      <c r="Q136">
        <v>2.0827161543041854</v>
      </c>
      <c r="R136">
        <f t="shared" si="15"/>
        <v>1.6910134929485225</v>
      </c>
    </row>
    <row r="137" spans="16:18" x14ac:dyDescent="0.25">
      <c r="P137" t="s">
        <v>3142</v>
      </c>
      <c r="Q137">
        <v>2.079951998822533</v>
      </c>
      <c r="R137">
        <f t="shared" si="15"/>
        <v>1.6887692004622794</v>
      </c>
    </row>
    <row r="138" spans="16:18" x14ac:dyDescent="0.25">
      <c r="P138" t="s">
        <v>3143</v>
      </c>
      <c r="Q138">
        <v>2.0684044984601231</v>
      </c>
      <c r="R138">
        <f t="shared" si="15"/>
        <v>1.6793934730582796</v>
      </c>
    </row>
    <row r="139" spans="16:18" x14ac:dyDescent="0.25">
      <c r="P139" t="s">
        <v>3144</v>
      </c>
      <c r="Q139">
        <v>2.0724395473828743</v>
      </c>
      <c r="R139">
        <f t="shared" si="15"/>
        <v>1.6826696382519755</v>
      </c>
    </row>
    <row r="140" spans="16:18" x14ac:dyDescent="0.25">
      <c r="P140" t="s">
        <v>3145</v>
      </c>
      <c r="Q140">
        <v>2.0612719348413182</v>
      </c>
      <c r="R140">
        <f t="shared" si="15"/>
        <v>1.6736023520292396</v>
      </c>
    </row>
    <row r="142" spans="16:18" x14ac:dyDescent="0.25">
      <c r="P142" t="s">
        <v>3146</v>
      </c>
      <c r="Q142">
        <v>2.4602133283482401</v>
      </c>
      <c r="R142">
        <f>Q142/2.46021332834824/64*100</f>
        <v>1.5625</v>
      </c>
    </row>
    <row r="143" spans="16:18" x14ac:dyDescent="0.25">
      <c r="P143" t="s">
        <v>3147</v>
      </c>
      <c r="Q143">
        <v>2.3687905198193269</v>
      </c>
      <c r="R143">
        <f t="shared" ref="R143:R149" si="16">Q143/2.46021332834824/64*100</f>
        <v>1.5044366862700749</v>
      </c>
    </row>
    <row r="144" spans="16:18" x14ac:dyDescent="0.25">
      <c r="P144" t="s">
        <v>3148</v>
      </c>
      <c r="Q144">
        <v>2.3114206942769071</v>
      </c>
      <c r="R144">
        <f t="shared" si="16"/>
        <v>1.4680006783120925</v>
      </c>
    </row>
    <row r="145" spans="16:18" x14ac:dyDescent="0.25">
      <c r="P145" t="s">
        <v>3149</v>
      </c>
      <c r="Q145">
        <v>2.2838493342585959</v>
      </c>
      <c r="R145">
        <f t="shared" si="16"/>
        <v>1.4504899000668845</v>
      </c>
    </row>
    <row r="146" spans="16:18" x14ac:dyDescent="0.25">
      <c r="P146" t="s">
        <v>3150</v>
      </c>
      <c r="Q146">
        <v>2.2901536328736469</v>
      </c>
      <c r="R146">
        <f t="shared" si="16"/>
        <v>1.4544938075624312</v>
      </c>
    </row>
    <row r="147" spans="16:18" x14ac:dyDescent="0.25">
      <c r="P147" t="s">
        <v>3151</v>
      </c>
      <c r="Q147">
        <v>2.2860107165148502</v>
      </c>
      <c r="R147">
        <f t="shared" si="16"/>
        <v>1.4518626102040435</v>
      </c>
    </row>
    <row r="148" spans="16:18" x14ac:dyDescent="0.25">
      <c r="P148" t="s">
        <v>3152</v>
      </c>
      <c r="Q148">
        <v>2.3130005315848559</v>
      </c>
      <c r="R148">
        <f t="shared" si="16"/>
        <v>1.46900404487597</v>
      </c>
    </row>
    <row r="149" spans="16:18" x14ac:dyDescent="0.25">
      <c r="P149" t="s">
        <v>3153</v>
      </c>
      <c r="Q149">
        <v>2.3154435957103847</v>
      </c>
      <c r="R149">
        <f t="shared" si="16"/>
        <v>1.4705556532881972</v>
      </c>
    </row>
    <row r="151" spans="16:18" x14ac:dyDescent="0.25">
      <c r="P151" t="s">
        <v>3154</v>
      </c>
      <c r="Q151">
        <v>1.12257641045884</v>
      </c>
      <c r="R151">
        <f>Q151/1.12257641045884/64*100</f>
        <v>1.5625</v>
      </c>
    </row>
    <row r="152" spans="16:18" x14ac:dyDescent="0.25">
      <c r="P152" t="s">
        <v>3155</v>
      </c>
      <c r="Q152">
        <v>1.0870605783105651</v>
      </c>
      <c r="R152">
        <f t="shared" ref="R152:R158" si="17">Q152/1.12257641045884/64*100</f>
        <v>1.5130659595064917</v>
      </c>
    </row>
    <row r="153" spans="16:18" x14ac:dyDescent="0.25">
      <c r="P153" t="s">
        <v>3156</v>
      </c>
      <c r="Q153">
        <v>1.0153400623877293</v>
      </c>
      <c r="R153">
        <f t="shared" si="17"/>
        <v>1.4132390745966026</v>
      </c>
    </row>
    <row r="154" spans="16:18" x14ac:dyDescent="0.25">
      <c r="P154" t="s">
        <v>3157</v>
      </c>
      <c r="Q154">
        <v>1.0086877231969911</v>
      </c>
      <c r="R154">
        <f t="shared" si="17"/>
        <v>1.4039797672668859</v>
      </c>
    </row>
    <row r="155" spans="16:18" x14ac:dyDescent="0.25">
      <c r="P155" t="s">
        <v>3158</v>
      </c>
      <c r="Q155">
        <v>1.0075685862587531</v>
      </c>
      <c r="R155">
        <f t="shared" si="17"/>
        <v>1.4024220546250517</v>
      </c>
    </row>
    <row r="156" spans="16:18" x14ac:dyDescent="0.25">
      <c r="P156" t="s">
        <v>3159</v>
      </c>
      <c r="Q156">
        <v>1.0160111263784901</v>
      </c>
      <c r="R156">
        <f t="shared" si="17"/>
        <v>1.4141731201330978</v>
      </c>
    </row>
    <row r="157" spans="16:18" x14ac:dyDescent="0.25">
      <c r="P157" t="s">
        <v>3160</v>
      </c>
      <c r="Q157">
        <v>1.0097909579053266</v>
      </c>
      <c r="R157">
        <f t="shared" si="17"/>
        <v>1.4055153457947385</v>
      </c>
    </row>
    <row r="158" spans="16:18" x14ac:dyDescent="0.25">
      <c r="P158" t="s">
        <v>3161</v>
      </c>
      <c r="Q158">
        <v>1.0145834600621488</v>
      </c>
      <c r="R158">
        <f t="shared" si="17"/>
        <v>1.4121859693267027</v>
      </c>
    </row>
    <row r="160" spans="16:18" x14ac:dyDescent="0.25">
      <c r="P160" t="s">
        <v>3162</v>
      </c>
      <c r="Q160">
        <v>0.77528457273348605</v>
      </c>
      <c r="R160">
        <f>Q160/0.775284572733486/64*100</f>
        <v>1.5625</v>
      </c>
    </row>
    <row r="161" spans="16:18" x14ac:dyDescent="0.25">
      <c r="P161" t="s">
        <v>3163</v>
      </c>
      <c r="Q161">
        <v>0.78089794386314504</v>
      </c>
      <c r="R161">
        <f t="shared" ref="R161:R167" si="18">Q161/0.775284572733486/64*100</f>
        <v>1.5738131264293933</v>
      </c>
    </row>
    <row r="162" spans="16:18" x14ac:dyDescent="0.25">
      <c r="P162" t="s">
        <v>3164</v>
      </c>
      <c r="Q162">
        <v>0.79257612634413466</v>
      </c>
      <c r="R162">
        <f t="shared" si="18"/>
        <v>1.5973492069452362</v>
      </c>
    </row>
    <row r="163" spans="16:18" x14ac:dyDescent="0.25">
      <c r="P163" t="s">
        <v>3165</v>
      </c>
      <c r="Q163">
        <v>0.79290693400471701</v>
      </c>
      <c r="R163">
        <f t="shared" si="18"/>
        <v>1.5980159130655935</v>
      </c>
    </row>
    <row r="164" spans="16:18" x14ac:dyDescent="0.25">
      <c r="P164" t="s">
        <v>3166</v>
      </c>
      <c r="Q164">
        <v>0.79319005105201679</v>
      </c>
      <c r="R164">
        <f t="shared" si="18"/>
        <v>1.5985865040485228</v>
      </c>
    </row>
    <row r="165" spans="16:18" x14ac:dyDescent="0.25">
      <c r="P165" t="s">
        <v>3167</v>
      </c>
      <c r="Q165">
        <v>0.79226442390079721</v>
      </c>
      <c r="R165">
        <f t="shared" si="18"/>
        <v>1.5967210052695631</v>
      </c>
    </row>
    <row r="166" spans="16:18" x14ac:dyDescent="0.25">
      <c r="P166" t="s">
        <v>3168</v>
      </c>
      <c r="Q166">
        <v>0.79398864681736681</v>
      </c>
      <c r="R166">
        <f t="shared" si="18"/>
        <v>1.6001959851697063</v>
      </c>
    </row>
    <row r="167" spans="16:18" x14ac:dyDescent="0.25">
      <c r="P167" t="s">
        <v>3169</v>
      </c>
      <c r="Q167">
        <v>0.78978999885251788</v>
      </c>
      <c r="R167">
        <f t="shared" si="18"/>
        <v>1.5917340762451604</v>
      </c>
    </row>
    <row r="169" spans="16:18" x14ac:dyDescent="0.25">
      <c r="P169" t="s">
        <v>3170</v>
      </c>
      <c r="Q169">
        <v>1.1455183985884201</v>
      </c>
      <c r="R169">
        <f>Q169/1.14551839858842/64*100</f>
        <v>1.5625</v>
      </c>
    </row>
    <row r="170" spans="16:18" x14ac:dyDescent="0.25">
      <c r="P170" t="s">
        <v>3171</v>
      </c>
      <c r="Q170">
        <v>1.1614683345190158</v>
      </c>
      <c r="R170">
        <f t="shared" ref="R170:R176" si="19">Q170/1.14551839858842/64*100</f>
        <v>1.5842558922862051</v>
      </c>
    </row>
    <row r="171" spans="16:18" x14ac:dyDescent="0.25">
      <c r="P171" t="s">
        <v>3172</v>
      </c>
      <c r="Q171">
        <v>1.1618111943409513</v>
      </c>
      <c r="R171">
        <f t="shared" si="19"/>
        <v>1.584723556945659</v>
      </c>
    </row>
    <row r="172" spans="16:18" x14ac:dyDescent="0.25">
      <c r="P172" t="s">
        <v>3173</v>
      </c>
      <c r="Q172">
        <v>1.164761647645201</v>
      </c>
      <c r="R172">
        <f t="shared" si="19"/>
        <v>1.5887480084896684</v>
      </c>
    </row>
    <row r="173" spans="16:18" x14ac:dyDescent="0.25">
      <c r="P173" t="s">
        <v>3174</v>
      </c>
      <c r="Q173">
        <v>1.1639744033330073</v>
      </c>
      <c r="R173">
        <f t="shared" si="19"/>
        <v>1.5876741983794871</v>
      </c>
    </row>
    <row r="174" spans="16:18" x14ac:dyDescent="0.25">
      <c r="P174" t="s">
        <v>3175</v>
      </c>
      <c r="Q174">
        <v>1.1592841161305545</v>
      </c>
      <c r="R174">
        <f t="shared" si="19"/>
        <v>1.5812765937990081</v>
      </c>
    </row>
    <row r="175" spans="16:18" x14ac:dyDescent="0.25">
      <c r="P175" t="s">
        <v>3176</v>
      </c>
      <c r="Q175">
        <v>1.1601494637337753</v>
      </c>
      <c r="R175">
        <f t="shared" si="19"/>
        <v>1.5824569376779878</v>
      </c>
    </row>
    <row r="176" spans="16:18" x14ac:dyDescent="0.25">
      <c r="P176" t="s">
        <v>3177</v>
      </c>
      <c r="Q176">
        <v>1.1612616226057753</v>
      </c>
      <c r="R176">
        <f t="shared" si="19"/>
        <v>1.5839739349079243</v>
      </c>
    </row>
    <row r="178" spans="16:18" x14ac:dyDescent="0.25">
      <c r="P178" t="s">
        <v>3178</v>
      </c>
      <c r="Q178">
        <v>1.33040945324577</v>
      </c>
      <c r="R178">
        <f>Q178/1.33040945324577/64*100</f>
        <v>1.5625</v>
      </c>
    </row>
    <row r="179" spans="16:18" x14ac:dyDescent="0.25">
      <c r="P179" t="s">
        <v>3179</v>
      </c>
      <c r="Q179">
        <v>1.3231522791944152</v>
      </c>
      <c r="R179">
        <f t="shared" ref="R179:R185" si="20">Q179/1.33040945324577/64*100</f>
        <v>1.553976808566282</v>
      </c>
    </row>
    <row r="180" spans="16:18" x14ac:dyDescent="0.25">
      <c r="P180" t="s">
        <v>3180</v>
      </c>
      <c r="Q180">
        <v>1.3183058546995765</v>
      </c>
      <c r="R180">
        <f t="shared" si="20"/>
        <v>1.5482849230683917</v>
      </c>
    </row>
    <row r="181" spans="16:18" x14ac:dyDescent="0.25">
      <c r="P181" t="s">
        <v>3181</v>
      </c>
      <c r="Q181">
        <v>1.3137252866835289</v>
      </c>
      <c r="R181">
        <f t="shared" si="20"/>
        <v>1.5429052728354404</v>
      </c>
    </row>
    <row r="182" spans="16:18" x14ac:dyDescent="0.25">
      <c r="P182" t="s">
        <v>3182</v>
      </c>
      <c r="Q182">
        <v>1.3164919324982689</v>
      </c>
      <c r="R182">
        <f t="shared" si="20"/>
        <v>1.5461545612969625</v>
      </c>
    </row>
    <row r="183" spans="16:18" x14ac:dyDescent="0.25">
      <c r="P183" t="s">
        <v>3183</v>
      </c>
      <c r="Q183">
        <v>1.3145243273492744</v>
      </c>
      <c r="R183">
        <f t="shared" si="20"/>
        <v>1.5438437065162756</v>
      </c>
    </row>
    <row r="184" spans="16:18" x14ac:dyDescent="0.25">
      <c r="P184" t="s">
        <v>3184</v>
      </c>
      <c r="Q184">
        <v>1.3194127109502007</v>
      </c>
      <c r="R184">
        <f t="shared" si="20"/>
        <v>1.5495848709057898</v>
      </c>
    </row>
    <row r="185" spans="16:18" x14ac:dyDescent="0.25">
      <c r="P185" t="s">
        <v>3185</v>
      </c>
      <c r="Q185">
        <v>1.3168022201561134</v>
      </c>
      <c r="R185">
        <f t="shared" si="20"/>
        <v>1.5465189787807672</v>
      </c>
    </row>
    <row r="187" spans="16:18" x14ac:dyDescent="0.25">
      <c r="P187" t="s">
        <v>3186</v>
      </c>
      <c r="Q187">
        <v>0.747147844391296</v>
      </c>
      <c r="R187">
        <f>Q187/0.747147844391296/64*100</f>
        <v>1.5625</v>
      </c>
    </row>
    <row r="188" spans="16:18" x14ac:dyDescent="0.25">
      <c r="P188" t="s">
        <v>3187</v>
      </c>
      <c r="Q188">
        <v>0.74304070164866487</v>
      </c>
      <c r="R188">
        <f t="shared" ref="R188:R194" si="21">Q188/0.747147844391296/64*100</f>
        <v>1.5539107889308181</v>
      </c>
    </row>
    <row r="189" spans="16:18" x14ac:dyDescent="0.25">
      <c r="P189" t="s">
        <v>3188</v>
      </c>
      <c r="Q189">
        <v>0.7291206248258737</v>
      </c>
      <c r="R189">
        <f t="shared" si="21"/>
        <v>1.5247999239274783</v>
      </c>
    </row>
    <row r="190" spans="16:18" x14ac:dyDescent="0.25">
      <c r="P190" t="s">
        <v>3189</v>
      </c>
      <c r="Q190">
        <v>0.72592892633005135</v>
      </c>
      <c r="R190">
        <f t="shared" si="21"/>
        <v>1.5181251688075124</v>
      </c>
    </row>
    <row r="191" spans="16:18" x14ac:dyDescent="0.25">
      <c r="P191" t="s">
        <v>3190</v>
      </c>
      <c r="Q191">
        <v>0.72742007471905523</v>
      </c>
      <c r="R191">
        <f t="shared" si="21"/>
        <v>1.5212435869028182</v>
      </c>
    </row>
    <row r="192" spans="16:18" x14ac:dyDescent="0.25">
      <c r="P192" t="s">
        <v>3191</v>
      </c>
      <c r="Q192">
        <v>0.73314545343443571</v>
      </c>
      <c r="R192">
        <f t="shared" si="21"/>
        <v>1.5332169925814094</v>
      </c>
    </row>
    <row r="193" spans="16:18" x14ac:dyDescent="0.25">
      <c r="P193" t="s">
        <v>3192</v>
      </c>
      <c r="Q193">
        <v>0.72781419611063725</v>
      </c>
      <c r="R193">
        <f t="shared" si="21"/>
        <v>1.5220678075426417</v>
      </c>
    </row>
    <row r="194" spans="16:18" x14ac:dyDescent="0.25">
      <c r="P194" t="s">
        <v>3193</v>
      </c>
      <c r="Q194">
        <v>0.72800469501941001</v>
      </c>
      <c r="R194">
        <f t="shared" si="21"/>
        <v>1.522466195287707</v>
      </c>
    </row>
    <row r="196" spans="16:18" x14ac:dyDescent="0.25">
      <c r="P196" t="s">
        <v>3194</v>
      </c>
      <c r="Q196">
        <v>0.57394061178403399</v>
      </c>
      <c r="R196">
        <f>Q196/0.573940611784034/64*100</f>
        <v>1.5625</v>
      </c>
    </row>
    <row r="197" spans="16:18" x14ac:dyDescent="0.25">
      <c r="P197" t="s">
        <v>3195</v>
      </c>
      <c r="Q197">
        <v>0.57447276120289825</v>
      </c>
      <c r="R197">
        <f t="shared" ref="R197:R203" si="22">Q197/0.573940611784034/64*100</f>
        <v>1.5639487273594228</v>
      </c>
    </row>
    <row r="198" spans="16:18" x14ac:dyDescent="0.25">
      <c r="P198" t="s">
        <v>3196</v>
      </c>
      <c r="Q198">
        <v>0.56895727873073443</v>
      </c>
      <c r="R198">
        <f t="shared" si="22"/>
        <v>1.5489333386836361</v>
      </c>
    </row>
    <row r="199" spans="16:18" x14ac:dyDescent="0.25">
      <c r="P199" t="s">
        <v>3197</v>
      </c>
      <c r="Q199">
        <v>0.56753980256577696</v>
      </c>
      <c r="R199">
        <f t="shared" si="22"/>
        <v>1.5450743914994294</v>
      </c>
    </row>
    <row r="200" spans="16:18" x14ac:dyDescent="0.25">
      <c r="P200" t="s">
        <v>3198</v>
      </c>
      <c r="Q200">
        <v>0.57000834176892501</v>
      </c>
      <c r="R200">
        <f t="shared" si="22"/>
        <v>1.5517947601677649</v>
      </c>
    </row>
    <row r="201" spans="16:18" x14ac:dyDescent="0.25">
      <c r="P201" t="s">
        <v>3199</v>
      </c>
      <c r="Q201">
        <v>0.57373439411820282</v>
      </c>
      <c r="R201">
        <f t="shared" si="22"/>
        <v>1.5619385915611379</v>
      </c>
    </row>
    <row r="202" spans="16:18" x14ac:dyDescent="0.25">
      <c r="P202" t="s">
        <v>3200</v>
      </c>
      <c r="Q202">
        <v>0.56814533322314553</v>
      </c>
      <c r="R202">
        <f t="shared" si="22"/>
        <v>1.5467228924640106</v>
      </c>
    </row>
    <row r="203" spans="16:18" x14ac:dyDescent="0.25">
      <c r="P203" t="s">
        <v>3201</v>
      </c>
      <c r="Q203">
        <v>0.57010459572809802</v>
      </c>
      <c r="R203">
        <f t="shared" si="22"/>
        <v>1.5520568026302077</v>
      </c>
    </row>
    <row r="205" spans="16:18" x14ac:dyDescent="0.25">
      <c r="P205" t="s">
        <v>3202</v>
      </c>
      <c r="Q205">
        <v>0.84254690294453205</v>
      </c>
      <c r="R205">
        <f>Q205/0.842546902944532/64*100</f>
        <v>1.5625</v>
      </c>
    </row>
    <row r="206" spans="16:18" x14ac:dyDescent="0.25">
      <c r="P206" t="s">
        <v>3203</v>
      </c>
      <c r="Q206">
        <v>0.85940106206703393</v>
      </c>
      <c r="R206">
        <f t="shared" ref="R206:R212" si="23">Q206/0.842546902944532/64*100</f>
        <v>1.593755973450113</v>
      </c>
    </row>
    <row r="207" spans="16:18" x14ac:dyDescent="0.25">
      <c r="P207" t="s">
        <v>3204</v>
      </c>
      <c r="Q207">
        <v>0.86115118526302936</v>
      </c>
      <c r="R207">
        <f t="shared" si="23"/>
        <v>1.5970015702046507</v>
      </c>
    </row>
    <row r="208" spans="16:18" x14ac:dyDescent="0.25">
      <c r="P208" t="s">
        <v>3205</v>
      </c>
      <c r="Q208">
        <v>0.86402702283789967</v>
      </c>
      <c r="R208">
        <f t="shared" si="23"/>
        <v>1.6023347999572395</v>
      </c>
    </row>
    <row r="209" spans="16:18" x14ac:dyDescent="0.25">
      <c r="P209" t="s">
        <v>3206</v>
      </c>
      <c r="Q209">
        <v>0.86333717160748091</v>
      </c>
      <c r="R209">
        <f t="shared" si="23"/>
        <v>1.6010554734962883</v>
      </c>
    </row>
    <row r="210" spans="16:18" x14ac:dyDescent="0.25">
      <c r="P210" t="s">
        <v>3207</v>
      </c>
      <c r="Q210">
        <v>0.86215289766372238</v>
      </c>
      <c r="R210">
        <f t="shared" si="23"/>
        <v>1.5988592420097609</v>
      </c>
    </row>
    <row r="211" spans="16:18" x14ac:dyDescent="0.25">
      <c r="P211" t="s">
        <v>3208</v>
      </c>
      <c r="Q211">
        <v>0.86080375538866127</v>
      </c>
      <c r="R211">
        <f t="shared" si="23"/>
        <v>1.5963572628351705</v>
      </c>
    </row>
    <row r="212" spans="16:18" x14ac:dyDescent="0.25">
      <c r="P212" t="s">
        <v>3209</v>
      </c>
      <c r="Q212">
        <v>0.86156942887653887</v>
      </c>
      <c r="R212">
        <f t="shared" si="23"/>
        <v>1.5977772013817697</v>
      </c>
    </row>
    <row r="214" spans="16:18" x14ac:dyDescent="0.25">
      <c r="P214" t="s">
        <v>3210</v>
      </c>
      <c r="Q214">
        <v>0.90880155779660998</v>
      </c>
      <c r="R214">
        <f>Q214/0.90880155779661/64*100</f>
        <v>1.5625</v>
      </c>
    </row>
    <row r="215" spans="16:18" x14ac:dyDescent="0.25">
      <c r="P215" t="s">
        <v>3211</v>
      </c>
      <c r="Q215">
        <v>0.88763301996159916</v>
      </c>
      <c r="R215">
        <f t="shared" ref="R215:R221" si="24">Q215/0.90880155779661/64*100</f>
        <v>1.5261049915589968</v>
      </c>
    </row>
    <row r="216" spans="16:18" x14ac:dyDescent="0.25">
      <c r="P216" t="s">
        <v>3212</v>
      </c>
      <c r="Q216">
        <v>0.87297126696729976</v>
      </c>
      <c r="R216">
        <f t="shared" si="24"/>
        <v>1.5008970802641091</v>
      </c>
    </row>
    <row r="217" spans="16:18" x14ac:dyDescent="0.25">
      <c r="P217" t="s">
        <v>3213</v>
      </c>
      <c r="Q217">
        <v>0.86882402390220204</v>
      </c>
      <c r="R217">
        <f t="shared" si="24"/>
        <v>1.4937667367544367</v>
      </c>
    </row>
    <row r="218" spans="16:18" x14ac:dyDescent="0.25">
      <c r="P218" t="s">
        <v>3214</v>
      </c>
      <c r="Q218">
        <v>0.87125758399463371</v>
      </c>
      <c r="R218">
        <f t="shared" si="24"/>
        <v>1.4979507498778775</v>
      </c>
    </row>
    <row r="219" spans="16:18" x14ac:dyDescent="0.25">
      <c r="P219" t="s">
        <v>3215</v>
      </c>
      <c r="Q219">
        <v>0.87749912860400481</v>
      </c>
      <c r="R219">
        <f t="shared" si="24"/>
        <v>1.5086818202292389</v>
      </c>
    </row>
    <row r="220" spans="16:18" x14ac:dyDescent="0.25">
      <c r="P220" t="s">
        <v>3216</v>
      </c>
      <c r="Q220">
        <v>0.8742656291340144</v>
      </c>
      <c r="R220">
        <f t="shared" si="24"/>
        <v>1.5031224735506203</v>
      </c>
    </row>
    <row r="221" spans="16:18" x14ac:dyDescent="0.25">
      <c r="P221" t="s">
        <v>3217</v>
      </c>
      <c r="Q221">
        <v>0.87469658890197488</v>
      </c>
      <c r="R221">
        <f t="shared" si="24"/>
        <v>1.5038634214854709</v>
      </c>
    </row>
    <row r="223" spans="16:18" x14ac:dyDescent="0.25">
      <c r="P223" t="s">
        <v>3218</v>
      </c>
      <c r="Q223">
        <v>1.0320767389957499</v>
      </c>
      <c r="R223">
        <f>Q223/1.03207673899575/64*100</f>
        <v>1.5625</v>
      </c>
    </row>
    <row r="224" spans="16:18" x14ac:dyDescent="0.25">
      <c r="P224" t="s">
        <v>3219</v>
      </c>
      <c r="Q224">
        <v>1.0539852038595448</v>
      </c>
      <c r="R224">
        <f t="shared" ref="R224:R230" si="25">Q224/1.03207673899575/64*100</f>
        <v>1.5956680533590828</v>
      </c>
    </row>
    <row r="225" spans="16:18" x14ac:dyDescent="0.25">
      <c r="P225" t="s">
        <v>3220</v>
      </c>
      <c r="Q225">
        <v>1.0335979999133194</v>
      </c>
      <c r="R225">
        <f t="shared" si="25"/>
        <v>1.5648030944249505</v>
      </c>
    </row>
    <row r="226" spans="16:18" x14ac:dyDescent="0.25">
      <c r="P226" t="s">
        <v>3221</v>
      </c>
      <c r="Q226">
        <v>1.0363781964064966</v>
      </c>
      <c r="R226">
        <f t="shared" si="25"/>
        <v>1.5690121390206233</v>
      </c>
    </row>
    <row r="227" spans="16:18" x14ac:dyDescent="0.25">
      <c r="P227" t="s">
        <v>3222</v>
      </c>
      <c r="Q227">
        <v>1.0333623375544572</v>
      </c>
      <c r="R227">
        <f t="shared" si="25"/>
        <v>1.5644463162690156</v>
      </c>
    </row>
    <row r="228" spans="16:18" x14ac:dyDescent="0.25">
      <c r="P228" t="s">
        <v>3223</v>
      </c>
      <c r="Q228">
        <v>1.0269150928376005</v>
      </c>
      <c r="R228">
        <f t="shared" si="25"/>
        <v>1.5546855887092699</v>
      </c>
    </row>
    <row r="229" spans="16:18" x14ac:dyDescent="0.25">
      <c r="P229" t="s">
        <v>3224</v>
      </c>
      <c r="Q229">
        <v>1.0296056863663856</v>
      </c>
      <c r="R229">
        <f t="shared" si="25"/>
        <v>1.5587589799890862</v>
      </c>
    </row>
    <row r="230" spans="16:18" x14ac:dyDescent="0.25">
      <c r="P230" t="s">
        <v>3225</v>
      </c>
      <c r="Q230">
        <v>1.0346254935214856</v>
      </c>
      <c r="R230">
        <f t="shared" si="25"/>
        <v>1.5663586558498908</v>
      </c>
    </row>
    <row r="232" spans="16:18" x14ac:dyDescent="0.25">
      <c r="P232" t="s">
        <v>3226</v>
      </c>
      <c r="Q232">
        <v>0.85431759356005099</v>
      </c>
      <c r="R232">
        <f>Q232/0.854317593560051/64*100</f>
        <v>1.5625</v>
      </c>
    </row>
    <row r="233" spans="16:18" x14ac:dyDescent="0.25">
      <c r="P233" t="s">
        <v>3227</v>
      </c>
      <c r="Q233">
        <v>0.88449876604139099</v>
      </c>
      <c r="R233">
        <f t="shared" ref="R233:R239" si="26">Q233/0.854317593560051/64*100</f>
        <v>1.6176997083491864</v>
      </c>
    </row>
    <row r="234" spans="16:18" x14ac:dyDescent="0.25">
      <c r="P234" t="s">
        <v>3228</v>
      </c>
      <c r="Q234">
        <v>0.91242729441724646</v>
      </c>
      <c r="R234">
        <f t="shared" si="26"/>
        <v>1.6687794542378644</v>
      </c>
    </row>
    <row r="235" spans="16:18" x14ac:dyDescent="0.25">
      <c r="P235" t="s">
        <v>3229</v>
      </c>
      <c r="Q235">
        <v>0.91901157036656711</v>
      </c>
      <c r="R235">
        <f t="shared" si="26"/>
        <v>1.6808217336528795</v>
      </c>
    </row>
    <row r="236" spans="16:18" x14ac:dyDescent="0.25">
      <c r="P236" t="s">
        <v>3230</v>
      </c>
      <c r="Q236">
        <v>0.91766508987942952</v>
      </c>
      <c r="R236">
        <f t="shared" si="26"/>
        <v>1.6783590947267804</v>
      </c>
    </row>
    <row r="237" spans="16:18" x14ac:dyDescent="0.25">
      <c r="P237" t="s">
        <v>3231</v>
      </c>
      <c r="Q237">
        <v>0.91406563864100765</v>
      </c>
      <c r="R237">
        <f t="shared" si="26"/>
        <v>1.6717758959229285</v>
      </c>
    </row>
    <row r="238" spans="16:18" x14ac:dyDescent="0.25">
      <c r="P238" t="s">
        <v>3232</v>
      </c>
      <c r="Q238">
        <v>0.91387091028765843</v>
      </c>
      <c r="R238">
        <f t="shared" si="26"/>
        <v>1.6714197484499025</v>
      </c>
    </row>
    <row r="239" spans="16:18" x14ac:dyDescent="0.25">
      <c r="P239" t="s">
        <v>3233</v>
      </c>
      <c r="Q239">
        <v>0.91065553274780153</v>
      </c>
      <c r="R239">
        <f t="shared" si="26"/>
        <v>1.665538999365606</v>
      </c>
    </row>
    <row r="241" spans="16:18" x14ac:dyDescent="0.25">
      <c r="P241" t="s">
        <v>3234</v>
      </c>
      <c r="Q241">
        <v>1.3931633049111001</v>
      </c>
      <c r="R241">
        <f>Q241/1.3931633049111/64*100</f>
        <v>1.5625</v>
      </c>
    </row>
    <row r="242" spans="16:18" x14ac:dyDescent="0.25">
      <c r="P242" t="s">
        <v>3235</v>
      </c>
      <c r="Q242">
        <v>1.4576269228434746</v>
      </c>
      <c r="R242">
        <f t="shared" ref="R242:R248" si="27">Q242/1.3931633049111/64*100</f>
        <v>1.6347990640539176</v>
      </c>
    </row>
    <row r="243" spans="16:18" x14ac:dyDescent="0.25">
      <c r="P243" t="s">
        <v>3236</v>
      </c>
      <c r="Q243">
        <v>1.470245942695005</v>
      </c>
      <c r="R243">
        <f t="shared" si="27"/>
        <v>1.648951904893545</v>
      </c>
    </row>
    <row r="244" spans="16:18" x14ac:dyDescent="0.25">
      <c r="P244" t="s">
        <v>3237</v>
      </c>
      <c r="Q244">
        <v>1.4819094844773066</v>
      </c>
      <c r="R244">
        <f t="shared" si="27"/>
        <v>1.6620331308852168</v>
      </c>
    </row>
    <row r="245" spans="16:18" x14ac:dyDescent="0.25">
      <c r="P245" t="s">
        <v>3238</v>
      </c>
      <c r="Q245">
        <v>1.4750844414671842</v>
      </c>
      <c r="R245">
        <f t="shared" si="27"/>
        <v>1.6543785151874564</v>
      </c>
    </row>
    <row r="246" spans="16:18" x14ac:dyDescent="0.25">
      <c r="P246" t="s">
        <v>3239</v>
      </c>
      <c r="Q246">
        <v>1.4609148704255694</v>
      </c>
      <c r="R246">
        <f t="shared" si="27"/>
        <v>1.6384866562255698</v>
      </c>
    </row>
    <row r="247" spans="16:18" x14ac:dyDescent="0.25">
      <c r="P247" t="s">
        <v>3240</v>
      </c>
      <c r="Q247">
        <v>1.4679271428833716</v>
      </c>
      <c r="R247">
        <f t="shared" si="27"/>
        <v>1.6463512588006532</v>
      </c>
    </row>
    <row r="248" spans="16:18" x14ac:dyDescent="0.25">
      <c r="P248" t="s">
        <v>3241</v>
      </c>
      <c r="Q248">
        <v>1.4720407282497994</v>
      </c>
      <c r="R248">
        <f t="shared" si="27"/>
        <v>1.6509648436635229</v>
      </c>
    </row>
    <row r="250" spans="16:18" x14ac:dyDescent="0.25">
      <c r="P250" t="s">
        <v>3242</v>
      </c>
      <c r="Q250">
        <v>1.3879077567026901</v>
      </c>
      <c r="R250">
        <f>Q250/1.38790775670269/64*100</f>
        <v>1.5625</v>
      </c>
    </row>
    <row r="251" spans="16:18" x14ac:dyDescent="0.25">
      <c r="P251" t="s">
        <v>3243</v>
      </c>
      <c r="Q251">
        <v>1.4150872378388344</v>
      </c>
      <c r="R251">
        <f t="shared" ref="R251:R257" si="28">Q251/1.38790775670269/64*100</f>
        <v>1.59309853154515</v>
      </c>
    </row>
    <row r="252" spans="16:18" x14ac:dyDescent="0.25">
      <c r="P252" t="s">
        <v>3244</v>
      </c>
      <c r="Q252">
        <v>1.4470307570668166</v>
      </c>
      <c r="R252">
        <f t="shared" si="28"/>
        <v>1.6290603946824376</v>
      </c>
    </row>
    <row r="253" spans="16:18" x14ac:dyDescent="0.25">
      <c r="P253" t="s">
        <v>3245</v>
      </c>
      <c r="Q253">
        <v>1.4519784958006421</v>
      </c>
      <c r="R253">
        <f t="shared" si="28"/>
        <v>1.6346305355900501</v>
      </c>
    </row>
    <row r="254" spans="16:18" x14ac:dyDescent="0.25">
      <c r="P254" t="s">
        <v>3246</v>
      </c>
      <c r="Q254">
        <v>1.4548533109542432</v>
      </c>
      <c r="R254">
        <f t="shared" si="28"/>
        <v>1.6378669889175923</v>
      </c>
    </row>
    <row r="255" spans="16:18" x14ac:dyDescent="0.25">
      <c r="P255" t="s">
        <v>3247</v>
      </c>
      <c r="Q255">
        <v>1.4445452254147928</v>
      </c>
      <c r="R255">
        <f t="shared" si="28"/>
        <v>1.6262621948831126</v>
      </c>
    </row>
    <row r="256" spans="16:18" x14ac:dyDescent="0.25">
      <c r="P256" t="s">
        <v>3248</v>
      </c>
      <c r="Q256">
        <v>1.4475751751228871</v>
      </c>
      <c r="R256">
        <f t="shared" si="28"/>
        <v>1.6296732979596922</v>
      </c>
    </row>
    <row r="257" spans="16:18" x14ac:dyDescent="0.25">
      <c r="P257" t="s">
        <v>3249</v>
      </c>
      <c r="Q257">
        <v>1.4476538702945962</v>
      </c>
      <c r="R257">
        <f t="shared" si="28"/>
        <v>1.6297618926124722</v>
      </c>
    </row>
    <row r="259" spans="16:18" x14ac:dyDescent="0.25">
      <c r="P259" t="s">
        <v>3250</v>
      </c>
      <c r="Q259">
        <v>1.2748135713717299</v>
      </c>
      <c r="R259">
        <f>Q259/1.27481357137173/64*100</f>
        <v>1.5625</v>
      </c>
    </row>
    <row r="260" spans="16:18" x14ac:dyDescent="0.25">
      <c r="P260" t="s">
        <v>3251</v>
      </c>
      <c r="Q260">
        <v>1.2396968504156958</v>
      </c>
      <c r="R260">
        <f t="shared" ref="R260:R266" si="29">Q260/1.27481357137173/64*100</f>
        <v>1.5194585092863719</v>
      </c>
    </row>
    <row r="261" spans="16:18" x14ac:dyDescent="0.25">
      <c r="P261" t="s">
        <v>3252</v>
      </c>
      <c r="Q261">
        <v>1.215381935708618</v>
      </c>
      <c r="R261">
        <f t="shared" si="29"/>
        <v>1.4896564620827728</v>
      </c>
    </row>
    <row r="262" spans="16:18" x14ac:dyDescent="0.25">
      <c r="P262" t="s">
        <v>3253</v>
      </c>
      <c r="Q262">
        <v>1.209148748511254</v>
      </c>
      <c r="R262">
        <f t="shared" si="29"/>
        <v>1.4820166351978101</v>
      </c>
    </row>
    <row r="263" spans="16:18" x14ac:dyDescent="0.25">
      <c r="P263" t="s">
        <v>3254</v>
      </c>
      <c r="Q263">
        <v>1.2133545316472605</v>
      </c>
      <c r="R263">
        <f t="shared" si="29"/>
        <v>1.4871715349396908</v>
      </c>
    </row>
    <row r="264" spans="16:18" x14ac:dyDescent="0.25">
      <c r="P264" t="s">
        <v>3255</v>
      </c>
      <c r="Q264">
        <v>1.2162865368160887</v>
      </c>
      <c r="R264">
        <f t="shared" si="29"/>
        <v>1.4907652039899539</v>
      </c>
    </row>
    <row r="265" spans="16:18" x14ac:dyDescent="0.25">
      <c r="P265" t="s">
        <v>3256</v>
      </c>
      <c r="Q265">
        <v>1.2152191781213808</v>
      </c>
      <c r="R265">
        <f t="shared" si="29"/>
        <v>1.4894569750865805</v>
      </c>
    </row>
    <row r="266" spans="16:18" x14ac:dyDescent="0.25">
      <c r="P266" t="s">
        <v>3257</v>
      </c>
      <c r="Q266">
        <v>1.2152383716957194</v>
      </c>
      <c r="R266">
        <f t="shared" si="29"/>
        <v>1.4894805000635478</v>
      </c>
    </row>
    <row r="268" spans="16:18" x14ac:dyDescent="0.25">
      <c r="P268" t="s">
        <v>3258</v>
      </c>
      <c r="Q268">
        <v>0.95863805378276101</v>
      </c>
      <c r="R268">
        <f>Q268/0.958638053782761/64*100</f>
        <v>1.5625</v>
      </c>
    </row>
    <row r="269" spans="16:18" x14ac:dyDescent="0.25">
      <c r="P269" t="s">
        <v>3259</v>
      </c>
      <c r="Q269">
        <v>0.93706143525914454</v>
      </c>
      <c r="R269">
        <f t="shared" ref="R269:R275" si="30">Q269/0.958638053782761/64*100</f>
        <v>1.5273319130352501</v>
      </c>
    </row>
    <row r="270" spans="16:18" x14ac:dyDescent="0.25">
      <c r="P270" t="s">
        <v>3260</v>
      </c>
      <c r="Q270">
        <v>0.93123410995069733</v>
      </c>
      <c r="R270">
        <f t="shared" si="30"/>
        <v>1.517833859251009</v>
      </c>
    </row>
    <row r="271" spans="16:18" x14ac:dyDescent="0.25">
      <c r="P271" t="s">
        <v>3261</v>
      </c>
      <c r="Q271">
        <v>0.92680933018047496</v>
      </c>
      <c r="R271">
        <f t="shared" si="30"/>
        <v>1.5106218376087519</v>
      </c>
    </row>
    <row r="272" spans="16:18" x14ac:dyDescent="0.25">
      <c r="P272" t="s">
        <v>3262</v>
      </c>
      <c r="Q272">
        <v>0.93080498352159391</v>
      </c>
      <c r="R272">
        <f t="shared" si="30"/>
        <v>1.5171344189952962</v>
      </c>
    </row>
    <row r="273" spans="16:18" x14ac:dyDescent="0.25">
      <c r="P273" t="s">
        <v>3263</v>
      </c>
      <c r="Q273">
        <v>0.93250950243699537</v>
      </c>
      <c r="R273">
        <f t="shared" si="30"/>
        <v>1.5199126425331637</v>
      </c>
    </row>
    <row r="274" spans="16:18" x14ac:dyDescent="0.25">
      <c r="P274" t="s">
        <v>3264</v>
      </c>
      <c r="Q274">
        <v>0.93282202657489122</v>
      </c>
      <c r="R274">
        <f t="shared" si="30"/>
        <v>1.5204220307882357</v>
      </c>
    </row>
    <row r="275" spans="16:18" x14ac:dyDescent="0.25">
      <c r="P275" t="s">
        <v>3265</v>
      </c>
      <c r="Q275">
        <v>0.93274811282199022</v>
      </c>
      <c r="R275">
        <f t="shared" si="30"/>
        <v>1.5203015575413705</v>
      </c>
    </row>
    <row r="277" spans="16:18" x14ac:dyDescent="0.25">
      <c r="P277" t="s">
        <v>3266</v>
      </c>
      <c r="Q277">
        <v>1.3626203173065501</v>
      </c>
      <c r="R277">
        <f>Q277/1.36262031730655/64*100</f>
        <v>1.5625</v>
      </c>
    </row>
    <row r="278" spans="16:18" x14ac:dyDescent="0.25">
      <c r="P278" t="s">
        <v>3267</v>
      </c>
      <c r="Q278">
        <v>1.3710798508473896</v>
      </c>
      <c r="R278">
        <f t="shared" ref="R278:R284" si="31">Q278/1.36262031730655/64*100</f>
        <v>1.5722004433220909</v>
      </c>
    </row>
    <row r="279" spans="16:18" x14ac:dyDescent="0.25">
      <c r="P279" t="s">
        <v>3268</v>
      </c>
      <c r="Q279">
        <v>1.3919236528780499</v>
      </c>
      <c r="R279">
        <f t="shared" si="31"/>
        <v>1.5961017753800804</v>
      </c>
    </row>
    <row r="280" spans="16:18" x14ac:dyDescent="0.25">
      <c r="P280" t="s">
        <v>3269</v>
      </c>
      <c r="Q280">
        <v>1.3927790982350368</v>
      </c>
      <c r="R280">
        <f t="shared" si="31"/>
        <v>1.5970827040755617</v>
      </c>
    </row>
    <row r="281" spans="16:18" x14ac:dyDescent="0.25">
      <c r="P281" t="s">
        <v>3270</v>
      </c>
      <c r="Q281">
        <v>1.3983857062023946</v>
      </c>
      <c r="R281">
        <f t="shared" si="31"/>
        <v>1.6035117326448061</v>
      </c>
    </row>
    <row r="282" spans="16:18" x14ac:dyDescent="0.25">
      <c r="P282" t="s">
        <v>3271</v>
      </c>
      <c r="Q282">
        <v>1.388643410615289</v>
      </c>
      <c r="R282">
        <f t="shared" si="31"/>
        <v>1.592340361822344</v>
      </c>
    </row>
    <row r="283" spans="16:18" x14ac:dyDescent="0.25">
      <c r="P283" t="s">
        <v>3272</v>
      </c>
      <c r="Q283">
        <v>1.3917331792423575</v>
      </c>
      <c r="R283">
        <f t="shared" si="31"/>
        <v>1.5958833615989341</v>
      </c>
    </row>
    <row r="284" spans="16:18" x14ac:dyDescent="0.25">
      <c r="P284" t="s">
        <v>3273</v>
      </c>
      <c r="Q284">
        <v>1.3941634394587326</v>
      </c>
      <c r="R284">
        <f t="shared" si="31"/>
        <v>1.5986701111724264</v>
      </c>
    </row>
    <row r="286" spans="16:18" x14ac:dyDescent="0.25">
      <c r="P286" t="s">
        <v>3274</v>
      </c>
      <c r="Q286">
        <v>1.6288464097743101</v>
      </c>
      <c r="R286">
        <f>Q286/1.62884640977431/64*100</f>
        <v>1.5625</v>
      </c>
    </row>
    <row r="287" spans="16:18" x14ac:dyDescent="0.25">
      <c r="P287" t="s">
        <v>3275</v>
      </c>
      <c r="Q287">
        <v>1.5449504565358048</v>
      </c>
      <c r="R287">
        <f t="shared" ref="R287:R293" si="32">Q287/1.62884640977431/64*100</f>
        <v>1.4820213089776049</v>
      </c>
    </row>
    <row r="288" spans="16:18" x14ac:dyDescent="0.25">
      <c r="P288" t="s">
        <v>3276</v>
      </c>
      <c r="Q288">
        <v>1.4920238856840993</v>
      </c>
      <c r="R288">
        <f t="shared" si="32"/>
        <v>1.4312505509371041</v>
      </c>
    </row>
    <row r="289" spans="16:18" x14ac:dyDescent="0.25">
      <c r="P289" t="s">
        <v>3277</v>
      </c>
      <c r="Q289">
        <v>1.474575147520709</v>
      </c>
      <c r="R289">
        <f t="shared" si="32"/>
        <v>1.4145125373240985</v>
      </c>
    </row>
    <row r="290" spans="16:18" x14ac:dyDescent="0.25">
      <c r="P290" t="s">
        <v>3278</v>
      </c>
      <c r="Q290">
        <v>1.4791325477863626</v>
      </c>
      <c r="R290">
        <f t="shared" si="32"/>
        <v>1.4188843048967517</v>
      </c>
    </row>
    <row r="291" spans="16:18" x14ac:dyDescent="0.25">
      <c r="P291" t="s">
        <v>3279</v>
      </c>
      <c r="Q291">
        <v>1.4873319017488629</v>
      </c>
      <c r="R291">
        <f t="shared" si="32"/>
        <v>1.4267496815765466</v>
      </c>
    </row>
    <row r="292" spans="16:18" x14ac:dyDescent="0.25">
      <c r="P292" t="s">
        <v>3280</v>
      </c>
      <c r="Q292">
        <v>1.4940772657829053</v>
      </c>
      <c r="R292">
        <f t="shared" si="32"/>
        <v>1.4332202924579323</v>
      </c>
    </row>
    <row r="293" spans="16:18" x14ac:dyDescent="0.25">
      <c r="P293" t="s">
        <v>3281</v>
      </c>
      <c r="Q293">
        <v>1.4995228588574436</v>
      </c>
      <c r="R293">
        <f t="shared" si="32"/>
        <v>1.4384440748403025</v>
      </c>
    </row>
    <row r="295" spans="16:18" x14ac:dyDescent="0.25">
      <c r="P295" t="s">
        <v>3282</v>
      </c>
      <c r="Q295">
        <v>1.59314342938333</v>
      </c>
      <c r="R295">
        <f>Q295/1.59314342938333/64*100</f>
        <v>1.5625</v>
      </c>
    </row>
    <row r="296" spans="16:18" x14ac:dyDescent="0.25">
      <c r="P296" t="s">
        <v>3283</v>
      </c>
      <c r="Q296">
        <v>1.5949517490604577</v>
      </c>
      <c r="R296">
        <f t="shared" ref="R296:R302" si="33">Q296/1.59314342938333/64*100</f>
        <v>1.5642735374250676</v>
      </c>
    </row>
    <row r="297" spans="16:18" x14ac:dyDescent="0.25">
      <c r="P297" t="s">
        <v>3284</v>
      </c>
      <c r="Q297">
        <v>1.5531872329934608</v>
      </c>
      <c r="R297">
        <f t="shared" si="33"/>
        <v>1.5233123438808416</v>
      </c>
    </row>
    <row r="298" spans="16:18" x14ac:dyDescent="0.25">
      <c r="P298" t="s">
        <v>3285</v>
      </c>
      <c r="Q298">
        <v>1.5599617664652896</v>
      </c>
      <c r="R298">
        <f t="shared" si="33"/>
        <v>1.5299565721119619</v>
      </c>
    </row>
    <row r="299" spans="16:18" x14ac:dyDescent="0.25">
      <c r="P299" t="s">
        <v>3286</v>
      </c>
      <c r="Q299">
        <v>1.5537103987371563</v>
      </c>
      <c r="R299">
        <f t="shared" si="33"/>
        <v>1.5238254467562309</v>
      </c>
    </row>
    <row r="300" spans="16:18" x14ac:dyDescent="0.25">
      <c r="P300" t="s">
        <v>3287</v>
      </c>
      <c r="Q300">
        <v>1.5613115417351993</v>
      </c>
      <c r="R300">
        <f t="shared" si="33"/>
        <v>1.5312803850344745</v>
      </c>
    </row>
    <row r="301" spans="16:18" x14ac:dyDescent="0.25">
      <c r="P301" t="s">
        <v>3288</v>
      </c>
      <c r="Q301">
        <v>1.5485331842709174</v>
      </c>
      <c r="R301">
        <f t="shared" si="33"/>
        <v>1.518747813785903</v>
      </c>
    </row>
    <row r="302" spans="16:18" x14ac:dyDescent="0.25">
      <c r="P302" t="s">
        <v>3289</v>
      </c>
      <c r="Q302">
        <v>1.5466213514173237</v>
      </c>
      <c r="R302">
        <f t="shared" si="33"/>
        <v>1.5168727542158451</v>
      </c>
    </row>
    <row r="304" spans="16:18" x14ac:dyDescent="0.25">
      <c r="P304" t="s">
        <v>3290</v>
      </c>
      <c r="Q304">
        <v>1.11102289125689</v>
      </c>
      <c r="R304">
        <f>Q304/1.11102289125689/64*100</f>
        <v>1.5625</v>
      </c>
    </row>
    <row r="305" spans="16:18" x14ac:dyDescent="0.25">
      <c r="P305" t="s">
        <v>3291</v>
      </c>
      <c r="Q305">
        <v>1.1581352306522079</v>
      </c>
      <c r="R305">
        <f t="shared" ref="R305:R311" si="34">Q305/1.11102289125689/64*100</f>
        <v>1.6287569879383013</v>
      </c>
    </row>
    <row r="306" spans="16:18" x14ac:dyDescent="0.25">
      <c r="P306" t="s">
        <v>3292</v>
      </c>
      <c r="Q306">
        <v>1.2162901243762523</v>
      </c>
      <c r="R306">
        <f t="shared" si="34"/>
        <v>1.7105438009363865</v>
      </c>
    </row>
    <row r="307" spans="16:18" x14ac:dyDescent="0.25">
      <c r="P307" t="s">
        <v>3293</v>
      </c>
      <c r="Q307">
        <v>1.2280609970186591</v>
      </c>
      <c r="R307">
        <f t="shared" si="34"/>
        <v>1.7270979049503496</v>
      </c>
    </row>
    <row r="308" spans="16:18" x14ac:dyDescent="0.25">
      <c r="P308" t="s">
        <v>3294</v>
      </c>
      <c r="Q308">
        <v>1.2275191433312045</v>
      </c>
      <c r="R308">
        <f t="shared" si="34"/>
        <v>1.7263358626978358</v>
      </c>
    </row>
    <row r="309" spans="16:18" x14ac:dyDescent="0.25">
      <c r="P309" t="s">
        <v>3295</v>
      </c>
      <c r="Q309">
        <v>1.2212666539474475</v>
      </c>
      <c r="R309">
        <f t="shared" si="34"/>
        <v>1.7175426013357156</v>
      </c>
    </row>
    <row r="310" spans="16:18" x14ac:dyDescent="0.25">
      <c r="P310" t="s">
        <v>3296</v>
      </c>
      <c r="Q310">
        <v>1.2193048829935114</v>
      </c>
      <c r="R310">
        <f t="shared" si="34"/>
        <v>1.7147836418762417</v>
      </c>
    </row>
    <row r="311" spans="16:18" x14ac:dyDescent="0.25">
      <c r="P311" t="s">
        <v>3297</v>
      </c>
      <c r="Q311">
        <v>1.2104015075545478</v>
      </c>
      <c r="R311">
        <f t="shared" si="34"/>
        <v>1.7022622759954338</v>
      </c>
    </row>
    <row r="313" spans="16:18" x14ac:dyDescent="0.25">
      <c r="P313" t="s">
        <v>3298</v>
      </c>
      <c r="Q313">
        <v>1.6468890108137499</v>
      </c>
      <c r="R313">
        <f>Q313/1.64688901081375/64*100</f>
        <v>1.5625</v>
      </c>
    </row>
    <row r="314" spans="16:18" x14ac:dyDescent="0.25">
      <c r="P314" t="s">
        <v>3299</v>
      </c>
      <c r="Q314">
        <v>1.7267513874755023</v>
      </c>
      <c r="R314">
        <f t="shared" ref="R314:R320" si="35">Q314/1.64688901081375/64*100</f>
        <v>1.6382701112307076</v>
      </c>
    </row>
    <row r="315" spans="16:18" x14ac:dyDescent="0.25">
      <c r="P315" t="s">
        <v>3300</v>
      </c>
      <c r="Q315">
        <v>1.7941360054284161</v>
      </c>
      <c r="R315">
        <f t="shared" si="35"/>
        <v>1.7022018424281873</v>
      </c>
    </row>
    <row r="316" spans="16:18" x14ac:dyDescent="0.25">
      <c r="P316" t="s">
        <v>3301</v>
      </c>
      <c r="Q316">
        <v>1.8231591398304936</v>
      </c>
      <c r="R316">
        <f t="shared" si="35"/>
        <v>1.7297377888128431</v>
      </c>
    </row>
    <row r="317" spans="16:18" x14ac:dyDescent="0.25">
      <c r="P317" t="s">
        <v>3302</v>
      </c>
      <c r="Q317">
        <v>1.8163616146863868</v>
      </c>
      <c r="R317">
        <f t="shared" si="35"/>
        <v>1.7232885788369876</v>
      </c>
    </row>
    <row r="318" spans="16:18" x14ac:dyDescent="0.25">
      <c r="P318" t="s">
        <v>3303</v>
      </c>
      <c r="Q318">
        <v>1.8045205419622428</v>
      </c>
      <c r="R318">
        <f t="shared" si="35"/>
        <v>1.7120542600638402</v>
      </c>
    </row>
    <row r="319" spans="16:18" x14ac:dyDescent="0.25">
      <c r="P319" t="s">
        <v>3304</v>
      </c>
      <c r="Q319">
        <v>1.795135424394938</v>
      </c>
      <c r="R319">
        <f t="shared" si="35"/>
        <v>1.7031500496995557</v>
      </c>
    </row>
    <row r="320" spans="16:18" x14ac:dyDescent="0.25">
      <c r="P320" t="s">
        <v>3305</v>
      </c>
      <c r="Q320">
        <v>1.7906913239404565</v>
      </c>
      <c r="R320">
        <f t="shared" si="35"/>
        <v>1.6989336714770209</v>
      </c>
    </row>
    <row r="322" spans="16:18" x14ac:dyDescent="0.25">
      <c r="P322" t="s">
        <v>3306</v>
      </c>
      <c r="Q322">
        <v>1.8780723239877799</v>
      </c>
      <c r="R322">
        <f>Q322/1.87807232398778/64*100</f>
        <v>1.5625</v>
      </c>
    </row>
    <row r="323" spans="16:18" x14ac:dyDescent="0.25">
      <c r="P323" t="s">
        <v>3307</v>
      </c>
      <c r="Q323">
        <v>1.9287071808598024</v>
      </c>
      <c r="R323">
        <f t="shared" ref="R323:R329" si="36">Q323/1.87807232398778/64*100</f>
        <v>1.604626686417775</v>
      </c>
    </row>
    <row r="324" spans="16:18" x14ac:dyDescent="0.25">
      <c r="P324" t="s">
        <v>3308</v>
      </c>
      <c r="Q324">
        <v>1.9659893379889424</v>
      </c>
      <c r="R324">
        <f t="shared" si="36"/>
        <v>1.6356443260316691</v>
      </c>
    </row>
    <row r="325" spans="16:18" x14ac:dyDescent="0.25">
      <c r="P325" t="s">
        <v>3309</v>
      </c>
      <c r="Q325">
        <v>1.9817704001709993</v>
      </c>
      <c r="R325">
        <f t="shared" si="36"/>
        <v>1.6487736977520866</v>
      </c>
    </row>
    <row r="326" spans="16:18" x14ac:dyDescent="0.25">
      <c r="P326" t="s">
        <v>3310</v>
      </c>
      <c r="Q326">
        <v>1.9760756728514888</v>
      </c>
      <c r="R326">
        <f t="shared" si="36"/>
        <v>1.6440358549528051</v>
      </c>
    </row>
    <row r="327" spans="16:18" x14ac:dyDescent="0.25">
      <c r="P327" t="s">
        <v>3311</v>
      </c>
      <c r="Q327">
        <v>1.9641108854952047</v>
      </c>
      <c r="R327">
        <f t="shared" si="36"/>
        <v>1.6340815097418078</v>
      </c>
    </row>
    <row r="328" spans="16:18" x14ac:dyDescent="0.25">
      <c r="P328" t="s">
        <v>3312</v>
      </c>
      <c r="Q328">
        <v>1.9667215980419348</v>
      </c>
      <c r="R328">
        <f t="shared" si="36"/>
        <v>1.6362535444936988</v>
      </c>
    </row>
    <row r="329" spans="16:18" x14ac:dyDescent="0.25">
      <c r="P329" t="s">
        <v>3313</v>
      </c>
      <c r="Q329">
        <v>1.9627324137821816</v>
      </c>
      <c r="R329">
        <f t="shared" si="36"/>
        <v>1.6329346625069661</v>
      </c>
    </row>
    <row r="331" spans="16:18" x14ac:dyDescent="0.25">
      <c r="P331" t="s">
        <v>3314</v>
      </c>
      <c r="Q331">
        <v>1.1233756012607801</v>
      </c>
      <c r="R331">
        <f>Q331/1.12337560126078/64*100</f>
        <v>1.5625</v>
      </c>
    </row>
    <row r="332" spans="16:18" x14ac:dyDescent="0.25">
      <c r="P332" t="s">
        <v>3315</v>
      </c>
      <c r="Q332">
        <v>1.183285014374484</v>
      </c>
      <c r="R332">
        <f t="shared" ref="R332:R338" si="37">Q332/1.12337560126078/64*100</f>
        <v>1.6458278361085148</v>
      </c>
    </row>
    <row r="333" spans="16:18" x14ac:dyDescent="0.25">
      <c r="P333" t="s">
        <v>3316</v>
      </c>
      <c r="Q333">
        <v>1.2616499976669586</v>
      </c>
      <c r="R333">
        <f t="shared" si="37"/>
        <v>1.7548254734588982</v>
      </c>
    </row>
    <row r="334" spans="16:18" x14ac:dyDescent="0.25">
      <c r="P334" t="s">
        <v>3317</v>
      </c>
      <c r="Q334">
        <v>1.2767376317705552</v>
      </c>
      <c r="R334">
        <f t="shared" si="37"/>
        <v>1.7758108217790964</v>
      </c>
    </row>
    <row r="335" spans="16:18" x14ac:dyDescent="0.25">
      <c r="P335" t="s">
        <v>3318</v>
      </c>
      <c r="Q335">
        <v>1.2756790110782739</v>
      </c>
      <c r="R335">
        <f t="shared" si="37"/>
        <v>1.7743383892019307</v>
      </c>
    </row>
    <row r="336" spans="16:18" x14ac:dyDescent="0.25">
      <c r="P336" t="s">
        <v>3319</v>
      </c>
      <c r="Q336">
        <v>1.2750817996689117</v>
      </c>
      <c r="R336">
        <f t="shared" si="37"/>
        <v>1.773507729513327</v>
      </c>
    </row>
    <row r="337" spans="16:18" x14ac:dyDescent="0.25">
      <c r="P337" t="s">
        <v>3320</v>
      </c>
      <c r="Q337">
        <v>1.2664583763040829</v>
      </c>
      <c r="R337">
        <f t="shared" si="37"/>
        <v>1.7615134339345171</v>
      </c>
    </row>
    <row r="338" spans="16:18" x14ac:dyDescent="0.25">
      <c r="P338" t="s">
        <v>3321</v>
      </c>
      <c r="Q338">
        <v>1.251513136337137</v>
      </c>
      <c r="R338">
        <f t="shared" si="37"/>
        <v>1.7407261412230277</v>
      </c>
    </row>
    <row r="340" spans="16:18" x14ac:dyDescent="0.25">
      <c r="P340" t="s">
        <v>3322</v>
      </c>
      <c r="Q340">
        <v>0.90875812351389595</v>
      </c>
      <c r="R340">
        <f>Q340/0.908758123513896/64*100</f>
        <v>1.5625</v>
      </c>
    </row>
    <row r="341" spans="16:18" x14ac:dyDescent="0.25">
      <c r="P341" t="s">
        <v>3323</v>
      </c>
      <c r="Q341">
        <v>0.95091938272810184</v>
      </c>
      <c r="R341">
        <f t="shared" ref="R341:R347" si="38">Q341/0.908758123513896/64*100</f>
        <v>1.6349912007030762</v>
      </c>
    </row>
    <row r="342" spans="16:18" x14ac:dyDescent="0.25">
      <c r="P342" t="s">
        <v>3324</v>
      </c>
      <c r="Q342">
        <v>1.0131210093130596</v>
      </c>
      <c r="R342">
        <f t="shared" si="38"/>
        <v>1.741939396294651</v>
      </c>
    </row>
    <row r="343" spans="16:18" x14ac:dyDescent="0.25">
      <c r="P343" t="s">
        <v>3325</v>
      </c>
      <c r="Q343">
        <v>1.0226344532374356</v>
      </c>
      <c r="R343">
        <f t="shared" si="38"/>
        <v>1.758296615831088</v>
      </c>
    </row>
    <row r="344" spans="16:18" x14ac:dyDescent="0.25">
      <c r="P344" t="s">
        <v>3326</v>
      </c>
      <c r="Q344">
        <v>1.0250762230404675</v>
      </c>
      <c r="R344">
        <f t="shared" si="38"/>
        <v>1.7624949445376143</v>
      </c>
    </row>
    <row r="345" spans="16:18" x14ac:dyDescent="0.25">
      <c r="P345" t="s">
        <v>3327</v>
      </c>
      <c r="Q345">
        <v>1.0262527372591299</v>
      </c>
      <c r="R345">
        <f t="shared" si="38"/>
        <v>1.764517818852676</v>
      </c>
    </row>
    <row r="346" spans="16:18" x14ac:dyDescent="0.25">
      <c r="P346" t="s">
        <v>3328</v>
      </c>
      <c r="Q346">
        <v>1.0176937479998749</v>
      </c>
      <c r="R346">
        <f t="shared" si="38"/>
        <v>1.7498016690086726</v>
      </c>
    </row>
    <row r="347" spans="16:18" x14ac:dyDescent="0.25">
      <c r="P347" t="s">
        <v>3329</v>
      </c>
      <c r="Q347">
        <v>1.0067749053189852</v>
      </c>
      <c r="R347">
        <f t="shared" si="38"/>
        <v>1.7310280357970962</v>
      </c>
    </row>
    <row r="349" spans="16:18" x14ac:dyDescent="0.25">
      <c r="P349" t="s">
        <v>3330</v>
      </c>
      <c r="Q349">
        <v>1.26165298370936</v>
      </c>
      <c r="R349">
        <f>Q349/1.26165298370936/64*100</f>
        <v>1.5625</v>
      </c>
    </row>
    <row r="350" spans="16:18" x14ac:dyDescent="0.25">
      <c r="P350" t="s">
        <v>3331</v>
      </c>
      <c r="Q350">
        <v>1.3646124930603736</v>
      </c>
      <c r="R350">
        <f t="shared" ref="R350:R356" si="39">Q350/1.26165298370936/64*100</f>
        <v>1.6900106827615753</v>
      </c>
    </row>
    <row r="351" spans="16:18" x14ac:dyDescent="0.25">
      <c r="P351" t="s">
        <v>3332</v>
      </c>
      <c r="Q351">
        <v>1.4786674411587288</v>
      </c>
      <c r="R351">
        <f t="shared" si="39"/>
        <v>1.8312625631952313</v>
      </c>
    </row>
    <row r="352" spans="16:18" x14ac:dyDescent="0.25">
      <c r="P352" t="s">
        <v>3333</v>
      </c>
      <c r="Q352">
        <v>1.5063674875085518</v>
      </c>
      <c r="R352">
        <f t="shared" si="39"/>
        <v>1.8655678143066325</v>
      </c>
    </row>
    <row r="353" spans="16:18" x14ac:dyDescent="0.25">
      <c r="P353" t="s">
        <v>3334</v>
      </c>
      <c r="Q353">
        <v>1.4984837369349862</v>
      </c>
      <c r="R353">
        <f t="shared" si="39"/>
        <v>1.8558041467766122</v>
      </c>
    </row>
    <row r="354" spans="16:18" x14ac:dyDescent="0.25">
      <c r="P354" t="s">
        <v>3335</v>
      </c>
      <c r="Q354">
        <v>1.4978673395402524</v>
      </c>
      <c r="R354">
        <f t="shared" si="39"/>
        <v>1.8550407665589872</v>
      </c>
    </row>
    <row r="355" spans="16:18" x14ac:dyDescent="0.25">
      <c r="P355" t="s">
        <v>3336</v>
      </c>
      <c r="Q355">
        <v>1.4867385769527537</v>
      </c>
      <c r="R355">
        <f t="shared" si="39"/>
        <v>1.8412582988222226</v>
      </c>
    </row>
    <row r="356" spans="16:18" x14ac:dyDescent="0.25">
      <c r="P356" t="s">
        <v>3337</v>
      </c>
      <c r="Q356">
        <v>1.4686925701052365</v>
      </c>
      <c r="R356">
        <f t="shared" si="39"/>
        <v>1.8189091377903639</v>
      </c>
    </row>
    <row r="358" spans="16:18" x14ac:dyDescent="0.25">
      <c r="P358" t="s">
        <v>3338</v>
      </c>
      <c r="Q358">
        <v>1.3312781389000601</v>
      </c>
      <c r="R358">
        <f>Q358/1.33127813890006/64*100</f>
        <v>1.5625</v>
      </c>
    </row>
    <row r="359" spans="16:18" x14ac:dyDescent="0.25">
      <c r="P359" t="s">
        <v>3339</v>
      </c>
      <c r="Q359">
        <v>1.3656966987215937</v>
      </c>
      <c r="R359">
        <f t="shared" ref="R359:R365" si="40">Q359/1.33127813890006/64*100</f>
        <v>1.6028965168132185</v>
      </c>
    </row>
    <row r="360" spans="16:18" x14ac:dyDescent="0.25">
      <c r="P360" t="s">
        <v>3340</v>
      </c>
      <c r="Q360">
        <v>1.4515035552798583</v>
      </c>
      <c r="R360">
        <f t="shared" si="40"/>
        <v>1.7036066610382736</v>
      </c>
    </row>
    <row r="361" spans="16:18" x14ac:dyDescent="0.25">
      <c r="P361" t="s">
        <v>3341</v>
      </c>
      <c r="Q361">
        <v>1.4626180718139208</v>
      </c>
      <c r="R361">
        <f t="shared" si="40"/>
        <v>1.7166515925045269</v>
      </c>
    </row>
    <row r="362" spans="16:18" x14ac:dyDescent="0.25">
      <c r="P362" t="s">
        <v>3342</v>
      </c>
      <c r="Q362">
        <v>1.4690733890276051</v>
      </c>
      <c r="R362">
        <f t="shared" si="40"/>
        <v>1.7242280957547911</v>
      </c>
    </row>
    <row r="363" spans="16:18" x14ac:dyDescent="0.25">
      <c r="P363" t="s">
        <v>3343</v>
      </c>
      <c r="Q363">
        <v>1.4591718294295939</v>
      </c>
      <c r="R363">
        <f t="shared" si="40"/>
        <v>1.7126067925726665</v>
      </c>
    </row>
    <row r="364" spans="16:18" x14ac:dyDescent="0.25">
      <c r="P364" t="s">
        <v>3344</v>
      </c>
      <c r="Q364">
        <v>1.4585173965539351</v>
      </c>
      <c r="R364">
        <f t="shared" si="40"/>
        <v>1.7118386951042726</v>
      </c>
    </row>
    <row r="365" spans="16:18" x14ac:dyDescent="0.25">
      <c r="P365" t="s">
        <v>3345</v>
      </c>
      <c r="Q365">
        <v>1.4459706369963556</v>
      </c>
      <c r="R365">
        <f t="shared" si="40"/>
        <v>1.6971127627570959</v>
      </c>
    </row>
    <row r="367" spans="16:18" x14ac:dyDescent="0.25">
      <c r="P367" t="s">
        <v>3346</v>
      </c>
      <c r="Q367">
        <v>1.8018712183941801</v>
      </c>
      <c r="R367">
        <f>Q367/1.80187121839418/64*100</f>
        <v>1.5625</v>
      </c>
    </row>
    <row r="368" spans="16:18" x14ac:dyDescent="0.25">
      <c r="P368" t="s">
        <v>3347</v>
      </c>
      <c r="Q368">
        <v>1.9014694726982337</v>
      </c>
      <c r="R368">
        <f t="shared" ref="R368:R374" si="41">Q368/1.80187121839418/64*100</f>
        <v>1.6488670337599229</v>
      </c>
    </row>
    <row r="369" spans="16:18" x14ac:dyDescent="0.25">
      <c r="P369" t="s">
        <v>3348</v>
      </c>
      <c r="Q369">
        <v>1.9539933179616102</v>
      </c>
      <c r="R369">
        <f t="shared" si="41"/>
        <v>1.6944133010992533</v>
      </c>
    </row>
    <row r="370" spans="16:18" x14ac:dyDescent="0.25">
      <c r="P370" t="s">
        <v>3349</v>
      </c>
      <c r="Q370">
        <v>1.980786105341837</v>
      </c>
      <c r="R370">
        <f t="shared" si="41"/>
        <v>1.7176467763078271</v>
      </c>
    </row>
    <row r="371" spans="16:18" x14ac:dyDescent="0.25">
      <c r="P371" t="s">
        <v>3350</v>
      </c>
      <c r="Q371">
        <v>1.9660240349590927</v>
      </c>
      <c r="R371">
        <f t="shared" si="41"/>
        <v>1.7048457865713942</v>
      </c>
    </row>
    <row r="372" spans="16:18" x14ac:dyDescent="0.25">
      <c r="P372" t="s">
        <v>3351</v>
      </c>
      <c r="Q372">
        <v>1.9634286094482085</v>
      </c>
      <c r="R372">
        <f t="shared" si="41"/>
        <v>1.702595152719564</v>
      </c>
    </row>
    <row r="373" spans="16:18" x14ac:dyDescent="0.25">
      <c r="P373" t="s">
        <v>3352</v>
      </c>
      <c r="Q373">
        <v>1.9549224799283031</v>
      </c>
      <c r="R373">
        <f t="shared" si="41"/>
        <v>1.6952190277006536</v>
      </c>
    </row>
    <row r="374" spans="16:18" x14ac:dyDescent="0.25">
      <c r="P374" t="s">
        <v>3353</v>
      </c>
      <c r="Q374">
        <v>1.9477583886694849</v>
      </c>
      <c r="R374">
        <f t="shared" si="41"/>
        <v>1.6890066566512509</v>
      </c>
    </row>
    <row r="376" spans="16:18" x14ac:dyDescent="0.25">
      <c r="P376" t="s">
        <v>3354</v>
      </c>
      <c r="Q376">
        <v>1.4687476436901601</v>
      </c>
      <c r="R376">
        <f>Q376/1.46874764369016/64*100</f>
        <v>1.5625</v>
      </c>
    </row>
    <row r="377" spans="16:18" x14ac:dyDescent="0.25">
      <c r="P377" t="s">
        <v>3355</v>
      </c>
      <c r="Q377">
        <v>1.5821448655949539</v>
      </c>
      <c r="R377">
        <f t="shared" ref="R377:R383" si="42">Q377/1.46874764369016/64*100</f>
        <v>1.6831355359870237</v>
      </c>
    </row>
    <row r="378" spans="16:18" x14ac:dyDescent="0.25">
      <c r="P378" t="s">
        <v>3356</v>
      </c>
      <c r="Q378">
        <v>1.6982223613098641</v>
      </c>
      <c r="R378">
        <f t="shared" si="42"/>
        <v>1.8066224316656172</v>
      </c>
    </row>
    <row r="379" spans="16:18" x14ac:dyDescent="0.25">
      <c r="P379" t="s">
        <v>3357</v>
      </c>
      <c r="Q379">
        <v>1.7203041601240106</v>
      </c>
      <c r="R379">
        <f t="shared" si="42"/>
        <v>1.8301137446868367</v>
      </c>
    </row>
    <row r="380" spans="16:18" x14ac:dyDescent="0.25">
      <c r="P380" t="s">
        <v>3358</v>
      </c>
      <c r="Q380">
        <v>1.7158565170619688</v>
      </c>
      <c r="R380">
        <f t="shared" si="42"/>
        <v>1.8253822019236563</v>
      </c>
    </row>
    <row r="381" spans="16:18" x14ac:dyDescent="0.25">
      <c r="P381" t="s">
        <v>3359</v>
      </c>
      <c r="Q381">
        <v>1.7047513654111643</v>
      </c>
      <c r="R381">
        <f t="shared" si="42"/>
        <v>1.8135681918526092</v>
      </c>
    </row>
    <row r="382" spans="16:18" x14ac:dyDescent="0.25">
      <c r="P382" t="s">
        <v>3360</v>
      </c>
      <c r="Q382">
        <v>1.7040612752580873</v>
      </c>
      <c r="R382">
        <f t="shared" si="42"/>
        <v>1.8128340522141118</v>
      </c>
    </row>
    <row r="383" spans="16:18" x14ac:dyDescent="0.25">
      <c r="P383" t="s">
        <v>3361</v>
      </c>
      <c r="Q383">
        <v>1.6909411564982213</v>
      </c>
      <c r="R383">
        <f t="shared" si="42"/>
        <v>1.7988764566732027</v>
      </c>
    </row>
    <row r="385" spans="16:18" x14ac:dyDescent="0.25">
      <c r="P385" t="s">
        <v>3362</v>
      </c>
      <c r="Q385">
        <v>2.3691663849229498</v>
      </c>
      <c r="R385">
        <f>Q385/2.36916638492295/64*100</f>
        <v>1.5625</v>
      </c>
    </row>
    <row r="386" spans="16:18" x14ac:dyDescent="0.25">
      <c r="P386" t="s">
        <v>3363</v>
      </c>
      <c r="Q386">
        <v>2.5882735156395955</v>
      </c>
      <c r="R386">
        <f t="shared" ref="R386:R392" si="43">Q386/2.36916638492295/64*100</f>
        <v>1.707004368255205</v>
      </c>
    </row>
    <row r="387" spans="16:18" x14ac:dyDescent="0.25">
      <c r="P387" t="s">
        <v>3364</v>
      </c>
      <c r="Q387">
        <v>2.7699605682569945</v>
      </c>
      <c r="R387">
        <f t="shared" si="43"/>
        <v>1.8268296458386191</v>
      </c>
    </row>
    <row r="388" spans="16:18" x14ac:dyDescent="0.25">
      <c r="P388" t="s">
        <v>3365</v>
      </c>
      <c r="Q388">
        <v>2.827754571101571</v>
      </c>
      <c r="R388">
        <f t="shared" si="43"/>
        <v>1.8649456388812891</v>
      </c>
    </row>
    <row r="389" spans="16:18" x14ac:dyDescent="0.25">
      <c r="P389" t="s">
        <v>3366</v>
      </c>
      <c r="Q389">
        <v>2.8077640987006913</v>
      </c>
      <c r="R389">
        <f t="shared" si="43"/>
        <v>1.8517616289590015</v>
      </c>
    </row>
    <row r="390" spans="16:18" x14ac:dyDescent="0.25">
      <c r="P390" t="s">
        <v>3367</v>
      </c>
      <c r="Q390">
        <v>2.79369381711984</v>
      </c>
      <c r="R390">
        <f t="shared" si="43"/>
        <v>1.8424820717653876</v>
      </c>
    </row>
    <row r="391" spans="16:18" x14ac:dyDescent="0.25">
      <c r="P391" t="s">
        <v>3368</v>
      </c>
      <c r="Q391">
        <v>2.7762163141389684</v>
      </c>
      <c r="R391">
        <f t="shared" si="43"/>
        <v>1.8309554020551468</v>
      </c>
    </row>
    <row r="392" spans="16:18" x14ac:dyDescent="0.25">
      <c r="P392" t="s">
        <v>3369</v>
      </c>
      <c r="Q392">
        <v>2.767546785990171</v>
      </c>
      <c r="R392">
        <f t="shared" si="43"/>
        <v>1.825237721009737</v>
      </c>
    </row>
    <row r="394" spans="16:18" x14ac:dyDescent="0.25">
      <c r="P394" t="s">
        <v>3370</v>
      </c>
      <c r="Q394">
        <v>2.4200192431246101</v>
      </c>
      <c r="R394">
        <f>Q394/2.42001924312461/64*100</f>
        <v>1.5625</v>
      </c>
    </row>
    <row r="395" spans="16:18" x14ac:dyDescent="0.25">
      <c r="P395" t="s">
        <v>3371</v>
      </c>
      <c r="Q395">
        <v>2.5695816206592599</v>
      </c>
      <c r="R395">
        <f t="shared" ref="R395:R401" si="44">Q395/2.42001924312461/64*100</f>
        <v>1.6590658498633091</v>
      </c>
    </row>
    <row r="396" spans="16:18" x14ac:dyDescent="0.25">
      <c r="P396" t="s">
        <v>3372</v>
      </c>
      <c r="Q396">
        <v>2.7108812227743186</v>
      </c>
      <c r="R396">
        <f t="shared" si="44"/>
        <v>1.750296789010602</v>
      </c>
    </row>
    <row r="397" spans="16:18" x14ac:dyDescent="0.25">
      <c r="P397" t="s">
        <v>3373</v>
      </c>
      <c r="Q397">
        <v>2.7403668080004251</v>
      </c>
      <c r="R397">
        <f t="shared" si="44"/>
        <v>1.7693343347023078</v>
      </c>
    </row>
    <row r="398" spans="16:18" x14ac:dyDescent="0.25">
      <c r="P398" t="s">
        <v>3374</v>
      </c>
      <c r="Q398">
        <v>2.7346180326835041</v>
      </c>
      <c r="R398">
        <f t="shared" si="44"/>
        <v>1.7656226032942999</v>
      </c>
    </row>
    <row r="399" spans="16:18" x14ac:dyDescent="0.25">
      <c r="P399" t="s">
        <v>3375</v>
      </c>
      <c r="Q399">
        <v>2.7130607406460077</v>
      </c>
      <c r="R399">
        <f t="shared" si="44"/>
        <v>1.7517040078516048</v>
      </c>
    </row>
    <row r="400" spans="16:18" x14ac:dyDescent="0.25">
      <c r="P400" t="s">
        <v>3376</v>
      </c>
      <c r="Q400">
        <v>2.7168513715524565</v>
      </c>
      <c r="R400">
        <f t="shared" si="44"/>
        <v>1.7541514515271681</v>
      </c>
    </row>
    <row r="401" spans="16:18" x14ac:dyDescent="0.25">
      <c r="P401" t="s">
        <v>3377</v>
      </c>
      <c r="Q401">
        <v>2.7070808349734277</v>
      </c>
      <c r="R401">
        <f t="shared" si="44"/>
        <v>1.747843045737377</v>
      </c>
    </row>
    <row r="403" spans="16:18" x14ac:dyDescent="0.25">
      <c r="P403" t="s">
        <v>3378</v>
      </c>
      <c r="Q403">
        <v>2.00808850586415</v>
      </c>
      <c r="R403">
        <f>Q403/2.00808850586415/64*100</f>
        <v>1.5625</v>
      </c>
    </row>
    <row r="404" spans="16:18" x14ac:dyDescent="0.25">
      <c r="P404" t="s">
        <v>3379</v>
      </c>
      <c r="Q404">
        <v>2.0760976019927413</v>
      </c>
      <c r="R404">
        <f t="shared" ref="R404:R410" si="45">Q404/2.00808850586415/64*100</f>
        <v>1.6154180922009185</v>
      </c>
    </row>
    <row r="405" spans="16:18" x14ac:dyDescent="0.25">
      <c r="P405" t="s">
        <v>3380</v>
      </c>
      <c r="Q405">
        <v>2.1661588285441642</v>
      </c>
      <c r="R405">
        <f t="shared" si="45"/>
        <v>1.6854950166370959</v>
      </c>
    </row>
    <row r="406" spans="16:18" x14ac:dyDescent="0.25">
      <c r="P406" t="s">
        <v>3381</v>
      </c>
      <c r="Q406">
        <v>2.1865381941054682</v>
      </c>
      <c r="R406">
        <f t="shared" si="45"/>
        <v>1.7013522652576365</v>
      </c>
    </row>
    <row r="407" spans="16:18" x14ac:dyDescent="0.25">
      <c r="P407" t="s">
        <v>3382</v>
      </c>
      <c r="Q407">
        <v>2.1863261925339534</v>
      </c>
      <c r="R407">
        <f t="shared" si="45"/>
        <v>1.7011873061661797</v>
      </c>
    </row>
    <row r="408" spans="16:18" x14ac:dyDescent="0.25">
      <c r="P408" t="s">
        <v>3383</v>
      </c>
      <c r="Q408">
        <v>2.1809974766244506</v>
      </c>
      <c r="R408">
        <f t="shared" si="45"/>
        <v>1.697041015510024</v>
      </c>
    </row>
    <row r="409" spans="16:18" x14ac:dyDescent="0.25">
      <c r="P409" t="s">
        <v>3384</v>
      </c>
      <c r="Q409">
        <v>2.1713332145228623</v>
      </c>
      <c r="R409">
        <f t="shared" si="45"/>
        <v>1.6895212226873302</v>
      </c>
    </row>
    <row r="410" spans="16:18" x14ac:dyDescent="0.25">
      <c r="P410" t="s">
        <v>3385</v>
      </c>
      <c r="Q410">
        <v>2.1555455866034858</v>
      </c>
      <c r="R410">
        <f t="shared" si="45"/>
        <v>1.6772368196084877</v>
      </c>
    </row>
    <row r="412" spans="16:18" x14ac:dyDescent="0.25">
      <c r="P412" t="s">
        <v>3386</v>
      </c>
      <c r="Q412">
        <v>1.4602258374216599</v>
      </c>
      <c r="R412">
        <f>Q412/1.46022583742166/64*100</f>
        <v>1.5625</v>
      </c>
    </row>
    <row r="413" spans="16:18" x14ac:dyDescent="0.25">
      <c r="P413" t="s">
        <v>3387</v>
      </c>
      <c r="Q413">
        <v>1.5248950190645019</v>
      </c>
      <c r="R413">
        <f t="shared" ref="R413:R419" si="46">Q413/1.46022583742166/64*100</f>
        <v>1.6316986086860084</v>
      </c>
    </row>
    <row r="414" spans="16:18" x14ac:dyDescent="0.25">
      <c r="P414" t="s">
        <v>3388</v>
      </c>
      <c r="Q414">
        <v>1.6122170183851334</v>
      </c>
      <c r="R414">
        <f t="shared" si="46"/>
        <v>1.725136637545573</v>
      </c>
    </row>
    <row r="415" spans="16:18" x14ac:dyDescent="0.25">
      <c r="P415" t="s">
        <v>3389</v>
      </c>
      <c r="Q415">
        <v>1.6284143014132137</v>
      </c>
      <c r="R415">
        <f t="shared" si="46"/>
        <v>1.7424683776660348</v>
      </c>
    </row>
    <row r="416" spans="16:18" x14ac:dyDescent="0.25">
      <c r="P416" t="s">
        <v>3390</v>
      </c>
      <c r="Q416">
        <v>1.6284706306972208</v>
      </c>
      <c r="R416">
        <f t="shared" si="46"/>
        <v>1.7425286522509691</v>
      </c>
    </row>
    <row r="417" spans="16:18" x14ac:dyDescent="0.25">
      <c r="P417" t="s">
        <v>3391</v>
      </c>
      <c r="Q417">
        <v>1.6248155053357225</v>
      </c>
      <c r="R417">
        <f t="shared" si="46"/>
        <v>1.7386175220470101</v>
      </c>
    </row>
    <row r="418" spans="16:18" x14ac:dyDescent="0.25">
      <c r="P418" t="s">
        <v>3392</v>
      </c>
      <c r="Q418">
        <v>1.6177564680018863</v>
      </c>
      <c r="R418">
        <f t="shared" si="46"/>
        <v>1.7310640700045545</v>
      </c>
    </row>
    <row r="419" spans="16:18" x14ac:dyDescent="0.25">
      <c r="P419" t="s">
        <v>3393</v>
      </c>
      <c r="Q419">
        <v>1.6054601387698268</v>
      </c>
      <c r="R419">
        <f t="shared" si="46"/>
        <v>1.7179065063368564</v>
      </c>
    </row>
    <row r="421" spans="16:18" x14ac:dyDescent="0.25">
      <c r="P421" t="s">
        <v>3394</v>
      </c>
      <c r="Q421">
        <v>1.9986285190890201</v>
      </c>
      <c r="R421">
        <f>Q421/1.99862851908902/64*100</f>
        <v>1.5625</v>
      </c>
    </row>
    <row r="422" spans="16:18" x14ac:dyDescent="0.25">
      <c r="P422" t="s">
        <v>3395</v>
      </c>
      <c r="Q422">
        <v>2.1346778493563936</v>
      </c>
      <c r="R422">
        <f t="shared" ref="R422:R428" si="47">Q422/1.99862851908902/64*100</f>
        <v>1.6688614756381361</v>
      </c>
    </row>
    <row r="423" spans="16:18" x14ac:dyDescent="0.25">
      <c r="P423" t="s">
        <v>3396</v>
      </c>
      <c r="Q423">
        <v>2.3255515152242032</v>
      </c>
      <c r="R423">
        <f t="shared" si="47"/>
        <v>1.8180838549197005</v>
      </c>
    </row>
    <row r="424" spans="16:18" x14ac:dyDescent="0.25">
      <c r="P424" t="s">
        <v>3397</v>
      </c>
      <c r="Q424">
        <v>2.3632459255268747</v>
      </c>
      <c r="R424">
        <f t="shared" si="47"/>
        <v>1.8475528210309062</v>
      </c>
    </row>
    <row r="425" spans="16:18" x14ac:dyDescent="0.25">
      <c r="P425" t="s">
        <v>3398</v>
      </c>
      <c r="Q425">
        <v>2.3735083348685304</v>
      </c>
      <c r="R425">
        <f t="shared" si="47"/>
        <v>1.8555758300309211</v>
      </c>
    </row>
    <row r="426" spans="16:18" x14ac:dyDescent="0.25">
      <c r="P426" t="s">
        <v>3399</v>
      </c>
      <c r="Q426">
        <v>2.3533543504236509</v>
      </c>
      <c r="R426">
        <f t="shared" si="47"/>
        <v>1.8398197250847765</v>
      </c>
    </row>
    <row r="427" spans="16:18" x14ac:dyDescent="0.25">
      <c r="P427" t="s">
        <v>3400</v>
      </c>
      <c r="Q427">
        <v>2.3351240459351956</v>
      </c>
      <c r="R427">
        <f t="shared" si="47"/>
        <v>1.8255675263939488</v>
      </c>
    </row>
    <row r="428" spans="16:18" x14ac:dyDescent="0.25">
      <c r="P428" t="s">
        <v>3401</v>
      </c>
      <c r="Q428">
        <v>2.3270420000006409</v>
      </c>
      <c r="R428">
        <f t="shared" si="47"/>
        <v>1.8192490952036955</v>
      </c>
    </row>
    <row r="430" spans="16:18" x14ac:dyDescent="0.25">
      <c r="P430" t="s">
        <v>3402</v>
      </c>
      <c r="Q430">
        <v>2.4721143218119002</v>
      </c>
      <c r="R430">
        <f>Q430/2.4721143218119/64*100</f>
        <v>1.5625</v>
      </c>
    </row>
    <row r="431" spans="16:18" x14ac:dyDescent="0.25">
      <c r="P431" t="s">
        <v>3403</v>
      </c>
      <c r="Q431">
        <v>2.4837731341791147</v>
      </c>
      <c r="R431">
        <f t="shared" ref="R431:R437" si="48">Q431/2.4721143218119/64*100</f>
        <v>1.5698689530306273</v>
      </c>
    </row>
    <row r="432" spans="16:18" x14ac:dyDescent="0.25">
      <c r="P432" t="s">
        <v>3404</v>
      </c>
      <c r="Q432">
        <v>2.5378805741070676</v>
      </c>
      <c r="R432">
        <f t="shared" si="48"/>
        <v>1.6040675635647312</v>
      </c>
    </row>
    <row r="433" spans="16:18" x14ac:dyDescent="0.25">
      <c r="P433" t="s">
        <v>3405</v>
      </c>
      <c r="Q433">
        <v>2.54111412906204</v>
      </c>
      <c r="R433">
        <f t="shared" si="48"/>
        <v>1.6061113321609353</v>
      </c>
    </row>
    <row r="434" spans="16:18" x14ac:dyDescent="0.25">
      <c r="P434" t="s">
        <v>3406</v>
      </c>
      <c r="Q434">
        <v>2.5470354042151673</v>
      </c>
      <c r="R434">
        <f t="shared" si="48"/>
        <v>1.6098538744637441</v>
      </c>
    </row>
    <row r="435" spans="16:18" x14ac:dyDescent="0.25">
      <c r="P435" t="s">
        <v>3407</v>
      </c>
      <c r="Q435">
        <v>2.5310399495534055</v>
      </c>
      <c r="R435">
        <f t="shared" si="48"/>
        <v>1.5997439464201721</v>
      </c>
    </row>
    <row r="436" spans="16:18" x14ac:dyDescent="0.25">
      <c r="P436" t="s">
        <v>3408</v>
      </c>
      <c r="Q436">
        <v>2.542198904603989</v>
      </c>
      <c r="R436">
        <f t="shared" si="48"/>
        <v>1.6067969646049285</v>
      </c>
    </row>
    <row r="437" spans="16:18" x14ac:dyDescent="0.25">
      <c r="P437" t="s">
        <v>3409</v>
      </c>
      <c r="Q437">
        <v>2.5416456634394815</v>
      </c>
      <c r="R437">
        <f t="shared" si="48"/>
        <v>1.6064472884949217</v>
      </c>
    </row>
    <row r="439" spans="16:18" x14ac:dyDescent="0.25">
      <c r="P439" t="s">
        <v>3410</v>
      </c>
      <c r="Q439">
        <v>2.00536951976625</v>
      </c>
      <c r="R439">
        <f>Q439/2.00536951976625/64*100</f>
        <v>1.5625</v>
      </c>
    </row>
    <row r="440" spans="16:18" x14ac:dyDescent="0.25">
      <c r="P440" t="s">
        <v>3411</v>
      </c>
      <c r="Q440">
        <v>1.8475953407374321</v>
      </c>
      <c r="R440">
        <f t="shared" ref="R440:R446" si="49">Q440/2.00536951976625/64*100</f>
        <v>1.4395689629503978</v>
      </c>
    </row>
    <row r="441" spans="16:18" x14ac:dyDescent="0.25">
      <c r="P441" t="s">
        <v>3412</v>
      </c>
      <c r="Q441">
        <v>1.6369289187616192</v>
      </c>
      <c r="R441">
        <f t="shared" si="49"/>
        <v>1.2754265038710477</v>
      </c>
    </row>
    <row r="442" spans="16:18" x14ac:dyDescent="0.25">
      <c r="P442" t="s">
        <v>3413</v>
      </c>
      <c r="Q442">
        <v>1.6051263453481519</v>
      </c>
      <c r="R442">
        <f t="shared" si="49"/>
        <v>1.2506472696856519</v>
      </c>
    </row>
    <row r="443" spans="16:18" x14ac:dyDescent="0.25">
      <c r="P443" t="s">
        <v>3414</v>
      </c>
      <c r="Q443">
        <v>1.5994833315226848</v>
      </c>
      <c r="R443">
        <f t="shared" si="49"/>
        <v>1.2462504694872925</v>
      </c>
    </row>
    <row r="444" spans="16:18" x14ac:dyDescent="0.25">
      <c r="P444" t="s">
        <v>3415</v>
      </c>
      <c r="Q444">
        <v>1.6399749818835789</v>
      </c>
      <c r="R444">
        <f t="shared" si="49"/>
        <v>1.2777998687702095</v>
      </c>
    </row>
    <row r="445" spans="16:18" x14ac:dyDescent="0.25">
      <c r="P445" t="s">
        <v>3416</v>
      </c>
      <c r="Q445">
        <v>1.6272306830472543</v>
      </c>
      <c r="R445">
        <f t="shared" si="49"/>
        <v>1.2678700444981827</v>
      </c>
    </row>
    <row r="446" spans="16:18" x14ac:dyDescent="0.25">
      <c r="P446" t="s">
        <v>3417</v>
      </c>
      <c r="Q446">
        <v>1.6415861472394082</v>
      </c>
      <c r="R446">
        <f t="shared" si="49"/>
        <v>1.2790552213841142</v>
      </c>
    </row>
    <row r="448" spans="16:18" x14ac:dyDescent="0.25">
      <c r="P448" t="s">
        <v>3418</v>
      </c>
      <c r="Q448">
        <v>1.34858235713335</v>
      </c>
      <c r="R448">
        <f>Q448/1.34858235713335/64*100</f>
        <v>1.5625</v>
      </c>
    </row>
    <row r="449" spans="16:18" x14ac:dyDescent="0.25">
      <c r="P449" t="s">
        <v>3419</v>
      </c>
      <c r="Q449">
        <v>1.3034566654360065</v>
      </c>
      <c r="R449">
        <f t="shared" ref="R449:R455" si="50">Q449/1.34858235713335/64*100</f>
        <v>1.5102162867331452</v>
      </c>
    </row>
    <row r="450" spans="16:18" x14ac:dyDescent="0.25">
      <c r="P450" t="s">
        <v>3420</v>
      </c>
      <c r="Q450">
        <v>1.2690406462378154</v>
      </c>
      <c r="R450">
        <f t="shared" si="50"/>
        <v>1.4703410579695999</v>
      </c>
    </row>
    <row r="451" spans="16:18" x14ac:dyDescent="0.25">
      <c r="P451" t="s">
        <v>3421</v>
      </c>
      <c r="Q451">
        <v>1.2572489771472402</v>
      </c>
      <c r="R451">
        <f t="shared" si="50"/>
        <v>1.4566789461552436</v>
      </c>
    </row>
    <row r="452" spans="16:18" x14ac:dyDescent="0.25">
      <c r="P452" t="s">
        <v>3422</v>
      </c>
      <c r="Q452">
        <v>1.2570141009851545</v>
      </c>
      <c r="R452">
        <f t="shared" si="50"/>
        <v>1.456406812976786</v>
      </c>
    </row>
    <row r="453" spans="16:18" x14ac:dyDescent="0.25">
      <c r="P453" t="s">
        <v>3423</v>
      </c>
      <c r="Q453">
        <v>1.2618072974552748</v>
      </c>
      <c r="R453">
        <f t="shared" si="50"/>
        <v>1.4619603258526943</v>
      </c>
    </row>
    <row r="454" spans="16:18" x14ac:dyDescent="0.25">
      <c r="P454" t="s">
        <v>3424</v>
      </c>
      <c r="Q454">
        <v>1.2701545826841301</v>
      </c>
      <c r="R454">
        <f t="shared" si="50"/>
        <v>1.4716316915658056</v>
      </c>
    </row>
    <row r="455" spans="16:18" x14ac:dyDescent="0.25">
      <c r="P455" t="s">
        <v>3425</v>
      </c>
      <c r="Q455">
        <v>1.2694096480872954</v>
      </c>
      <c r="R455">
        <f t="shared" si="50"/>
        <v>1.4707685923999316</v>
      </c>
    </row>
    <row r="457" spans="16:18" x14ac:dyDescent="0.25">
      <c r="P457" t="s">
        <v>3426</v>
      </c>
      <c r="Q457">
        <v>1.9524057554246801</v>
      </c>
      <c r="R457">
        <f>Q457/1.95240575542468/64*100</f>
        <v>1.5625</v>
      </c>
    </row>
    <row r="458" spans="16:18" x14ac:dyDescent="0.25">
      <c r="P458" t="s">
        <v>3427</v>
      </c>
      <c r="Q458">
        <v>1.8914796301428869</v>
      </c>
      <c r="R458">
        <f t="shared" ref="R458:R464" si="51">Q458/1.95240575542468/64*100</f>
        <v>1.5137411441687771</v>
      </c>
    </row>
    <row r="459" spans="16:18" x14ac:dyDescent="0.25">
      <c r="P459" t="s">
        <v>3428</v>
      </c>
      <c r="Q459">
        <v>1.8217124790648884</v>
      </c>
      <c r="R459">
        <f t="shared" si="51"/>
        <v>1.4579068621520963</v>
      </c>
    </row>
    <row r="460" spans="16:18" x14ac:dyDescent="0.25">
      <c r="P460" t="s">
        <v>3429</v>
      </c>
      <c r="Q460">
        <v>1.8087700516080714</v>
      </c>
      <c r="R460">
        <f t="shared" si="51"/>
        <v>1.4475491059095276</v>
      </c>
    </row>
    <row r="461" spans="16:18" x14ac:dyDescent="0.25">
      <c r="P461" t="s">
        <v>3430</v>
      </c>
      <c r="Q461">
        <v>1.8047089723672465</v>
      </c>
      <c r="R461">
        <f t="shared" si="51"/>
        <v>1.4442990456717117</v>
      </c>
    </row>
    <row r="462" spans="16:18" x14ac:dyDescent="0.25">
      <c r="P462" t="s">
        <v>3431</v>
      </c>
      <c r="Q462">
        <v>1.8096724731346336</v>
      </c>
      <c r="R462">
        <f t="shared" si="51"/>
        <v>1.4482713090844239</v>
      </c>
    </row>
    <row r="463" spans="16:18" x14ac:dyDescent="0.25">
      <c r="P463" t="s">
        <v>3432</v>
      </c>
      <c r="Q463">
        <v>1.8169352520673741</v>
      </c>
      <c r="R463">
        <f t="shared" si="51"/>
        <v>1.4540836726522308</v>
      </c>
    </row>
    <row r="464" spans="16:18" x14ac:dyDescent="0.25">
      <c r="P464" t="s">
        <v>3433</v>
      </c>
      <c r="Q464">
        <v>1.8261879793753457</v>
      </c>
      <c r="R464">
        <f t="shared" si="51"/>
        <v>1.46148858138011</v>
      </c>
    </row>
    <row r="466" spans="16:18" x14ac:dyDescent="0.25">
      <c r="P466" t="s">
        <v>3434</v>
      </c>
      <c r="Q466">
        <v>2.46354908126068</v>
      </c>
      <c r="R466">
        <f>Q466/2.46354908126068/64*100</f>
        <v>1.5625</v>
      </c>
    </row>
    <row r="467" spans="16:18" x14ac:dyDescent="0.25">
      <c r="P467" t="s">
        <v>3435</v>
      </c>
      <c r="Q467">
        <v>2.3585213404342333</v>
      </c>
      <c r="R467">
        <f t="shared" ref="R467:R473" si="52">Q467/2.46354908126068/64*100</f>
        <v>1.4958864113811996</v>
      </c>
    </row>
    <row r="468" spans="16:18" x14ac:dyDescent="0.25">
      <c r="P468" t="s">
        <v>3436</v>
      </c>
      <c r="Q468">
        <v>2.2789526396584159</v>
      </c>
      <c r="R468">
        <f t="shared" si="52"/>
        <v>1.4454201568592506</v>
      </c>
    </row>
    <row r="469" spans="16:18" x14ac:dyDescent="0.25">
      <c r="P469" t="s">
        <v>3437</v>
      </c>
      <c r="Q469">
        <v>2.251557186974233</v>
      </c>
      <c r="R469">
        <f t="shared" si="52"/>
        <v>1.4280446577694859</v>
      </c>
    </row>
    <row r="470" spans="16:18" x14ac:dyDescent="0.25">
      <c r="P470" t="s">
        <v>3438</v>
      </c>
      <c r="Q470">
        <v>2.2492852450642342</v>
      </c>
      <c r="R470">
        <f t="shared" si="52"/>
        <v>1.4266036841508249</v>
      </c>
    </row>
    <row r="471" spans="16:18" x14ac:dyDescent="0.25">
      <c r="P471" t="s">
        <v>3439</v>
      </c>
      <c r="Q471">
        <v>2.2603257624098667</v>
      </c>
      <c r="R471">
        <f t="shared" si="52"/>
        <v>1.4336061053665301</v>
      </c>
    </row>
    <row r="472" spans="16:18" x14ac:dyDescent="0.25">
      <c r="P472" t="s">
        <v>3440</v>
      </c>
      <c r="Q472">
        <v>2.2784291826668279</v>
      </c>
      <c r="R472">
        <f t="shared" si="52"/>
        <v>1.4450881555382389</v>
      </c>
    </row>
    <row r="473" spans="16:18" x14ac:dyDescent="0.25">
      <c r="P473" t="s">
        <v>3441</v>
      </c>
      <c r="Q473">
        <v>2.2855745006838895</v>
      </c>
      <c r="R473">
        <f t="shared" si="52"/>
        <v>1.4496200560741701</v>
      </c>
    </row>
    <row r="475" spans="16:18" x14ac:dyDescent="0.25">
      <c r="P475" t="s">
        <v>3442</v>
      </c>
      <c r="Q475">
        <v>1.38949745145003</v>
      </c>
      <c r="R475">
        <f>Q475/1.38949745145003/64*100</f>
        <v>1.5625</v>
      </c>
    </row>
    <row r="476" spans="16:18" x14ac:dyDescent="0.25">
      <c r="P476" t="s">
        <v>3443</v>
      </c>
      <c r="Q476">
        <v>1.3328059706495585</v>
      </c>
      <c r="R476">
        <f t="shared" ref="R476:R482" si="53">Q476/1.38949745145003/64*100</f>
        <v>1.4987500171135273</v>
      </c>
    </row>
    <row r="477" spans="16:18" x14ac:dyDescent="0.25">
      <c r="P477" t="s">
        <v>3444</v>
      </c>
      <c r="Q477">
        <v>1.2601805409687128</v>
      </c>
      <c r="R477">
        <f t="shared" si="53"/>
        <v>1.4170821927084516</v>
      </c>
    </row>
    <row r="478" spans="16:18" x14ac:dyDescent="0.25">
      <c r="P478" t="s">
        <v>3445</v>
      </c>
      <c r="Q478">
        <v>1.2438422687834956</v>
      </c>
      <c r="R478">
        <f t="shared" si="53"/>
        <v>1.3987096866899906</v>
      </c>
    </row>
    <row r="479" spans="16:18" x14ac:dyDescent="0.25">
      <c r="P479" t="s">
        <v>3446</v>
      </c>
      <c r="Q479">
        <v>1.2437219097991661</v>
      </c>
      <c r="R479">
        <f t="shared" si="53"/>
        <v>1.3985743421358725</v>
      </c>
    </row>
    <row r="480" spans="16:18" x14ac:dyDescent="0.25">
      <c r="P480" t="s">
        <v>3447</v>
      </c>
      <c r="Q480">
        <v>1.2569840540135535</v>
      </c>
      <c r="R480">
        <f t="shared" si="53"/>
        <v>1.4134877198562528</v>
      </c>
    </row>
    <row r="481" spans="16:18" x14ac:dyDescent="0.25">
      <c r="P481" t="s">
        <v>3448</v>
      </c>
      <c r="Q481">
        <v>1.2573911200280299</v>
      </c>
      <c r="R481">
        <f t="shared" si="53"/>
        <v>1.4139454685530608</v>
      </c>
    </row>
    <row r="482" spans="16:18" x14ac:dyDescent="0.25">
      <c r="P482" t="s">
        <v>3449</v>
      </c>
      <c r="Q482">
        <v>1.263561241977637</v>
      </c>
      <c r="R482">
        <f t="shared" si="53"/>
        <v>1.4208838156052273</v>
      </c>
    </row>
    <row r="484" spans="16:18" x14ac:dyDescent="0.25">
      <c r="P484" t="s">
        <v>3450</v>
      </c>
      <c r="Q484">
        <v>0.95418169637629502</v>
      </c>
      <c r="R484">
        <f>Q484/0.954181696376295/64*100</f>
        <v>1.5625</v>
      </c>
    </row>
    <row r="485" spans="16:18" x14ac:dyDescent="0.25">
      <c r="P485" t="s">
        <v>3451</v>
      </c>
      <c r="Q485">
        <v>0.91977569347261801</v>
      </c>
      <c r="R485">
        <f t="shared" ref="R485:R491" si="54">Q485/0.954181696376295/64*100</f>
        <v>1.5061591796497902</v>
      </c>
    </row>
    <row r="486" spans="16:18" x14ac:dyDescent="0.25">
      <c r="P486" t="s">
        <v>3452</v>
      </c>
      <c r="Q486">
        <v>0.87560786380867173</v>
      </c>
      <c r="R486">
        <f t="shared" si="54"/>
        <v>1.433833086923421</v>
      </c>
    </row>
    <row r="487" spans="16:18" x14ac:dyDescent="0.25">
      <c r="P487" t="s">
        <v>3453</v>
      </c>
      <c r="Q487">
        <v>0.8671790642558006</v>
      </c>
      <c r="R487">
        <f t="shared" si="54"/>
        <v>1.4200306849790356</v>
      </c>
    </row>
    <row r="488" spans="16:18" x14ac:dyDescent="0.25">
      <c r="P488" t="s">
        <v>3454</v>
      </c>
      <c r="Q488">
        <v>0.86492407440979713</v>
      </c>
      <c r="R488">
        <f t="shared" si="54"/>
        <v>1.4163380741819922</v>
      </c>
    </row>
    <row r="489" spans="16:18" x14ac:dyDescent="0.25">
      <c r="P489" t="s">
        <v>3455</v>
      </c>
      <c r="Q489">
        <v>0.87973520119598514</v>
      </c>
      <c r="R489">
        <f t="shared" si="54"/>
        <v>1.4405917207267822</v>
      </c>
    </row>
    <row r="490" spans="16:18" x14ac:dyDescent="0.25">
      <c r="P490" t="s">
        <v>3456</v>
      </c>
      <c r="Q490">
        <v>0.87508626216388685</v>
      </c>
      <c r="R490">
        <f t="shared" si="54"/>
        <v>1.4329789492124678</v>
      </c>
    </row>
    <row r="491" spans="16:18" x14ac:dyDescent="0.25">
      <c r="P491" t="s">
        <v>3457</v>
      </c>
      <c r="Q491">
        <v>0.87917414967424912</v>
      </c>
      <c r="R491">
        <f t="shared" si="54"/>
        <v>1.439672982706506</v>
      </c>
    </row>
    <row r="493" spans="16:18" x14ac:dyDescent="0.25">
      <c r="P493" t="s">
        <v>3458</v>
      </c>
      <c r="Q493">
        <v>1.41117115852436</v>
      </c>
      <c r="R493">
        <f>Q493/1.41117115852436/64*100</f>
        <v>1.5625</v>
      </c>
    </row>
    <row r="494" spans="16:18" x14ac:dyDescent="0.25">
      <c r="P494" t="s">
        <v>3459</v>
      </c>
      <c r="Q494">
        <v>1.3949229063491557</v>
      </c>
      <c r="R494">
        <f t="shared" ref="R494:R500" si="55">Q494/1.41117115852436/64*100</f>
        <v>1.5445093445997689</v>
      </c>
    </row>
    <row r="495" spans="16:18" x14ac:dyDescent="0.25">
      <c r="P495" t="s">
        <v>3460</v>
      </c>
      <c r="Q495">
        <v>1.3488596508030681</v>
      </c>
      <c r="R495">
        <f t="shared" si="55"/>
        <v>1.4935064337508652</v>
      </c>
    </row>
    <row r="496" spans="16:18" x14ac:dyDescent="0.25">
      <c r="P496" t="s">
        <v>3461</v>
      </c>
      <c r="Q496">
        <v>1.343744364002492</v>
      </c>
      <c r="R496">
        <f t="shared" si="55"/>
        <v>1.4878426022747047</v>
      </c>
    </row>
    <row r="497" spans="16:18" x14ac:dyDescent="0.25">
      <c r="P497" t="s">
        <v>3462</v>
      </c>
      <c r="Q497">
        <v>1.3392970795234973</v>
      </c>
      <c r="R497">
        <f t="shared" si="55"/>
        <v>1.4829184072495629</v>
      </c>
    </row>
    <row r="498" spans="16:18" x14ac:dyDescent="0.25">
      <c r="P498" t="s">
        <v>3463</v>
      </c>
      <c r="Q498">
        <v>1.3408218358614152</v>
      </c>
      <c r="R498">
        <f t="shared" si="55"/>
        <v>1.4846066728887841</v>
      </c>
    </row>
    <row r="499" spans="16:18" x14ac:dyDescent="0.25">
      <c r="P499" t="s">
        <v>3464</v>
      </c>
      <c r="Q499">
        <v>1.3450873770697429</v>
      </c>
      <c r="R499">
        <f t="shared" si="55"/>
        <v>1.4893296351586349</v>
      </c>
    </row>
    <row r="500" spans="16:18" x14ac:dyDescent="0.25">
      <c r="P500" t="s">
        <v>3465</v>
      </c>
      <c r="Q500">
        <v>1.3565899190093589</v>
      </c>
      <c r="R500">
        <f t="shared" si="55"/>
        <v>1.5020656676888375</v>
      </c>
    </row>
    <row r="502" spans="16:18" x14ac:dyDescent="0.25">
      <c r="P502" t="s">
        <v>3466</v>
      </c>
      <c r="Q502">
        <v>1.64209386600211</v>
      </c>
      <c r="R502">
        <f>Q502/1.64209386600211/64*100</f>
        <v>1.5625</v>
      </c>
    </row>
    <row r="503" spans="16:18" x14ac:dyDescent="0.25">
      <c r="P503" t="s">
        <v>3467</v>
      </c>
      <c r="Q503">
        <v>1.5558351238508485</v>
      </c>
      <c r="R503">
        <f t="shared" ref="R503:R509" si="56">Q503/1.64209386600211/64*100</f>
        <v>1.4804223018843108</v>
      </c>
    </row>
    <row r="504" spans="16:18" x14ac:dyDescent="0.25">
      <c r="P504" t="s">
        <v>3468</v>
      </c>
      <c r="Q504">
        <v>1.4973924825420242</v>
      </c>
      <c r="R504">
        <f t="shared" si="56"/>
        <v>1.4248124315013466</v>
      </c>
    </row>
    <row r="505" spans="16:18" x14ac:dyDescent="0.25">
      <c r="P505" t="s">
        <v>3469</v>
      </c>
      <c r="Q505">
        <v>1.4764135191860701</v>
      </c>
      <c r="R505">
        <f t="shared" si="56"/>
        <v>1.4048503386378708</v>
      </c>
    </row>
    <row r="506" spans="16:18" x14ac:dyDescent="0.25">
      <c r="P506" t="s">
        <v>3470</v>
      </c>
      <c r="Q506">
        <v>1.4840220510297553</v>
      </c>
      <c r="R506">
        <f t="shared" si="56"/>
        <v>1.4120900776393335</v>
      </c>
    </row>
    <row r="507" spans="16:18" x14ac:dyDescent="0.25">
      <c r="P507" t="s">
        <v>3471</v>
      </c>
      <c r="Q507">
        <v>1.4929868247515208</v>
      </c>
      <c r="R507">
        <f t="shared" si="56"/>
        <v>1.4206203201731304</v>
      </c>
    </row>
    <row r="508" spans="16:18" x14ac:dyDescent="0.25">
      <c r="P508" t="s">
        <v>3472</v>
      </c>
      <c r="Q508">
        <v>1.4968991152031375</v>
      </c>
      <c r="R508">
        <f t="shared" si="56"/>
        <v>1.4243429781509804</v>
      </c>
    </row>
    <row r="509" spans="16:18" x14ac:dyDescent="0.25">
      <c r="P509" t="s">
        <v>3473</v>
      </c>
      <c r="Q509">
        <v>1.5073783290086482</v>
      </c>
      <c r="R509">
        <f t="shared" si="56"/>
        <v>1.4343142544038872</v>
      </c>
    </row>
    <row r="511" spans="16:18" x14ac:dyDescent="0.25">
      <c r="P511" t="s">
        <v>3474</v>
      </c>
      <c r="Q511">
        <v>1.75987026700965</v>
      </c>
      <c r="R511">
        <f>Q511/1.75987026700965/64*100</f>
        <v>1.5625</v>
      </c>
    </row>
    <row r="512" spans="16:18" x14ac:dyDescent="0.25">
      <c r="P512" t="s">
        <v>3475</v>
      </c>
      <c r="Q512">
        <v>1.7406708837374547</v>
      </c>
      <c r="R512">
        <f t="shared" ref="R512:R518" si="57">Q512/1.75987026700965/64*100</f>
        <v>1.5454538364701285</v>
      </c>
    </row>
    <row r="513" spans="16:18" x14ac:dyDescent="0.25">
      <c r="P513" t="s">
        <v>3476</v>
      </c>
      <c r="Q513">
        <v>1.6632775411434864</v>
      </c>
      <c r="R513">
        <f t="shared" si="57"/>
        <v>1.4767401931579125</v>
      </c>
    </row>
    <row r="514" spans="16:18" x14ac:dyDescent="0.25">
      <c r="P514" t="s">
        <v>3477</v>
      </c>
      <c r="Q514">
        <v>1.6599308856512525</v>
      </c>
      <c r="R514">
        <f t="shared" si="57"/>
        <v>1.4737688666319515</v>
      </c>
    </row>
    <row r="515" spans="16:18" x14ac:dyDescent="0.25">
      <c r="P515" t="s">
        <v>3478</v>
      </c>
      <c r="Q515">
        <v>1.652682179732085</v>
      </c>
      <c r="R515">
        <f t="shared" si="57"/>
        <v>1.4673331064449553</v>
      </c>
    </row>
    <row r="516" spans="16:18" x14ac:dyDescent="0.25">
      <c r="P516" t="s">
        <v>3479</v>
      </c>
      <c r="Q516">
        <v>1.6512823378303294</v>
      </c>
      <c r="R516">
        <f t="shared" si="57"/>
        <v>1.4660902574619961</v>
      </c>
    </row>
    <row r="517" spans="16:18" x14ac:dyDescent="0.25">
      <c r="P517" t="s">
        <v>3480</v>
      </c>
      <c r="Q517">
        <v>1.6559259771278159</v>
      </c>
      <c r="R517">
        <f t="shared" si="57"/>
        <v>1.4702131104576612</v>
      </c>
    </row>
    <row r="518" spans="16:18" x14ac:dyDescent="0.25">
      <c r="P518" t="s">
        <v>3481</v>
      </c>
      <c r="Q518">
        <v>1.6706496703814973</v>
      </c>
      <c r="R518">
        <f t="shared" si="57"/>
        <v>1.4832855346812766</v>
      </c>
    </row>
    <row r="520" spans="16:18" x14ac:dyDescent="0.25">
      <c r="P520" t="s">
        <v>3482</v>
      </c>
      <c r="Q520">
        <v>1.4056810651892999</v>
      </c>
      <c r="R520">
        <f>Q520/1.4056810651893/64*100</f>
        <v>1.5625</v>
      </c>
    </row>
    <row r="521" spans="16:18" x14ac:dyDescent="0.25">
      <c r="P521" t="s">
        <v>3483</v>
      </c>
      <c r="Q521">
        <v>1.4158542304900033</v>
      </c>
      <c r="R521">
        <f t="shared" ref="R521:R527" si="58">Q521/1.4056810651893/64*100</f>
        <v>1.5738080919818809</v>
      </c>
    </row>
    <row r="522" spans="16:18" x14ac:dyDescent="0.25">
      <c r="P522" t="s">
        <v>3484</v>
      </c>
      <c r="Q522">
        <v>1.4182896212917684</v>
      </c>
      <c r="R522">
        <f t="shared" si="58"/>
        <v>1.5765151769828769</v>
      </c>
    </row>
    <row r="523" spans="16:18" x14ac:dyDescent="0.25">
      <c r="P523" t="s">
        <v>3485</v>
      </c>
      <c r="Q523">
        <v>1.4181486272170236</v>
      </c>
      <c r="R523">
        <f t="shared" si="58"/>
        <v>1.576358453493286</v>
      </c>
    </row>
    <row r="524" spans="16:18" x14ac:dyDescent="0.25">
      <c r="P524" t="s">
        <v>3486</v>
      </c>
      <c r="Q524">
        <v>1.4183959112659608</v>
      </c>
      <c r="R524">
        <f t="shared" si="58"/>
        <v>1.5766333247539386</v>
      </c>
    </row>
    <row r="525" spans="16:18" x14ac:dyDescent="0.25">
      <c r="P525" t="s">
        <v>3487</v>
      </c>
      <c r="Q525">
        <v>1.4137456910159036</v>
      </c>
      <c r="R525">
        <f t="shared" si="58"/>
        <v>1.5714643221112687</v>
      </c>
    </row>
    <row r="526" spans="16:18" x14ac:dyDescent="0.25">
      <c r="P526" t="s">
        <v>3488</v>
      </c>
      <c r="Q526">
        <v>1.4179840345105335</v>
      </c>
      <c r="R526">
        <f t="shared" si="58"/>
        <v>1.5761754986891985</v>
      </c>
    </row>
    <row r="527" spans="16:18" x14ac:dyDescent="0.25">
      <c r="P527" t="s">
        <v>3489</v>
      </c>
      <c r="Q527">
        <v>1.4193112424467909</v>
      </c>
      <c r="R527">
        <f t="shared" si="58"/>
        <v>1.5776507710335144</v>
      </c>
    </row>
    <row r="529" spans="16:18" x14ac:dyDescent="0.25">
      <c r="P529" t="s">
        <v>3490</v>
      </c>
      <c r="Q529">
        <v>2.1885753242542898</v>
      </c>
      <c r="R529">
        <f>Q529/2.18857532425429/64*100</f>
        <v>1.5625</v>
      </c>
    </row>
    <row r="530" spans="16:18" x14ac:dyDescent="0.25">
      <c r="P530" t="s">
        <v>3491</v>
      </c>
      <c r="Q530">
        <v>2.2468386882834865</v>
      </c>
      <c r="R530">
        <f t="shared" ref="R530:R536" si="59">Q530/2.18857532425429/64*100</f>
        <v>1.6040962408452351</v>
      </c>
    </row>
    <row r="531" spans="16:18" x14ac:dyDescent="0.25">
      <c r="P531" t="s">
        <v>3492</v>
      </c>
      <c r="Q531">
        <v>2.2349779709112498</v>
      </c>
      <c r="R531">
        <f t="shared" si="59"/>
        <v>1.5956284624285</v>
      </c>
    </row>
    <row r="532" spans="16:18" x14ac:dyDescent="0.25">
      <c r="P532" t="s">
        <v>3493</v>
      </c>
      <c r="Q532">
        <v>2.2407146240895703</v>
      </c>
      <c r="R532">
        <f t="shared" si="59"/>
        <v>1.5997240585415466</v>
      </c>
    </row>
    <row r="533" spans="16:18" x14ac:dyDescent="0.25">
      <c r="P533" t="s">
        <v>3494</v>
      </c>
      <c r="Q533">
        <v>2.2314955757939563</v>
      </c>
      <c r="R533">
        <f t="shared" si="59"/>
        <v>1.5931422595044011</v>
      </c>
    </row>
    <row r="534" spans="16:18" x14ac:dyDescent="0.25">
      <c r="P534" t="s">
        <v>3495</v>
      </c>
      <c r="Q534">
        <v>2.214182487129261</v>
      </c>
      <c r="R534">
        <f t="shared" si="59"/>
        <v>1.5807818436947219</v>
      </c>
    </row>
    <row r="535" spans="16:18" x14ac:dyDescent="0.25">
      <c r="P535" t="s">
        <v>3496</v>
      </c>
      <c r="Q535">
        <v>2.2282805802619601</v>
      </c>
      <c r="R535">
        <f t="shared" si="59"/>
        <v>1.5908469624391945</v>
      </c>
    </row>
    <row r="536" spans="16:18" x14ac:dyDescent="0.25">
      <c r="P536" t="s">
        <v>3497</v>
      </c>
      <c r="Q536">
        <v>2.2473624729738644</v>
      </c>
      <c r="R536">
        <f t="shared" si="59"/>
        <v>1.6044701889427238</v>
      </c>
    </row>
    <row r="538" spans="16:18" x14ac:dyDescent="0.25">
      <c r="P538" t="s">
        <v>3498</v>
      </c>
      <c r="Q538">
        <v>2.29811658525924</v>
      </c>
      <c r="R538">
        <f>Q538/2.29811658525924/64*100</f>
        <v>1.5625</v>
      </c>
    </row>
    <row r="539" spans="16:18" x14ac:dyDescent="0.25">
      <c r="P539" t="s">
        <v>3499</v>
      </c>
      <c r="Q539">
        <v>2.2991646313743361</v>
      </c>
      <c r="R539">
        <f t="shared" ref="R539:R545" si="60">Q539/2.29811658525924/64*100</f>
        <v>1.5632125713574938</v>
      </c>
    </row>
    <row r="540" spans="16:18" x14ac:dyDescent="0.25">
      <c r="P540" t="s">
        <v>3500</v>
      </c>
      <c r="Q540">
        <v>2.3029855667881574</v>
      </c>
      <c r="R540">
        <f t="shared" si="60"/>
        <v>1.5658104428590489</v>
      </c>
    </row>
    <row r="541" spans="16:18" x14ac:dyDescent="0.25">
      <c r="P541" t="s">
        <v>3501</v>
      </c>
      <c r="Q541">
        <v>2.3003295702503666</v>
      </c>
      <c r="R541">
        <f t="shared" si="60"/>
        <v>1.5640046186389387</v>
      </c>
    </row>
    <row r="542" spans="16:18" x14ac:dyDescent="0.25">
      <c r="P542" t="s">
        <v>3502</v>
      </c>
      <c r="Q542">
        <v>2.3042336348110219</v>
      </c>
      <c r="R542">
        <f t="shared" si="60"/>
        <v>1.5666590100284581</v>
      </c>
    </row>
    <row r="543" spans="16:18" x14ac:dyDescent="0.25">
      <c r="P543" t="s">
        <v>3503</v>
      </c>
      <c r="Q543">
        <v>2.2949176560042859</v>
      </c>
      <c r="R543">
        <f t="shared" si="60"/>
        <v>1.5603250333368959</v>
      </c>
    </row>
    <row r="544" spans="16:18" x14ac:dyDescent="0.25">
      <c r="P544" t="s">
        <v>3504</v>
      </c>
      <c r="Q544">
        <v>2.3024343776634058</v>
      </c>
      <c r="R544">
        <f t="shared" si="60"/>
        <v>1.5654356868466914</v>
      </c>
    </row>
    <row r="545" spans="16:18" x14ac:dyDescent="0.25">
      <c r="P545" t="s">
        <v>3505</v>
      </c>
      <c r="Q545">
        <v>2.3162949387245866</v>
      </c>
      <c r="R545">
        <f t="shared" si="60"/>
        <v>1.5748595458436674</v>
      </c>
    </row>
    <row r="547" spans="16:18" x14ac:dyDescent="0.25">
      <c r="P547" t="s">
        <v>3506</v>
      </c>
      <c r="Q547">
        <v>2.5283182836439302</v>
      </c>
      <c r="R547">
        <f>Q547/2.52831828364393/64*100</f>
        <v>1.5625</v>
      </c>
    </row>
    <row r="548" spans="16:18" x14ac:dyDescent="0.25">
      <c r="P548" t="s">
        <v>3507</v>
      </c>
      <c r="Q548">
        <v>2.3528162407758479</v>
      </c>
      <c r="R548">
        <f t="shared" ref="R548:R554" si="61">Q548/2.52831828364393/64*100</f>
        <v>1.4540397860485519</v>
      </c>
    </row>
    <row r="549" spans="16:18" x14ac:dyDescent="0.25">
      <c r="P549" t="s">
        <v>3508</v>
      </c>
      <c r="Q549">
        <v>2.1793715488056256</v>
      </c>
      <c r="R549">
        <f t="shared" si="61"/>
        <v>1.3468510143829513</v>
      </c>
    </row>
    <row r="550" spans="16:18" x14ac:dyDescent="0.25">
      <c r="P550" t="s">
        <v>3509</v>
      </c>
      <c r="Q550">
        <v>2.1388037248320697</v>
      </c>
      <c r="R550">
        <f t="shared" si="61"/>
        <v>1.321780110387698</v>
      </c>
    </row>
    <row r="551" spans="16:18" x14ac:dyDescent="0.25">
      <c r="P551" t="s">
        <v>3510</v>
      </c>
      <c r="Q551">
        <v>2.1387388507386675</v>
      </c>
      <c r="R551">
        <f t="shared" si="61"/>
        <v>1.3217400182159185</v>
      </c>
    </row>
    <row r="552" spans="16:18" x14ac:dyDescent="0.25">
      <c r="P552" t="s">
        <v>3511</v>
      </c>
      <c r="Q552">
        <v>2.1706562634011837</v>
      </c>
      <c r="R552">
        <f t="shared" si="61"/>
        <v>1.3414649704135133</v>
      </c>
    </row>
    <row r="553" spans="16:18" x14ac:dyDescent="0.25">
      <c r="P553" t="s">
        <v>3512</v>
      </c>
      <c r="Q553">
        <v>2.1731517695514171</v>
      </c>
      <c r="R553">
        <f t="shared" si="61"/>
        <v>1.3430071925241409</v>
      </c>
    </row>
    <row r="554" spans="16:18" x14ac:dyDescent="0.25">
      <c r="P554" t="s">
        <v>3513</v>
      </c>
      <c r="Q554">
        <v>2.1937553257570213</v>
      </c>
      <c r="R554">
        <f t="shared" si="61"/>
        <v>1.3557401845605939</v>
      </c>
    </row>
    <row r="556" spans="16:18" x14ac:dyDescent="0.25">
      <c r="P556" t="s">
        <v>3514</v>
      </c>
      <c r="Q556">
        <v>1.7335317179718199</v>
      </c>
      <c r="R556">
        <f>Q556/1.73353171797182/64*100</f>
        <v>1.5625</v>
      </c>
    </row>
    <row r="557" spans="16:18" x14ac:dyDescent="0.25">
      <c r="P557" t="s">
        <v>3515</v>
      </c>
      <c r="Q557">
        <v>1.6359527142402224</v>
      </c>
      <c r="R557">
        <f t="shared" ref="R557:R563" si="62">Q557/1.73353171797182/64*100</f>
        <v>1.4745482240099979</v>
      </c>
    </row>
    <row r="558" spans="16:18" x14ac:dyDescent="0.25">
      <c r="P558" t="s">
        <v>3516</v>
      </c>
      <c r="Q558">
        <v>1.5404490506033557</v>
      </c>
      <c r="R558">
        <f t="shared" si="62"/>
        <v>1.3884670332907463</v>
      </c>
    </row>
    <row r="559" spans="16:18" x14ac:dyDescent="0.25">
      <c r="P559" t="s">
        <v>3517</v>
      </c>
      <c r="Q559">
        <v>1.5144275982788704</v>
      </c>
      <c r="R559">
        <f t="shared" si="62"/>
        <v>1.3650128796485057</v>
      </c>
    </row>
    <row r="560" spans="16:18" x14ac:dyDescent="0.25">
      <c r="P560" t="s">
        <v>3518</v>
      </c>
      <c r="Q560">
        <v>1.5193973860702501</v>
      </c>
      <c r="R560">
        <f t="shared" si="62"/>
        <v>1.3694923439372328</v>
      </c>
    </row>
    <row r="561" spans="16:18" x14ac:dyDescent="0.25">
      <c r="P561" t="s">
        <v>3519</v>
      </c>
      <c r="Q561">
        <v>1.5379423420962977</v>
      </c>
      <c r="R561">
        <f t="shared" si="62"/>
        <v>1.3862076387831794</v>
      </c>
    </row>
    <row r="562" spans="16:18" x14ac:dyDescent="0.25">
      <c r="P562" t="s">
        <v>3520</v>
      </c>
      <c r="Q562">
        <v>1.5384021941820019</v>
      </c>
      <c r="R562">
        <f t="shared" si="62"/>
        <v>1.3866221214698611</v>
      </c>
    </row>
    <row r="563" spans="16:18" x14ac:dyDescent="0.25">
      <c r="P563" t="s">
        <v>3521</v>
      </c>
      <c r="Q563">
        <v>1.5544505031688955</v>
      </c>
      <c r="R563">
        <f t="shared" si="62"/>
        <v>1.4010870906031394</v>
      </c>
    </row>
    <row r="565" spans="16:18" x14ac:dyDescent="0.25">
      <c r="P565" t="s">
        <v>3522</v>
      </c>
      <c r="Q565">
        <v>2.41530228002186</v>
      </c>
      <c r="R565">
        <f>Q565/2.41530228002186/64*100</f>
        <v>1.5625</v>
      </c>
    </row>
    <row r="566" spans="16:18" x14ac:dyDescent="0.25">
      <c r="P566" t="s">
        <v>3523</v>
      </c>
      <c r="Q566">
        <v>2.3466187507735028</v>
      </c>
      <c r="R566">
        <f t="shared" ref="R566:R572" si="63">Q566/2.41530228002186/64*100</f>
        <v>1.5180674602975215</v>
      </c>
    </row>
    <row r="567" spans="16:18" x14ac:dyDescent="0.25">
      <c r="P567" t="s">
        <v>3524</v>
      </c>
      <c r="Q567">
        <v>2.2491695029700249</v>
      </c>
      <c r="R567">
        <f t="shared" si="63"/>
        <v>1.4550258894960582</v>
      </c>
    </row>
    <row r="568" spans="16:18" x14ac:dyDescent="0.25">
      <c r="P568" t="s">
        <v>3525</v>
      </c>
      <c r="Q568">
        <v>2.2300137690207795</v>
      </c>
      <c r="R568">
        <f t="shared" si="63"/>
        <v>1.4426337203902411</v>
      </c>
    </row>
    <row r="569" spans="16:18" x14ac:dyDescent="0.25">
      <c r="P569" t="s">
        <v>3526</v>
      </c>
      <c r="Q569">
        <v>2.2279645290371435</v>
      </c>
      <c r="R569">
        <f t="shared" si="63"/>
        <v>1.4413080322969056</v>
      </c>
    </row>
    <row r="570" spans="16:18" x14ac:dyDescent="0.25">
      <c r="P570" t="s">
        <v>3527</v>
      </c>
      <c r="Q570">
        <v>2.2334555404276197</v>
      </c>
      <c r="R570">
        <f t="shared" si="63"/>
        <v>1.4448602606736956</v>
      </c>
    </row>
    <row r="571" spans="16:18" x14ac:dyDescent="0.25">
      <c r="P571" t="s">
        <v>3528</v>
      </c>
      <c r="Q571">
        <v>2.2433716321828205</v>
      </c>
      <c r="R571">
        <f t="shared" si="63"/>
        <v>1.4512751485722657</v>
      </c>
    </row>
    <row r="572" spans="16:18" x14ac:dyDescent="0.25">
      <c r="P572" t="s">
        <v>3529</v>
      </c>
      <c r="Q572">
        <v>2.2695454510293995</v>
      </c>
      <c r="R572">
        <f t="shared" si="63"/>
        <v>1.4682074358002684</v>
      </c>
    </row>
    <row r="574" spans="16:18" x14ac:dyDescent="0.25">
      <c r="P574" t="s">
        <v>3530</v>
      </c>
      <c r="Q574">
        <v>3.2061102653973701</v>
      </c>
      <c r="R574">
        <f>Q574/3.20611026539737/64*100</f>
        <v>1.5625</v>
      </c>
    </row>
    <row r="575" spans="16:18" x14ac:dyDescent="0.25">
      <c r="P575" t="s">
        <v>3531</v>
      </c>
      <c r="Q575">
        <v>2.9782040573532487</v>
      </c>
      <c r="R575">
        <f t="shared" ref="R575:R581" si="64">Q575/3.20611026539737/64*100</f>
        <v>1.4514297558127485</v>
      </c>
    </row>
    <row r="576" spans="16:18" x14ac:dyDescent="0.25">
      <c r="P576" t="s">
        <v>3532</v>
      </c>
      <c r="Q576">
        <v>2.767066258942406</v>
      </c>
      <c r="R576">
        <f t="shared" si="64"/>
        <v>1.3485316073686702</v>
      </c>
    </row>
    <row r="577" spans="16:18" x14ac:dyDescent="0.25">
      <c r="P577" t="s">
        <v>3533</v>
      </c>
      <c r="Q577">
        <v>2.7129520905407234</v>
      </c>
      <c r="R577">
        <f t="shared" si="64"/>
        <v>1.3221590309042268</v>
      </c>
    </row>
    <row r="578" spans="16:18" x14ac:dyDescent="0.25">
      <c r="P578" t="s">
        <v>3534</v>
      </c>
      <c r="Q578">
        <v>2.7249330370262403</v>
      </c>
      <c r="R578">
        <f t="shared" si="64"/>
        <v>1.3279979532537363</v>
      </c>
    </row>
    <row r="579" spans="16:18" x14ac:dyDescent="0.25">
      <c r="P579" t="s">
        <v>3535</v>
      </c>
      <c r="Q579">
        <v>2.7587856860875797</v>
      </c>
      <c r="R579">
        <f t="shared" si="64"/>
        <v>1.3444960646035613</v>
      </c>
    </row>
    <row r="580" spans="16:18" x14ac:dyDescent="0.25">
      <c r="P580" t="s">
        <v>3536</v>
      </c>
      <c r="Q580">
        <v>2.7629035242992059</v>
      </c>
      <c r="R580">
        <f t="shared" si="64"/>
        <v>1.3465028958330132</v>
      </c>
    </row>
    <row r="581" spans="16:18" x14ac:dyDescent="0.25">
      <c r="P581" t="s">
        <v>3537</v>
      </c>
      <c r="Q581">
        <v>2.8051729432388099</v>
      </c>
      <c r="R581">
        <f t="shared" si="64"/>
        <v>1.3671029256591694</v>
      </c>
    </row>
    <row r="582" spans="16:18" x14ac:dyDescent="0.25">
      <c r="Q582">
        <f>SUM(Q7:Q581)</f>
        <v>800.00000000000091</v>
      </c>
      <c r="R582">
        <f>SUM(R7:R581)</f>
        <v>803.42609391774249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W3"/>
  <sheetViews>
    <sheetView workbookViewId="0"/>
  </sheetViews>
  <sheetFormatPr defaultRowHeight="15" x14ac:dyDescent="0.25"/>
  <sheetData>
    <row r="1" spans="1:569" x14ac:dyDescent="0.25"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1854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1855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  <c r="AV1" s="1" t="s">
        <v>196</v>
      </c>
      <c r="AW1" s="1" t="s">
        <v>197</v>
      </c>
      <c r="AX1" s="1" t="s">
        <v>198</v>
      </c>
      <c r="AY1" s="1" t="s">
        <v>199</v>
      </c>
      <c r="AZ1" s="1" t="s">
        <v>200</v>
      </c>
      <c r="BA1" s="1" t="s">
        <v>201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1914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217</v>
      </c>
      <c r="BS1" s="1" t="s">
        <v>1856</v>
      </c>
      <c r="BT1" s="1" t="s">
        <v>218</v>
      </c>
      <c r="BU1" s="1" t="s">
        <v>219</v>
      </c>
      <c r="BV1" s="1" t="s">
        <v>220</v>
      </c>
      <c r="BW1" s="1" t="s">
        <v>221</v>
      </c>
      <c r="BX1" s="1" t="s">
        <v>222</v>
      </c>
      <c r="BY1" s="1" t="s">
        <v>223</v>
      </c>
      <c r="BZ1" s="1" t="s">
        <v>1915</v>
      </c>
      <c r="CA1" s="1" t="s">
        <v>1916</v>
      </c>
      <c r="CB1" s="1" t="s">
        <v>224</v>
      </c>
      <c r="CC1" s="1" t="s">
        <v>1857</v>
      </c>
      <c r="CD1" s="1" t="s">
        <v>225</v>
      </c>
      <c r="CE1" s="1" t="s">
        <v>1917</v>
      </c>
      <c r="CF1" s="1" t="s">
        <v>1859</v>
      </c>
      <c r="CG1" s="1" t="s">
        <v>1918</v>
      </c>
      <c r="CH1" s="1" t="s">
        <v>1860</v>
      </c>
      <c r="CI1" s="1" t="s">
        <v>1919</v>
      </c>
      <c r="CJ1" s="1" t="s">
        <v>1920</v>
      </c>
      <c r="CK1" s="1" t="s">
        <v>226</v>
      </c>
      <c r="CL1" s="1" t="s">
        <v>227</v>
      </c>
      <c r="CM1" s="1" t="s">
        <v>228</v>
      </c>
      <c r="CN1" s="1" t="s">
        <v>1921</v>
      </c>
      <c r="CO1" s="1" t="s">
        <v>1922</v>
      </c>
      <c r="CP1" s="1" t="s">
        <v>229</v>
      </c>
      <c r="CQ1" s="1" t="s">
        <v>230</v>
      </c>
      <c r="CR1" s="1" t="s">
        <v>1861</v>
      </c>
      <c r="CS1" s="1" t="s">
        <v>231</v>
      </c>
      <c r="CT1" s="1" t="s">
        <v>1923</v>
      </c>
      <c r="CU1" s="1" t="s">
        <v>232</v>
      </c>
      <c r="CV1" s="1" t="s">
        <v>1924</v>
      </c>
      <c r="CW1" s="1" t="s">
        <v>233</v>
      </c>
      <c r="CX1" s="1" t="s">
        <v>234</v>
      </c>
      <c r="CY1" s="1" t="s">
        <v>235</v>
      </c>
      <c r="CZ1" s="1" t="s">
        <v>236</v>
      </c>
      <c r="DA1" s="1" t="s">
        <v>237</v>
      </c>
      <c r="DB1" s="1" t="s">
        <v>238</v>
      </c>
      <c r="DC1" s="1" t="s">
        <v>239</v>
      </c>
      <c r="DD1" s="1" t="s">
        <v>240</v>
      </c>
      <c r="DE1" s="1" t="s">
        <v>241</v>
      </c>
      <c r="DF1" s="1" t="s">
        <v>242</v>
      </c>
      <c r="DG1" s="1" t="s">
        <v>243</v>
      </c>
      <c r="DH1" s="1" t="s">
        <v>244</v>
      </c>
      <c r="DI1" s="1" t="s">
        <v>245</v>
      </c>
      <c r="DJ1" s="1" t="s">
        <v>246</v>
      </c>
      <c r="DK1" s="1" t="s">
        <v>247</v>
      </c>
      <c r="DL1" s="1" t="s">
        <v>248</v>
      </c>
      <c r="DM1" s="1" t="s">
        <v>249</v>
      </c>
      <c r="DN1" s="1" t="s">
        <v>250</v>
      </c>
      <c r="DO1" s="1" t="s">
        <v>1862</v>
      </c>
      <c r="DP1" s="1" t="s">
        <v>251</v>
      </c>
      <c r="DQ1" s="1" t="s">
        <v>252</v>
      </c>
      <c r="DR1" s="1" t="s">
        <v>253</v>
      </c>
      <c r="DS1" s="1" t="s">
        <v>254</v>
      </c>
      <c r="DT1" s="1" t="s">
        <v>255</v>
      </c>
      <c r="DU1" s="1" t="s">
        <v>256</v>
      </c>
      <c r="DV1" s="1" t="s">
        <v>257</v>
      </c>
      <c r="DW1" s="1" t="s">
        <v>258</v>
      </c>
      <c r="DX1" s="1" t="s">
        <v>259</v>
      </c>
      <c r="DY1" s="1" t="s">
        <v>260</v>
      </c>
      <c r="DZ1" s="1" t="s">
        <v>261</v>
      </c>
      <c r="EA1" s="1" t="s">
        <v>262</v>
      </c>
      <c r="EB1" s="1" t="s">
        <v>263</v>
      </c>
      <c r="EC1" s="1" t="s">
        <v>264</v>
      </c>
      <c r="ED1" s="1" t="s">
        <v>265</v>
      </c>
      <c r="EE1" s="1" t="s">
        <v>266</v>
      </c>
      <c r="EF1" s="1" t="s">
        <v>267</v>
      </c>
      <c r="EG1" s="1" t="s">
        <v>268</v>
      </c>
      <c r="EH1" s="1" t="s">
        <v>269</v>
      </c>
      <c r="EI1" s="1" t="s">
        <v>270</v>
      </c>
      <c r="EJ1" s="1" t="s">
        <v>271</v>
      </c>
      <c r="EK1" s="1" t="s">
        <v>273</v>
      </c>
      <c r="EL1" s="1" t="s">
        <v>274</v>
      </c>
      <c r="EM1" s="1" t="s">
        <v>275</v>
      </c>
      <c r="EN1" s="1" t="s">
        <v>1863</v>
      </c>
      <c r="EO1" s="1" t="s">
        <v>276</v>
      </c>
      <c r="EP1" s="1" t="s">
        <v>277</v>
      </c>
      <c r="EQ1" s="1" t="s">
        <v>278</v>
      </c>
      <c r="ER1" s="1" t="s">
        <v>279</v>
      </c>
      <c r="ES1" s="1" t="s">
        <v>280</v>
      </c>
      <c r="ET1" s="1" t="s">
        <v>281</v>
      </c>
      <c r="EU1" s="1" t="s">
        <v>282</v>
      </c>
      <c r="EV1" s="1" t="s">
        <v>283</v>
      </c>
      <c r="EW1" s="1" t="s">
        <v>284</v>
      </c>
      <c r="EX1" s="1" t="s">
        <v>285</v>
      </c>
      <c r="EY1" s="1" t="s">
        <v>286</v>
      </c>
      <c r="EZ1" s="1" t="s">
        <v>287</v>
      </c>
      <c r="FA1" s="1" t="s">
        <v>288</v>
      </c>
      <c r="FB1" s="1" t="s">
        <v>289</v>
      </c>
      <c r="FC1" s="1" t="s">
        <v>290</v>
      </c>
      <c r="FD1" s="1" t="s">
        <v>291</v>
      </c>
      <c r="FE1" s="1" t="s">
        <v>292</v>
      </c>
      <c r="FF1" s="1" t="s">
        <v>293</v>
      </c>
      <c r="FG1" s="1" t="s">
        <v>294</v>
      </c>
      <c r="FH1" s="1" t="s">
        <v>295</v>
      </c>
      <c r="FI1" s="1" t="s">
        <v>296</v>
      </c>
      <c r="FJ1" s="1" t="s">
        <v>297</v>
      </c>
      <c r="FK1" s="1" t="s">
        <v>298</v>
      </c>
      <c r="FL1" s="1" t="s">
        <v>1864</v>
      </c>
      <c r="FM1" s="1" t="s">
        <v>299</v>
      </c>
      <c r="FN1" s="1" t="s">
        <v>300</v>
      </c>
      <c r="FO1" s="1" t="s">
        <v>301</v>
      </c>
      <c r="FP1" s="1" t="s">
        <v>302</v>
      </c>
      <c r="FQ1" s="1" t="s">
        <v>303</v>
      </c>
      <c r="FR1" s="1" t="s">
        <v>304</v>
      </c>
      <c r="FS1" s="1" t="s">
        <v>305</v>
      </c>
      <c r="FT1" s="1" t="s">
        <v>306</v>
      </c>
      <c r="FU1" s="1" t="s">
        <v>307</v>
      </c>
      <c r="FV1" s="1" t="s">
        <v>308</v>
      </c>
      <c r="FW1" s="1" t="s">
        <v>309</v>
      </c>
      <c r="FX1" s="1" t="s">
        <v>310</v>
      </c>
      <c r="FY1" s="1" t="s">
        <v>311</v>
      </c>
      <c r="FZ1" s="1" t="s">
        <v>312</v>
      </c>
      <c r="GA1" s="1" t="s">
        <v>313</v>
      </c>
      <c r="GB1" s="1" t="s">
        <v>314</v>
      </c>
      <c r="GC1" s="1" t="s">
        <v>1925</v>
      </c>
      <c r="GD1" s="1" t="s">
        <v>315</v>
      </c>
      <c r="GE1" s="1" t="s">
        <v>316</v>
      </c>
      <c r="GF1" s="1" t="s">
        <v>317</v>
      </c>
      <c r="GG1" s="1" t="s">
        <v>318</v>
      </c>
      <c r="GH1" s="1" t="s">
        <v>319</v>
      </c>
      <c r="GI1" s="1" t="s">
        <v>320</v>
      </c>
      <c r="GJ1" s="1" t="s">
        <v>321</v>
      </c>
      <c r="GK1" s="1" t="s">
        <v>322</v>
      </c>
      <c r="GL1" s="1" t="s">
        <v>1865</v>
      </c>
      <c r="GM1" s="1" t="s">
        <v>323</v>
      </c>
      <c r="GN1" s="1" t="s">
        <v>324</v>
      </c>
      <c r="GO1" s="1" t="s">
        <v>325</v>
      </c>
      <c r="GP1" s="1" t="s">
        <v>326</v>
      </c>
      <c r="GQ1" s="1" t="s">
        <v>327</v>
      </c>
      <c r="GR1" s="1" t="s">
        <v>328</v>
      </c>
      <c r="GS1" s="1" t="s">
        <v>329</v>
      </c>
      <c r="GT1" s="1" t="s">
        <v>330</v>
      </c>
      <c r="GU1" s="1" t="s">
        <v>331</v>
      </c>
      <c r="GV1" s="1" t="s">
        <v>332</v>
      </c>
      <c r="GW1" s="1" t="s">
        <v>1926</v>
      </c>
      <c r="GX1" s="1" t="s">
        <v>1866</v>
      </c>
      <c r="GY1" s="1" t="s">
        <v>1927</v>
      </c>
      <c r="GZ1" s="1" t="s">
        <v>333</v>
      </c>
      <c r="HA1" s="1" t="s">
        <v>334</v>
      </c>
      <c r="HB1" s="1" t="s">
        <v>335</v>
      </c>
      <c r="HC1" s="1" t="s">
        <v>336</v>
      </c>
      <c r="HD1" s="1" t="s">
        <v>337</v>
      </c>
      <c r="HE1" s="1" t="s">
        <v>1867</v>
      </c>
      <c r="HF1" s="1" t="s">
        <v>1928</v>
      </c>
      <c r="HG1" s="1" t="s">
        <v>1929</v>
      </c>
      <c r="HH1" s="1" t="s">
        <v>1930</v>
      </c>
      <c r="HI1" s="1" t="s">
        <v>1931</v>
      </c>
      <c r="HJ1" s="1" t="s">
        <v>1868</v>
      </c>
      <c r="HK1" s="1" t="s">
        <v>338</v>
      </c>
      <c r="HL1" s="1" t="s">
        <v>1932</v>
      </c>
      <c r="HM1" s="1" t="s">
        <v>1869</v>
      </c>
      <c r="HN1" s="1" t="s">
        <v>1933</v>
      </c>
      <c r="HO1" s="1" t="s">
        <v>339</v>
      </c>
      <c r="HP1" s="1" t="s">
        <v>340</v>
      </c>
      <c r="HQ1" s="1" t="s">
        <v>341</v>
      </c>
      <c r="HR1" s="1" t="s">
        <v>342</v>
      </c>
      <c r="HS1" s="1" t="s">
        <v>343</v>
      </c>
      <c r="HT1" s="1" t="s">
        <v>344</v>
      </c>
      <c r="HU1" s="1" t="s">
        <v>345</v>
      </c>
      <c r="HV1" s="1" t="s">
        <v>346</v>
      </c>
      <c r="HW1" s="1" t="s">
        <v>347</v>
      </c>
      <c r="HX1" s="1" t="s">
        <v>348</v>
      </c>
      <c r="HY1" s="1" t="s">
        <v>349</v>
      </c>
      <c r="HZ1" s="1" t="s">
        <v>350</v>
      </c>
      <c r="IA1" s="1" t="s">
        <v>351</v>
      </c>
      <c r="IB1" s="1" t="s">
        <v>352</v>
      </c>
      <c r="IC1" s="1" t="s">
        <v>353</v>
      </c>
      <c r="ID1" s="1" t="s">
        <v>355</v>
      </c>
      <c r="IE1" s="1" t="s">
        <v>356</v>
      </c>
      <c r="IF1" s="1" t="s">
        <v>357</v>
      </c>
      <c r="IG1" s="1" t="s">
        <v>358</v>
      </c>
      <c r="IH1" s="1" t="s">
        <v>359</v>
      </c>
      <c r="II1" s="1" t="s">
        <v>360</v>
      </c>
      <c r="IJ1" s="1" t="s">
        <v>361</v>
      </c>
      <c r="IK1" s="1" t="s">
        <v>362</v>
      </c>
      <c r="IL1" s="1" t="s">
        <v>363</v>
      </c>
      <c r="IM1" s="1" t="s">
        <v>364</v>
      </c>
      <c r="IN1" s="1" t="s">
        <v>365</v>
      </c>
      <c r="IO1" s="1" t="s">
        <v>366</v>
      </c>
      <c r="IP1" s="1" t="s">
        <v>367</v>
      </c>
      <c r="IQ1" s="1" t="s">
        <v>368</v>
      </c>
      <c r="IR1" s="1" t="s">
        <v>369</v>
      </c>
      <c r="IS1" s="1" t="s">
        <v>370</v>
      </c>
      <c r="IT1" s="1" t="s">
        <v>371</v>
      </c>
      <c r="IU1" s="1" t="s">
        <v>372</v>
      </c>
      <c r="IV1" s="1" t="s">
        <v>373</v>
      </c>
      <c r="IW1" s="1" t="s">
        <v>374</v>
      </c>
      <c r="IX1" s="1" t="s">
        <v>375</v>
      </c>
      <c r="IY1" s="1" t="s">
        <v>376</v>
      </c>
      <c r="IZ1" s="1" t="s">
        <v>377</v>
      </c>
      <c r="JA1" s="1" t="s">
        <v>378</v>
      </c>
      <c r="JB1" s="1" t="s">
        <v>380</v>
      </c>
      <c r="JC1" s="1" t="s">
        <v>381</v>
      </c>
      <c r="JD1" s="1" t="s">
        <v>382</v>
      </c>
      <c r="JE1" s="1" t="s">
        <v>383</v>
      </c>
      <c r="JF1" s="1" t="s">
        <v>384</v>
      </c>
      <c r="JG1" s="1" t="s">
        <v>385</v>
      </c>
      <c r="JH1" s="1" t="s">
        <v>386</v>
      </c>
      <c r="JI1" s="1" t="s">
        <v>387</v>
      </c>
      <c r="JJ1" s="1" t="s">
        <v>388</v>
      </c>
      <c r="JK1" s="1" t="s">
        <v>389</v>
      </c>
      <c r="JL1" s="1" t="s">
        <v>390</v>
      </c>
      <c r="JM1" s="1" t="s">
        <v>391</v>
      </c>
      <c r="JN1" s="1" t="s">
        <v>392</v>
      </c>
      <c r="JO1" s="1" t="s">
        <v>393</v>
      </c>
      <c r="JP1" s="1" t="s">
        <v>394</v>
      </c>
      <c r="JQ1" s="1" t="s">
        <v>395</v>
      </c>
      <c r="JR1" s="1" t="s">
        <v>396</v>
      </c>
      <c r="JS1" s="1" t="s">
        <v>397</v>
      </c>
      <c r="JT1" s="1" t="s">
        <v>398</v>
      </c>
      <c r="JU1" s="1" t="s">
        <v>399</v>
      </c>
      <c r="JV1" s="1" t="s">
        <v>400</v>
      </c>
      <c r="JW1" s="1" t="s">
        <v>401</v>
      </c>
      <c r="JX1" s="1" t="s">
        <v>402</v>
      </c>
      <c r="JY1" s="1" t="s">
        <v>403</v>
      </c>
      <c r="JZ1" s="1" t="s">
        <v>404</v>
      </c>
      <c r="KA1" s="1" t="s">
        <v>405</v>
      </c>
      <c r="KB1" s="1" t="s">
        <v>1870</v>
      </c>
      <c r="KC1" s="1" t="s">
        <v>407</v>
      </c>
      <c r="KD1" s="1" t="s">
        <v>408</v>
      </c>
      <c r="KE1" s="1" t="s">
        <v>409</v>
      </c>
      <c r="KF1" s="1" t="s">
        <v>410</v>
      </c>
      <c r="KG1" s="1" t="s">
        <v>411</v>
      </c>
      <c r="KH1" s="1" t="s">
        <v>412</v>
      </c>
      <c r="KI1" s="1" t="s">
        <v>413</v>
      </c>
      <c r="KJ1" s="1" t="s">
        <v>414</v>
      </c>
      <c r="KK1" s="1" t="s">
        <v>415</v>
      </c>
      <c r="KL1" s="1" t="s">
        <v>416</v>
      </c>
      <c r="KM1" s="1" t="s">
        <v>417</v>
      </c>
      <c r="KN1" s="1" t="s">
        <v>418</v>
      </c>
      <c r="KO1" s="1" t="s">
        <v>419</v>
      </c>
      <c r="KP1" s="1" t="s">
        <v>420</v>
      </c>
      <c r="KQ1" s="1" t="s">
        <v>421</v>
      </c>
      <c r="KR1" s="1" t="s">
        <v>422</v>
      </c>
      <c r="KS1" s="1" t="s">
        <v>423</v>
      </c>
      <c r="KT1" s="1" t="s">
        <v>424</v>
      </c>
      <c r="KU1" s="1" t="s">
        <v>425</v>
      </c>
      <c r="KV1" s="1" t="s">
        <v>426</v>
      </c>
      <c r="KW1" s="1" t="s">
        <v>427</v>
      </c>
      <c r="KX1" s="1" t="s">
        <v>428</v>
      </c>
      <c r="KY1" s="1" t="s">
        <v>429</v>
      </c>
      <c r="KZ1" s="1" t="s">
        <v>430</v>
      </c>
      <c r="LA1" s="1" t="s">
        <v>431</v>
      </c>
      <c r="LB1" s="1" t="s">
        <v>432</v>
      </c>
      <c r="LC1" s="1" t="s">
        <v>433</v>
      </c>
      <c r="LD1" s="1" t="s">
        <v>434</v>
      </c>
      <c r="LE1" s="1" t="s">
        <v>435</v>
      </c>
      <c r="LF1" s="1" t="s">
        <v>436</v>
      </c>
      <c r="LG1" s="1" t="s">
        <v>437</v>
      </c>
      <c r="LH1" s="1" t="s">
        <v>1934</v>
      </c>
      <c r="LI1" s="1" t="s">
        <v>438</v>
      </c>
      <c r="LJ1" s="1" t="s">
        <v>439</v>
      </c>
      <c r="LK1" s="1" t="s">
        <v>1935</v>
      </c>
      <c r="LL1" s="1" t="s">
        <v>1936</v>
      </c>
      <c r="LM1" s="1" t="s">
        <v>1937</v>
      </c>
      <c r="LN1" s="1" t="s">
        <v>1871</v>
      </c>
      <c r="LO1" s="1" t="s">
        <v>440</v>
      </c>
      <c r="LP1" s="1" t="s">
        <v>1938</v>
      </c>
      <c r="LQ1" s="1" t="s">
        <v>1939</v>
      </c>
      <c r="LR1" s="1" t="s">
        <v>441</v>
      </c>
      <c r="LS1" s="1" t="s">
        <v>1940</v>
      </c>
      <c r="LT1" s="1" t="s">
        <v>442</v>
      </c>
      <c r="LU1" s="1" t="s">
        <v>1941</v>
      </c>
      <c r="LV1" s="1" t="s">
        <v>1942</v>
      </c>
      <c r="LW1" s="1" t="s">
        <v>1943</v>
      </c>
      <c r="LX1" s="1" t="s">
        <v>1944</v>
      </c>
      <c r="LY1" s="1" t="s">
        <v>443</v>
      </c>
      <c r="LZ1" s="1" t="s">
        <v>1945</v>
      </c>
      <c r="MA1" s="1" t="s">
        <v>444</v>
      </c>
      <c r="MB1" s="1" t="s">
        <v>1872</v>
      </c>
      <c r="MC1" s="1" t="s">
        <v>445</v>
      </c>
      <c r="MD1" s="1" t="s">
        <v>1873</v>
      </c>
      <c r="ME1" s="1" t="s">
        <v>446</v>
      </c>
      <c r="MF1" s="1" t="s">
        <v>447</v>
      </c>
      <c r="MG1" s="1" t="s">
        <v>448</v>
      </c>
      <c r="MH1" s="1" t="s">
        <v>449</v>
      </c>
      <c r="MI1" s="1" t="s">
        <v>450</v>
      </c>
      <c r="MJ1" s="1" t="s">
        <v>451</v>
      </c>
      <c r="MK1" s="1" t="s">
        <v>452</v>
      </c>
      <c r="ML1" s="1" t="s">
        <v>453</v>
      </c>
      <c r="MM1" s="1" t="s">
        <v>454</v>
      </c>
      <c r="MN1" s="1" t="s">
        <v>455</v>
      </c>
      <c r="MO1" s="1" t="s">
        <v>456</v>
      </c>
      <c r="MP1" s="1" t="s">
        <v>457</v>
      </c>
      <c r="MQ1" s="1" t="s">
        <v>458</v>
      </c>
      <c r="MR1" s="1" t="s">
        <v>459</v>
      </c>
      <c r="MS1" s="1" t="s">
        <v>460</v>
      </c>
      <c r="MT1" s="1" t="s">
        <v>461</v>
      </c>
      <c r="MU1" s="1" t="s">
        <v>462</v>
      </c>
      <c r="MV1" s="1" t="s">
        <v>463</v>
      </c>
      <c r="MW1" s="1" t="s">
        <v>464</v>
      </c>
      <c r="MX1" s="1" t="s">
        <v>465</v>
      </c>
      <c r="MY1" s="1" t="s">
        <v>466</v>
      </c>
      <c r="MZ1" s="1" t="s">
        <v>467</v>
      </c>
      <c r="NA1" s="1" t="s">
        <v>468</v>
      </c>
      <c r="NB1" s="1" t="s">
        <v>469</v>
      </c>
      <c r="NC1" s="1" t="s">
        <v>470</v>
      </c>
      <c r="ND1" s="1" t="s">
        <v>471</v>
      </c>
      <c r="NE1" s="1" t="s">
        <v>1875</v>
      </c>
      <c r="NF1" s="1" t="s">
        <v>473</v>
      </c>
      <c r="NG1" s="1" t="s">
        <v>1876</v>
      </c>
      <c r="NH1" s="1" t="s">
        <v>1946</v>
      </c>
      <c r="NI1" s="1" t="s">
        <v>1878</v>
      </c>
      <c r="NJ1" s="1" t="s">
        <v>1947</v>
      </c>
      <c r="NK1" s="1" t="s">
        <v>1948</v>
      </c>
      <c r="NL1" s="1" t="s">
        <v>1949</v>
      </c>
      <c r="NM1" s="1" t="s">
        <v>477</v>
      </c>
      <c r="NN1" s="1" t="s">
        <v>1950</v>
      </c>
      <c r="NO1" s="1" t="s">
        <v>1951</v>
      </c>
      <c r="NP1" s="1" t="s">
        <v>1952</v>
      </c>
      <c r="NQ1" s="1" t="s">
        <v>1879</v>
      </c>
      <c r="NR1" s="1" t="s">
        <v>478</v>
      </c>
      <c r="NS1" s="1" t="s">
        <v>1953</v>
      </c>
      <c r="NT1" s="1" t="s">
        <v>1954</v>
      </c>
      <c r="NU1" s="1" t="s">
        <v>1955</v>
      </c>
      <c r="NV1" s="1" t="s">
        <v>1956</v>
      </c>
      <c r="NW1" s="1" t="s">
        <v>481</v>
      </c>
      <c r="NX1" s="1" t="s">
        <v>1883</v>
      </c>
      <c r="NY1" s="1" t="s">
        <v>1957</v>
      </c>
      <c r="NZ1" s="1" t="s">
        <v>1884</v>
      </c>
      <c r="OA1" s="1" t="s">
        <v>1958</v>
      </c>
      <c r="OB1" s="1" t="s">
        <v>1959</v>
      </c>
      <c r="OC1" s="1" t="s">
        <v>1960</v>
      </c>
      <c r="OD1" s="1" t="s">
        <v>1961</v>
      </c>
      <c r="OE1" s="1" t="s">
        <v>1962</v>
      </c>
      <c r="OF1" s="1" t="s">
        <v>1886</v>
      </c>
      <c r="OG1" s="1" t="s">
        <v>483</v>
      </c>
      <c r="OH1" s="1" t="s">
        <v>1887</v>
      </c>
      <c r="OI1" s="1" t="s">
        <v>484</v>
      </c>
      <c r="OJ1" s="1" t="s">
        <v>1963</v>
      </c>
      <c r="OK1" s="1" t="s">
        <v>1964</v>
      </c>
      <c r="OL1" s="1" t="s">
        <v>1965</v>
      </c>
      <c r="OM1" s="1" t="s">
        <v>1888</v>
      </c>
      <c r="ON1" s="1" t="s">
        <v>1966</v>
      </c>
      <c r="OO1" s="1" t="s">
        <v>1889</v>
      </c>
      <c r="OP1" s="1" t="s">
        <v>485</v>
      </c>
      <c r="OQ1" s="1" t="s">
        <v>1890</v>
      </c>
      <c r="OR1" s="1" t="s">
        <v>1967</v>
      </c>
      <c r="OS1" s="1" t="s">
        <v>1968</v>
      </c>
      <c r="OT1" s="1" t="s">
        <v>1969</v>
      </c>
      <c r="OU1" s="1" t="s">
        <v>1970</v>
      </c>
      <c r="OV1" s="1" t="s">
        <v>486</v>
      </c>
      <c r="OW1" s="1" t="s">
        <v>1891</v>
      </c>
      <c r="OX1" s="1" t="s">
        <v>1971</v>
      </c>
      <c r="OY1" s="1" t="s">
        <v>1972</v>
      </c>
      <c r="OZ1" s="1" t="s">
        <v>487</v>
      </c>
      <c r="PA1" s="1" t="s">
        <v>1973</v>
      </c>
      <c r="PB1" s="1" t="s">
        <v>1974</v>
      </c>
      <c r="PC1" s="1" t="s">
        <v>1975</v>
      </c>
      <c r="PD1" s="1" t="s">
        <v>1976</v>
      </c>
      <c r="PE1" s="1" t="s">
        <v>1977</v>
      </c>
      <c r="PF1" s="1" t="s">
        <v>1892</v>
      </c>
      <c r="PG1" s="1" t="s">
        <v>1978</v>
      </c>
      <c r="PH1" s="1" t="s">
        <v>1893</v>
      </c>
      <c r="PI1" s="1" t="s">
        <v>1979</v>
      </c>
      <c r="PJ1" s="1" t="s">
        <v>1894</v>
      </c>
      <c r="PK1" s="1" t="s">
        <v>488</v>
      </c>
      <c r="PL1" s="1" t="s">
        <v>1980</v>
      </c>
      <c r="PM1" s="1" t="s">
        <v>489</v>
      </c>
      <c r="PN1" s="1" t="s">
        <v>1981</v>
      </c>
      <c r="PO1" s="1" t="s">
        <v>1982</v>
      </c>
      <c r="PP1" s="1" t="s">
        <v>1983</v>
      </c>
      <c r="PQ1" s="1" t="s">
        <v>1895</v>
      </c>
      <c r="PR1" s="1" t="s">
        <v>1984</v>
      </c>
      <c r="PS1" s="1" t="s">
        <v>1985</v>
      </c>
      <c r="PT1" s="1" t="s">
        <v>490</v>
      </c>
      <c r="PU1" s="1" t="s">
        <v>1897</v>
      </c>
      <c r="PV1" s="1" t="s">
        <v>492</v>
      </c>
      <c r="PW1" s="1" t="s">
        <v>1986</v>
      </c>
      <c r="PX1" s="1" t="s">
        <v>1987</v>
      </c>
      <c r="PY1" s="1" t="s">
        <v>1988</v>
      </c>
      <c r="PZ1" s="1" t="s">
        <v>1989</v>
      </c>
      <c r="QA1" s="1" t="s">
        <v>495</v>
      </c>
      <c r="QB1" s="1" t="s">
        <v>1990</v>
      </c>
      <c r="QC1" s="1" t="s">
        <v>1991</v>
      </c>
      <c r="QD1" s="1" t="s">
        <v>1898</v>
      </c>
      <c r="QE1" s="1" t="s">
        <v>496</v>
      </c>
      <c r="QF1" s="1" t="s">
        <v>497</v>
      </c>
      <c r="QG1" s="1" t="s">
        <v>498</v>
      </c>
      <c r="QH1" s="1" t="s">
        <v>499</v>
      </c>
      <c r="QI1" s="1" t="s">
        <v>500</v>
      </c>
      <c r="QJ1" s="1" t="s">
        <v>501</v>
      </c>
      <c r="QK1" s="1" t="s">
        <v>502</v>
      </c>
      <c r="QL1" s="1" t="s">
        <v>503</v>
      </c>
      <c r="QM1" s="1" t="s">
        <v>504</v>
      </c>
      <c r="QN1" s="1" t="s">
        <v>505</v>
      </c>
      <c r="QO1" s="1" t="s">
        <v>506</v>
      </c>
      <c r="QP1" s="1" t="s">
        <v>507</v>
      </c>
      <c r="QQ1" s="1" t="s">
        <v>508</v>
      </c>
      <c r="QR1" s="1" t="s">
        <v>509</v>
      </c>
      <c r="QS1" s="1" t="s">
        <v>510</v>
      </c>
      <c r="QT1" s="1" t="s">
        <v>511</v>
      </c>
      <c r="QU1" s="1" t="s">
        <v>512</v>
      </c>
      <c r="QV1" s="1" t="s">
        <v>1992</v>
      </c>
      <c r="QW1" s="1" t="s">
        <v>513</v>
      </c>
      <c r="QX1" s="1" t="s">
        <v>514</v>
      </c>
      <c r="QY1" s="1" t="s">
        <v>515</v>
      </c>
      <c r="QZ1" s="1" t="s">
        <v>516</v>
      </c>
      <c r="RA1" s="1" t="s">
        <v>517</v>
      </c>
      <c r="RB1" s="1" t="s">
        <v>518</v>
      </c>
      <c r="RC1" s="1" t="s">
        <v>519</v>
      </c>
      <c r="RD1" s="1" t="s">
        <v>520</v>
      </c>
      <c r="RE1" s="1" t="s">
        <v>521</v>
      </c>
      <c r="RF1" s="1" t="s">
        <v>522</v>
      </c>
      <c r="RG1" s="1" t="s">
        <v>523</v>
      </c>
      <c r="RH1" s="1" t="s">
        <v>524</v>
      </c>
      <c r="RI1" s="1" t="s">
        <v>525</v>
      </c>
      <c r="RJ1" s="1" t="s">
        <v>526</v>
      </c>
      <c r="RK1" s="1" t="s">
        <v>527</v>
      </c>
      <c r="RL1" s="1" t="s">
        <v>528</v>
      </c>
      <c r="RM1" s="1" t="s">
        <v>529</v>
      </c>
      <c r="RN1" s="1" t="s">
        <v>530</v>
      </c>
      <c r="RO1" s="1" t="s">
        <v>531</v>
      </c>
      <c r="RP1" s="1" t="s">
        <v>532</v>
      </c>
      <c r="RQ1" s="1" t="s">
        <v>533</v>
      </c>
      <c r="RR1" s="1" t="s">
        <v>534</v>
      </c>
      <c r="RS1" s="1" t="s">
        <v>535</v>
      </c>
      <c r="RT1" s="1" t="s">
        <v>536</v>
      </c>
      <c r="RU1" s="1" t="s">
        <v>537</v>
      </c>
      <c r="RV1" s="1" t="s">
        <v>538</v>
      </c>
      <c r="RW1" s="1" t="s">
        <v>539</v>
      </c>
      <c r="RX1" s="1" t="s">
        <v>541</v>
      </c>
      <c r="RY1" s="1" t="s">
        <v>542</v>
      </c>
      <c r="RZ1" s="1" t="s">
        <v>543</v>
      </c>
      <c r="SA1" s="1" t="s">
        <v>544</v>
      </c>
      <c r="SB1" s="1" t="s">
        <v>545</v>
      </c>
      <c r="SC1" s="1" t="s">
        <v>546</v>
      </c>
      <c r="SD1" s="1" t="s">
        <v>547</v>
      </c>
      <c r="SE1" s="1" t="s">
        <v>548</v>
      </c>
      <c r="SF1" s="1" t="s">
        <v>549</v>
      </c>
      <c r="SG1" s="1" t="s">
        <v>550</v>
      </c>
      <c r="SH1" s="1" t="s">
        <v>551</v>
      </c>
      <c r="SI1" s="1" t="s">
        <v>552</v>
      </c>
      <c r="SJ1" s="1" t="s">
        <v>553</v>
      </c>
      <c r="SK1" s="1" t="s">
        <v>554</v>
      </c>
      <c r="SL1" s="1" t="s">
        <v>555</v>
      </c>
      <c r="SM1" s="1" t="s">
        <v>556</v>
      </c>
      <c r="SN1" s="1" t="s">
        <v>557</v>
      </c>
      <c r="SO1" s="1" t="s">
        <v>558</v>
      </c>
      <c r="SP1" s="1" t="s">
        <v>559</v>
      </c>
      <c r="SQ1" s="1" t="s">
        <v>560</v>
      </c>
      <c r="SR1" s="1" t="s">
        <v>561</v>
      </c>
      <c r="SS1" s="1" t="s">
        <v>562</v>
      </c>
      <c r="ST1" s="1" t="s">
        <v>563</v>
      </c>
      <c r="SU1" s="1" t="s">
        <v>564</v>
      </c>
      <c r="SV1" s="1" t="s">
        <v>565</v>
      </c>
      <c r="SW1" s="1" t="s">
        <v>566</v>
      </c>
      <c r="SX1" s="1" t="s">
        <v>567</v>
      </c>
      <c r="SY1" s="1" t="s">
        <v>568</v>
      </c>
      <c r="SZ1" s="1" t="s">
        <v>569</v>
      </c>
      <c r="TA1" s="1" t="s">
        <v>570</v>
      </c>
      <c r="TB1" s="1" t="s">
        <v>571</v>
      </c>
      <c r="TC1" s="1" t="s">
        <v>573</v>
      </c>
      <c r="TD1" s="1" t="s">
        <v>1899</v>
      </c>
      <c r="TE1" s="1" t="s">
        <v>1993</v>
      </c>
      <c r="TF1" s="1" t="s">
        <v>574</v>
      </c>
      <c r="TG1" s="1" t="s">
        <v>1900</v>
      </c>
      <c r="TH1" s="1" t="s">
        <v>1994</v>
      </c>
      <c r="TI1" s="1" t="s">
        <v>1901</v>
      </c>
      <c r="TJ1" s="1" t="s">
        <v>1995</v>
      </c>
      <c r="TK1" s="1" t="s">
        <v>1996</v>
      </c>
      <c r="TL1" s="1" t="s">
        <v>575</v>
      </c>
      <c r="TM1" s="1" t="s">
        <v>576</v>
      </c>
      <c r="TN1" s="1" t="s">
        <v>1997</v>
      </c>
      <c r="TO1" s="1" t="s">
        <v>1998</v>
      </c>
      <c r="TP1" s="1" t="s">
        <v>577</v>
      </c>
      <c r="TQ1" s="1" t="s">
        <v>1999</v>
      </c>
      <c r="TR1" s="1" t="s">
        <v>578</v>
      </c>
      <c r="TS1" s="1" t="s">
        <v>2000</v>
      </c>
      <c r="TT1" s="1" t="s">
        <v>2001</v>
      </c>
      <c r="TU1" s="1" t="s">
        <v>1903</v>
      </c>
      <c r="TV1" s="1" t="s">
        <v>579</v>
      </c>
      <c r="TW1" s="1" t="s">
        <v>580</v>
      </c>
      <c r="TX1" s="1" t="s">
        <v>1904</v>
      </c>
      <c r="TY1" s="1" t="s">
        <v>581</v>
      </c>
      <c r="TZ1" s="1" t="s">
        <v>582</v>
      </c>
      <c r="UA1" s="1" t="s">
        <v>583</v>
      </c>
      <c r="UB1" s="1" t="s">
        <v>584</v>
      </c>
      <c r="UC1" s="1" t="s">
        <v>585</v>
      </c>
      <c r="UD1" s="1" t="s">
        <v>586</v>
      </c>
      <c r="UE1" s="1" t="s">
        <v>587</v>
      </c>
      <c r="UF1" s="1" t="s">
        <v>588</v>
      </c>
      <c r="UG1" s="1" t="s">
        <v>589</v>
      </c>
      <c r="UH1" s="1" t="s">
        <v>590</v>
      </c>
      <c r="UI1" s="1" t="s">
        <v>591</v>
      </c>
      <c r="UJ1" s="1" t="s">
        <v>592</v>
      </c>
      <c r="UK1" s="1" t="s">
        <v>593</v>
      </c>
      <c r="UL1" s="1" t="s">
        <v>594</v>
      </c>
      <c r="UM1" s="1" t="s">
        <v>595</v>
      </c>
      <c r="UN1" s="1" t="s">
        <v>596</v>
      </c>
      <c r="UO1" s="1" t="s">
        <v>597</v>
      </c>
      <c r="UP1" s="1" t="s">
        <v>598</v>
      </c>
      <c r="UQ1" s="1" t="s">
        <v>599</v>
      </c>
      <c r="UR1" s="1" t="s">
        <v>600</v>
      </c>
      <c r="US1" s="1" t="s">
        <v>601</v>
      </c>
      <c r="UT1" s="1" t="s">
        <v>602</v>
      </c>
      <c r="UU1" s="1" t="s">
        <v>603</v>
      </c>
      <c r="UV1" s="1" t="s">
        <v>604</v>
      </c>
      <c r="UW1" s="1" t="s">
        <v>605</v>
      </c>
    </row>
    <row r="2" spans="1:569" x14ac:dyDescent="0.25">
      <c r="A2" s="1">
        <v>0</v>
      </c>
      <c r="B2">
        <v>53164</v>
      </c>
      <c r="C2">
        <v>34150</v>
      </c>
      <c r="D2">
        <v>49559</v>
      </c>
      <c r="E2">
        <v>1</v>
      </c>
      <c r="F2">
        <v>61411</v>
      </c>
      <c r="G2">
        <v>33434</v>
      </c>
      <c r="H2">
        <v>21734</v>
      </c>
      <c r="I2">
        <v>32971</v>
      </c>
      <c r="K2">
        <v>37595</v>
      </c>
      <c r="L2">
        <v>43402</v>
      </c>
      <c r="M2">
        <v>32476</v>
      </c>
      <c r="N2">
        <v>54928</v>
      </c>
      <c r="P2">
        <v>55046</v>
      </c>
      <c r="Q2">
        <v>2</v>
      </c>
      <c r="R2">
        <v>4</v>
      </c>
      <c r="S2">
        <v>4</v>
      </c>
      <c r="T2">
        <v>1</v>
      </c>
      <c r="U2">
        <v>1</v>
      </c>
      <c r="V2">
        <v>56887</v>
      </c>
      <c r="W2">
        <v>39434</v>
      </c>
      <c r="X2">
        <v>57142</v>
      </c>
      <c r="Y2">
        <v>2</v>
      </c>
      <c r="Z2">
        <v>72302</v>
      </c>
      <c r="AA2">
        <v>31633</v>
      </c>
      <c r="AB2">
        <v>21319</v>
      </c>
      <c r="AC2">
        <v>33207</v>
      </c>
      <c r="AE2">
        <v>38956</v>
      </c>
      <c r="AF2">
        <v>20460</v>
      </c>
      <c r="AG2">
        <v>15594</v>
      </c>
      <c r="AH2">
        <v>23709</v>
      </c>
      <c r="AJ2">
        <v>25614</v>
      </c>
      <c r="AK2">
        <v>28495</v>
      </c>
      <c r="AL2">
        <v>22876</v>
      </c>
      <c r="AM2">
        <v>38382</v>
      </c>
      <c r="AO2">
        <v>38338</v>
      </c>
      <c r="AP2">
        <v>3</v>
      </c>
      <c r="AQ2">
        <v>1</v>
      </c>
      <c r="AR2">
        <v>3</v>
      </c>
      <c r="AS2">
        <v>2</v>
      </c>
      <c r="AT2">
        <v>3</v>
      </c>
      <c r="AU2">
        <v>35614</v>
      </c>
      <c r="AV2">
        <v>26147</v>
      </c>
      <c r="AW2">
        <v>38545</v>
      </c>
      <c r="AX2">
        <v>1</v>
      </c>
      <c r="AY2">
        <v>46486</v>
      </c>
      <c r="AZ2">
        <v>43555</v>
      </c>
      <c r="BA2">
        <v>29386</v>
      </c>
      <c r="BB2">
        <v>47066</v>
      </c>
      <c r="BD2">
        <v>52965</v>
      </c>
      <c r="BE2">
        <v>32047</v>
      </c>
      <c r="BF2">
        <v>23861</v>
      </c>
      <c r="BG2">
        <v>37774</v>
      </c>
      <c r="BH2">
        <v>1</v>
      </c>
      <c r="BI2">
        <v>38000</v>
      </c>
      <c r="BK2">
        <v>47830</v>
      </c>
      <c r="BL2">
        <v>38536</v>
      </c>
      <c r="BM2">
        <v>65559</v>
      </c>
      <c r="BN2">
        <v>2</v>
      </c>
      <c r="BO2">
        <v>62915</v>
      </c>
      <c r="BP2">
        <v>5</v>
      </c>
      <c r="BQ2">
        <v>3</v>
      </c>
      <c r="BR2">
        <v>4</v>
      </c>
      <c r="BS2">
        <v>8</v>
      </c>
      <c r="BT2">
        <v>2</v>
      </c>
      <c r="BU2">
        <v>54310</v>
      </c>
      <c r="BV2">
        <v>38848</v>
      </c>
      <c r="BW2">
        <v>58752</v>
      </c>
      <c r="BX2">
        <v>1</v>
      </c>
      <c r="BY2">
        <v>68112</v>
      </c>
      <c r="CB2">
        <v>1</v>
      </c>
      <c r="CG2">
        <v>1</v>
      </c>
      <c r="CH2">
        <v>1</v>
      </c>
      <c r="CK2">
        <v>2</v>
      </c>
      <c r="CM2">
        <v>11</v>
      </c>
      <c r="CN2">
        <v>11</v>
      </c>
      <c r="CO2">
        <v>10</v>
      </c>
      <c r="CP2">
        <v>4</v>
      </c>
      <c r="CQ2">
        <v>13</v>
      </c>
      <c r="CR2">
        <v>2</v>
      </c>
      <c r="CT2">
        <v>2</v>
      </c>
      <c r="CU2">
        <v>2</v>
      </c>
      <c r="CV2">
        <v>1</v>
      </c>
      <c r="CW2">
        <v>63665</v>
      </c>
      <c r="CX2">
        <v>69921</v>
      </c>
      <c r="CY2">
        <v>59404</v>
      </c>
      <c r="CZ2">
        <v>1</v>
      </c>
      <c r="DA2">
        <v>74091</v>
      </c>
      <c r="DB2">
        <v>40672</v>
      </c>
      <c r="DC2">
        <v>26499</v>
      </c>
      <c r="DD2">
        <v>42641</v>
      </c>
      <c r="DE2">
        <v>1</v>
      </c>
      <c r="DF2">
        <v>47937</v>
      </c>
      <c r="DG2">
        <v>50866</v>
      </c>
      <c r="DH2">
        <v>39924</v>
      </c>
      <c r="DI2">
        <v>64490</v>
      </c>
      <c r="DK2">
        <v>66254</v>
      </c>
      <c r="DM2">
        <v>2</v>
      </c>
      <c r="DO2">
        <v>5</v>
      </c>
      <c r="DP2">
        <v>4</v>
      </c>
      <c r="DQ2">
        <v>71512</v>
      </c>
      <c r="DR2">
        <v>47998</v>
      </c>
      <c r="DS2">
        <v>71369</v>
      </c>
      <c r="DT2">
        <v>2</v>
      </c>
      <c r="DU2">
        <v>92330</v>
      </c>
      <c r="DV2">
        <v>33639</v>
      </c>
      <c r="DW2">
        <v>21820</v>
      </c>
      <c r="DX2">
        <v>33984</v>
      </c>
      <c r="DZ2">
        <v>39784</v>
      </c>
      <c r="EA2">
        <v>23044</v>
      </c>
      <c r="EB2">
        <v>15620</v>
      </c>
      <c r="EC2">
        <v>24073</v>
      </c>
      <c r="EE2">
        <v>26511</v>
      </c>
      <c r="EF2">
        <v>30168</v>
      </c>
      <c r="EG2">
        <v>23328</v>
      </c>
      <c r="EH2">
        <v>39908</v>
      </c>
      <c r="EJ2">
        <v>38464</v>
      </c>
      <c r="EK2">
        <v>2</v>
      </c>
      <c r="EL2">
        <v>3</v>
      </c>
      <c r="EM2">
        <v>1</v>
      </c>
      <c r="EN2">
        <v>1</v>
      </c>
      <c r="EO2">
        <v>37534</v>
      </c>
      <c r="EP2">
        <v>27116</v>
      </c>
      <c r="EQ2">
        <v>39828</v>
      </c>
      <c r="ER2">
        <v>1</v>
      </c>
      <c r="ES2">
        <v>48673</v>
      </c>
      <c r="ET2">
        <v>21096</v>
      </c>
      <c r="EU2">
        <v>15105</v>
      </c>
      <c r="EV2">
        <v>24101</v>
      </c>
      <c r="EW2">
        <v>1</v>
      </c>
      <c r="EX2">
        <v>25706</v>
      </c>
      <c r="EY2">
        <v>15328</v>
      </c>
      <c r="EZ2">
        <v>12235</v>
      </c>
      <c r="FA2">
        <v>19369</v>
      </c>
      <c r="FB2">
        <v>2</v>
      </c>
      <c r="FC2">
        <v>19136</v>
      </c>
      <c r="FD2">
        <v>20825</v>
      </c>
      <c r="FE2">
        <v>17750</v>
      </c>
      <c r="FF2">
        <v>30603</v>
      </c>
      <c r="FG2">
        <v>2</v>
      </c>
      <c r="FH2">
        <v>27811</v>
      </c>
      <c r="FI2">
        <v>1</v>
      </c>
      <c r="FJ2">
        <v>2</v>
      </c>
      <c r="FK2">
        <v>2</v>
      </c>
      <c r="FL2">
        <v>2</v>
      </c>
      <c r="FM2">
        <v>2</v>
      </c>
      <c r="FN2">
        <v>24202</v>
      </c>
      <c r="FO2">
        <v>18922</v>
      </c>
      <c r="FP2">
        <v>29312</v>
      </c>
      <c r="FR2">
        <v>32182</v>
      </c>
      <c r="FS2">
        <v>29266</v>
      </c>
      <c r="FT2">
        <v>20363</v>
      </c>
      <c r="FU2">
        <v>33441</v>
      </c>
      <c r="FW2">
        <v>35739</v>
      </c>
      <c r="FX2">
        <v>22869</v>
      </c>
      <c r="FY2">
        <v>18761</v>
      </c>
      <c r="FZ2">
        <v>28462</v>
      </c>
      <c r="GA2">
        <v>1</v>
      </c>
      <c r="GB2">
        <v>28253</v>
      </c>
      <c r="GC2">
        <v>1</v>
      </c>
      <c r="GD2">
        <v>34805</v>
      </c>
      <c r="GE2">
        <v>28819</v>
      </c>
      <c r="GF2">
        <v>50293</v>
      </c>
      <c r="GG2">
        <v>5</v>
      </c>
      <c r="GH2">
        <v>46453</v>
      </c>
      <c r="GI2">
        <v>1</v>
      </c>
      <c r="GJ2">
        <v>1</v>
      </c>
      <c r="GK2">
        <v>2</v>
      </c>
      <c r="GL2">
        <v>2</v>
      </c>
      <c r="GM2">
        <v>3</v>
      </c>
      <c r="GN2">
        <v>38588</v>
      </c>
      <c r="GO2">
        <v>28583</v>
      </c>
      <c r="GP2">
        <v>44287</v>
      </c>
      <c r="GR2">
        <v>48313</v>
      </c>
      <c r="GS2">
        <v>1</v>
      </c>
      <c r="GT2">
        <v>1</v>
      </c>
      <c r="GW2">
        <v>1</v>
      </c>
      <c r="HE2">
        <v>1</v>
      </c>
      <c r="HG2">
        <v>6</v>
      </c>
      <c r="HH2">
        <v>5</v>
      </c>
      <c r="HI2">
        <v>8</v>
      </c>
      <c r="HJ2">
        <v>3</v>
      </c>
      <c r="HK2">
        <v>11</v>
      </c>
      <c r="HM2">
        <v>1</v>
      </c>
      <c r="HN2">
        <v>1</v>
      </c>
      <c r="HO2">
        <v>36713</v>
      </c>
      <c r="HP2">
        <v>24810</v>
      </c>
      <c r="HQ2">
        <v>39197</v>
      </c>
      <c r="HR2">
        <v>2</v>
      </c>
      <c r="HS2">
        <v>46030</v>
      </c>
      <c r="HT2">
        <v>27554</v>
      </c>
      <c r="HU2">
        <v>19224</v>
      </c>
      <c r="HV2">
        <v>30841</v>
      </c>
      <c r="HX2">
        <v>32736</v>
      </c>
      <c r="HY2">
        <v>34554</v>
      </c>
      <c r="HZ2">
        <v>28616</v>
      </c>
      <c r="IA2">
        <v>47156</v>
      </c>
      <c r="IB2">
        <v>2</v>
      </c>
      <c r="IC2">
        <v>46532</v>
      </c>
      <c r="ID2">
        <v>2</v>
      </c>
      <c r="IE2">
        <v>3</v>
      </c>
      <c r="IF2">
        <v>4</v>
      </c>
      <c r="IG2">
        <v>1</v>
      </c>
      <c r="IH2">
        <v>45884</v>
      </c>
      <c r="II2">
        <v>32054</v>
      </c>
      <c r="IJ2">
        <v>50003</v>
      </c>
      <c r="IK2">
        <v>1</v>
      </c>
      <c r="IL2">
        <v>59565</v>
      </c>
      <c r="IM2">
        <v>47162</v>
      </c>
      <c r="IN2">
        <v>31234</v>
      </c>
      <c r="IO2">
        <v>48494</v>
      </c>
      <c r="IP2">
        <v>1</v>
      </c>
      <c r="IQ2">
        <v>56506</v>
      </c>
      <c r="IR2">
        <v>32284</v>
      </c>
      <c r="IS2">
        <v>22344</v>
      </c>
      <c r="IT2">
        <v>35499</v>
      </c>
      <c r="IV2">
        <v>37770</v>
      </c>
      <c r="IW2">
        <v>43272</v>
      </c>
      <c r="IX2">
        <v>33780</v>
      </c>
      <c r="IY2">
        <v>58948</v>
      </c>
      <c r="IZ2">
        <v>1</v>
      </c>
      <c r="JA2">
        <v>53583</v>
      </c>
      <c r="JB2">
        <v>2</v>
      </c>
      <c r="JC2">
        <v>2</v>
      </c>
      <c r="JD2">
        <v>1</v>
      </c>
      <c r="JE2">
        <v>2</v>
      </c>
      <c r="JF2">
        <v>54038</v>
      </c>
      <c r="JG2">
        <v>38195</v>
      </c>
      <c r="JH2">
        <v>55680</v>
      </c>
      <c r="JI2">
        <v>1</v>
      </c>
      <c r="JJ2">
        <v>68283</v>
      </c>
      <c r="JK2">
        <v>31222</v>
      </c>
      <c r="JL2">
        <v>23645</v>
      </c>
      <c r="JM2">
        <v>34999</v>
      </c>
      <c r="JO2">
        <v>39453</v>
      </c>
      <c r="JP2">
        <v>24673</v>
      </c>
      <c r="JQ2">
        <v>19931</v>
      </c>
      <c r="JR2">
        <v>29687</v>
      </c>
      <c r="JS2">
        <v>1</v>
      </c>
      <c r="JT2">
        <v>30321</v>
      </c>
      <c r="JU2">
        <v>30757</v>
      </c>
      <c r="JV2">
        <v>27196</v>
      </c>
      <c r="JW2">
        <v>46007</v>
      </c>
      <c r="JY2">
        <v>41277</v>
      </c>
      <c r="JZ2">
        <v>1</v>
      </c>
      <c r="KA2">
        <v>2</v>
      </c>
      <c r="KB2">
        <v>3</v>
      </c>
      <c r="KC2">
        <v>1</v>
      </c>
      <c r="KD2">
        <v>36550</v>
      </c>
      <c r="KE2">
        <v>28559</v>
      </c>
      <c r="KF2">
        <v>41007</v>
      </c>
      <c r="KH2">
        <v>47136</v>
      </c>
      <c r="KI2">
        <v>50587</v>
      </c>
      <c r="KJ2">
        <v>36659</v>
      </c>
      <c r="KK2">
        <v>58149</v>
      </c>
      <c r="KM2">
        <v>62030</v>
      </c>
      <c r="KN2">
        <v>39798</v>
      </c>
      <c r="KO2">
        <v>31765</v>
      </c>
      <c r="KP2">
        <v>49081</v>
      </c>
      <c r="KQ2">
        <v>1</v>
      </c>
      <c r="KR2">
        <v>48432</v>
      </c>
      <c r="KS2">
        <v>58725</v>
      </c>
      <c r="KT2">
        <v>50351</v>
      </c>
      <c r="KU2">
        <v>88168</v>
      </c>
      <c r="KV2">
        <v>1</v>
      </c>
      <c r="KW2">
        <v>75485</v>
      </c>
      <c r="KX2">
        <v>2</v>
      </c>
      <c r="KY2">
        <v>3</v>
      </c>
      <c r="KZ2">
        <v>3</v>
      </c>
      <c r="LA2">
        <v>2</v>
      </c>
      <c r="LB2">
        <v>5</v>
      </c>
      <c r="LC2">
        <v>65622</v>
      </c>
      <c r="LD2">
        <v>49769</v>
      </c>
      <c r="LE2">
        <v>77945</v>
      </c>
      <c r="LF2">
        <v>1</v>
      </c>
      <c r="LG2">
        <v>85247</v>
      </c>
      <c r="LI2">
        <v>2</v>
      </c>
      <c r="LJ2">
        <v>2</v>
      </c>
      <c r="LK2">
        <v>1</v>
      </c>
      <c r="LL2">
        <v>1</v>
      </c>
      <c r="LM2">
        <v>1</v>
      </c>
      <c r="LN2">
        <v>1</v>
      </c>
      <c r="LQ2">
        <v>2</v>
      </c>
      <c r="LS2">
        <v>1</v>
      </c>
      <c r="LT2">
        <v>2</v>
      </c>
      <c r="LU2">
        <v>2</v>
      </c>
      <c r="LV2">
        <v>10</v>
      </c>
      <c r="LW2">
        <v>6</v>
      </c>
      <c r="LX2">
        <v>15</v>
      </c>
      <c r="LY2">
        <v>4</v>
      </c>
      <c r="LZ2">
        <v>20</v>
      </c>
      <c r="MA2">
        <v>1</v>
      </c>
      <c r="MF2">
        <v>57528</v>
      </c>
      <c r="MG2">
        <v>39898</v>
      </c>
      <c r="MH2">
        <v>59534</v>
      </c>
      <c r="MI2">
        <v>1</v>
      </c>
      <c r="MJ2">
        <v>74203</v>
      </c>
      <c r="MK2">
        <v>43058</v>
      </c>
      <c r="ML2">
        <v>29905</v>
      </c>
      <c r="MM2">
        <v>44566</v>
      </c>
      <c r="MO2">
        <v>50567</v>
      </c>
      <c r="MP2">
        <v>49878</v>
      </c>
      <c r="MQ2">
        <v>42565</v>
      </c>
      <c r="MR2">
        <v>70743</v>
      </c>
      <c r="MS2">
        <v>2</v>
      </c>
      <c r="MT2">
        <v>66887</v>
      </c>
      <c r="MU2">
        <v>6</v>
      </c>
      <c r="MV2">
        <v>2</v>
      </c>
      <c r="MW2">
        <v>1</v>
      </c>
      <c r="MX2">
        <v>6</v>
      </c>
      <c r="MY2">
        <v>8</v>
      </c>
      <c r="MZ2">
        <v>70743</v>
      </c>
      <c r="NA2">
        <v>50216</v>
      </c>
      <c r="NB2">
        <v>72444</v>
      </c>
      <c r="NC2">
        <v>1</v>
      </c>
      <c r="ND2">
        <v>91177</v>
      </c>
      <c r="NE2">
        <v>1</v>
      </c>
      <c r="NI2">
        <v>1</v>
      </c>
      <c r="NK2">
        <v>1</v>
      </c>
      <c r="NM2">
        <v>7</v>
      </c>
      <c r="NU2">
        <v>3</v>
      </c>
      <c r="NV2">
        <v>1</v>
      </c>
      <c r="NW2">
        <v>2</v>
      </c>
      <c r="OC2">
        <v>1</v>
      </c>
      <c r="OD2">
        <v>1</v>
      </c>
      <c r="OF2">
        <v>1</v>
      </c>
      <c r="OG2">
        <v>1</v>
      </c>
      <c r="OI2">
        <v>1</v>
      </c>
      <c r="OL2">
        <v>2</v>
      </c>
      <c r="OM2">
        <v>7</v>
      </c>
      <c r="OQ2">
        <v>1</v>
      </c>
      <c r="OS2">
        <v>2</v>
      </c>
      <c r="OV2">
        <v>4</v>
      </c>
      <c r="OW2">
        <v>1</v>
      </c>
      <c r="PA2">
        <v>4</v>
      </c>
      <c r="PB2">
        <v>1</v>
      </c>
      <c r="PD2">
        <v>2</v>
      </c>
      <c r="PF2">
        <v>6</v>
      </c>
      <c r="PH2">
        <v>30</v>
      </c>
      <c r="PI2">
        <v>13</v>
      </c>
      <c r="PJ2">
        <v>26</v>
      </c>
      <c r="PK2">
        <v>40</v>
      </c>
      <c r="PL2">
        <v>26</v>
      </c>
      <c r="PN2">
        <v>1</v>
      </c>
      <c r="PP2">
        <v>6</v>
      </c>
      <c r="PQ2">
        <v>1</v>
      </c>
      <c r="PR2">
        <v>1</v>
      </c>
      <c r="PT2">
        <v>1</v>
      </c>
      <c r="PZ2">
        <v>2</v>
      </c>
      <c r="QA2">
        <v>11</v>
      </c>
      <c r="QB2">
        <v>2</v>
      </c>
      <c r="QE2">
        <v>1</v>
      </c>
      <c r="QF2">
        <v>60132</v>
      </c>
      <c r="QG2">
        <v>38466</v>
      </c>
      <c r="QH2">
        <v>59040</v>
      </c>
      <c r="QI2">
        <v>2</v>
      </c>
      <c r="QJ2">
        <v>73211</v>
      </c>
      <c r="QK2">
        <v>39587</v>
      </c>
      <c r="QL2">
        <v>26136</v>
      </c>
      <c r="QM2">
        <v>42333</v>
      </c>
      <c r="QN2">
        <v>2</v>
      </c>
      <c r="QO2">
        <v>47186</v>
      </c>
      <c r="QP2">
        <v>51866</v>
      </c>
      <c r="QQ2">
        <v>39038</v>
      </c>
      <c r="QR2">
        <v>66439</v>
      </c>
      <c r="QS2">
        <v>2</v>
      </c>
      <c r="QT2">
        <v>67409</v>
      </c>
      <c r="QU2">
        <v>5</v>
      </c>
      <c r="QV2">
        <v>1</v>
      </c>
      <c r="QW2">
        <v>5</v>
      </c>
      <c r="QX2">
        <v>4</v>
      </c>
      <c r="QY2">
        <v>3</v>
      </c>
      <c r="QZ2">
        <v>71660</v>
      </c>
      <c r="RA2">
        <v>47961</v>
      </c>
      <c r="RB2">
        <v>72421</v>
      </c>
      <c r="RC2">
        <v>2</v>
      </c>
      <c r="RD2">
        <v>91551</v>
      </c>
      <c r="RE2">
        <v>39977</v>
      </c>
      <c r="RF2">
        <v>27187</v>
      </c>
      <c r="RG2">
        <v>42574</v>
      </c>
      <c r="RH2">
        <v>3</v>
      </c>
      <c r="RI2">
        <v>50213</v>
      </c>
      <c r="RJ2">
        <v>26556</v>
      </c>
      <c r="RK2">
        <v>19720</v>
      </c>
      <c r="RL2">
        <v>30766</v>
      </c>
      <c r="RN2">
        <v>32800</v>
      </c>
      <c r="RO2">
        <v>35836</v>
      </c>
      <c r="RP2">
        <v>28898</v>
      </c>
      <c r="RQ2">
        <v>49096</v>
      </c>
      <c r="RR2">
        <v>1</v>
      </c>
      <c r="RS2">
        <v>48618</v>
      </c>
      <c r="RT2">
        <v>3</v>
      </c>
      <c r="RU2">
        <v>1</v>
      </c>
      <c r="RV2">
        <v>2</v>
      </c>
      <c r="RW2">
        <v>3</v>
      </c>
      <c r="RX2">
        <v>46074</v>
      </c>
      <c r="RY2">
        <v>33002</v>
      </c>
      <c r="RZ2">
        <v>50376</v>
      </c>
      <c r="SB2">
        <v>59580</v>
      </c>
      <c r="SC2">
        <v>50243</v>
      </c>
      <c r="SD2">
        <v>34979</v>
      </c>
      <c r="SE2">
        <v>54844</v>
      </c>
      <c r="SF2">
        <v>1</v>
      </c>
      <c r="SG2">
        <v>62523</v>
      </c>
      <c r="SH2">
        <v>39276</v>
      </c>
      <c r="SI2">
        <v>29864</v>
      </c>
      <c r="SJ2">
        <v>46169</v>
      </c>
      <c r="SL2">
        <v>46508</v>
      </c>
      <c r="SM2">
        <v>55405</v>
      </c>
      <c r="SN2">
        <v>44934</v>
      </c>
      <c r="SO2">
        <v>74977</v>
      </c>
      <c r="SQ2">
        <v>76625</v>
      </c>
      <c r="SS2">
        <v>2</v>
      </c>
      <c r="ST2">
        <v>4</v>
      </c>
      <c r="SU2">
        <v>3</v>
      </c>
      <c r="SV2">
        <v>3</v>
      </c>
      <c r="SW2">
        <v>64067</v>
      </c>
      <c r="SX2">
        <v>46668</v>
      </c>
      <c r="SY2">
        <v>70956</v>
      </c>
      <c r="TA2">
        <v>82860</v>
      </c>
      <c r="TC2">
        <v>1</v>
      </c>
      <c r="TD2">
        <v>2</v>
      </c>
      <c r="TE2">
        <v>2</v>
      </c>
      <c r="TI2">
        <v>2</v>
      </c>
      <c r="TK2">
        <v>1</v>
      </c>
      <c r="TL2">
        <v>2</v>
      </c>
      <c r="TM2">
        <v>1</v>
      </c>
      <c r="TN2">
        <v>1</v>
      </c>
      <c r="TO2">
        <v>15</v>
      </c>
      <c r="TP2">
        <v>5</v>
      </c>
      <c r="TQ2">
        <v>14</v>
      </c>
      <c r="TR2">
        <v>4</v>
      </c>
      <c r="TS2">
        <v>19</v>
      </c>
      <c r="TV2">
        <v>1</v>
      </c>
      <c r="TW2">
        <v>2</v>
      </c>
      <c r="TY2">
        <v>74937</v>
      </c>
      <c r="TZ2">
        <v>48015</v>
      </c>
      <c r="UA2">
        <v>74550</v>
      </c>
      <c r="UB2">
        <v>1</v>
      </c>
      <c r="UC2">
        <v>93548</v>
      </c>
      <c r="UD2">
        <v>50736</v>
      </c>
      <c r="UE2">
        <v>33401</v>
      </c>
      <c r="UF2">
        <v>54575</v>
      </c>
      <c r="UG2">
        <v>1</v>
      </c>
      <c r="UH2">
        <v>60845</v>
      </c>
      <c r="UI2">
        <v>63319</v>
      </c>
      <c r="UJ2">
        <v>49814</v>
      </c>
      <c r="UK2">
        <v>81477</v>
      </c>
      <c r="UM2">
        <v>83431</v>
      </c>
      <c r="UN2">
        <v>3</v>
      </c>
      <c r="UO2">
        <v>2</v>
      </c>
      <c r="UP2">
        <v>1</v>
      </c>
      <c r="UQ2">
        <v>4</v>
      </c>
      <c r="UR2">
        <v>4</v>
      </c>
      <c r="US2">
        <v>93312</v>
      </c>
      <c r="UT2">
        <v>61288</v>
      </c>
      <c r="UU2">
        <v>92585</v>
      </c>
      <c r="UV2">
        <v>5</v>
      </c>
      <c r="UW2">
        <v>121886</v>
      </c>
    </row>
    <row r="3" spans="1:569" x14ac:dyDescent="0.25">
      <c r="A3" s="1">
        <v>1</v>
      </c>
      <c r="B3">
        <v>47129</v>
      </c>
      <c r="C3">
        <v>33681</v>
      </c>
      <c r="D3">
        <v>53034</v>
      </c>
      <c r="E3">
        <v>3</v>
      </c>
      <c r="F3">
        <v>60250</v>
      </c>
      <c r="G3">
        <v>30469</v>
      </c>
      <c r="H3">
        <v>22571</v>
      </c>
      <c r="I3">
        <v>35238</v>
      </c>
      <c r="J3">
        <v>1</v>
      </c>
      <c r="K3">
        <v>37391</v>
      </c>
      <c r="L3">
        <v>42228</v>
      </c>
      <c r="M3">
        <v>34381</v>
      </c>
      <c r="N3">
        <v>59060</v>
      </c>
      <c r="O3">
        <v>3</v>
      </c>
      <c r="P3">
        <v>55405</v>
      </c>
      <c r="Q3">
        <v>1</v>
      </c>
      <c r="R3">
        <v>1</v>
      </c>
      <c r="S3">
        <v>1</v>
      </c>
      <c r="U3">
        <v>2</v>
      </c>
      <c r="V3">
        <v>55883</v>
      </c>
      <c r="W3">
        <v>40263</v>
      </c>
      <c r="X3">
        <v>61523</v>
      </c>
      <c r="Y3">
        <v>6</v>
      </c>
      <c r="Z3">
        <v>73237</v>
      </c>
      <c r="AA3">
        <v>29675</v>
      </c>
      <c r="AB3">
        <v>23687</v>
      </c>
      <c r="AC3">
        <v>35536</v>
      </c>
      <c r="AD3">
        <v>2</v>
      </c>
      <c r="AE3">
        <v>39449</v>
      </c>
      <c r="AF3">
        <v>19682</v>
      </c>
      <c r="AG3">
        <v>15406</v>
      </c>
      <c r="AH3">
        <v>25254</v>
      </c>
      <c r="AI3">
        <v>1</v>
      </c>
      <c r="AJ3">
        <v>25491</v>
      </c>
      <c r="AK3">
        <v>27932</v>
      </c>
      <c r="AL3">
        <v>24316</v>
      </c>
      <c r="AM3">
        <v>41823</v>
      </c>
      <c r="AN3">
        <v>4</v>
      </c>
      <c r="AO3">
        <v>40801</v>
      </c>
      <c r="AP3">
        <v>1</v>
      </c>
      <c r="AS3">
        <v>1</v>
      </c>
      <c r="AU3">
        <v>34511</v>
      </c>
      <c r="AV3">
        <v>26125</v>
      </c>
      <c r="AW3">
        <v>41344</v>
      </c>
      <c r="AY3">
        <v>47082</v>
      </c>
      <c r="AZ3">
        <v>39833</v>
      </c>
      <c r="BA3">
        <v>28465</v>
      </c>
      <c r="BB3">
        <v>49961</v>
      </c>
      <c r="BC3">
        <v>1</v>
      </c>
      <c r="BD3">
        <v>50448</v>
      </c>
      <c r="BE3">
        <v>30095</v>
      </c>
      <c r="BF3">
        <v>22191</v>
      </c>
      <c r="BG3">
        <v>39961</v>
      </c>
      <c r="BH3">
        <v>5</v>
      </c>
      <c r="BI3">
        <v>36370</v>
      </c>
      <c r="BJ3">
        <v>1</v>
      </c>
      <c r="BK3">
        <v>45382</v>
      </c>
      <c r="BL3">
        <v>38923</v>
      </c>
      <c r="BM3">
        <v>71504</v>
      </c>
      <c r="BN3">
        <v>3</v>
      </c>
      <c r="BO3">
        <v>64410</v>
      </c>
      <c r="BQ3">
        <v>2</v>
      </c>
      <c r="BR3">
        <v>1</v>
      </c>
      <c r="BS3">
        <v>1</v>
      </c>
      <c r="BU3">
        <v>50598</v>
      </c>
      <c r="BV3">
        <v>37378</v>
      </c>
      <c r="BW3">
        <v>59781</v>
      </c>
      <c r="BX3">
        <v>1</v>
      </c>
      <c r="BY3">
        <v>66744</v>
      </c>
      <c r="BZ3">
        <v>2</v>
      </c>
      <c r="CA3">
        <v>3</v>
      </c>
      <c r="CB3">
        <v>2</v>
      </c>
      <c r="CC3">
        <v>1</v>
      </c>
      <c r="CD3">
        <v>3</v>
      </c>
      <c r="CE3">
        <v>2</v>
      </c>
      <c r="CF3">
        <v>2</v>
      </c>
      <c r="CG3">
        <v>2</v>
      </c>
      <c r="CH3">
        <v>3</v>
      </c>
      <c r="CI3">
        <v>2</v>
      </c>
      <c r="CJ3">
        <v>4</v>
      </c>
      <c r="CK3">
        <v>3</v>
      </c>
      <c r="CL3">
        <v>2</v>
      </c>
      <c r="CM3">
        <v>2</v>
      </c>
      <c r="CN3">
        <v>3</v>
      </c>
      <c r="CO3">
        <v>4</v>
      </c>
      <c r="CP3">
        <v>3</v>
      </c>
      <c r="CQ3">
        <v>2</v>
      </c>
      <c r="CR3">
        <v>1</v>
      </c>
      <c r="CS3">
        <v>2</v>
      </c>
      <c r="CT3">
        <v>1</v>
      </c>
      <c r="CU3">
        <v>1</v>
      </c>
      <c r="CV3">
        <v>2</v>
      </c>
      <c r="CW3">
        <v>53937</v>
      </c>
      <c r="CX3">
        <v>36960</v>
      </c>
      <c r="CY3">
        <v>60254</v>
      </c>
      <c r="CZ3">
        <v>2</v>
      </c>
      <c r="DA3">
        <v>68966</v>
      </c>
      <c r="DB3">
        <v>37439</v>
      </c>
      <c r="DC3">
        <v>25392</v>
      </c>
      <c r="DD3">
        <v>43681</v>
      </c>
      <c r="DE3">
        <v>2</v>
      </c>
      <c r="DF3">
        <v>46192</v>
      </c>
      <c r="DG3">
        <v>48640</v>
      </c>
      <c r="DH3">
        <v>41549</v>
      </c>
      <c r="DI3">
        <v>67021</v>
      </c>
      <c r="DJ3">
        <v>5</v>
      </c>
      <c r="DK3">
        <v>67856</v>
      </c>
      <c r="DL3">
        <v>1</v>
      </c>
      <c r="DM3">
        <v>1</v>
      </c>
      <c r="DN3">
        <v>2</v>
      </c>
      <c r="DP3">
        <v>2</v>
      </c>
      <c r="DQ3">
        <v>68002</v>
      </c>
      <c r="DR3">
        <v>46911</v>
      </c>
      <c r="DS3">
        <v>74262</v>
      </c>
      <c r="DT3">
        <v>1</v>
      </c>
      <c r="DU3">
        <v>91633</v>
      </c>
      <c r="DV3">
        <v>29547</v>
      </c>
      <c r="DW3">
        <v>20926</v>
      </c>
      <c r="DX3">
        <v>35117</v>
      </c>
      <c r="DY3">
        <v>6</v>
      </c>
      <c r="DZ3">
        <v>38332</v>
      </c>
      <c r="EA3">
        <v>20782</v>
      </c>
      <c r="EB3">
        <v>15215</v>
      </c>
      <c r="EC3">
        <v>25400</v>
      </c>
      <c r="ED3">
        <v>2</v>
      </c>
      <c r="EE3">
        <v>25857</v>
      </c>
      <c r="EF3">
        <v>27958</v>
      </c>
      <c r="EG3">
        <v>24155</v>
      </c>
      <c r="EH3">
        <v>42922</v>
      </c>
      <c r="EI3">
        <v>1</v>
      </c>
      <c r="EJ3">
        <v>39845</v>
      </c>
      <c r="EK3">
        <v>2</v>
      </c>
      <c r="EN3">
        <v>2</v>
      </c>
      <c r="EO3">
        <v>36080</v>
      </c>
      <c r="EP3">
        <v>27049</v>
      </c>
      <c r="EQ3">
        <v>42594</v>
      </c>
      <c r="ER3">
        <v>3</v>
      </c>
      <c r="ES3">
        <v>48602</v>
      </c>
      <c r="ET3">
        <v>19875</v>
      </c>
      <c r="EU3">
        <v>15267</v>
      </c>
      <c r="EV3">
        <v>25886</v>
      </c>
      <c r="EW3">
        <v>2</v>
      </c>
      <c r="EX3">
        <v>25987</v>
      </c>
      <c r="EY3">
        <v>14693</v>
      </c>
      <c r="EZ3">
        <v>12480</v>
      </c>
      <c r="FA3">
        <v>21294</v>
      </c>
      <c r="FB3">
        <v>1</v>
      </c>
      <c r="FC3">
        <v>19012</v>
      </c>
      <c r="FD3">
        <v>20979</v>
      </c>
      <c r="FE3">
        <v>18694</v>
      </c>
      <c r="FF3">
        <v>33908</v>
      </c>
      <c r="FH3">
        <v>29950</v>
      </c>
      <c r="FI3">
        <v>1</v>
      </c>
      <c r="FJ3">
        <v>1</v>
      </c>
      <c r="FM3">
        <v>1</v>
      </c>
      <c r="FN3">
        <v>23623</v>
      </c>
      <c r="FO3">
        <v>19423</v>
      </c>
      <c r="FP3">
        <v>31818</v>
      </c>
      <c r="FQ3">
        <v>3</v>
      </c>
      <c r="FR3">
        <v>33004</v>
      </c>
      <c r="FS3">
        <v>24845</v>
      </c>
      <c r="FT3">
        <v>19724</v>
      </c>
      <c r="FU3">
        <v>36127</v>
      </c>
      <c r="FV3">
        <v>1</v>
      </c>
      <c r="FW3">
        <v>35216</v>
      </c>
      <c r="FX3">
        <v>20123</v>
      </c>
      <c r="FY3">
        <v>17584</v>
      </c>
      <c r="FZ3">
        <v>31020</v>
      </c>
      <c r="GA3">
        <v>2</v>
      </c>
      <c r="GB3">
        <v>27991</v>
      </c>
      <c r="GD3">
        <v>31027</v>
      </c>
      <c r="GE3">
        <v>29813</v>
      </c>
      <c r="GF3">
        <v>55315</v>
      </c>
      <c r="GG3">
        <v>2</v>
      </c>
      <c r="GH3">
        <v>47931</v>
      </c>
      <c r="GJ3">
        <v>1</v>
      </c>
      <c r="GK3">
        <v>1</v>
      </c>
      <c r="GL3">
        <v>1</v>
      </c>
      <c r="GN3">
        <v>33684</v>
      </c>
      <c r="GO3">
        <v>28043</v>
      </c>
      <c r="GP3">
        <v>46100</v>
      </c>
      <c r="GQ3">
        <v>2</v>
      </c>
      <c r="GR3">
        <v>48215</v>
      </c>
      <c r="GS3">
        <v>3</v>
      </c>
      <c r="GT3">
        <v>1</v>
      </c>
      <c r="GU3">
        <v>2</v>
      </c>
      <c r="GV3">
        <v>1</v>
      </c>
      <c r="GW3">
        <v>1</v>
      </c>
      <c r="GX3">
        <v>1</v>
      </c>
      <c r="GY3">
        <v>1</v>
      </c>
      <c r="GZ3">
        <v>2</v>
      </c>
      <c r="HA3">
        <v>4</v>
      </c>
      <c r="HB3">
        <v>1</v>
      </c>
      <c r="HC3">
        <v>2</v>
      </c>
      <c r="HD3">
        <v>4</v>
      </c>
      <c r="HE3">
        <v>1</v>
      </c>
      <c r="HF3">
        <v>1</v>
      </c>
      <c r="HG3">
        <v>2</v>
      </c>
      <c r="HH3">
        <v>1</v>
      </c>
      <c r="HI3">
        <v>3</v>
      </c>
      <c r="HJ3">
        <v>3</v>
      </c>
      <c r="HK3">
        <v>3</v>
      </c>
      <c r="HL3">
        <v>2</v>
      </c>
      <c r="HN3">
        <v>4</v>
      </c>
      <c r="HO3">
        <v>33895</v>
      </c>
      <c r="HP3">
        <v>23548</v>
      </c>
      <c r="HQ3">
        <v>40612</v>
      </c>
      <c r="HR3">
        <v>5</v>
      </c>
      <c r="HS3">
        <v>44380</v>
      </c>
      <c r="HT3">
        <v>25368</v>
      </c>
      <c r="HU3">
        <v>18215</v>
      </c>
      <c r="HV3">
        <v>31624</v>
      </c>
      <c r="HW3">
        <v>1</v>
      </c>
      <c r="HX3">
        <v>31422</v>
      </c>
      <c r="HY3">
        <v>33068</v>
      </c>
      <c r="HZ3">
        <v>29186</v>
      </c>
      <c r="IA3">
        <v>49349</v>
      </c>
      <c r="IB3">
        <v>3</v>
      </c>
      <c r="IC3">
        <v>47634</v>
      </c>
      <c r="IG3">
        <v>1</v>
      </c>
      <c r="IH3">
        <v>43452</v>
      </c>
      <c r="II3">
        <v>30945</v>
      </c>
      <c r="IJ3">
        <v>52429</v>
      </c>
      <c r="IK3">
        <v>1</v>
      </c>
      <c r="IL3">
        <v>58557</v>
      </c>
      <c r="IM3">
        <v>42090</v>
      </c>
      <c r="IN3">
        <v>29431</v>
      </c>
      <c r="IO3">
        <v>49615</v>
      </c>
      <c r="IP3">
        <v>2</v>
      </c>
      <c r="IQ3">
        <v>52513</v>
      </c>
      <c r="IR3">
        <v>28893</v>
      </c>
      <c r="IS3">
        <v>21146</v>
      </c>
      <c r="IT3">
        <v>35719</v>
      </c>
      <c r="IU3">
        <v>4</v>
      </c>
      <c r="IV3">
        <v>35625</v>
      </c>
      <c r="IW3">
        <v>41197</v>
      </c>
      <c r="IX3">
        <v>35692</v>
      </c>
      <c r="IY3">
        <v>62330</v>
      </c>
      <c r="IZ3">
        <v>5</v>
      </c>
      <c r="JA3">
        <v>54276</v>
      </c>
      <c r="JC3">
        <v>1</v>
      </c>
      <c r="JE3">
        <v>1</v>
      </c>
      <c r="JF3">
        <v>50962</v>
      </c>
      <c r="JG3">
        <v>37950</v>
      </c>
      <c r="JH3">
        <v>58336</v>
      </c>
      <c r="JI3">
        <v>5</v>
      </c>
      <c r="JJ3">
        <v>66005</v>
      </c>
      <c r="JK3">
        <v>31108</v>
      </c>
      <c r="JL3">
        <v>23161</v>
      </c>
      <c r="JM3">
        <v>39259</v>
      </c>
      <c r="JN3">
        <v>2</v>
      </c>
      <c r="JO3">
        <v>40460</v>
      </c>
      <c r="JP3">
        <v>23231</v>
      </c>
      <c r="JQ3">
        <v>19230</v>
      </c>
      <c r="JR3">
        <v>32078</v>
      </c>
      <c r="JS3">
        <v>2</v>
      </c>
      <c r="JT3">
        <v>29710</v>
      </c>
      <c r="JU3">
        <v>32731</v>
      </c>
      <c r="JV3">
        <v>29187</v>
      </c>
      <c r="JW3">
        <v>53465</v>
      </c>
      <c r="JX3">
        <v>1</v>
      </c>
      <c r="JY3">
        <v>46102</v>
      </c>
      <c r="KA3">
        <v>1</v>
      </c>
      <c r="KB3">
        <v>1</v>
      </c>
      <c r="KC3">
        <v>2</v>
      </c>
      <c r="KD3">
        <v>36860</v>
      </c>
      <c r="KE3">
        <v>29097</v>
      </c>
      <c r="KF3">
        <v>46613</v>
      </c>
      <c r="KG3">
        <v>3</v>
      </c>
      <c r="KH3">
        <v>48621</v>
      </c>
      <c r="KI3">
        <v>44706</v>
      </c>
      <c r="KJ3">
        <v>34064</v>
      </c>
      <c r="KK3">
        <v>60296</v>
      </c>
      <c r="KL3">
        <v>1</v>
      </c>
      <c r="KM3">
        <v>57698</v>
      </c>
      <c r="KN3">
        <v>36354</v>
      </c>
      <c r="KO3">
        <v>29190</v>
      </c>
      <c r="KP3">
        <v>51536</v>
      </c>
      <c r="KQ3">
        <v>2</v>
      </c>
      <c r="KR3">
        <v>45558</v>
      </c>
      <c r="KS3">
        <v>56101</v>
      </c>
      <c r="KT3">
        <v>51245</v>
      </c>
      <c r="KU3">
        <v>91988</v>
      </c>
      <c r="KV3">
        <v>2</v>
      </c>
      <c r="KW3">
        <v>79661</v>
      </c>
      <c r="KY3">
        <v>1</v>
      </c>
      <c r="KZ3">
        <v>1</v>
      </c>
      <c r="LA3">
        <v>4</v>
      </c>
      <c r="LB3">
        <v>3</v>
      </c>
      <c r="LC3">
        <v>58580</v>
      </c>
      <c r="LD3">
        <v>46586</v>
      </c>
      <c r="LE3">
        <v>76180</v>
      </c>
      <c r="LF3">
        <v>3</v>
      </c>
      <c r="LG3">
        <v>80129</v>
      </c>
      <c r="LH3">
        <v>1</v>
      </c>
      <c r="LI3">
        <v>4</v>
      </c>
      <c r="LJ3">
        <v>1</v>
      </c>
      <c r="LK3">
        <v>2</v>
      </c>
      <c r="LL3">
        <v>2</v>
      </c>
      <c r="LM3">
        <v>1</v>
      </c>
      <c r="LN3">
        <v>2</v>
      </c>
      <c r="LO3">
        <v>1</v>
      </c>
      <c r="LP3">
        <v>3</v>
      </c>
      <c r="LQ3">
        <v>1</v>
      </c>
      <c r="LR3">
        <v>1</v>
      </c>
      <c r="LS3">
        <v>6</v>
      </c>
      <c r="LT3">
        <v>5</v>
      </c>
      <c r="LU3">
        <v>2</v>
      </c>
      <c r="LV3">
        <v>4</v>
      </c>
      <c r="LX3">
        <v>3</v>
      </c>
      <c r="LY3">
        <v>7</v>
      </c>
      <c r="LZ3">
        <v>8</v>
      </c>
      <c r="MA3">
        <v>4</v>
      </c>
      <c r="MB3">
        <v>3</v>
      </c>
      <c r="MC3">
        <v>1</v>
      </c>
      <c r="MD3">
        <v>2</v>
      </c>
      <c r="ME3">
        <v>3</v>
      </c>
      <c r="MF3">
        <v>52660</v>
      </c>
      <c r="MG3">
        <v>37546</v>
      </c>
      <c r="MH3">
        <v>62753</v>
      </c>
      <c r="MI3">
        <v>6</v>
      </c>
      <c r="MJ3">
        <v>69622</v>
      </c>
      <c r="MK3">
        <v>39178</v>
      </c>
      <c r="ML3">
        <v>28914</v>
      </c>
      <c r="MM3">
        <v>47026</v>
      </c>
      <c r="MN3">
        <v>4</v>
      </c>
      <c r="MO3">
        <v>48746</v>
      </c>
      <c r="MP3">
        <v>49922</v>
      </c>
      <c r="MQ3">
        <v>47835</v>
      </c>
      <c r="MR3">
        <v>77180</v>
      </c>
      <c r="MS3">
        <v>3</v>
      </c>
      <c r="MT3">
        <v>77000</v>
      </c>
      <c r="MW3">
        <v>1</v>
      </c>
      <c r="MX3">
        <v>2</v>
      </c>
      <c r="MZ3">
        <v>67331</v>
      </c>
      <c r="NA3">
        <v>49552</v>
      </c>
      <c r="NB3">
        <v>77400</v>
      </c>
      <c r="NC3">
        <v>8</v>
      </c>
      <c r="ND3">
        <v>90241</v>
      </c>
      <c r="NE3">
        <v>2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3</v>
      </c>
      <c r="NM3">
        <v>3</v>
      </c>
      <c r="NN3">
        <v>2</v>
      </c>
      <c r="NO3">
        <v>1</v>
      </c>
      <c r="NP3">
        <v>3</v>
      </c>
      <c r="NQ3">
        <v>1</v>
      </c>
      <c r="NR3">
        <v>1</v>
      </c>
      <c r="NS3">
        <v>1</v>
      </c>
      <c r="NT3">
        <v>1</v>
      </c>
      <c r="NV3">
        <v>1</v>
      </c>
      <c r="NW3">
        <v>4</v>
      </c>
      <c r="NX3">
        <v>1</v>
      </c>
      <c r="NY3">
        <v>1</v>
      </c>
      <c r="NZ3">
        <v>1</v>
      </c>
      <c r="OA3">
        <v>1</v>
      </c>
      <c r="OB3">
        <v>1</v>
      </c>
      <c r="OD3">
        <v>1</v>
      </c>
      <c r="OE3">
        <v>1</v>
      </c>
      <c r="OF3">
        <v>2</v>
      </c>
      <c r="OH3">
        <v>2</v>
      </c>
      <c r="OI3">
        <v>1</v>
      </c>
      <c r="OJ3">
        <v>4</v>
      </c>
      <c r="OK3">
        <v>1</v>
      </c>
      <c r="OL3">
        <v>3</v>
      </c>
      <c r="OM3">
        <v>2</v>
      </c>
      <c r="ON3">
        <v>2</v>
      </c>
      <c r="OO3">
        <v>1</v>
      </c>
      <c r="OP3">
        <v>1</v>
      </c>
      <c r="OR3">
        <v>1</v>
      </c>
      <c r="OS3">
        <v>18</v>
      </c>
      <c r="OT3">
        <v>10</v>
      </c>
      <c r="OU3">
        <v>22</v>
      </c>
      <c r="OV3">
        <v>6</v>
      </c>
      <c r="OW3">
        <v>16</v>
      </c>
      <c r="OX3">
        <v>6</v>
      </c>
      <c r="OY3">
        <v>8</v>
      </c>
      <c r="OZ3">
        <v>14</v>
      </c>
      <c r="PA3">
        <v>2</v>
      </c>
      <c r="PB3">
        <v>10</v>
      </c>
      <c r="PC3">
        <v>11</v>
      </c>
      <c r="PD3">
        <v>10</v>
      </c>
      <c r="PE3">
        <v>23</v>
      </c>
      <c r="PF3">
        <v>6</v>
      </c>
      <c r="PG3">
        <v>23</v>
      </c>
      <c r="PH3">
        <v>3</v>
      </c>
      <c r="PI3">
        <v>5</v>
      </c>
      <c r="PJ3">
        <v>2</v>
      </c>
      <c r="PK3">
        <v>40</v>
      </c>
      <c r="PL3">
        <v>5</v>
      </c>
      <c r="PM3">
        <v>17</v>
      </c>
      <c r="PN3">
        <v>13</v>
      </c>
      <c r="PO3">
        <v>27</v>
      </c>
      <c r="PP3">
        <v>11</v>
      </c>
      <c r="PQ3">
        <v>21</v>
      </c>
      <c r="PR3">
        <v>2</v>
      </c>
      <c r="PS3">
        <v>1</v>
      </c>
      <c r="PU3">
        <v>1</v>
      </c>
      <c r="PV3">
        <v>2</v>
      </c>
      <c r="PW3">
        <v>1</v>
      </c>
      <c r="PX3">
        <v>3</v>
      </c>
      <c r="PY3">
        <v>1</v>
      </c>
      <c r="QA3">
        <v>5</v>
      </c>
      <c r="QB3">
        <v>2</v>
      </c>
      <c r="QC3">
        <v>2</v>
      </c>
      <c r="QD3">
        <v>1</v>
      </c>
      <c r="QF3">
        <v>55820</v>
      </c>
      <c r="QG3">
        <v>43539</v>
      </c>
      <c r="QH3">
        <v>61547</v>
      </c>
      <c r="QI3">
        <v>4</v>
      </c>
      <c r="QJ3">
        <v>71934</v>
      </c>
      <c r="QK3">
        <v>36723</v>
      </c>
      <c r="QL3">
        <v>35799</v>
      </c>
      <c r="QM3">
        <v>61468</v>
      </c>
      <c r="QN3">
        <v>10</v>
      </c>
      <c r="QO3">
        <v>48644</v>
      </c>
      <c r="QP3">
        <v>50588</v>
      </c>
      <c r="QQ3">
        <v>41789</v>
      </c>
      <c r="QR3">
        <v>70103</v>
      </c>
      <c r="QS3">
        <v>2</v>
      </c>
      <c r="QT3">
        <v>70203</v>
      </c>
      <c r="QV3">
        <v>2</v>
      </c>
      <c r="QX3">
        <v>1</v>
      </c>
      <c r="QY3">
        <v>2</v>
      </c>
      <c r="QZ3">
        <v>70408</v>
      </c>
      <c r="RA3">
        <v>49548</v>
      </c>
      <c r="RB3">
        <v>75695</v>
      </c>
      <c r="RC3">
        <v>9</v>
      </c>
      <c r="RD3">
        <v>92213</v>
      </c>
      <c r="RE3">
        <v>38063</v>
      </c>
      <c r="RF3">
        <v>28637</v>
      </c>
      <c r="RG3">
        <v>44947</v>
      </c>
      <c r="RI3">
        <v>50373</v>
      </c>
      <c r="RJ3">
        <v>25219</v>
      </c>
      <c r="RK3">
        <v>19397</v>
      </c>
      <c r="RL3">
        <v>32125</v>
      </c>
      <c r="RM3">
        <v>1</v>
      </c>
      <c r="RN3">
        <v>32287</v>
      </c>
      <c r="RO3">
        <v>35632</v>
      </c>
      <c r="RP3">
        <v>30815</v>
      </c>
      <c r="RQ3">
        <v>53500</v>
      </c>
      <c r="RR3">
        <v>3</v>
      </c>
      <c r="RS3">
        <v>52673</v>
      </c>
      <c r="RU3">
        <v>1</v>
      </c>
      <c r="RW3">
        <v>1</v>
      </c>
      <c r="RX3">
        <v>44501</v>
      </c>
      <c r="RY3">
        <v>33306</v>
      </c>
      <c r="RZ3">
        <v>53694</v>
      </c>
      <c r="SA3">
        <v>3</v>
      </c>
      <c r="SB3">
        <v>60581</v>
      </c>
      <c r="SC3">
        <v>46855</v>
      </c>
      <c r="SD3">
        <v>33880</v>
      </c>
      <c r="SE3">
        <v>57145</v>
      </c>
      <c r="SF3">
        <v>3</v>
      </c>
      <c r="SG3">
        <v>60734</v>
      </c>
      <c r="SH3">
        <v>37249</v>
      </c>
      <c r="SI3">
        <v>28649</v>
      </c>
      <c r="SJ3">
        <v>49457</v>
      </c>
      <c r="SK3">
        <v>2</v>
      </c>
      <c r="SL3">
        <v>45562</v>
      </c>
      <c r="SM3">
        <v>53250</v>
      </c>
      <c r="SN3">
        <v>46058</v>
      </c>
      <c r="SO3">
        <v>83663</v>
      </c>
      <c r="SP3">
        <v>4</v>
      </c>
      <c r="SQ3">
        <v>80891</v>
      </c>
      <c r="SR3">
        <v>1</v>
      </c>
      <c r="ST3">
        <v>2</v>
      </c>
      <c r="SV3">
        <v>1</v>
      </c>
      <c r="SW3">
        <v>61504</v>
      </c>
      <c r="SX3">
        <v>44975</v>
      </c>
      <c r="SY3">
        <v>73662</v>
      </c>
      <c r="SZ3">
        <v>5</v>
      </c>
      <c r="TA3">
        <v>82958</v>
      </c>
      <c r="TB3">
        <v>2</v>
      </c>
      <c r="TC3">
        <v>3</v>
      </c>
      <c r="TD3">
        <v>2</v>
      </c>
      <c r="TE3">
        <v>2</v>
      </c>
      <c r="TF3">
        <v>2</v>
      </c>
      <c r="TG3">
        <v>1</v>
      </c>
      <c r="TH3">
        <v>3</v>
      </c>
      <c r="TI3">
        <v>1</v>
      </c>
      <c r="TJ3">
        <v>1</v>
      </c>
      <c r="TL3">
        <v>1</v>
      </c>
      <c r="TM3">
        <v>3</v>
      </c>
      <c r="TN3">
        <v>3</v>
      </c>
      <c r="TO3">
        <v>4</v>
      </c>
      <c r="TP3">
        <v>4</v>
      </c>
      <c r="TQ3">
        <v>5</v>
      </c>
      <c r="TR3">
        <v>5</v>
      </c>
      <c r="TS3">
        <v>12</v>
      </c>
      <c r="TT3">
        <v>2</v>
      </c>
      <c r="TU3">
        <v>3</v>
      </c>
      <c r="TV3">
        <v>5</v>
      </c>
      <c r="TW3">
        <v>3</v>
      </c>
      <c r="TX3">
        <v>6</v>
      </c>
      <c r="TY3">
        <v>67620</v>
      </c>
      <c r="TZ3">
        <v>46597</v>
      </c>
      <c r="UA3">
        <v>76546</v>
      </c>
      <c r="UB3">
        <v>4</v>
      </c>
      <c r="UC3">
        <v>90684</v>
      </c>
      <c r="UD3">
        <v>46658</v>
      </c>
      <c r="UE3">
        <v>31914</v>
      </c>
      <c r="UF3">
        <v>54324</v>
      </c>
      <c r="UG3">
        <v>6</v>
      </c>
      <c r="UH3">
        <v>58654</v>
      </c>
      <c r="UI3">
        <v>60982</v>
      </c>
      <c r="UJ3">
        <v>52951</v>
      </c>
      <c r="UK3">
        <v>84324</v>
      </c>
      <c r="UL3">
        <v>1</v>
      </c>
      <c r="UM3">
        <v>88143</v>
      </c>
      <c r="UN3">
        <v>4</v>
      </c>
      <c r="UO3">
        <v>2</v>
      </c>
      <c r="UP3">
        <v>2</v>
      </c>
      <c r="UR3">
        <v>1</v>
      </c>
      <c r="US3">
        <v>87520</v>
      </c>
      <c r="UT3">
        <v>60933</v>
      </c>
      <c r="UU3">
        <v>96827</v>
      </c>
      <c r="UV3">
        <v>4</v>
      </c>
      <c r="UW3">
        <v>119675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X2"/>
  <sheetViews>
    <sheetView workbookViewId="0"/>
  </sheetViews>
  <sheetFormatPr defaultRowHeight="15" x14ac:dyDescent="0.25"/>
  <sheetData>
    <row r="1" spans="1:1558" x14ac:dyDescent="0.25">
      <c r="B1" s="1" t="s">
        <v>606</v>
      </c>
      <c r="C1" s="1" t="s">
        <v>607</v>
      </c>
      <c r="D1" s="1" t="s">
        <v>608</v>
      </c>
      <c r="E1" s="1" t="s">
        <v>2002</v>
      </c>
      <c r="F1" s="1" t="s">
        <v>609</v>
      </c>
      <c r="G1" s="1" t="s">
        <v>610</v>
      </c>
      <c r="H1" s="1" t="s">
        <v>611</v>
      </c>
      <c r="I1" s="1" t="s">
        <v>612</v>
      </c>
      <c r="J1" s="1" t="s">
        <v>614</v>
      </c>
      <c r="K1" s="1" t="s">
        <v>615</v>
      </c>
      <c r="L1" s="1" t="s">
        <v>616</v>
      </c>
      <c r="M1" s="1" t="s">
        <v>617</v>
      </c>
      <c r="N1" s="1" t="s">
        <v>618</v>
      </c>
      <c r="O1" s="1" t="s">
        <v>619</v>
      </c>
      <c r="P1" s="1" t="s">
        <v>622</v>
      </c>
      <c r="Q1" s="1" t="s">
        <v>623</v>
      </c>
      <c r="R1" s="1" t="s">
        <v>624</v>
      </c>
      <c r="S1" s="1" t="s">
        <v>2003</v>
      </c>
      <c r="T1" s="1" t="s">
        <v>625</v>
      </c>
      <c r="U1" s="1" t="s">
        <v>626</v>
      </c>
      <c r="V1" s="1" t="s">
        <v>627</v>
      </c>
      <c r="W1" s="1" t="s">
        <v>628</v>
      </c>
      <c r="X1" s="1" t="s">
        <v>629</v>
      </c>
      <c r="Y1" s="1" t="s">
        <v>630</v>
      </c>
      <c r="Z1" s="1" t="s">
        <v>631</v>
      </c>
      <c r="AA1" s="1" t="s">
        <v>632</v>
      </c>
      <c r="AB1" s="1" t="s">
        <v>2004</v>
      </c>
      <c r="AC1" s="1" t="s">
        <v>633</v>
      </c>
      <c r="AD1" s="1" t="s">
        <v>634</v>
      </c>
      <c r="AE1" s="1" t="s">
        <v>635</v>
      </c>
      <c r="AF1" s="1" t="s">
        <v>636</v>
      </c>
      <c r="AG1" s="1" t="s">
        <v>2005</v>
      </c>
      <c r="AH1" s="1" t="s">
        <v>637</v>
      </c>
      <c r="AI1" s="1" t="s">
        <v>639</v>
      </c>
      <c r="AJ1" s="1" t="s">
        <v>640</v>
      </c>
      <c r="AK1" s="1" t="s">
        <v>641</v>
      </c>
      <c r="AL1" s="1" t="s">
        <v>642</v>
      </c>
      <c r="AM1" s="1" t="s">
        <v>643</v>
      </c>
      <c r="AN1" s="1" t="s">
        <v>644</v>
      </c>
      <c r="AO1" s="1" t="s">
        <v>645</v>
      </c>
      <c r="AP1" s="1" t="s">
        <v>646</v>
      </c>
      <c r="AQ1" s="1" t="s">
        <v>647</v>
      </c>
      <c r="AR1" s="1" t="s">
        <v>648</v>
      </c>
      <c r="AS1" s="1" t="s">
        <v>649</v>
      </c>
      <c r="AT1" s="1" t="s">
        <v>2006</v>
      </c>
      <c r="AU1" s="1" t="s">
        <v>650</v>
      </c>
      <c r="AV1" s="1" t="s">
        <v>651</v>
      </c>
      <c r="AW1" s="1" t="s">
        <v>652</v>
      </c>
      <c r="AX1" s="1" t="s">
        <v>653</v>
      </c>
      <c r="AY1" s="1" t="s">
        <v>654</v>
      </c>
      <c r="AZ1" s="1" t="s">
        <v>655</v>
      </c>
      <c r="BA1" s="1" t="s">
        <v>656</v>
      </c>
      <c r="BB1" s="1" t="s">
        <v>657</v>
      </c>
      <c r="BC1" s="1" t="s">
        <v>658</v>
      </c>
      <c r="BD1" s="1" t="s">
        <v>2007</v>
      </c>
      <c r="BE1" s="1" t="s">
        <v>2008</v>
      </c>
      <c r="BF1" s="1" t="s">
        <v>2009</v>
      </c>
      <c r="BG1" s="1" t="s">
        <v>2010</v>
      </c>
      <c r="BH1" s="1" t="s">
        <v>2011</v>
      </c>
      <c r="BI1" s="1" t="s">
        <v>2012</v>
      </c>
      <c r="BJ1" s="1" t="s">
        <v>2013</v>
      </c>
      <c r="BK1" s="1" t="s">
        <v>659</v>
      </c>
      <c r="BL1" s="1" t="s">
        <v>2014</v>
      </c>
      <c r="BM1" s="1" t="s">
        <v>2015</v>
      </c>
      <c r="BN1" s="1" t="s">
        <v>2016</v>
      </c>
      <c r="BO1" s="1" t="s">
        <v>660</v>
      </c>
      <c r="BP1" s="1" t="s">
        <v>661</v>
      </c>
      <c r="BQ1" s="1" t="s">
        <v>662</v>
      </c>
      <c r="BR1" s="1" t="s">
        <v>663</v>
      </c>
      <c r="BS1" s="1" t="s">
        <v>664</v>
      </c>
      <c r="BT1" s="1" t="s">
        <v>665</v>
      </c>
      <c r="BU1" s="1" t="s">
        <v>666</v>
      </c>
      <c r="BV1" s="1" t="s">
        <v>667</v>
      </c>
      <c r="BW1" s="1" t="s">
        <v>668</v>
      </c>
      <c r="BX1" s="1" t="s">
        <v>669</v>
      </c>
      <c r="BY1" s="1" t="s">
        <v>670</v>
      </c>
      <c r="BZ1" s="1" t="s">
        <v>2017</v>
      </c>
      <c r="CA1" s="1" t="s">
        <v>671</v>
      </c>
      <c r="CB1" s="1" t="s">
        <v>2018</v>
      </c>
      <c r="CC1" s="1" t="s">
        <v>2019</v>
      </c>
      <c r="CD1" s="1" t="s">
        <v>673</v>
      </c>
      <c r="CE1" s="1" t="s">
        <v>674</v>
      </c>
      <c r="CF1" s="1" t="s">
        <v>675</v>
      </c>
      <c r="CG1" s="1" t="s">
        <v>676</v>
      </c>
      <c r="CH1" s="1" t="s">
        <v>677</v>
      </c>
      <c r="CI1" s="1" t="s">
        <v>678</v>
      </c>
      <c r="CJ1" s="1" t="s">
        <v>679</v>
      </c>
      <c r="CK1" s="1" t="s">
        <v>680</v>
      </c>
      <c r="CL1" s="1" t="s">
        <v>681</v>
      </c>
      <c r="CM1" s="1" t="s">
        <v>682</v>
      </c>
      <c r="CN1" s="1" t="s">
        <v>683</v>
      </c>
      <c r="CO1" s="1" t="s">
        <v>684</v>
      </c>
      <c r="CP1" s="1" t="s">
        <v>685</v>
      </c>
      <c r="CQ1" s="1" t="s">
        <v>686</v>
      </c>
      <c r="CR1" s="1" t="s">
        <v>687</v>
      </c>
      <c r="CS1" s="1" t="s">
        <v>688</v>
      </c>
      <c r="CT1" s="1" t="s">
        <v>691</v>
      </c>
      <c r="CU1" s="1" t="s">
        <v>692</v>
      </c>
      <c r="CV1" s="1" t="s">
        <v>693</v>
      </c>
      <c r="CW1" s="1" t="s">
        <v>2020</v>
      </c>
      <c r="CX1" s="1" t="s">
        <v>694</v>
      </c>
      <c r="CY1" s="1" t="s">
        <v>695</v>
      </c>
      <c r="CZ1" s="1" t="s">
        <v>696</v>
      </c>
      <c r="DA1" s="1" t="s">
        <v>697</v>
      </c>
      <c r="DB1" s="1" t="s">
        <v>698</v>
      </c>
      <c r="DC1" s="1" t="s">
        <v>699</v>
      </c>
      <c r="DD1" s="1" t="s">
        <v>700</v>
      </c>
      <c r="DE1" s="1" t="s">
        <v>701</v>
      </c>
      <c r="DF1" s="1" t="s">
        <v>702</v>
      </c>
      <c r="DG1" s="1" t="s">
        <v>703</v>
      </c>
      <c r="DH1" s="1" t="s">
        <v>704</v>
      </c>
      <c r="DI1" s="1" t="s">
        <v>705</v>
      </c>
      <c r="DJ1" s="1" t="s">
        <v>706</v>
      </c>
      <c r="DK1" s="1" t="s">
        <v>707</v>
      </c>
      <c r="DL1" s="1" t="s">
        <v>708</v>
      </c>
      <c r="DM1" s="1" t="s">
        <v>709</v>
      </c>
      <c r="DN1" s="1" t="s">
        <v>710</v>
      </c>
      <c r="DO1" s="1" t="s">
        <v>711</v>
      </c>
      <c r="DP1" s="1" t="s">
        <v>712</v>
      </c>
      <c r="DQ1" s="1" t="s">
        <v>713</v>
      </c>
      <c r="DR1" s="1" t="s">
        <v>714</v>
      </c>
      <c r="DS1" s="1" t="s">
        <v>715</v>
      </c>
      <c r="DT1" s="1" t="s">
        <v>716</v>
      </c>
      <c r="DU1" s="1" t="s">
        <v>717</v>
      </c>
      <c r="DV1" s="1" t="s">
        <v>718</v>
      </c>
      <c r="DW1" s="1" t="s">
        <v>719</v>
      </c>
      <c r="DX1" s="1" t="s">
        <v>720</v>
      </c>
      <c r="DY1" s="1" t="s">
        <v>721</v>
      </c>
      <c r="DZ1" s="1" t="s">
        <v>723</v>
      </c>
      <c r="EA1" s="1" t="s">
        <v>728</v>
      </c>
      <c r="EB1" s="1" t="s">
        <v>729</v>
      </c>
      <c r="EC1" s="1" t="s">
        <v>730</v>
      </c>
      <c r="ED1" s="1" t="s">
        <v>732</v>
      </c>
      <c r="EE1" s="1" t="s">
        <v>2021</v>
      </c>
      <c r="EF1" s="1" t="s">
        <v>2022</v>
      </c>
      <c r="EG1" s="1" t="s">
        <v>2023</v>
      </c>
      <c r="EH1" s="1" t="s">
        <v>733</v>
      </c>
      <c r="EI1" s="1" t="s">
        <v>2024</v>
      </c>
      <c r="EJ1" s="1" t="s">
        <v>2025</v>
      </c>
      <c r="EK1" s="1" t="s">
        <v>2026</v>
      </c>
      <c r="EL1" s="1" t="s">
        <v>2027</v>
      </c>
      <c r="EM1" s="1" t="s">
        <v>2028</v>
      </c>
      <c r="EN1" s="1" t="s">
        <v>734</v>
      </c>
      <c r="EO1" s="1" t="s">
        <v>735</v>
      </c>
      <c r="EP1" s="1" t="s">
        <v>736</v>
      </c>
      <c r="EQ1" s="1" t="s">
        <v>2029</v>
      </c>
      <c r="ER1" s="1" t="s">
        <v>737</v>
      </c>
      <c r="ES1" s="1" t="s">
        <v>738</v>
      </c>
      <c r="ET1" s="1" t="s">
        <v>739</v>
      </c>
      <c r="EU1" s="1" t="s">
        <v>740</v>
      </c>
      <c r="EV1" s="1" t="s">
        <v>741</v>
      </c>
      <c r="EW1" s="1" t="s">
        <v>742</v>
      </c>
      <c r="EX1" s="1" t="s">
        <v>743</v>
      </c>
      <c r="EY1" s="1" t="s">
        <v>744</v>
      </c>
      <c r="EZ1" s="1" t="s">
        <v>745</v>
      </c>
      <c r="FA1" s="1" t="s">
        <v>2030</v>
      </c>
      <c r="FB1" s="1" t="s">
        <v>747</v>
      </c>
      <c r="FC1" s="1" t="s">
        <v>748</v>
      </c>
      <c r="FD1" s="1" t="s">
        <v>749</v>
      </c>
      <c r="FE1" s="1" t="s">
        <v>2031</v>
      </c>
      <c r="FF1" s="1" t="s">
        <v>750</v>
      </c>
      <c r="FG1" s="1" t="s">
        <v>751</v>
      </c>
      <c r="FH1" s="1" t="s">
        <v>752</v>
      </c>
      <c r="FI1" s="1" t="s">
        <v>753</v>
      </c>
      <c r="FJ1" s="1" t="s">
        <v>2032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767</v>
      </c>
      <c r="FW1" s="1" t="s">
        <v>768</v>
      </c>
      <c r="FX1" s="1" t="s">
        <v>769</v>
      </c>
      <c r="FY1" s="1" t="s">
        <v>770</v>
      </c>
      <c r="FZ1" s="1" t="s">
        <v>771</v>
      </c>
      <c r="GA1" s="1" t="s">
        <v>772</v>
      </c>
      <c r="GB1" s="1" t="s">
        <v>773</v>
      </c>
      <c r="GC1" s="1" t="s">
        <v>774</v>
      </c>
      <c r="GD1" s="1" t="s">
        <v>775</v>
      </c>
      <c r="GE1" s="1" t="s">
        <v>776</v>
      </c>
      <c r="GF1" s="1" t="s">
        <v>777</v>
      </c>
      <c r="GG1" s="1" t="s">
        <v>2033</v>
      </c>
      <c r="GH1" s="1" t="s">
        <v>778</v>
      </c>
      <c r="GI1" s="1" t="s">
        <v>779</v>
      </c>
      <c r="GJ1" s="1" t="s">
        <v>780</v>
      </c>
      <c r="GK1" s="1" t="s">
        <v>781</v>
      </c>
      <c r="GL1" s="1" t="s">
        <v>2034</v>
      </c>
      <c r="GM1" s="1" t="s">
        <v>782</v>
      </c>
      <c r="GN1" s="1" t="s">
        <v>783</v>
      </c>
      <c r="GO1" s="1" t="s">
        <v>784</v>
      </c>
      <c r="GP1" s="1" t="s">
        <v>785</v>
      </c>
      <c r="GQ1" s="1" t="s">
        <v>786</v>
      </c>
      <c r="GR1" s="1" t="s">
        <v>787</v>
      </c>
      <c r="GS1" s="1" t="s">
        <v>788</v>
      </c>
      <c r="GT1" s="1" t="s">
        <v>789</v>
      </c>
      <c r="GU1" s="1" t="s">
        <v>790</v>
      </c>
      <c r="GV1" s="1" t="s">
        <v>791</v>
      </c>
      <c r="GW1" s="1" t="s">
        <v>792</v>
      </c>
      <c r="GX1" s="1" t="s">
        <v>793</v>
      </c>
      <c r="GY1" s="1" t="s">
        <v>794</v>
      </c>
      <c r="GZ1" s="1" t="s">
        <v>2035</v>
      </c>
      <c r="HA1" s="1" t="s">
        <v>795</v>
      </c>
      <c r="HB1" s="1" t="s">
        <v>796</v>
      </c>
      <c r="HC1" s="1" t="s">
        <v>797</v>
      </c>
      <c r="HD1" s="1" t="s">
        <v>798</v>
      </c>
      <c r="HE1" s="1" t="s">
        <v>2036</v>
      </c>
      <c r="HF1" s="1" t="s">
        <v>799</v>
      </c>
      <c r="HG1" s="1" t="s">
        <v>801</v>
      </c>
      <c r="HH1" s="1" t="s">
        <v>2037</v>
      </c>
      <c r="HI1" s="1" t="s">
        <v>802</v>
      </c>
      <c r="HJ1" s="1" t="s">
        <v>803</v>
      </c>
      <c r="HK1" s="1" t="s">
        <v>804</v>
      </c>
      <c r="HL1" s="1" t="s">
        <v>805</v>
      </c>
      <c r="HM1" s="1" t="s">
        <v>2038</v>
      </c>
      <c r="HN1" s="1" t="s">
        <v>806</v>
      </c>
      <c r="HO1" s="1" t="s">
        <v>2039</v>
      </c>
      <c r="HP1" s="1" t="s">
        <v>2040</v>
      </c>
      <c r="HQ1" s="1" t="s">
        <v>2041</v>
      </c>
      <c r="HR1" s="1" t="s">
        <v>2042</v>
      </c>
      <c r="HS1" s="1" t="s">
        <v>2043</v>
      </c>
      <c r="HT1" s="1" t="s">
        <v>2044</v>
      </c>
      <c r="HU1" s="1" t="s">
        <v>2045</v>
      </c>
      <c r="HV1" s="1" t="s">
        <v>2046</v>
      </c>
      <c r="HW1" s="1" t="s">
        <v>2047</v>
      </c>
      <c r="HX1" s="1" t="s">
        <v>2048</v>
      </c>
      <c r="HY1" s="1" t="s">
        <v>2049</v>
      </c>
      <c r="HZ1" s="1" t="s">
        <v>2050</v>
      </c>
      <c r="IA1" s="1" t="s">
        <v>2051</v>
      </c>
      <c r="IB1" s="1" t="s">
        <v>808</v>
      </c>
      <c r="IC1" s="1" t="s">
        <v>809</v>
      </c>
      <c r="ID1" s="1" t="s">
        <v>810</v>
      </c>
      <c r="IE1" s="1" t="s">
        <v>812</v>
      </c>
      <c r="IF1" s="1" t="s">
        <v>813</v>
      </c>
      <c r="IG1" s="1" t="s">
        <v>814</v>
      </c>
      <c r="IH1" s="1" t="s">
        <v>815</v>
      </c>
      <c r="II1" s="1" t="s">
        <v>816</v>
      </c>
      <c r="IJ1" s="1" t="s">
        <v>817</v>
      </c>
      <c r="IK1" s="1" t="s">
        <v>818</v>
      </c>
      <c r="IL1" s="1" t="s">
        <v>819</v>
      </c>
      <c r="IM1" s="1" t="s">
        <v>820</v>
      </c>
      <c r="IN1" s="1" t="s">
        <v>821</v>
      </c>
      <c r="IO1" s="1" t="s">
        <v>2052</v>
      </c>
      <c r="IP1" s="1" t="s">
        <v>824</v>
      </c>
      <c r="IQ1" s="1" t="s">
        <v>825</v>
      </c>
      <c r="IR1" s="1" t="s">
        <v>826</v>
      </c>
      <c r="IS1" s="1" t="s">
        <v>2053</v>
      </c>
      <c r="IT1" s="1" t="s">
        <v>827</v>
      </c>
      <c r="IU1" s="1" t="s">
        <v>2054</v>
      </c>
      <c r="IV1" s="1" t="s">
        <v>2055</v>
      </c>
      <c r="IW1" s="1" t="s">
        <v>2056</v>
      </c>
      <c r="IX1" s="1" t="s">
        <v>2057</v>
      </c>
      <c r="IY1" s="1" t="s">
        <v>2058</v>
      </c>
      <c r="IZ1" s="1" t="s">
        <v>2059</v>
      </c>
      <c r="JA1" s="1" t="s">
        <v>2060</v>
      </c>
      <c r="JB1" s="1" t="s">
        <v>2061</v>
      </c>
      <c r="JC1" s="1" t="s">
        <v>2062</v>
      </c>
      <c r="JD1" s="1" t="s">
        <v>2063</v>
      </c>
      <c r="JE1" s="1" t="s">
        <v>2064</v>
      </c>
      <c r="JF1" s="1" t="s">
        <v>2065</v>
      </c>
      <c r="JG1" s="1" t="s">
        <v>2066</v>
      </c>
      <c r="JH1" s="1" t="s">
        <v>2067</v>
      </c>
      <c r="JI1" s="1" t="s">
        <v>2068</v>
      </c>
      <c r="JJ1" s="1" t="s">
        <v>2069</v>
      </c>
      <c r="JK1" s="1" t="s">
        <v>2070</v>
      </c>
      <c r="JL1" s="1" t="s">
        <v>2071</v>
      </c>
      <c r="JM1" s="1" t="s">
        <v>830</v>
      </c>
      <c r="JN1" s="1" t="s">
        <v>2072</v>
      </c>
      <c r="JO1" s="1" t="s">
        <v>831</v>
      </c>
      <c r="JP1" s="1" t="s">
        <v>2073</v>
      </c>
      <c r="JQ1" s="1" t="s">
        <v>2074</v>
      </c>
      <c r="JR1" s="1" t="s">
        <v>2075</v>
      </c>
      <c r="JS1" s="1" t="s">
        <v>2076</v>
      </c>
      <c r="JT1" s="1" t="s">
        <v>2077</v>
      </c>
      <c r="JU1" s="1" t="s">
        <v>2078</v>
      </c>
      <c r="JV1" s="1" t="s">
        <v>2079</v>
      </c>
      <c r="JW1" s="1" t="s">
        <v>2080</v>
      </c>
      <c r="JX1" s="1" t="s">
        <v>833</v>
      </c>
      <c r="JY1" s="1" t="s">
        <v>2081</v>
      </c>
      <c r="JZ1" s="1" t="s">
        <v>834</v>
      </c>
      <c r="KA1" s="1" t="s">
        <v>835</v>
      </c>
      <c r="KB1" s="1" t="s">
        <v>836</v>
      </c>
      <c r="KC1" s="1" t="s">
        <v>837</v>
      </c>
      <c r="KD1" s="1" t="s">
        <v>838</v>
      </c>
      <c r="KE1" s="1" t="s">
        <v>839</v>
      </c>
      <c r="KF1" s="1" t="s">
        <v>840</v>
      </c>
      <c r="KG1" s="1" t="s">
        <v>2082</v>
      </c>
      <c r="KH1" s="1" t="s">
        <v>841</v>
      </c>
      <c r="KI1" s="1" t="s">
        <v>842</v>
      </c>
      <c r="KJ1" s="1" t="s">
        <v>843</v>
      </c>
      <c r="KK1" s="1" t="s">
        <v>844</v>
      </c>
      <c r="KL1" s="1" t="s">
        <v>845</v>
      </c>
      <c r="KM1" s="1" t="s">
        <v>846</v>
      </c>
      <c r="KN1" s="1" t="s">
        <v>2083</v>
      </c>
      <c r="KO1" s="1" t="s">
        <v>848</v>
      </c>
      <c r="KP1" s="1" t="s">
        <v>849</v>
      </c>
      <c r="KQ1" s="1" t="s">
        <v>850</v>
      </c>
      <c r="KR1" s="1" t="s">
        <v>2084</v>
      </c>
      <c r="KS1" s="1" t="s">
        <v>851</v>
      </c>
      <c r="KT1" s="1" t="s">
        <v>852</v>
      </c>
      <c r="KU1" s="1" t="s">
        <v>853</v>
      </c>
      <c r="KV1" s="1" t="s">
        <v>854</v>
      </c>
      <c r="KW1" s="1" t="s">
        <v>855</v>
      </c>
      <c r="KX1" s="1" t="s">
        <v>856</v>
      </c>
      <c r="KY1" s="1" t="s">
        <v>857</v>
      </c>
      <c r="KZ1" s="1" t="s">
        <v>858</v>
      </c>
      <c r="LA1" s="1" t="s">
        <v>859</v>
      </c>
      <c r="LB1" s="1" t="s">
        <v>860</v>
      </c>
      <c r="LC1" s="1" t="s">
        <v>861</v>
      </c>
      <c r="LD1" s="1" t="s">
        <v>862</v>
      </c>
      <c r="LE1" s="1" t="s">
        <v>863</v>
      </c>
      <c r="LF1" s="1" t="s">
        <v>2085</v>
      </c>
      <c r="LG1" s="1" t="s">
        <v>867</v>
      </c>
      <c r="LH1" s="1" t="s">
        <v>868</v>
      </c>
      <c r="LI1" s="1" t="s">
        <v>869</v>
      </c>
      <c r="LJ1" s="1" t="s">
        <v>2086</v>
      </c>
      <c r="LK1" s="1" t="s">
        <v>870</v>
      </c>
      <c r="LL1" s="1" t="s">
        <v>871</v>
      </c>
      <c r="LM1" s="1" t="s">
        <v>872</v>
      </c>
      <c r="LN1" s="1" t="s">
        <v>873</v>
      </c>
      <c r="LO1" s="1" t="s">
        <v>875</v>
      </c>
      <c r="LP1" s="1" t="s">
        <v>876</v>
      </c>
      <c r="LQ1" s="1" t="s">
        <v>877</v>
      </c>
      <c r="LR1" s="1" t="s">
        <v>878</v>
      </c>
      <c r="LS1" s="1" t="s">
        <v>2087</v>
      </c>
      <c r="LT1" s="1" t="s">
        <v>879</v>
      </c>
      <c r="LU1" s="1" t="s">
        <v>880</v>
      </c>
      <c r="LV1" s="1" t="s">
        <v>881</v>
      </c>
      <c r="LW1" s="1" t="s">
        <v>882</v>
      </c>
      <c r="LX1" s="1" t="s">
        <v>883</v>
      </c>
      <c r="LY1" s="1" t="s">
        <v>887</v>
      </c>
      <c r="LZ1" s="1" t="s">
        <v>888</v>
      </c>
      <c r="MA1" s="1" t="s">
        <v>889</v>
      </c>
      <c r="MB1" s="1" t="s">
        <v>890</v>
      </c>
      <c r="MC1" s="1" t="s">
        <v>891</v>
      </c>
      <c r="MD1" s="1" t="s">
        <v>2088</v>
      </c>
      <c r="ME1" s="1" t="s">
        <v>2089</v>
      </c>
      <c r="MF1" s="1" t="s">
        <v>2090</v>
      </c>
      <c r="MG1" s="1" t="s">
        <v>2091</v>
      </c>
      <c r="MH1" s="1" t="s">
        <v>2092</v>
      </c>
      <c r="MI1" s="1" t="s">
        <v>2093</v>
      </c>
      <c r="MJ1" s="1" t="s">
        <v>2094</v>
      </c>
      <c r="MK1" s="1" t="s">
        <v>2095</v>
      </c>
      <c r="ML1" s="1" t="s">
        <v>2096</v>
      </c>
      <c r="MM1" s="1" t="s">
        <v>892</v>
      </c>
      <c r="MN1" s="1" t="s">
        <v>893</v>
      </c>
      <c r="MO1" s="1" t="s">
        <v>894</v>
      </c>
      <c r="MP1" s="1" t="s">
        <v>2097</v>
      </c>
      <c r="MQ1" s="1" t="s">
        <v>895</v>
      </c>
      <c r="MR1" s="1" t="s">
        <v>896</v>
      </c>
      <c r="MS1" s="1" t="s">
        <v>897</v>
      </c>
      <c r="MT1" s="1" t="s">
        <v>898</v>
      </c>
      <c r="MU1" s="1" t="s">
        <v>2098</v>
      </c>
      <c r="MV1" s="1" t="s">
        <v>899</v>
      </c>
      <c r="MW1" s="1" t="s">
        <v>900</v>
      </c>
      <c r="MX1" s="1" t="s">
        <v>901</v>
      </c>
      <c r="MY1" s="1" t="s">
        <v>902</v>
      </c>
      <c r="MZ1" s="1" t="s">
        <v>2099</v>
      </c>
      <c r="NA1" s="1" t="s">
        <v>903</v>
      </c>
      <c r="NB1" s="1" t="s">
        <v>904</v>
      </c>
      <c r="NC1" s="1" t="s">
        <v>908</v>
      </c>
      <c r="ND1" s="1" t="s">
        <v>909</v>
      </c>
      <c r="NE1" s="1" t="s">
        <v>910</v>
      </c>
      <c r="NF1" s="1" t="s">
        <v>2100</v>
      </c>
      <c r="NG1" s="1" t="s">
        <v>911</v>
      </c>
      <c r="NH1" s="1" t="s">
        <v>912</v>
      </c>
      <c r="NI1" s="1" t="s">
        <v>913</v>
      </c>
      <c r="NJ1" s="1" t="s">
        <v>914</v>
      </c>
      <c r="NK1" s="1" t="s">
        <v>915</v>
      </c>
      <c r="NL1" s="1" t="s">
        <v>916</v>
      </c>
      <c r="NM1" s="1" t="s">
        <v>917</v>
      </c>
      <c r="NN1" s="1" t="s">
        <v>918</v>
      </c>
      <c r="NO1" s="1" t="s">
        <v>919</v>
      </c>
      <c r="NP1" s="1" t="s">
        <v>920</v>
      </c>
      <c r="NQ1" s="1" t="s">
        <v>921</v>
      </c>
      <c r="NR1" s="1" t="s">
        <v>922</v>
      </c>
      <c r="NS1" s="1" t="s">
        <v>2101</v>
      </c>
      <c r="NT1" s="1" t="s">
        <v>923</v>
      </c>
      <c r="NU1" s="1" t="s">
        <v>926</v>
      </c>
      <c r="NV1" s="1" t="s">
        <v>927</v>
      </c>
      <c r="NW1" s="1" t="s">
        <v>928</v>
      </c>
      <c r="NX1" s="1" t="s">
        <v>929</v>
      </c>
      <c r="NY1" s="1" t="s">
        <v>930</v>
      </c>
      <c r="NZ1" s="1" t="s">
        <v>931</v>
      </c>
      <c r="OA1" s="1" t="s">
        <v>932</v>
      </c>
      <c r="OB1" s="1" t="s">
        <v>2102</v>
      </c>
      <c r="OC1" s="1" t="s">
        <v>933</v>
      </c>
      <c r="OD1" s="1" t="s">
        <v>934</v>
      </c>
      <c r="OE1" s="1" t="s">
        <v>935</v>
      </c>
      <c r="OF1" s="1" t="s">
        <v>936</v>
      </c>
      <c r="OG1" s="1" t="s">
        <v>938</v>
      </c>
      <c r="OH1" s="1" t="s">
        <v>939</v>
      </c>
      <c r="OI1" s="1" t="s">
        <v>940</v>
      </c>
      <c r="OJ1" s="1" t="s">
        <v>941</v>
      </c>
      <c r="OK1" s="1" t="s">
        <v>2103</v>
      </c>
      <c r="OL1" s="1" t="s">
        <v>942</v>
      </c>
      <c r="OM1" s="1" t="s">
        <v>945</v>
      </c>
      <c r="ON1" s="1" t="s">
        <v>946</v>
      </c>
      <c r="OO1" s="1" t="s">
        <v>947</v>
      </c>
      <c r="OP1" s="1" t="s">
        <v>948</v>
      </c>
      <c r="OQ1" s="1" t="s">
        <v>949</v>
      </c>
      <c r="OR1" s="1" t="s">
        <v>950</v>
      </c>
      <c r="OS1" s="1" t="s">
        <v>951</v>
      </c>
      <c r="OT1" s="1" t="s">
        <v>952</v>
      </c>
      <c r="OU1" s="1" t="s">
        <v>953</v>
      </c>
      <c r="OV1" s="1" t="s">
        <v>954</v>
      </c>
      <c r="OW1" s="1" t="s">
        <v>955</v>
      </c>
      <c r="OX1" s="1" t="s">
        <v>2104</v>
      </c>
      <c r="OY1" s="1" t="s">
        <v>956</v>
      </c>
      <c r="OZ1" s="1" t="s">
        <v>2105</v>
      </c>
      <c r="PA1" s="1" t="s">
        <v>957</v>
      </c>
      <c r="PB1" s="1" t="s">
        <v>958</v>
      </c>
      <c r="PC1" s="1" t="s">
        <v>959</v>
      </c>
      <c r="PD1" s="1" t="s">
        <v>960</v>
      </c>
      <c r="PE1" s="1" t="s">
        <v>963</v>
      </c>
      <c r="PF1" s="1" t="s">
        <v>964</v>
      </c>
      <c r="PG1" s="1" t="s">
        <v>965</v>
      </c>
      <c r="PH1" s="1" t="s">
        <v>966</v>
      </c>
      <c r="PI1" s="1" t="s">
        <v>967</v>
      </c>
      <c r="PJ1" s="1" t="s">
        <v>2106</v>
      </c>
      <c r="PK1" s="1" t="s">
        <v>2107</v>
      </c>
      <c r="PL1" s="1" t="s">
        <v>2108</v>
      </c>
      <c r="PM1" s="1" t="s">
        <v>2109</v>
      </c>
      <c r="PN1" s="1" t="s">
        <v>2110</v>
      </c>
      <c r="PO1" s="1" t="s">
        <v>969</v>
      </c>
      <c r="PP1" s="1" t="s">
        <v>970</v>
      </c>
      <c r="PQ1" s="1" t="s">
        <v>971</v>
      </c>
      <c r="PR1" s="1" t="s">
        <v>2111</v>
      </c>
      <c r="PS1" s="1" t="s">
        <v>972</v>
      </c>
      <c r="PT1" s="1" t="s">
        <v>973</v>
      </c>
      <c r="PU1" s="1" t="s">
        <v>974</v>
      </c>
      <c r="PV1" s="1" t="s">
        <v>975</v>
      </c>
      <c r="PW1" s="1" t="s">
        <v>976</v>
      </c>
      <c r="PX1" s="1" t="s">
        <v>977</v>
      </c>
      <c r="PY1" s="1" t="s">
        <v>978</v>
      </c>
      <c r="PZ1" s="1" t="s">
        <v>979</v>
      </c>
      <c r="QA1" s="1" t="s">
        <v>2112</v>
      </c>
      <c r="QB1" s="1" t="s">
        <v>980</v>
      </c>
      <c r="QC1" s="1" t="s">
        <v>2113</v>
      </c>
      <c r="QD1" s="1" t="s">
        <v>982</v>
      </c>
      <c r="QE1" s="1" t="s">
        <v>983</v>
      </c>
      <c r="QF1" s="1" t="s">
        <v>984</v>
      </c>
      <c r="QG1" s="1" t="s">
        <v>986</v>
      </c>
      <c r="QH1" s="1" t="s">
        <v>987</v>
      </c>
      <c r="QI1" s="1" t="s">
        <v>988</v>
      </c>
      <c r="QJ1" s="1" t="s">
        <v>989</v>
      </c>
      <c r="QK1" s="1" t="s">
        <v>2114</v>
      </c>
      <c r="QL1" s="1" t="s">
        <v>990</v>
      </c>
      <c r="QM1" s="1" t="s">
        <v>991</v>
      </c>
      <c r="QN1" s="1" t="s">
        <v>992</v>
      </c>
      <c r="QO1" s="1" t="s">
        <v>993</v>
      </c>
      <c r="QP1" s="1" t="s">
        <v>994</v>
      </c>
      <c r="QQ1" s="1" t="s">
        <v>995</v>
      </c>
      <c r="QR1" s="1" t="s">
        <v>996</v>
      </c>
      <c r="QS1" s="1" t="s">
        <v>997</v>
      </c>
      <c r="QT1" s="1" t="s">
        <v>998</v>
      </c>
      <c r="QU1" s="1" t="s">
        <v>2115</v>
      </c>
      <c r="QV1" s="1" t="s">
        <v>1000</v>
      </c>
      <c r="QW1" s="1" t="s">
        <v>1001</v>
      </c>
      <c r="QX1" s="1" t="s">
        <v>1002</v>
      </c>
      <c r="QY1" s="1" t="s">
        <v>1003</v>
      </c>
      <c r="QZ1" s="1" t="s">
        <v>1004</v>
      </c>
      <c r="RA1" s="1" t="s">
        <v>1005</v>
      </c>
      <c r="RB1" s="1" t="s">
        <v>1006</v>
      </c>
      <c r="RC1" s="1" t="s">
        <v>1007</v>
      </c>
      <c r="RD1" s="1" t="s">
        <v>1008</v>
      </c>
      <c r="RE1" s="1" t="s">
        <v>1009</v>
      </c>
      <c r="RF1" s="1" t="s">
        <v>1010</v>
      </c>
      <c r="RG1" s="1" t="s">
        <v>2116</v>
      </c>
      <c r="RH1" s="1" t="s">
        <v>1011</v>
      </c>
      <c r="RI1" s="1" t="s">
        <v>1012</v>
      </c>
      <c r="RJ1" s="1" t="s">
        <v>1013</v>
      </c>
      <c r="RK1" s="1" t="s">
        <v>1014</v>
      </c>
      <c r="RL1" s="1" t="s">
        <v>1015</v>
      </c>
      <c r="RM1" s="1" t="s">
        <v>2117</v>
      </c>
      <c r="RN1" s="1" t="s">
        <v>1016</v>
      </c>
      <c r="RO1" s="1" t="s">
        <v>1017</v>
      </c>
      <c r="RP1" s="1" t="s">
        <v>1018</v>
      </c>
      <c r="RQ1" s="1" t="s">
        <v>1019</v>
      </c>
      <c r="RR1" s="1" t="s">
        <v>1020</v>
      </c>
      <c r="RS1" s="1" t="s">
        <v>1021</v>
      </c>
      <c r="RT1" s="1" t="s">
        <v>1022</v>
      </c>
      <c r="RU1" s="1" t="s">
        <v>1023</v>
      </c>
      <c r="RV1" s="1" t="s">
        <v>1024</v>
      </c>
      <c r="RW1" s="1" t="s">
        <v>1025</v>
      </c>
      <c r="RX1" s="1" t="s">
        <v>1026</v>
      </c>
      <c r="RY1" s="1" t="s">
        <v>1027</v>
      </c>
      <c r="RZ1" s="1" t="s">
        <v>1028</v>
      </c>
      <c r="SA1" s="1" t="s">
        <v>1029</v>
      </c>
      <c r="SB1" s="1" t="s">
        <v>1030</v>
      </c>
      <c r="SC1" s="1" t="s">
        <v>1031</v>
      </c>
      <c r="SD1" s="1" t="s">
        <v>1032</v>
      </c>
      <c r="SE1" s="1" t="s">
        <v>1033</v>
      </c>
      <c r="SF1" s="1" t="s">
        <v>1034</v>
      </c>
      <c r="SG1" s="1" t="s">
        <v>1035</v>
      </c>
      <c r="SH1" s="1" t="s">
        <v>2118</v>
      </c>
      <c r="SI1" s="1" t="s">
        <v>1037</v>
      </c>
      <c r="SJ1" s="1" t="s">
        <v>1038</v>
      </c>
      <c r="SK1" s="1" t="s">
        <v>1039</v>
      </c>
      <c r="SL1" s="1" t="s">
        <v>1041</v>
      </c>
      <c r="SM1" s="1" t="s">
        <v>2119</v>
      </c>
      <c r="SN1" s="1" t="s">
        <v>2120</v>
      </c>
      <c r="SO1" s="1" t="s">
        <v>2121</v>
      </c>
      <c r="SP1" s="1" t="s">
        <v>2122</v>
      </c>
      <c r="SQ1" s="1" t="s">
        <v>2123</v>
      </c>
      <c r="SR1" s="1" t="s">
        <v>2124</v>
      </c>
      <c r="SS1" s="1" t="s">
        <v>2125</v>
      </c>
      <c r="ST1" s="1" t="s">
        <v>2126</v>
      </c>
      <c r="SU1" s="1" t="s">
        <v>1043</v>
      </c>
      <c r="SV1" s="1" t="s">
        <v>1044</v>
      </c>
      <c r="SW1" s="1" t="s">
        <v>1045</v>
      </c>
      <c r="SX1" s="1" t="s">
        <v>1046</v>
      </c>
      <c r="SY1" s="1" t="s">
        <v>1047</v>
      </c>
      <c r="SZ1" s="1" t="s">
        <v>1048</v>
      </c>
      <c r="TA1" s="1" t="s">
        <v>1049</v>
      </c>
      <c r="TB1" s="1" t="s">
        <v>1050</v>
      </c>
      <c r="TC1" s="1" t="s">
        <v>1051</v>
      </c>
      <c r="TD1" s="1" t="s">
        <v>1052</v>
      </c>
      <c r="TE1" s="1" t="s">
        <v>1053</v>
      </c>
      <c r="TF1" s="1" t="s">
        <v>1054</v>
      </c>
      <c r="TG1" s="1" t="s">
        <v>1059</v>
      </c>
      <c r="TH1" s="1" t="s">
        <v>1060</v>
      </c>
      <c r="TI1" s="1" t="s">
        <v>1061</v>
      </c>
      <c r="TJ1" s="1" t="s">
        <v>1062</v>
      </c>
      <c r="TK1" s="1" t="s">
        <v>1063</v>
      </c>
      <c r="TL1" s="1" t="s">
        <v>1064</v>
      </c>
      <c r="TM1" s="1" t="s">
        <v>1065</v>
      </c>
      <c r="TN1" s="1" t="s">
        <v>1066</v>
      </c>
      <c r="TO1" s="1" t="s">
        <v>1067</v>
      </c>
      <c r="TP1" s="1" t="s">
        <v>1068</v>
      </c>
      <c r="TQ1" s="1" t="s">
        <v>1069</v>
      </c>
      <c r="TR1" s="1" t="s">
        <v>2127</v>
      </c>
      <c r="TS1" s="1" t="s">
        <v>1070</v>
      </c>
      <c r="TT1" s="1" t="s">
        <v>1071</v>
      </c>
      <c r="TU1" s="1" t="s">
        <v>1072</v>
      </c>
      <c r="TV1" s="1" t="s">
        <v>1073</v>
      </c>
      <c r="TW1" s="1" t="s">
        <v>2128</v>
      </c>
      <c r="TX1" s="1" t="s">
        <v>1074</v>
      </c>
      <c r="TY1" s="1" t="s">
        <v>1076</v>
      </c>
      <c r="TZ1" s="1" t="s">
        <v>1077</v>
      </c>
      <c r="UA1" s="1" t="s">
        <v>1078</v>
      </c>
      <c r="UB1" s="1" t="s">
        <v>2129</v>
      </c>
      <c r="UC1" s="1" t="s">
        <v>1079</v>
      </c>
      <c r="UD1" s="1" t="s">
        <v>1080</v>
      </c>
      <c r="UE1" s="1" t="s">
        <v>1081</v>
      </c>
      <c r="UF1" s="1" t="s">
        <v>1082</v>
      </c>
      <c r="UG1" s="1" t="s">
        <v>2130</v>
      </c>
      <c r="UH1" s="1" t="s">
        <v>1083</v>
      </c>
      <c r="UI1" s="1" t="s">
        <v>1084</v>
      </c>
      <c r="UJ1" s="1" t="s">
        <v>1085</v>
      </c>
      <c r="UK1" s="1" t="s">
        <v>1086</v>
      </c>
      <c r="UL1" s="1" t="s">
        <v>1087</v>
      </c>
      <c r="UM1" s="1" t="s">
        <v>1088</v>
      </c>
      <c r="UN1" s="1" t="s">
        <v>1089</v>
      </c>
      <c r="UO1" s="1" t="s">
        <v>1090</v>
      </c>
      <c r="UP1" s="1" t="s">
        <v>1091</v>
      </c>
      <c r="UQ1" s="1" t="s">
        <v>2131</v>
      </c>
      <c r="UR1" s="1" t="s">
        <v>1092</v>
      </c>
      <c r="US1" s="1" t="s">
        <v>1093</v>
      </c>
      <c r="UT1" s="1" t="s">
        <v>1094</v>
      </c>
      <c r="UU1" s="1" t="s">
        <v>1095</v>
      </c>
      <c r="UV1" s="1" t="s">
        <v>1096</v>
      </c>
      <c r="UW1" s="1" t="s">
        <v>1097</v>
      </c>
      <c r="UX1" s="1" t="s">
        <v>1098</v>
      </c>
      <c r="UY1" s="1" t="s">
        <v>1099</v>
      </c>
      <c r="UZ1" s="1" t="s">
        <v>1100</v>
      </c>
      <c r="VA1" s="1" t="s">
        <v>1101</v>
      </c>
      <c r="VB1" s="1" t="s">
        <v>1102</v>
      </c>
      <c r="VC1" s="1" t="s">
        <v>1103</v>
      </c>
      <c r="VD1" s="1" t="s">
        <v>1104</v>
      </c>
      <c r="VE1" s="1" t="s">
        <v>1105</v>
      </c>
      <c r="VF1" s="1" t="s">
        <v>1106</v>
      </c>
      <c r="VG1" s="1" t="s">
        <v>1107</v>
      </c>
      <c r="VH1" s="1" t="s">
        <v>2132</v>
      </c>
      <c r="VI1" s="1" t="s">
        <v>2133</v>
      </c>
      <c r="VJ1" s="1" t="s">
        <v>2134</v>
      </c>
      <c r="VK1" s="1" t="s">
        <v>1109</v>
      </c>
      <c r="VL1" s="1" t="s">
        <v>1110</v>
      </c>
      <c r="VM1" s="1" t="s">
        <v>1111</v>
      </c>
      <c r="VN1" s="1" t="s">
        <v>2135</v>
      </c>
      <c r="VO1" s="1" t="s">
        <v>1112</v>
      </c>
      <c r="VP1" s="1" t="s">
        <v>2136</v>
      </c>
      <c r="VQ1" s="1" t="s">
        <v>2137</v>
      </c>
      <c r="VR1" s="1" t="s">
        <v>2138</v>
      </c>
      <c r="VS1" s="1" t="s">
        <v>2139</v>
      </c>
      <c r="VT1" s="1" t="s">
        <v>2140</v>
      </c>
      <c r="VU1" s="1" t="s">
        <v>2141</v>
      </c>
      <c r="VV1" s="1" t="s">
        <v>2142</v>
      </c>
      <c r="VW1" s="1" t="s">
        <v>1114</v>
      </c>
      <c r="VX1" s="1" t="s">
        <v>1115</v>
      </c>
      <c r="VY1" s="1" t="s">
        <v>1116</v>
      </c>
      <c r="VZ1" s="1" t="s">
        <v>2143</v>
      </c>
      <c r="WA1" s="1" t="s">
        <v>1117</v>
      </c>
      <c r="WB1" s="1" t="s">
        <v>1118</v>
      </c>
      <c r="WC1" s="1" t="s">
        <v>1119</v>
      </c>
      <c r="WD1" s="1" t="s">
        <v>1120</v>
      </c>
      <c r="WE1" s="1" t="s">
        <v>2144</v>
      </c>
      <c r="WF1" s="1" t="s">
        <v>1121</v>
      </c>
      <c r="WG1" s="1" t="s">
        <v>1122</v>
      </c>
      <c r="WH1" s="1" t="s">
        <v>1123</v>
      </c>
      <c r="WI1" s="1" t="s">
        <v>1124</v>
      </c>
      <c r="WJ1" s="1" t="s">
        <v>2145</v>
      </c>
      <c r="WK1" s="1" t="s">
        <v>1125</v>
      </c>
      <c r="WL1" s="1" t="s">
        <v>1126</v>
      </c>
      <c r="WM1" s="1" t="s">
        <v>1127</v>
      </c>
      <c r="WN1" s="1" t="s">
        <v>1128</v>
      </c>
      <c r="WO1" s="1" t="s">
        <v>1130</v>
      </c>
      <c r="WP1" s="1" t="s">
        <v>2146</v>
      </c>
      <c r="WQ1" s="1" t="s">
        <v>2147</v>
      </c>
      <c r="WR1" s="1" t="s">
        <v>2148</v>
      </c>
      <c r="WS1" s="1" t="s">
        <v>2149</v>
      </c>
      <c r="WT1" s="1" t="s">
        <v>2150</v>
      </c>
      <c r="WU1" s="1" t="s">
        <v>2151</v>
      </c>
      <c r="WV1" s="1" t="s">
        <v>2152</v>
      </c>
      <c r="WW1" s="1" t="s">
        <v>2153</v>
      </c>
      <c r="WX1" s="1" t="s">
        <v>2154</v>
      </c>
      <c r="WY1" s="1" t="s">
        <v>2155</v>
      </c>
      <c r="WZ1" s="1" t="s">
        <v>2156</v>
      </c>
      <c r="XA1" s="1" t="s">
        <v>2157</v>
      </c>
      <c r="XB1" s="1" t="s">
        <v>2158</v>
      </c>
      <c r="XC1" s="1" t="s">
        <v>2159</v>
      </c>
      <c r="XD1" s="1" t="s">
        <v>2160</v>
      </c>
      <c r="XE1" s="1" t="s">
        <v>2161</v>
      </c>
      <c r="XF1" s="1" t="s">
        <v>2162</v>
      </c>
      <c r="XG1" s="1" t="s">
        <v>2163</v>
      </c>
      <c r="XH1" s="1" t="s">
        <v>2164</v>
      </c>
      <c r="XI1" s="1" t="s">
        <v>2165</v>
      </c>
      <c r="XJ1" s="1" t="s">
        <v>2166</v>
      </c>
      <c r="XK1" s="1" t="s">
        <v>2167</v>
      </c>
      <c r="XL1" s="1" t="s">
        <v>1137</v>
      </c>
      <c r="XM1" s="1" t="s">
        <v>1138</v>
      </c>
      <c r="XN1" s="1" t="s">
        <v>1139</v>
      </c>
      <c r="XO1" s="1" t="s">
        <v>1140</v>
      </c>
      <c r="XP1" s="1" t="s">
        <v>1141</v>
      </c>
      <c r="XQ1" s="1" t="s">
        <v>1142</v>
      </c>
      <c r="XR1" s="1" t="s">
        <v>1143</v>
      </c>
      <c r="XS1" s="1" t="s">
        <v>1144</v>
      </c>
      <c r="XT1" s="1" t="s">
        <v>1145</v>
      </c>
      <c r="XU1" s="1" t="s">
        <v>1146</v>
      </c>
      <c r="XV1" s="1" t="s">
        <v>1147</v>
      </c>
      <c r="XW1" s="1" t="s">
        <v>1148</v>
      </c>
      <c r="XX1" s="1" t="s">
        <v>1149</v>
      </c>
      <c r="XY1" s="1" t="s">
        <v>2168</v>
      </c>
      <c r="XZ1" s="1" t="s">
        <v>2169</v>
      </c>
      <c r="YA1" s="1" t="s">
        <v>1150</v>
      </c>
      <c r="YB1" s="1" t="s">
        <v>1151</v>
      </c>
      <c r="YC1" s="1" t="s">
        <v>1152</v>
      </c>
      <c r="YD1" s="1" t="s">
        <v>2170</v>
      </c>
      <c r="YE1" s="1" t="s">
        <v>1153</v>
      </c>
      <c r="YF1" s="1" t="s">
        <v>1154</v>
      </c>
      <c r="YG1" s="1" t="s">
        <v>1155</v>
      </c>
      <c r="YH1" s="1" t="s">
        <v>1156</v>
      </c>
      <c r="YI1" s="1" t="s">
        <v>1157</v>
      </c>
      <c r="YJ1" s="1" t="s">
        <v>1158</v>
      </c>
      <c r="YK1" s="1" t="s">
        <v>1159</v>
      </c>
      <c r="YL1" s="1" t="s">
        <v>1160</v>
      </c>
      <c r="YM1" s="1" t="s">
        <v>1161</v>
      </c>
      <c r="YN1" s="1" t="s">
        <v>1162</v>
      </c>
      <c r="YO1" s="1" t="s">
        <v>1163</v>
      </c>
      <c r="YP1" s="1" t="s">
        <v>1164</v>
      </c>
      <c r="YQ1" s="1" t="s">
        <v>1165</v>
      </c>
      <c r="YR1" s="1" t="s">
        <v>1168</v>
      </c>
      <c r="YS1" s="1" t="s">
        <v>1169</v>
      </c>
      <c r="YT1" s="1" t="s">
        <v>1170</v>
      </c>
      <c r="YU1" s="1" t="s">
        <v>1171</v>
      </c>
      <c r="YV1" s="1" t="s">
        <v>1172</v>
      </c>
      <c r="YW1" s="1" t="s">
        <v>1173</v>
      </c>
      <c r="YX1" s="1" t="s">
        <v>1174</v>
      </c>
      <c r="YY1" s="1" t="s">
        <v>1175</v>
      </c>
      <c r="YZ1" s="1" t="s">
        <v>1176</v>
      </c>
      <c r="ZA1" s="1" t="s">
        <v>1177</v>
      </c>
      <c r="ZB1" s="1" t="s">
        <v>1178</v>
      </c>
      <c r="ZC1" s="1" t="s">
        <v>1179</v>
      </c>
      <c r="ZD1" s="1" t="s">
        <v>1180</v>
      </c>
      <c r="ZE1" s="1" t="s">
        <v>1181</v>
      </c>
      <c r="ZF1" s="1" t="s">
        <v>1182</v>
      </c>
      <c r="ZG1" s="1" t="s">
        <v>1183</v>
      </c>
      <c r="ZH1" s="1" t="s">
        <v>2171</v>
      </c>
      <c r="ZI1" s="1" t="s">
        <v>2172</v>
      </c>
      <c r="ZJ1" s="1" t="s">
        <v>1185</v>
      </c>
      <c r="ZK1" s="1" t="s">
        <v>1186</v>
      </c>
      <c r="ZL1" s="1" t="s">
        <v>1187</v>
      </c>
      <c r="ZM1" s="1" t="s">
        <v>1188</v>
      </c>
      <c r="ZN1" s="1" t="s">
        <v>2173</v>
      </c>
      <c r="ZO1" s="1" t="s">
        <v>2174</v>
      </c>
      <c r="ZP1" s="1" t="s">
        <v>2175</v>
      </c>
      <c r="ZQ1" s="1" t="s">
        <v>2176</v>
      </c>
      <c r="ZR1" s="1" t="s">
        <v>2177</v>
      </c>
      <c r="ZS1" s="1" t="s">
        <v>2178</v>
      </c>
      <c r="ZT1" s="1" t="s">
        <v>2179</v>
      </c>
      <c r="ZU1" s="1" t="s">
        <v>2180</v>
      </c>
      <c r="ZV1" s="1" t="s">
        <v>2181</v>
      </c>
      <c r="ZW1" s="1" t="s">
        <v>1190</v>
      </c>
      <c r="ZX1" s="1" t="s">
        <v>1191</v>
      </c>
      <c r="ZY1" s="1" t="s">
        <v>1192</v>
      </c>
      <c r="ZZ1" s="1" t="s">
        <v>1193</v>
      </c>
      <c r="AAA1" s="1" t="s">
        <v>1194</v>
      </c>
      <c r="AAB1" s="1" t="s">
        <v>1195</v>
      </c>
      <c r="AAC1" s="1" t="s">
        <v>1196</v>
      </c>
      <c r="AAD1" s="1" t="s">
        <v>2182</v>
      </c>
      <c r="AAE1" s="1" t="s">
        <v>1197</v>
      </c>
      <c r="AAF1" s="1" t="s">
        <v>1198</v>
      </c>
      <c r="AAG1" s="1" t="s">
        <v>1199</v>
      </c>
      <c r="AAH1" s="1" t="s">
        <v>1200</v>
      </c>
      <c r="AAI1" s="1" t="s">
        <v>1201</v>
      </c>
      <c r="AAJ1" s="1" t="s">
        <v>1202</v>
      </c>
      <c r="AAK1" s="1" t="s">
        <v>1204</v>
      </c>
      <c r="AAL1" s="1" t="s">
        <v>1205</v>
      </c>
      <c r="AAM1" s="1" t="s">
        <v>1206</v>
      </c>
      <c r="AAN1" s="1" t="s">
        <v>1208</v>
      </c>
      <c r="AAO1" s="1" t="s">
        <v>1209</v>
      </c>
      <c r="AAP1" s="1" t="s">
        <v>1210</v>
      </c>
      <c r="AAQ1" s="1" t="s">
        <v>1211</v>
      </c>
      <c r="AAR1" s="1" t="s">
        <v>2183</v>
      </c>
      <c r="AAS1" s="1" t="s">
        <v>1212</v>
      </c>
      <c r="AAT1" s="1" t="s">
        <v>1213</v>
      </c>
      <c r="AAU1" s="1" t="s">
        <v>1214</v>
      </c>
      <c r="AAV1" s="1" t="s">
        <v>1215</v>
      </c>
      <c r="AAW1" s="1" t="s">
        <v>1216</v>
      </c>
      <c r="AAX1" s="1" t="s">
        <v>1217</v>
      </c>
      <c r="AAY1" s="1" t="s">
        <v>1218</v>
      </c>
      <c r="AAZ1" s="1" t="s">
        <v>1219</v>
      </c>
      <c r="ABA1" s="1" t="s">
        <v>1220</v>
      </c>
      <c r="ABB1" s="1" t="s">
        <v>1221</v>
      </c>
      <c r="ABC1" s="1" t="s">
        <v>1225</v>
      </c>
      <c r="ABD1" s="1" t="s">
        <v>1226</v>
      </c>
      <c r="ABE1" s="1" t="s">
        <v>1227</v>
      </c>
      <c r="ABF1" s="1" t="s">
        <v>2184</v>
      </c>
      <c r="ABG1" s="1" t="s">
        <v>1228</v>
      </c>
      <c r="ABH1" s="1" t="s">
        <v>1229</v>
      </c>
      <c r="ABI1" s="1" t="s">
        <v>1230</v>
      </c>
      <c r="ABJ1" s="1" t="s">
        <v>1231</v>
      </c>
      <c r="ABK1" s="1" t="s">
        <v>2185</v>
      </c>
      <c r="ABL1" s="1" t="s">
        <v>1232</v>
      </c>
      <c r="ABM1" s="1" t="s">
        <v>1233</v>
      </c>
      <c r="ABN1" s="1" t="s">
        <v>1234</v>
      </c>
      <c r="ABO1" s="1" t="s">
        <v>1235</v>
      </c>
      <c r="ABP1" s="1" t="s">
        <v>1236</v>
      </c>
      <c r="ABQ1" s="1" t="s">
        <v>1237</v>
      </c>
      <c r="ABR1" s="1" t="s">
        <v>1238</v>
      </c>
      <c r="ABS1" s="1" t="s">
        <v>1239</v>
      </c>
      <c r="ABT1" s="1" t="s">
        <v>1240</v>
      </c>
      <c r="ABU1" s="1" t="s">
        <v>1244</v>
      </c>
      <c r="ABV1" s="1" t="s">
        <v>1245</v>
      </c>
      <c r="ABW1" s="1" t="s">
        <v>1246</v>
      </c>
      <c r="ABX1" s="1" t="s">
        <v>1247</v>
      </c>
      <c r="ABY1" s="1" t="s">
        <v>1248</v>
      </c>
      <c r="ABZ1" s="1" t="s">
        <v>1249</v>
      </c>
      <c r="ACA1" s="1" t="s">
        <v>1250</v>
      </c>
      <c r="ACB1" s="1" t="s">
        <v>1251</v>
      </c>
      <c r="ACC1" s="1" t="s">
        <v>1252</v>
      </c>
      <c r="ACD1" s="1" t="s">
        <v>1253</v>
      </c>
      <c r="ACE1" s="1" t="s">
        <v>1254</v>
      </c>
      <c r="ACF1" s="1" t="s">
        <v>1255</v>
      </c>
      <c r="ACG1" s="1" t="s">
        <v>1256</v>
      </c>
      <c r="ACH1" s="1" t="s">
        <v>1257</v>
      </c>
      <c r="ACI1" s="1" t="s">
        <v>1258</v>
      </c>
      <c r="ACJ1" s="1" t="s">
        <v>1259</v>
      </c>
      <c r="ACK1" s="1" t="s">
        <v>1260</v>
      </c>
      <c r="ACL1" s="1" t="s">
        <v>1263</v>
      </c>
      <c r="ACM1" s="1" t="s">
        <v>1264</v>
      </c>
      <c r="ACN1" s="1" t="s">
        <v>1265</v>
      </c>
      <c r="ACO1" s="1" t="s">
        <v>1266</v>
      </c>
      <c r="ACP1" s="1" t="s">
        <v>1267</v>
      </c>
      <c r="ACQ1" s="1" t="s">
        <v>2186</v>
      </c>
      <c r="ACR1" s="1" t="s">
        <v>2187</v>
      </c>
      <c r="ACS1" s="1" t="s">
        <v>2188</v>
      </c>
      <c r="ACT1" s="1" t="s">
        <v>2189</v>
      </c>
      <c r="ACU1" s="1" t="s">
        <v>2190</v>
      </c>
      <c r="ACV1" s="1" t="s">
        <v>2191</v>
      </c>
      <c r="ACW1" s="1" t="s">
        <v>1270</v>
      </c>
      <c r="ACX1" s="1" t="s">
        <v>1271</v>
      </c>
      <c r="ACY1" s="1" t="s">
        <v>1272</v>
      </c>
      <c r="ACZ1" s="1" t="s">
        <v>1273</v>
      </c>
      <c r="ADA1" s="1" t="s">
        <v>1274</v>
      </c>
      <c r="ADB1" s="1" t="s">
        <v>1275</v>
      </c>
      <c r="ADC1" s="1" t="s">
        <v>1276</v>
      </c>
      <c r="ADD1" s="1" t="s">
        <v>2192</v>
      </c>
      <c r="ADE1" s="1" t="s">
        <v>1277</v>
      </c>
      <c r="ADF1" s="1" t="s">
        <v>1278</v>
      </c>
      <c r="ADG1" s="1" t="s">
        <v>1279</v>
      </c>
      <c r="ADH1" s="1" t="s">
        <v>1280</v>
      </c>
      <c r="ADI1" s="1" t="s">
        <v>2193</v>
      </c>
      <c r="ADJ1" s="1" t="s">
        <v>1281</v>
      </c>
      <c r="ADK1" s="1" t="s">
        <v>1284</v>
      </c>
      <c r="ADL1" s="1" t="s">
        <v>1285</v>
      </c>
      <c r="ADM1" s="1" t="s">
        <v>1286</v>
      </c>
      <c r="ADN1" s="1" t="s">
        <v>1287</v>
      </c>
      <c r="ADO1" s="1" t="s">
        <v>1288</v>
      </c>
      <c r="ADP1" s="1" t="s">
        <v>1289</v>
      </c>
      <c r="ADQ1" s="1" t="s">
        <v>1290</v>
      </c>
      <c r="ADR1" s="1" t="s">
        <v>1291</v>
      </c>
      <c r="ADS1" s="1" t="s">
        <v>2194</v>
      </c>
      <c r="ADT1" s="1" t="s">
        <v>1292</v>
      </c>
      <c r="ADU1" s="1" t="s">
        <v>1293</v>
      </c>
      <c r="ADV1" s="1" t="s">
        <v>1294</v>
      </c>
      <c r="ADW1" s="1" t="s">
        <v>1295</v>
      </c>
      <c r="ADX1" s="1" t="s">
        <v>1296</v>
      </c>
      <c r="ADY1" s="1" t="s">
        <v>1297</v>
      </c>
      <c r="ADZ1" s="1" t="s">
        <v>1298</v>
      </c>
      <c r="AEA1" s="1" t="s">
        <v>1299</v>
      </c>
      <c r="AEB1" s="1" t="s">
        <v>1300</v>
      </c>
      <c r="AEC1" s="1" t="s">
        <v>1303</v>
      </c>
      <c r="AED1" s="1" t="s">
        <v>1304</v>
      </c>
      <c r="AEE1" s="1" t="s">
        <v>1305</v>
      </c>
      <c r="AEF1" s="1" t="s">
        <v>2195</v>
      </c>
      <c r="AEG1" s="1" t="s">
        <v>1306</v>
      </c>
      <c r="AEH1" s="1" t="s">
        <v>1307</v>
      </c>
      <c r="AEI1" s="1" t="s">
        <v>1308</v>
      </c>
      <c r="AEJ1" s="1" t="s">
        <v>1309</v>
      </c>
      <c r="AEK1" s="1" t="s">
        <v>1310</v>
      </c>
      <c r="AEL1" s="1" t="s">
        <v>1311</v>
      </c>
      <c r="AEM1" s="1" t="s">
        <v>1312</v>
      </c>
      <c r="AEN1" s="1" t="s">
        <v>1313</v>
      </c>
      <c r="AEO1" s="1" t="s">
        <v>1314</v>
      </c>
      <c r="AEP1" s="1" t="s">
        <v>1315</v>
      </c>
      <c r="AEQ1" s="1" t="s">
        <v>1316</v>
      </c>
      <c r="AER1" s="1" t="s">
        <v>1317</v>
      </c>
      <c r="AES1" s="1" t="s">
        <v>1318</v>
      </c>
      <c r="AET1" s="1" t="s">
        <v>1319</v>
      </c>
      <c r="AEU1" s="1" t="s">
        <v>1321</v>
      </c>
      <c r="AEV1" s="1" t="s">
        <v>1322</v>
      </c>
      <c r="AEW1" s="1" t="s">
        <v>1323</v>
      </c>
      <c r="AEX1" s="1" t="s">
        <v>1324</v>
      </c>
      <c r="AEY1" s="1" t="s">
        <v>2196</v>
      </c>
      <c r="AEZ1" s="1" t="s">
        <v>1325</v>
      </c>
      <c r="AFA1" s="1" t="s">
        <v>1326</v>
      </c>
      <c r="AFB1" s="1" t="s">
        <v>1327</v>
      </c>
      <c r="AFC1" s="1" t="s">
        <v>1328</v>
      </c>
      <c r="AFD1" s="1" t="s">
        <v>2197</v>
      </c>
      <c r="AFE1" s="1" t="s">
        <v>1329</v>
      </c>
      <c r="AFF1" s="1" t="s">
        <v>1330</v>
      </c>
      <c r="AFG1" s="1" t="s">
        <v>1331</v>
      </c>
      <c r="AFH1" s="1" t="s">
        <v>1332</v>
      </c>
      <c r="AFI1" s="1" t="s">
        <v>1333</v>
      </c>
      <c r="AFJ1" s="1" t="s">
        <v>1334</v>
      </c>
      <c r="AFK1" s="1" t="s">
        <v>1335</v>
      </c>
      <c r="AFL1" s="1" t="s">
        <v>1336</v>
      </c>
      <c r="AFM1" s="1" t="s">
        <v>1337</v>
      </c>
      <c r="AFN1" s="1" t="s">
        <v>1340</v>
      </c>
      <c r="AFO1" s="1" t="s">
        <v>1341</v>
      </c>
      <c r="AFP1" s="1" t="s">
        <v>1342</v>
      </c>
      <c r="AFQ1" s="1" t="s">
        <v>2198</v>
      </c>
      <c r="AFR1" s="1" t="s">
        <v>1343</v>
      </c>
      <c r="AFS1" s="1" t="s">
        <v>2199</v>
      </c>
      <c r="AFT1" s="1" t="s">
        <v>2200</v>
      </c>
      <c r="AFU1" s="1" t="s">
        <v>2201</v>
      </c>
      <c r="AFV1" s="1" t="s">
        <v>2202</v>
      </c>
      <c r="AFW1" s="1" t="s">
        <v>2203</v>
      </c>
      <c r="AFX1" s="1" t="s">
        <v>2204</v>
      </c>
      <c r="AFY1" s="1" t="s">
        <v>2205</v>
      </c>
      <c r="AFZ1" s="1" t="s">
        <v>1345</v>
      </c>
      <c r="AGA1" s="1" t="s">
        <v>1346</v>
      </c>
      <c r="AGB1" s="1" t="s">
        <v>1347</v>
      </c>
      <c r="AGC1" s="1" t="s">
        <v>2206</v>
      </c>
      <c r="AGD1" s="1" t="s">
        <v>1348</v>
      </c>
      <c r="AGE1" s="1" t="s">
        <v>1349</v>
      </c>
      <c r="AGF1" s="1" t="s">
        <v>1350</v>
      </c>
      <c r="AGG1" s="1" t="s">
        <v>1351</v>
      </c>
      <c r="AGH1" s="1" t="s">
        <v>1352</v>
      </c>
      <c r="AGI1" s="1" t="s">
        <v>1353</v>
      </c>
      <c r="AGJ1" s="1" t="s">
        <v>1354</v>
      </c>
      <c r="AGK1" s="1" t="s">
        <v>1355</v>
      </c>
      <c r="AGL1" s="1" t="s">
        <v>2207</v>
      </c>
      <c r="AGM1" s="1" t="s">
        <v>1356</v>
      </c>
      <c r="AGN1" s="1" t="s">
        <v>1358</v>
      </c>
      <c r="AGO1" s="1" t="s">
        <v>1359</v>
      </c>
      <c r="AGP1" s="1" t="s">
        <v>1360</v>
      </c>
      <c r="AGQ1" s="1" t="s">
        <v>1362</v>
      </c>
      <c r="AGR1" s="1" t="s">
        <v>1363</v>
      </c>
      <c r="AGS1" s="1" t="s">
        <v>1364</v>
      </c>
      <c r="AGT1" s="1" t="s">
        <v>1365</v>
      </c>
      <c r="AGU1" s="1" t="s">
        <v>2208</v>
      </c>
      <c r="AGV1" s="1" t="s">
        <v>1366</v>
      </c>
      <c r="AGW1" s="1" t="s">
        <v>1367</v>
      </c>
      <c r="AGX1" s="1" t="s">
        <v>1368</v>
      </c>
      <c r="AGY1" s="1" t="s">
        <v>1369</v>
      </c>
      <c r="AGZ1" s="1" t="s">
        <v>2209</v>
      </c>
      <c r="AHA1" s="1" t="s">
        <v>1370</v>
      </c>
      <c r="AHB1" s="1" t="s">
        <v>1371</v>
      </c>
      <c r="AHC1" s="1" t="s">
        <v>1372</v>
      </c>
      <c r="AHD1" s="1" t="s">
        <v>1373</v>
      </c>
      <c r="AHE1" s="1" t="s">
        <v>1374</v>
      </c>
      <c r="AHF1" s="1" t="s">
        <v>1376</v>
      </c>
      <c r="AHG1" s="1" t="s">
        <v>1377</v>
      </c>
      <c r="AHH1" s="1" t="s">
        <v>1378</v>
      </c>
      <c r="AHI1" s="1" t="s">
        <v>2210</v>
      </c>
      <c r="AHJ1" s="1" t="s">
        <v>1379</v>
      </c>
      <c r="AHK1" s="1" t="s">
        <v>1380</v>
      </c>
      <c r="AHL1" s="1" t="s">
        <v>1381</v>
      </c>
      <c r="AHM1" s="1" t="s">
        <v>1382</v>
      </c>
      <c r="AHN1" s="1" t="s">
        <v>2211</v>
      </c>
      <c r="AHO1" s="1" t="s">
        <v>1383</v>
      </c>
      <c r="AHP1" s="1" t="s">
        <v>1384</v>
      </c>
      <c r="AHQ1" s="1" t="s">
        <v>1385</v>
      </c>
      <c r="AHR1" s="1" t="s">
        <v>1386</v>
      </c>
      <c r="AHS1" s="1" t="s">
        <v>1387</v>
      </c>
      <c r="AHT1" s="1" t="s">
        <v>1388</v>
      </c>
      <c r="AHU1" s="1" t="s">
        <v>1389</v>
      </c>
      <c r="AHV1" s="1" t="s">
        <v>1390</v>
      </c>
      <c r="AHW1" s="1" t="s">
        <v>1391</v>
      </c>
      <c r="AHX1" s="1" t="s">
        <v>1393</v>
      </c>
      <c r="AHY1" s="1" t="s">
        <v>1394</v>
      </c>
      <c r="AHZ1" s="1" t="s">
        <v>1395</v>
      </c>
      <c r="AIA1" s="1" t="s">
        <v>1396</v>
      </c>
      <c r="AIB1" s="1" t="s">
        <v>1397</v>
      </c>
      <c r="AIC1" s="1" t="s">
        <v>1398</v>
      </c>
      <c r="AID1" s="1" t="s">
        <v>1399</v>
      </c>
      <c r="AIE1" s="1" t="s">
        <v>1400</v>
      </c>
      <c r="AIF1" s="1" t="s">
        <v>1401</v>
      </c>
      <c r="AIG1" s="1" t="s">
        <v>1402</v>
      </c>
      <c r="AIH1" s="1" t="s">
        <v>1403</v>
      </c>
      <c r="AII1" s="1" t="s">
        <v>1404</v>
      </c>
      <c r="AIJ1" s="1" t="s">
        <v>1405</v>
      </c>
      <c r="AIK1" s="1" t="s">
        <v>2212</v>
      </c>
      <c r="AIL1" s="1" t="s">
        <v>1406</v>
      </c>
      <c r="AIM1" s="1" t="s">
        <v>1407</v>
      </c>
      <c r="AIN1" s="1" t="s">
        <v>1408</v>
      </c>
      <c r="AIO1" s="1" t="s">
        <v>1409</v>
      </c>
      <c r="AIP1" s="1" t="s">
        <v>1410</v>
      </c>
      <c r="AIQ1" s="1" t="s">
        <v>1411</v>
      </c>
      <c r="AIR1" s="1" t="s">
        <v>1415</v>
      </c>
      <c r="AIS1" s="1" t="s">
        <v>1416</v>
      </c>
      <c r="AIT1" s="1" t="s">
        <v>1417</v>
      </c>
      <c r="AIU1" s="1" t="s">
        <v>1419</v>
      </c>
      <c r="AIV1" s="1" t="s">
        <v>2213</v>
      </c>
      <c r="AIW1" s="1" t="s">
        <v>2214</v>
      </c>
      <c r="AIX1" s="1" t="s">
        <v>2215</v>
      </c>
      <c r="AIY1" s="1" t="s">
        <v>2216</v>
      </c>
      <c r="AIZ1" s="1" t="s">
        <v>2217</v>
      </c>
      <c r="AJA1" s="1" t="s">
        <v>2218</v>
      </c>
      <c r="AJB1" s="1" t="s">
        <v>1420</v>
      </c>
      <c r="AJC1" s="1" t="s">
        <v>2219</v>
      </c>
      <c r="AJD1" s="1" t="s">
        <v>2220</v>
      </c>
      <c r="AJE1" s="1" t="s">
        <v>2221</v>
      </c>
      <c r="AJF1" s="1" t="s">
        <v>2222</v>
      </c>
      <c r="AJG1" s="1" t="s">
        <v>1422</v>
      </c>
      <c r="AJH1" s="1" t="s">
        <v>1423</v>
      </c>
      <c r="AJI1" s="1" t="s">
        <v>1424</v>
      </c>
      <c r="AJJ1" s="1" t="s">
        <v>2223</v>
      </c>
      <c r="AJK1" s="1" t="s">
        <v>1425</v>
      </c>
      <c r="AJL1" s="1" t="s">
        <v>1426</v>
      </c>
      <c r="AJM1" s="1" t="s">
        <v>1427</v>
      </c>
      <c r="AJN1" s="1" t="s">
        <v>1428</v>
      </c>
      <c r="AJO1" s="1" t="s">
        <v>2224</v>
      </c>
      <c r="AJP1" s="1" t="s">
        <v>1429</v>
      </c>
      <c r="AJQ1" s="1" t="s">
        <v>1430</v>
      </c>
      <c r="AJR1" s="1" t="s">
        <v>1431</v>
      </c>
      <c r="AJS1" s="1" t="s">
        <v>1432</v>
      </c>
      <c r="AJT1" s="1" t="s">
        <v>1433</v>
      </c>
      <c r="AJU1" s="1" t="s">
        <v>1434</v>
      </c>
      <c r="AJV1" s="1" t="s">
        <v>2225</v>
      </c>
      <c r="AJW1" s="1" t="s">
        <v>1438</v>
      </c>
      <c r="AJX1" s="1" t="s">
        <v>1439</v>
      </c>
      <c r="AJY1" s="1" t="s">
        <v>1440</v>
      </c>
      <c r="AJZ1" s="1" t="s">
        <v>2226</v>
      </c>
      <c r="AKA1" s="1" t="s">
        <v>1441</v>
      </c>
      <c r="AKB1" s="1" t="s">
        <v>2227</v>
      </c>
      <c r="AKC1" s="1" t="s">
        <v>2228</v>
      </c>
      <c r="AKD1" s="1" t="s">
        <v>2229</v>
      </c>
      <c r="AKE1" s="1" t="s">
        <v>2230</v>
      </c>
      <c r="AKF1" s="1" t="s">
        <v>2231</v>
      </c>
      <c r="AKG1" s="1" t="s">
        <v>2232</v>
      </c>
      <c r="AKH1" s="1" t="s">
        <v>2233</v>
      </c>
      <c r="AKI1" s="1" t="s">
        <v>2234</v>
      </c>
      <c r="AKJ1" s="1" t="s">
        <v>2235</v>
      </c>
      <c r="AKK1" s="1" t="s">
        <v>2236</v>
      </c>
      <c r="AKL1" s="1" t="s">
        <v>2237</v>
      </c>
      <c r="AKM1" s="1" t="s">
        <v>2238</v>
      </c>
      <c r="AKN1" s="1" t="s">
        <v>2239</v>
      </c>
      <c r="AKO1" s="1" t="s">
        <v>2240</v>
      </c>
      <c r="AKP1" s="1" t="s">
        <v>2241</v>
      </c>
      <c r="AKQ1" s="1" t="s">
        <v>2242</v>
      </c>
      <c r="AKR1" s="1" t="s">
        <v>2243</v>
      </c>
      <c r="AKS1" s="1" t="s">
        <v>2244</v>
      </c>
      <c r="AKT1" s="1" t="s">
        <v>2245</v>
      </c>
      <c r="AKU1" s="1" t="s">
        <v>2246</v>
      </c>
      <c r="AKV1" s="1" t="s">
        <v>2247</v>
      </c>
      <c r="AKW1" s="1" t="s">
        <v>2248</v>
      </c>
      <c r="AKX1" s="1" t="s">
        <v>2249</v>
      </c>
      <c r="AKY1" s="1" t="s">
        <v>2250</v>
      </c>
      <c r="AKZ1" s="1" t="s">
        <v>2251</v>
      </c>
      <c r="ALA1" s="1" t="s">
        <v>2252</v>
      </c>
      <c r="ALB1" s="1" t="s">
        <v>2253</v>
      </c>
      <c r="ALC1" s="1" t="s">
        <v>2254</v>
      </c>
      <c r="ALD1" s="1" t="s">
        <v>2255</v>
      </c>
      <c r="ALE1" s="1" t="s">
        <v>2256</v>
      </c>
      <c r="ALF1" s="1" t="s">
        <v>2257</v>
      </c>
      <c r="ALG1" s="1" t="s">
        <v>2258</v>
      </c>
      <c r="ALH1" s="1" t="s">
        <v>2259</v>
      </c>
      <c r="ALI1" s="1" t="s">
        <v>2260</v>
      </c>
      <c r="ALJ1" s="1" t="s">
        <v>2261</v>
      </c>
      <c r="ALK1" s="1" t="s">
        <v>2262</v>
      </c>
      <c r="ALL1" s="1" t="s">
        <v>2263</v>
      </c>
      <c r="ALM1" s="1" t="s">
        <v>1445</v>
      </c>
      <c r="ALN1" s="1" t="s">
        <v>1446</v>
      </c>
      <c r="ALO1" s="1" t="s">
        <v>1447</v>
      </c>
      <c r="ALP1" s="1" t="s">
        <v>2264</v>
      </c>
      <c r="ALQ1" s="1" t="s">
        <v>1448</v>
      </c>
      <c r="ALR1" s="1" t="s">
        <v>1449</v>
      </c>
      <c r="ALS1" s="1" t="s">
        <v>1450</v>
      </c>
      <c r="ALT1" s="1" t="s">
        <v>1451</v>
      </c>
      <c r="ALU1" s="1" t="s">
        <v>1452</v>
      </c>
      <c r="ALV1" s="1" t="s">
        <v>1453</v>
      </c>
      <c r="ALW1" s="1" t="s">
        <v>1454</v>
      </c>
      <c r="ALX1" s="1" t="s">
        <v>1455</v>
      </c>
      <c r="ALY1" s="1" t="s">
        <v>2265</v>
      </c>
      <c r="ALZ1" s="1" t="s">
        <v>1456</v>
      </c>
      <c r="AMA1" s="1" t="s">
        <v>2266</v>
      </c>
      <c r="AMB1" s="1" t="s">
        <v>1458</v>
      </c>
      <c r="AMC1" s="1" t="s">
        <v>1459</v>
      </c>
      <c r="AMD1" s="1" t="s">
        <v>1460</v>
      </c>
      <c r="AME1" s="1" t="s">
        <v>2267</v>
      </c>
      <c r="AMF1" s="1" t="s">
        <v>1461</v>
      </c>
      <c r="AMG1" s="1" t="s">
        <v>1462</v>
      </c>
      <c r="AMH1" s="1" t="s">
        <v>1463</v>
      </c>
      <c r="AMI1" s="1" t="s">
        <v>1464</v>
      </c>
      <c r="AMJ1" s="1" t="s">
        <v>1465</v>
      </c>
      <c r="AMK1" s="1" t="s">
        <v>1466</v>
      </c>
      <c r="AML1" s="1" t="s">
        <v>1467</v>
      </c>
      <c r="AMM1" s="1" t="s">
        <v>1468</v>
      </c>
      <c r="AMN1" s="1" t="s">
        <v>1469</v>
      </c>
      <c r="AMO1" s="1" t="s">
        <v>1470</v>
      </c>
      <c r="AMP1" s="1" t="s">
        <v>1471</v>
      </c>
      <c r="AMQ1" s="1" t="s">
        <v>1472</v>
      </c>
      <c r="AMR1" s="1" t="s">
        <v>2268</v>
      </c>
      <c r="AMS1" s="1" t="s">
        <v>1473</v>
      </c>
      <c r="AMT1" s="1" t="s">
        <v>1476</v>
      </c>
      <c r="AMU1" s="1" t="s">
        <v>1477</v>
      </c>
      <c r="AMV1" s="1" t="s">
        <v>1478</v>
      </c>
      <c r="AMW1" s="1" t="s">
        <v>1479</v>
      </c>
      <c r="AMX1" s="1" t="s">
        <v>1480</v>
      </c>
      <c r="AMY1" s="1" t="s">
        <v>1481</v>
      </c>
      <c r="AMZ1" s="1" t="s">
        <v>1482</v>
      </c>
      <c r="ANA1" s="1" t="s">
        <v>2269</v>
      </c>
      <c r="ANB1" s="1" t="s">
        <v>1483</v>
      </c>
      <c r="ANC1" s="1" t="s">
        <v>1484</v>
      </c>
      <c r="AND1" s="1" t="s">
        <v>1485</v>
      </c>
      <c r="ANE1" s="1" t="s">
        <v>1486</v>
      </c>
      <c r="ANF1" s="1" t="s">
        <v>1488</v>
      </c>
      <c r="ANG1" s="1" t="s">
        <v>1489</v>
      </c>
      <c r="ANH1" s="1" t="s">
        <v>1490</v>
      </c>
      <c r="ANI1" s="1" t="s">
        <v>1491</v>
      </c>
      <c r="ANJ1" s="1" t="s">
        <v>2270</v>
      </c>
      <c r="ANK1" s="1" t="s">
        <v>1492</v>
      </c>
      <c r="ANL1" s="1" t="s">
        <v>1494</v>
      </c>
      <c r="ANM1" s="1" t="s">
        <v>1495</v>
      </c>
      <c r="ANN1" s="1" t="s">
        <v>1496</v>
      </c>
      <c r="ANO1" s="1" t="s">
        <v>1497</v>
      </c>
      <c r="ANP1" s="1" t="s">
        <v>2271</v>
      </c>
      <c r="ANQ1" s="1" t="s">
        <v>1498</v>
      </c>
      <c r="ANR1" s="1" t="s">
        <v>1499</v>
      </c>
      <c r="ANS1" s="1" t="s">
        <v>2272</v>
      </c>
      <c r="ANT1" s="1" t="s">
        <v>2273</v>
      </c>
      <c r="ANU1" s="1" t="s">
        <v>2274</v>
      </c>
      <c r="ANV1" s="1" t="s">
        <v>2275</v>
      </c>
      <c r="ANW1" s="1" t="s">
        <v>2276</v>
      </c>
      <c r="ANX1" s="1" t="s">
        <v>2277</v>
      </c>
      <c r="ANY1" s="1" t="s">
        <v>2278</v>
      </c>
      <c r="ANZ1" s="1" t="s">
        <v>1501</v>
      </c>
      <c r="AOA1" s="1" t="s">
        <v>2279</v>
      </c>
      <c r="AOB1" s="1" t="s">
        <v>2280</v>
      </c>
      <c r="AOC1" s="1" t="s">
        <v>2281</v>
      </c>
      <c r="AOD1" s="1" t="s">
        <v>2282</v>
      </c>
      <c r="AOE1" s="1" t="s">
        <v>2283</v>
      </c>
      <c r="AOF1" s="1" t="s">
        <v>1502</v>
      </c>
      <c r="AOG1" s="1" t="s">
        <v>1503</v>
      </c>
      <c r="AOH1" s="1" t="s">
        <v>1504</v>
      </c>
      <c r="AOI1" s="1" t="s">
        <v>2284</v>
      </c>
      <c r="AOJ1" s="1" t="s">
        <v>1505</v>
      </c>
      <c r="AOK1" s="1" t="s">
        <v>1506</v>
      </c>
      <c r="AOL1" s="1" t="s">
        <v>1507</v>
      </c>
      <c r="AOM1" s="1" t="s">
        <v>1508</v>
      </c>
      <c r="AON1" s="1" t="s">
        <v>1509</v>
      </c>
      <c r="AOO1" s="1" t="s">
        <v>1510</v>
      </c>
      <c r="AOP1" s="1" t="s">
        <v>1511</v>
      </c>
      <c r="AOQ1" s="1" t="s">
        <v>1512</v>
      </c>
      <c r="AOR1" s="1" t="s">
        <v>1513</v>
      </c>
      <c r="AOS1" s="1" t="s">
        <v>1515</v>
      </c>
      <c r="AOT1" s="1" t="s">
        <v>1516</v>
      </c>
      <c r="AOU1" s="1" t="s">
        <v>1520</v>
      </c>
      <c r="AOV1" s="1" t="s">
        <v>1521</v>
      </c>
      <c r="AOW1" s="1" t="s">
        <v>1522</v>
      </c>
      <c r="AOX1" s="1" t="s">
        <v>2285</v>
      </c>
      <c r="AOY1" s="1" t="s">
        <v>1523</v>
      </c>
      <c r="AOZ1" s="1" t="s">
        <v>2286</v>
      </c>
      <c r="APA1" s="1" t="s">
        <v>2287</v>
      </c>
      <c r="APB1" s="1" t="s">
        <v>2288</v>
      </c>
      <c r="APC1" s="1" t="s">
        <v>2289</v>
      </c>
      <c r="APD1" s="1" t="s">
        <v>2290</v>
      </c>
      <c r="APE1" s="1" t="s">
        <v>2291</v>
      </c>
      <c r="APF1" s="1" t="s">
        <v>2292</v>
      </c>
      <c r="APG1" s="1" t="s">
        <v>2293</v>
      </c>
      <c r="APH1" s="1" t="s">
        <v>2294</v>
      </c>
      <c r="API1" s="1" t="s">
        <v>2295</v>
      </c>
      <c r="APJ1" s="1" t="s">
        <v>2296</v>
      </c>
      <c r="APK1" s="1" t="s">
        <v>2297</v>
      </c>
      <c r="APL1" s="1" t="s">
        <v>2298</v>
      </c>
      <c r="APM1" s="1" t="s">
        <v>2299</v>
      </c>
      <c r="APN1" s="1" t="s">
        <v>2300</v>
      </c>
      <c r="APO1" s="1" t="s">
        <v>2301</v>
      </c>
      <c r="APP1" s="1" t="s">
        <v>2302</v>
      </c>
      <c r="APQ1" s="1" t="s">
        <v>2303</v>
      </c>
      <c r="APR1" s="1" t="s">
        <v>2304</v>
      </c>
      <c r="APS1" s="1" t="s">
        <v>2305</v>
      </c>
      <c r="APT1" s="1" t="s">
        <v>2306</v>
      </c>
      <c r="APU1" s="1" t="s">
        <v>2307</v>
      </c>
      <c r="APV1" s="1" t="s">
        <v>2308</v>
      </c>
      <c r="APW1" s="1" t="s">
        <v>2309</v>
      </c>
      <c r="APX1" s="1" t="s">
        <v>2310</v>
      </c>
      <c r="APY1" s="1" t="s">
        <v>1525</v>
      </c>
      <c r="APZ1" s="1" t="s">
        <v>2311</v>
      </c>
      <c r="AQA1" s="1" t="s">
        <v>2312</v>
      </c>
      <c r="AQB1" s="1" t="s">
        <v>2313</v>
      </c>
      <c r="AQC1" s="1" t="s">
        <v>2314</v>
      </c>
      <c r="AQD1" s="1" t="s">
        <v>2315</v>
      </c>
      <c r="AQE1" s="1" t="s">
        <v>2316</v>
      </c>
      <c r="AQF1" s="1" t="s">
        <v>2317</v>
      </c>
      <c r="AQG1" s="1" t="s">
        <v>2318</v>
      </c>
      <c r="AQH1" s="1" t="s">
        <v>2319</v>
      </c>
      <c r="AQI1" s="1" t="s">
        <v>2320</v>
      </c>
      <c r="AQJ1" s="1" t="s">
        <v>2321</v>
      </c>
      <c r="AQK1" s="1" t="s">
        <v>2322</v>
      </c>
      <c r="AQL1" s="1" t="s">
        <v>2323</v>
      </c>
      <c r="AQM1" s="1" t="s">
        <v>2324</v>
      </c>
      <c r="AQN1" s="1" t="s">
        <v>2325</v>
      </c>
      <c r="AQO1" s="1" t="s">
        <v>2326</v>
      </c>
      <c r="AQP1" s="1" t="s">
        <v>2327</v>
      </c>
      <c r="AQQ1" s="1" t="s">
        <v>2328</v>
      </c>
      <c r="AQR1" s="1" t="s">
        <v>2329</v>
      </c>
      <c r="AQS1" s="1" t="s">
        <v>2330</v>
      </c>
      <c r="AQT1" s="1" t="s">
        <v>2331</v>
      </c>
      <c r="AQU1" s="1" t="s">
        <v>2332</v>
      </c>
      <c r="AQV1" s="1" t="s">
        <v>2333</v>
      </c>
      <c r="AQW1" s="1" t="s">
        <v>2334</v>
      </c>
      <c r="AQX1" s="1" t="s">
        <v>2335</v>
      </c>
      <c r="AQY1" s="1" t="s">
        <v>2336</v>
      </c>
      <c r="AQZ1" s="1" t="s">
        <v>2337</v>
      </c>
      <c r="ARA1" s="1" t="s">
        <v>2338</v>
      </c>
      <c r="ARB1" s="1" t="s">
        <v>2339</v>
      </c>
      <c r="ARC1" s="1" t="s">
        <v>2340</v>
      </c>
      <c r="ARD1" s="1" t="s">
        <v>2341</v>
      </c>
      <c r="ARE1" s="1" t="s">
        <v>2342</v>
      </c>
      <c r="ARF1" s="1" t="s">
        <v>2343</v>
      </c>
      <c r="ARG1" s="1" t="s">
        <v>2344</v>
      </c>
      <c r="ARH1" s="1" t="s">
        <v>2345</v>
      </c>
      <c r="ARI1" s="1" t="s">
        <v>2346</v>
      </c>
      <c r="ARJ1" s="1" t="s">
        <v>2347</v>
      </c>
      <c r="ARK1" s="1" t="s">
        <v>2348</v>
      </c>
      <c r="ARL1" s="1" t="s">
        <v>2349</v>
      </c>
      <c r="ARM1" s="1" t="s">
        <v>2350</v>
      </c>
      <c r="ARN1" s="1" t="s">
        <v>2351</v>
      </c>
      <c r="ARO1" s="1" t="s">
        <v>2352</v>
      </c>
      <c r="ARP1" s="1" t="s">
        <v>2353</v>
      </c>
      <c r="ARQ1" s="1" t="s">
        <v>2354</v>
      </c>
      <c r="ARR1" s="1" t="s">
        <v>2355</v>
      </c>
      <c r="ARS1" s="1" t="s">
        <v>2356</v>
      </c>
      <c r="ART1" s="1" t="s">
        <v>2357</v>
      </c>
      <c r="ARU1" s="1" t="s">
        <v>2358</v>
      </c>
      <c r="ARV1" s="1" t="s">
        <v>2359</v>
      </c>
      <c r="ARW1" s="1" t="s">
        <v>2360</v>
      </c>
      <c r="ARX1" s="1" t="s">
        <v>2361</v>
      </c>
      <c r="ARY1" s="1" t="s">
        <v>1527</v>
      </c>
      <c r="ARZ1" s="1" t="s">
        <v>1528</v>
      </c>
      <c r="ASA1" s="1" t="s">
        <v>1529</v>
      </c>
      <c r="ASB1" s="1" t="s">
        <v>1530</v>
      </c>
      <c r="ASC1" s="1" t="s">
        <v>1531</v>
      </c>
      <c r="ASD1" s="1" t="s">
        <v>1532</v>
      </c>
      <c r="ASE1" s="1" t="s">
        <v>1533</v>
      </c>
      <c r="ASF1" s="1" t="s">
        <v>2362</v>
      </c>
      <c r="ASG1" s="1" t="s">
        <v>1534</v>
      </c>
      <c r="ASH1" s="1" t="s">
        <v>1535</v>
      </c>
      <c r="ASI1" s="1" t="s">
        <v>1536</v>
      </c>
      <c r="ASJ1" s="1" t="s">
        <v>1537</v>
      </c>
      <c r="ASK1" s="1" t="s">
        <v>2363</v>
      </c>
      <c r="ASL1" s="1" t="s">
        <v>1538</v>
      </c>
      <c r="ASM1" s="1" t="s">
        <v>1542</v>
      </c>
      <c r="ASN1" s="1" t="s">
        <v>1543</v>
      </c>
      <c r="ASO1" s="1" t="s">
        <v>1544</v>
      </c>
      <c r="ASP1" s="1" t="s">
        <v>1545</v>
      </c>
      <c r="ASQ1" s="1" t="s">
        <v>1546</v>
      </c>
      <c r="ASR1" s="1" t="s">
        <v>1547</v>
      </c>
      <c r="ASS1" s="1" t="s">
        <v>1548</v>
      </c>
      <c r="AST1" s="1" t="s">
        <v>1549</v>
      </c>
      <c r="ASU1" s="1" t="s">
        <v>1550</v>
      </c>
      <c r="ASV1" s="1" t="s">
        <v>1551</v>
      </c>
      <c r="ASW1" s="1" t="s">
        <v>1552</v>
      </c>
      <c r="ASX1" s="1" t="s">
        <v>1553</v>
      </c>
      <c r="ASY1" s="1" t="s">
        <v>1554</v>
      </c>
      <c r="ASZ1" s="1" t="s">
        <v>1556</v>
      </c>
      <c r="ATA1" s="1" t="s">
        <v>1557</v>
      </c>
      <c r="ATB1" s="1" t="s">
        <v>1558</v>
      </c>
      <c r="ATC1" s="1" t="s">
        <v>1559</v>
      </c>
      <c r="ATD1" s="1" t="s">
        <v>2364</v>
      </c>
      <c r="ATE1" s="1" t="s">
        <v>1560</v>
      </c>
      <c r="ATF1" s="1" t="s">
        <v>2365</v>
      </c>
      <c r="ATG1" s="1" t="s">
        <v>2366</v>
      </c>
      <c r="ATH1" s="1" t="s">
        <v>1562</v>
      </c>
      <c r="ATI1" s="1" t="s">
        <v>1563</v>
      </c>
      <c r="ATJ1" s="1" t="s">
        <v>1564</v>
      </c>
      <c r="ATK1" s="1" t="s">
        <v>1565</v>
      </c>
      <c r="ATL1" s="1" t="s">
        <v>1566</v>
      </c>
      <c r="ATM1" s="1" t="s">
        <v>1567</v>
      </c>
      <c r="ATN1" s="1" t="s">
        <v>1568</v>
      </c>
      <c r="ATO1" s="1" t="s">
        <v>2367</v>
      </c>
      <c r="ATP1" s="1" t="s">
        <v>1569</v>
      </c>
      <c r="ATQ1" s="1" t="s">
        <v>1570</v>
      </c>
      <c r="ATR1" s="1" t="s">
        <v>1571</v>
      </c>
      <c r="ATS1" s="1" t="s">
        <v>1572</v>
      </c>
      <c r="ATT1" s="1" t="s">
        <v>1573</v>
      </c>
      <c r="ATU1" s="1" t="s">
        <v>1574</v>
      </c>
      <c r="ATV1" s="1" t="s">
        <v>1575</v>
      </c>
      <c r="ATW1" s="1" t="s">
        <v>1576</v>
      </c>
      <c r="ATX1" s="1" t="s">
        <v>2368</v>
      </c>
      <c r="ATY1" s="1" t="s">
        <v>1577</v>
      </c>
      <c r="ATZ1" s="1" t="s">
        <v>1579</v>
      </c>
      <c r="AUA1" s="1" t="s">
        <v>1582</v>
      </c>
      <c r="AUB1" s="1" t="s">
        <v>1583</v>
      </c>
      <c r="AUC1" s="1" t="s">
        <v>1584</v>
      </c>
      <c r="AUD1" s="1" t="s">
        <v>2369</v>
      </c>
      <c r="AUE1" s="1" t="s">
        <v>1585</v>
      </c>
      <c r="AUF1" s="1" t="s">
        <v>2370</v>
      </c>
      <c r="AUG1" s="1" t="s">
        <v>2371</v>
      </c>
      <c r="AUH1" s="1" t="s">
        <v>2372</v>
      </c>
      <c r="AUI1" s="1" t="s">
        <v>2373</v>
      </c>
      <c r="AUJ1" s="1" t="s">
        <v>2374</v>
      </c>
      <c r="AUK1" s="1" t="s">
        <v>2375</v>
      </c>
      <c r="AUL1" s="1" t="s">
        <v>2376</v>
      </c>
      <c r="AUM1" s="1" t="s">
        <v>2377</v>
      </c>
      <c r="AUN1" s="1" t="s">
        <v>2378</v>
      </c>
      <c r="AUO1" s="1" t="s">
        <v>2379</v>
      </c>
      <c r="AUP1" s="1" t="s">
        <v>2380</v>
      </c>
      <c r="AUQ1" s="1" t="s">
        <v>2381</v>
      </c>
      <c r="AUR1" s="1" t="s">
        <v>2382</v>
      </c>
      <c r="AUS1" s="1" t="s">
        <v>2383</v>
      </c>
      <c r="AUT1" s="1" t="s">
        <v>2384</v>
      </c>
      <c r="AUU1" s="1" t="s">
        <v>1588</v>
      </c>
      <c r="AUV1" s="1" t="s">
        <v>1589</v>
      </c>
      <c r="AUW1" s="1" t="s">
        <v>1590</v>
      </c>
      <c r="AUX1" s="1" t="s">
        <v>2385</v>
      </c>
      <c r="AUY1" s="1" t="s">
        <v>1591</v>
      </c>
      <c r="AUZ1" s="1" t="s">
        <v>1592</v>
      </c>
      <c r="AVA1" s="1" t="s">
        <v>1593</v>
      </c>
      <c r="AVB1" s="1" t="s">
        <v>1594</v>
      </c>
      <c r="AVC1" s="1" t="s">
        <v>1595</v>
      </c>
      <c r="AVD1" s="1" t="s">
        <v>1596</v>
      </c>
      <c r="AVE1" s="1" t="s">
        <v>1597</v>
      </c>
      <c r="AVF1" s="1" t="s">
        <v>1598</v>
      </c>
      <c r="AVG1" s="1" t="s">
        <v>1599</v>
      </c>
      <c r="AVH1" s="1" t="s">
        <v>1600</v>
      </c>
      <c r="AVI1" s="1" t="s">
        <v>1602</v>
      </c>
      <c r="AVJ1" s="1" t="s">
        <v>1603</v>
      </c>
      <c r="AVK1" s="1" t="s">
        <v>1604</v>
      </c>
      <c r="AVL1" s="1" t="s">
        <v>1605</v>
      </c>
      <c r="AVM1" s="1" t="s">
        <v>1606</v>
      </c>
      <c r="AVN1" s="1" t="s">
        <v>1607</v>
      </c>
      <c r="AVO1" s="1" t="s">
        <v>1608</v>
      </c>
      <c r="AVP1" s="1" t="s">
        <v>1609</v>
      </c>
      <c r="AVQ1" s="1" t="s">
        <v>1610</v>
      </c>
      <c r="AVR1" s="1" t="s">
        <v>2386</v>
      </c>
      <c r="AVS1" s="1" t="s">
        <v>1611</v>
      </c>
      <c r="AVT1" s="1" t="s">
        <v>1612</v>
      </c>
      <c r="AVU1" s="1" t="s">
        <v>1613</v>
      </c>
      <c r="AVV1" s="1" t="s">
        <v>1614</v>
      </c>
      <c r="AVW1" s="1" t="s">
        <v>2387</v>
      </c>
      <c r="AVX1" s="1" t="s">
        <v>1615</v>
      </c>
      <c r="AVY1" s="1" t="s">
        <v>1616</v>
      </c>
      <c r="AVZ1" s="1" t="s">
        <v>1617</v>
      </c>
      <c r="AWA1" s="1" t="s">
        <v>1618</v>
      </c>
      <c r="AWB1" s="1" t="s">
        <v>2388</v>
      </c>
      <c r="AWC1" s="1" t="s">
        <v>1619</v>
      </c>
      <c r="AWD1" s="1" t="s">
        <v>2389</v>
      </c>
      <c r="AWE1" s="1" t="s">
        <v>2390</v>
      </c>
      <c r="AWF1" s="1" t="s">
        <v>1621</v>
      </c>
      <c r="AWG1" s="1" t="s">
        <v>1622</v>
      </c>
      <c r="AWH1" s="1" t="s">
        <v>1623</v>
      </c>
      <c r="AWI1" s="1" t="s">
        <v>2391</v>
      </c>
      <c r="AWJ1" s="1" t="s">
        <v>1624</v>
      </c>
      <c r="AWK1" s="1" t="s">
        <v>1625</v>
      </c>
      <c r="AWL1" s="1" t="s">
        <v>1626</v>
      </c>
      <c r="AWM1" s="1" t="s">
        <v>1627</v>
      </c>
      <c r="AWN1" s="1" t="s">
        <v>2392</v>
      </c>
      <c r="AWO1" s="1" t="s">
        <v>1628</v>
      </c>
      <c r="AWP1" s="1" t="s">
        <v>1629</v>
      </c>
      <c r="AWQ1" s="1" t="s">
        <v>1630</v>
      </c>
      <c r="AWR1" s="1" t="s">
        <v>1631</v>
      </c>
      <c r="AWS1" s="1" t="s">
        <v>1632</v>
      </c>
      <c r="AWT1" s="1" t="s">
        <v>1633</v>
      </c>
      <c r="AWU1" s="1" t="s">
        <v>1634</v>
      </c>
      <c r="AWV1" s="1" t="s">
        <v>1635</v>
      </c>
      <c r="AWW1" s="1" t="s">
        <v>1636</v>
      </c>
      <c r="AWX1" s="1" t="s">
        <v>1639</v>
      </c>
      <c r="AWY1" s="1" t="s">
        <v>1640</v>
      </c>
      <c r="AWZ1" s="1" t="s">
        <v>1641</v>
      </c>
      <c r="AXA1" s="1" t="s">
        <v>2393</v>
      </c>
      <c r="AXB1" s="1" t="s">
        <v>1642</v>
      </c>
      <c r="AXC1" s="1" t="s">
        <v>1643</v>
      </c>
      <c r="AXD1" s="1" t="s">
        <v>1644</v>
      </c>
      <c r="AXE1" s="1" t="s">
        <v>1645</v>
      </c>
      <c r="AXF1" s="1" t="s">
        <v>1646</v>
      </c>
      <c r="AXG1" s="1" t="s">
        <v>1647</v>
      </c>
      <c r="AXH1" s="1" t="s">
        <v>1648</v>
      </c>
      <c r="AXI1" s="1" t="s">
        <v>1649</v>
      </c>
      <c r="AXJ1" s="1" t="s">
        <v>1651</v>
      </c>
      <c r="AXK1" s="1" t="s">
        <v>1652</v>
      </c>
      <c r="AXL1" s="1" t="s">
        <v>1653</v>
      </c>
      <c r="AXM1" s="1" t="s">
        <v>1654</v>
      </c>
      <c r="AXN1" s="1" t="s">
        <v>1655</v>
      </c>
      <c r="AXO1" s="1" t="s">
        <v>2394</v>
      </c>
      <c r="AXP1" s="1" t="s">
        <v>1658</v>
      </c>
      <c r="AXQ1" s="1" t="s">
        <v>1659</v>
      </c>
      <c r="AXR1" s="1" t="s">
        <v>1660</v>
      </c>
      <c r="AXS1" s="1" t="s">
        <v>2395</v>
      </c>
      <c r="AXT1" s="1" t="s">
        <v>1661</v>
      </c>
      <c r="AXU1" s="1" t="s">
        <v>2396</v>
      </c>
      <c r="AXV1" s="1" t="s">
        <v>2397</v>
      </c>
      <c r="AXW1" s="1" t="s">
        <v>2398</v>
      </c>
      <c r="AXX1" s="1" t="s">
        <v>2399</v>
      </c>
      <c r="AXY1" s="1" t="s">
        <v>2400</v>
      </c>
      <c r="AXZ1" s="1" t="s">
        <v>2401</v>
      </c>
      <c r="AYA1" s="1" t="s">
        <v>2402</v>
      </c>
      <c r="AYB1" s="1" t="s">
        <v>2403</v>
      </c>
      <c r="AYC1" s="1" t="s">
        <v>1663</v>
      </c>
      <c r="AYD1" s="1" t="s">
        <v>1664</v>
      </c>
      <c r="AYE1" s="1" t="s">
        <v>1665</v>
      </c>
      <c r="AYF1" s="1" t="s">
        <v>1666</v>
      </c>
      <c r="AYG1" s="1" t="s">
        <v>1667</v>
      </c>
      <c r="AYH1" s="1" t="s">
        <v>1668</v>
      </c>
      <c r="AYI1" s="1" t="s">
        <v>1669</v>
      </c>
      <c r="AYJ1" s="1" t="s">
        <v>1670</v>
      </c>
      <c r="AYK1" s="1" t="s">
        <v>2404</v>
      </c>
      <c r="AYL1" s="1" t="s">
        <v>1671</v>
      </c>
      <c r="AYM1" s="1" t="s">
        <v>1672</v>
      </c>
      <c r="AYN1" s="1" t="s">
        <v>1673</v>
      </c>
      <c r="AYO1" s="1" t="s">
        <v>1674</v>
      </c>
      <c r="AYP1" s="1" t="s">
        <v>1675</v>
      </c>
      <c r="AYQ1" s="1" t="s">
        <v>1678</v>
      </c>
      <c r="AYR1" s="1" t="s">
        <v>1679</v>
      </c>
      <c r="AYS1" s="1" t="s">
        <v>1680</v>
      </c>
      <c r="AYT1" s="1" t="s">
        <v>1681</v>
      </c>
      <c r="AYU1" s="1" t="s">
        <v>1682</v>
      </c>
      <c r="AYV1" s="1" t="s">
        <v>1683</v>
      </c>
      <c r="AYW1" s="1" t="s">
        <v>1684</v>
      </c>
      <c r="AYX1" s="1" t="s">
        <v>1685</v>
      </c>
      <c r="AYY1" s="1" t="s">
        <v>1686</v>
      </c>
      <c r="AYZ1" s="1" t="s">
        <v>1687</v>
      </c>
      <c r="AZA1" s="1" t="s">
        <v>1688</v>
      </c>
      <c r="AZB1" s="1" t="s">
        <v>2405</v>
      </c>
      <c r="AZC1" s="1" t="s">
        <v>1689</v>
      </c>
      <c r="AZD1" s="1" t="s">
        <v>1690</v>
      </c>
      <c r="AZE1" s="1" t="s">
        <v>1691</v>
      </c>
      <c r="AZF1" s="1" t="s">
        <v>1692</v>
      </c>
      <c r="AZG1" s="1" t="s">
        <v>1693</v>
      </c>
      <c r="AZH1" s="1" t="s">
        <v>1694</v>
      </c>
      <c r="AZI1" s="1" t="s">
        <v>1698</v>
      </c>
      <c r="AZJ1" s="1" t="s">
        <v>1699</v>
      </c>
      <c r="AZK1" s="1" t="s">
        <v>1700</v>
      </c>
      <c r="AZL1" s="1" t="s">
        <v>1701</v>
      </c>
      <c r="AZM1" s="1" t="s">
        <v>2406</v>
      </c>
      <c r="AZN1" s="1" t="s">
        <v>1702</v>
      </c>
      <c r="AZO1" s="1" t="s">
        <v>1703</v>
      </c>
      <c r="AZP1" s="1" t="s">
        <v>1704</v>
      </c>
      <c r="AZQ1" s="1" t="s">
        <v>1705</v>
      </c>
      <c r="AZR1" s="1" t="s">
        <v>1707</v>
      </c>
      <c r="AZS1" s="1" t="s">
        <v>1708</v>
      </c>
      <c r="AZT1" s="1" t="s">
        <v>1709</v>
      </c>
      <c r="AZU1" s="1" t="s">
        <v>1710</v>
      </c>
      <c r="AZV1" s="1" t="s">
        <v>2407</v>
      </c>
      <c r="AZW1" s="1" t="s">
        <v>1711</v>
      </c>
      <c r="AZX1" s="1" t="s">
        <v>1712</v>
      </c>
      <c r="AZY1" s="1" t="s">
        <v>1713</v>
      </c>
      <c r="AZZ1" s="1" t="s">
        <v>1714</v>
      </c>
      <c r="BAA1" s="1" t="s">
        <v>1716</v>
      </c>
      <c r="BAB1" s="1" t="s">
        <v>1718</v>
      </c>
      <c r="BAC1" s="1" t="s">
        <v>1719</v>
      </c>
      <c r="BAD1" s="1" t="s">
        <v>1720</v>
      </c>
      <c r="BAE1" s="1" t="s">
        <v>1721</v>
      </c>
      <c r="BAF1" s="1" t="s">
        <v>1722</v>
      </c>
      <c r="BAG1" s="1" t="s">
        <v>1723</v>
      </c>
      <c r="BAH1" s="1" t="s">
        <v>1724</v>
      </c>
      <c r="BAI1" s="1" t="s">
        <v>1725</v>
      </c>
      <c r="BAJ1" s="1" t="s">
        <v>1726</v>
      </c>
      <c r="BAK1" s="1" t="s">
        <v>1727</v>
      </c>
      <c r="BAL1" s="1" t="s">
        <v>1728</v>
      </c>
      <c r="BAM1" s="1" t="s">
        <v>1729</v>
      </c>
      <c r="BAN1" s="1" t="s">
        <v>1730</v>
      </c>
      <c r="BAO1" s="1" t="s">
        <v>1731</v>
      </c>
      <c r="BAP1" s="1" t="s">
        <v>1732</v>
      </c>
      <c r="BAQ1" s="1" t="s">
        <v>1733</v>
      </c>
      <c r="BAR1" s="1" t="s">
        <v>2408</v>
      </c>
      <c r="BAS1" s="1" t="s">
        <v>1734</v>
      </c>
      <c r="BAT1" s="1" t="s">
        <v>1738</v>
      </c>
      <c r="BAU1" s="1" t="s">
        <v>1739</v>
      </c>
      <c r="BAV1" s="1" t="s">
        <v>1740</v>
      </c>
      <c r="BAW1" s="1" t="s">
        <v>1741</v>
      </c>
      <c r="BAX1" s="1" t="s">
        <v>1742</v>
      </c>
      <c r="BAY1" s="1" t="s">
        <v>2409</v>
      </c>
      <c r="BAZ1" s="1" t="s">
        <v>2410</v>
      </c>
      <c r="BBA1" s="1" t="s">
        <v>2411</v>
      </c>
      <c r="BBB1" s="1" t="s">
        <v>2412</v>
      </c>
      <c r="BBC1" s="1" t="s">
        <v>2413</v>
      </c>
      <c r="BBD1" s="1" t="s">
        <v>2414</v>
      </c>
      <c r="BBE1" s="1" t="s">
        <v>2415</v>
      </c>
      <c r="BBF1" s="1" t="s">
        <v>2416</v>
      </c>
      <c r="BBG1" s="1" t="s">
        <v>2417</v>
      </c>
      <c r="BBH1" s="1" t="s">
        <v>2418</v>
      </c>
      <c r="BBI1" s="1" t="s">
        <v>2419</v>
      </c>
      <c r="BBJ1" s="1" t="s">
        <v>1744</v>
      </c>
      <c r="BBK1" s="1" t="s">
        <v>1745</v>
      </c>
      <c r="BBL1" s="1" t="s">
        <v>1746</v>
      </c>
      <c r="BBM1" s="1" t="s">
        <v>1747</v>
      </c>
      <c r="BBN1" s="1" t="s">
        <v>1748</v>
      </c>
      <c r="BBO1" s="1" t="s">
        <v>1749</v>
      </c>
      <c r="BBP1" s="1" t="s">
        <v>1750</v>
      </c>
      <c r="BBQ1" s="1" t="s">
        <v>1751</v>
      </c>
      <c r="BBR1" s="1" t="s">
        <v>1752</v>
      </c>
      <c r="BBS1" s="1" t="s">
        <v>1753</v>
      </c>
      <c r="BBT1" s="1" t="s">
        <v>1754</v>
      </c>
      <c r="BBU1" s="1" t="s">
        <v>1755</v>
      </c>
      <c r="BBV1" s="1" t="s">
        <v>1756</v>
      </c>
      <c r="BBW1" s="1" t="s">
        <v>1757</v>
      </c>
      <c r="BBX1" s="1" t="s">
        <v>1760</v>
      </c>
      <c r="BBY1" s="1" t="s">
        <v>1761</v>
      </c>
      <c r="BBZ1" s="1" t="s">
        <v>1762</v>
      </c>
      <c r="BCA1" s="1" t="s">
        <v>1763</v>
      </c>
      <c r="BCB1" s="1" t="s">
        <v>1764</v>
      </c>
      <c r="BCC1" s="1" t="s">
        <v>2420</v>
      </c>
      <c r="BCD1" s="1" t="s">
        <v>2421</v>
      </c>
      <c r="BCE1" s="1" t="s">
        <v>2422</v>
      </c>
      <c r="BCF1" s="1" t="s">
        <v>2423</v>
      </c>
      <c r="BCG1" s="1" t="s">
        <v>2424</v>
      </c>
      <c r="BCH1" s="1" t="s">
        <v>2425</v>
      </c>
      <c r="BCI1" s="1" t="s">
        <v>2426</v>
      </c>
      <c r="BCJ1" s="1" t="s">
        <v>2427</v>
      </c>
      <c r="BCK1" s="1" t="s">
        <v>2428</v>
      </c>
      <c r="BCL1" s="1" t="s">
        <v>2429</v>
      </c>
      <c r="BCM1" s="1" t="s">
        <v>2430</v>
      </c>
      <c r="BCN1" s="1" t="s">
        <v>2431</v>
      </c>
      <c r="BCO1" s="1" t="s">
        <v>2432</v>
      </c>
      <c r="BCP1" s="1" t="s">
        <v>2433</v>
      </c>
      <c r="BCQ1" s="1" t="s">
        <v>2434</v>
      </c>
      <c r="BCR1" s="1" t="s">
        <v>2435</v>
      </c>
      <c r="BCS1" s="1" t="s">
        <v>2436</v>
      </c>
      <c r="BCT1" s="1" t="s">
        <v>2437</v>
      </c>
      <c r="BCU1" s="1" t="s">
        <v>1768</v>
      </c>
      <c r="BCV1" s="1" t="s">
        <v>2438</v>
      </c>
      <c r="BCW1" s="1" t="s">
        <v>2439</v>
      </c>
      <c r="BCX1" s="1" t="s">
        <v>2440</v>
      </c>
      <c r="BCY1" s="1" t="s">
        <v>2441</v>
      </c>
      <c r="BCZ1" s="1" t="s">
        <v>2442</v>
      </c>
      <c r="BDA1" s="1" t="s">
        <v>2443</v>
      </c>
      <c r="BDB1" s="1" t="s">
        <v>2444</v>
      </c>
      <c r="BDC1" s="1" t="s">
        <v>2445</v>
      </c>
      <c r="BDD1" s="1" t="s">
        <v>2446</v>
      </c>
      <c r="BDE1" s="1" t="s">
        <v>2447</v>
      </c>
      <c r="BDF1" s="1" t="s">
        <v>2448</v>
      </c>
      <c r="BDG1" s="1" t="s">
        <v>2449</v>
      </c>
      <c r="BDH1" s="1" t="s">
        <v>2450</v>
      </c>
      <c r="BDI1" s="1" t="s">
        <v>1771</v>
      </c>
      <c r="BDJ1" s="1" t="s">
        <v>2451</v>
      </c>
      <c r="BDK1" s="1" t="s">
        <v>1772</v>
      </c>
      <c r="BDL1" s="1" t="s">
        <v>1773</v>
      </c>
      <c r="BDM1" s="1" t="s">
        <v>1774</v>
      </c>
      <c r="BDN1" s="1" t="s">
        <v>2452</v>
      </c>
      <c r="BDO1" s="1" t="s">
        <v>1775</v>
      </c>
      <c r="BDP1" s="1" t="s">
        <v>1776</v>
      </c>
      <c r="BDQ1" s="1" t="s">
        <v>1777</v>
      </c>
      <c r="BDR1" s="1" t="s">
        <v>1778</v>
      </c>
      <c r="BDS1" s="1" t="s">
        <v>2453</v>
      </c>
      <c r="BDT1" s="1" t="s">
        <v>1779</v>
      </c>
      <c r="BDU1" s="1" t="s">
        <v>1780</v>
      </c>
      <c r="BDV1" s="1" t="s">
        <v>1781</v>
      </c>
      <c r="BDW1" s="1" t="s">
        <v>1782</v>
      </c>
      <c r="BDX1" s="1" t="s">
        <v>1783</v>
      </c>
      <c r="BDY1" s="1" t="s">
        <v>2454</v>
      </c>
      <c r="BDZ1" s="1" t="s">
        <v>1787</v>
      </c>
      <c r="BEA1" s="1" t="s">
        <v>1788</v>
      </c>
      <c r="BEB1" s="1" t="s">
        <v>1789</v>
      </c>
      <c r="BEC1" s="1" t="s">
        <v>2455</v>
      </c>
      <c r="BED1" s="1" t="s">
        <v>1790</v>
      </c>
      <c r="BEE1" s="1" t="s">
        <v>1791</v>
      </c>
      <c r="BEF1" s="1" t="s">
        <v>1792</v>
      </c>
      <c r="BEG1" s="1" t="s">
        <v>1793</v>
      </c>
      <c r="BEH1" s="1" t="s">
        <v>1794</v>
      </c>
      <c r="BEI1" s="1" t="s">
        <v>1795</v>
      </c>
      <c r="BEJ1" s="1" t="s">
        <v>1796</v>
      </c>
      <c r="BEK1" s="1" t="s">
        <v>1797</v>
      </c>
      <c r="BEL1" s="1" t="s">
        <v>1798</v>
      </c>
      <c r="BEM1" s="1" t="s">
        <v>1799</v>
      </c>
      <c r="BEN1" s="1" t="s">
        <v>1800</v>
      </c>
      <c r="BEO1" s="1" t="s">
        <v>1801</v>
      </c>
      <c r="BEP1" s="1" t="s">
        <v>1802</v>
      </c>
      <c r="BEQ1" s="1" t="s">
        <v>2456</v>
      </c>
      <c r="BER1" s="1" t="s">
        <v>1803</v>
      </c>
      <c r="BES1" s="1" t="s">
        <v>1805</v>
      </c>
      <c r="BET1" s="1" t="s">
        <v>1808</v>
      </c>
      <c r="BEU1" s="1" t="s">
        <v>1809</v>
      </c>
      <c r="BEV1" s="1" t="s">
        <v>1810</v>
      </c>
      <c r="BEW1" s="1" t="s">
        <v>2457</v>
      </c>
      <c r="BEX1" s="1" t="s">
        <v>1811</v>
      </c>
      <c r="BEY1" s="1" t="s">
        <v>1812</v>
      </c>
      <c r="BEZ1" s="1" t="s">
        <v>1813</v>
      </c>
      <c r="BFA1" s="1" t="s">
        <v>1814</v>
      </c>
      <c r="BFB1" s="1" t="s">
        <v>2458</v>
      </c>
      <c r="BFC1" s="1" t="s">
        <v>1815</v>
      </c>
      <c r="BFD1" s="1" t="s">
        <v>1816</v>
      </c>
      <c r="BFE1" s="1" t="s">
        <v>1817</v>
      </c>
      <c r="BFF1" s="1" t="s">
        <v>1818</v>
      </c>
      <c r="BFG1" s="1" t="s">
        <v>1819</v>
      </c>
      <c r="BFH1" s="1" t="s">
        <v>1820</v>
      </c>
      <c r="BFI1" s="1" t="s">
        <v>1821</v>
      </c>
      <c r="BFJ1" s="1" t="s">
        <v>1822</v>
      </c>
      <c r="BFK1" s="1" t="s">
        <v>2459</v>
      </c>
      <c r="BFL1" s="1" t="s">
        <v>1823</v>
      </c>
      <c r="BFM1" s="1" t="s">
        <v>1829</v>
      </c>
      <c r="BFN1" s="1" t="s">
        <v>1830</v>
      </c>
      <c r="BFO1" s="1" t="s">
        <v>1831</v>
      </c>
      <c r="BFP1" s="1" t="s">
        <v>2460</v>
      </c>
      <c r="BFQ1" s="1" t="s">
        <v>1832</v>
      </c>
      <c r="BFR1" s="1" t="s">
        <v>2461</v>
      </c>
      <c r="BFS1" s="1" t="s">
        <v>2462</v>
      </c>
      <c r="BFT1" s="1" t="s">
        <v>2463</v>
      </c>
      <c r="BFU1" s="1" t="s">
        <v>2464</v>
      </c>
      <c r="BFV1" s="1" t="s">
        <v>2465</v>
      </c>
      <c r="BFW1" s="1" t="s">
        <v>2466</v>
      </c>
      <c r="BFX1" s="1" t="s">
        <v>2467</v>
      </c>
      <c r="BFY1" s="1" t="s">
        <v>2468</v>
      </c>
      <c r="BFZ1" s="1" t="s">
        <v>2469</v>
      </c>
      <c r="BGA1" s="1" t="s">
        <v>2470</v>
      </c>
      <c r="BGB1" s="1" t="s">
        <v>2471</v>
      </c>
      <c r="BGC1" s="1" t="s">
        <v>1834</v>
      </c>
      <c r="BGD1" s="1" t="s">
        <v>1835</v>
      </c>
      <c r="BGE1" s="1" t="s">
        <v>1836</v>
      </c>
      <c r="BGF1" s="1" t="s">
        <v>1837</v>
      </c>
      <c r="BGG1" s="1" t="s">
        <v>1838</v>
      </c>
      <c r="BGH1" s="1" t="s">
        <v>1839</v>
      </c>
      <c r="BGI1" s="1" t="s">
        <v>1840</v>
      </c>
      <c r="BGJ1" s="1" t="s">
        <v>1841</v>
      </c>
      <c r="BGK1" s="1" t="s">
        <v>1843</v>
      </c>
      <c r="BGL1" s="1" t="s">
        <v>1844</v>
      </c>
      <c r="BGM1" s="1" t="s">
        <v>1845</v>
      </c>
      <c r="BGN1" s="1" t="s">
        <v>1846</v>
      </c>
      <c r="BGO1" s="1" t="s">
        <v>1847</v>
      </c>
      <c r="BGP1" s="1" t="s">
        <v>1848</v>
      </c>
      <c r="BGQ1" s="1" t="s">
        <v>2472</v>
      </c>
      <c r="BGR1" s="1" t="s">
        <v>1849</v>
      </c>
      <c r="BGS1" s="1" t="s">
        <v>2473</v>
      </c>
      <c r="BGT1" s="1" t="s">
        <v>1850</v>
      </c>
      <c r="BGU1" s="1" t="s">
        <v>1851</v>
      </c>
      <c r="BGV1" s="1" t="s">
        <v>1852</v>
      </c>
      <c r="BGW1" s="1" t="s">
        <v>2474</v>
      </c>
      <c r="BGX1" s="1" t="s">
        <v>1853</v>
      </c>
    </row>
    <row r="2" spans="1:1558" x14ac:dyDescent="0.25">
      <c r="A2" s="1">
        <v>0</v>
      </c>
      <c r="B2">
        <v>12609</v>
      </c>
      <c r="C2">
        <v>10225</v>
      </c>
      <c r="D2">
        <v>14003</v>
      </c>
      <c r="E2">
        <v>2</v>
      </c>
      <c r="F2">
        <v>16325</v>
      </c>
      <c r="G2">
        <v>7986</v>
      </c>
      <c r="H2">
        <v>6626</v>
      </c>
      <c r="I2">
        <v>9514</v>
      </c>
      <c r="J2">
        <v>10024</v>
      </c>
      <c r="K2">
        <v>11067</v>
      </c>
      <c r="L2">
        <v>8942</v>
      </c>
      <c r="M2">
        <v>15047</v>
      </c>
      <c r="N2">
        <v>14503</v>
      </c>
      <c r="O2">
        <v>1</v>
      </c>
      <c r="P2">
        <v>14895</v>
      </c>
      <c r="Q2">
        <v>10816</v>
      </c>
      <c r="R2">
        <v>16140</v>
      </c>
      <c r="S2">
        <v>1</v>
      </c>
      <c r="T2">
        <v>19559</v>
      </c>
      <c r="U2">
        <v>7512</v>
      </c>
      <c r="V2">
        <v>7005</v>
      </c>
      <c r="W2">
        <v>8834</v>
      </c>
      <c r="X2">
        <v>10083</v>
      </c>
      <c r="Y2">
        <v>4943</v>
      </c>
      <c r="Z2">
        <v>3874</v>
      </c>
      <c r="AA2">
        <v>6194</v>
      </c>
      <c r="AB2">
        <v>1</v>
      </c>
      <c r="AC2">
        <v>6722</v>
      </c>
      <c r="AD2">
        <v>7055</v>
      </c>
      <c r="AE2">
        <v>5936</v>
      </c>
      <c r="AF2">
        <v>10198</v>
      </c>
      <c r="AG2">
        <v>1</v>
      </c>
      <c r="AH2">
        <v>9781</v>
      </c>
      <c r="AI2">
        <v>8929</v>
      </c>
      <c r="AJ2">
        <v>6510</v>
      </c>
      <c r="AK2">
        <v>10024</v>
      </c>
      <c r="AL2">
        <v>12132</v>
      </c>
      <c r="AM2">
        <v>10533</v>
      </c>
      <c r="AN2">
        <v>7287</v>
      </c>
      <c r="AO2">
        <v>12551</v>
      </c>
      <c r="AP2">
        <v>13031</v>
      </c>
      <c r="AQ2">
        <v>7780</v>
      </c>
      <c r="AR2">
        <v>5443</v>
      </c>
      <c r="AS2">
        <v>9949</v>
      </c>
      <c r="AT2">
        <v>2</v>
      </c>
      <c r="AU2">
        <v>9302</v>
      </c>
      <c r="AV2">
        <v>11654</v>
      </c>
      <c r="AW2">
        <v>9637</v>
      </c>
      <c r="AX2">
        <v>17780</v>
      </c>
      <c r="AY2">
        <v>15857</v>
      </c>
      <c r="AZ2">
        <v>13721</v>
      </c>
      <c r="BA2">
        <v>9440</v>
      </c>
      <c r="BB2">
        <v>15006</v>
      </c>
      <c r="BC2">
        <v>16879</v>
      </c>
      <c r="BD2">
        <v>1</v>
      </c>
      <c r="BE2">
        <v>1</v>
      </c>
      <c r="BF2">
        <v>1</v>
      </c>
      <c r="BG2">
        <v>1</v>
      </c>
      <c r="BH2">
        <v>2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14172</v>
      </c>
      <c r="BP2">
        <v>9475</v>
      </c>
      <c r="BQ2">
        <v>15362</v>
      </c>
      <c r="BR2">
        <v>17878</v>
      </c>
      <c r="BS2">
        <v>9790</v>
      </c>
      <c r="BT2">
        <v>6483</v>
      </c>
      <c r="BU2">
        <v>11012</v>
      </c>
      <c r="BV2">
        <v>12149</v>
      </c>
      <c r="BW2">
        <v>12579</v>
      </c>
      <c r="BX2">
        <v>10421</v>
      </c>
      <c r="BY2">
        <v>16740</v>
      </c>
      <c r="BZ2">
        <v>1</v>
      </c>
      <c r="CA2">
        <v>17401</v>
      </c>
      <c r="CB2">
        <v>1</v>
      </c>
      <c r="CC2">
        <v>1</v>
      </c>
      <c r="CD2">
        <v>17618</v>
      </c>
      <c r="CE2">
        <v>11974</v>
      </c>
      <c r="CF2">
        <v>18981</v>
      </c>
      <c r="CG2">
        <v>23729</v>
      </c>
      <c r="CH2">
        <v>7699</v>
      </c>
      <c r="CI2">
        <v>5432</v>
      </c>
      <c r="CJ2">
        <v>8808</v>
      </c>
      <c r="CK2">
        <v>9694</v>
      </c>
      <c r="CL2">
        <v>5153</v>
      </c>
      <c r="CM2">
        <v>3914</v>
      </c>
      <c r="CN2">
        <v>5959</v>
      </c>
      <c r="CO2">
        <v>6293</v>
      </c>
      <c r="CP2">
        <v>7158</v>
      </c>
      <c r="CQ2">
        <v>5969</v>
      </c>
      <c r="CR2">
        <v>10274</v>
      </c>
      <c r="CS2">
        <v>9806</v>
      </c>
      <c r="CT2">
        <v>9380</v>
      </c>
      <c r="CU2">
        <v>6825</v>
      </c>
      <c r="CV2">
        <v>10232</v>
      </c>
      <c r="CW2">
        <v>1</v>
      </c>
      <c r="CX2">
        <v>12518</v>
      </c>
      <c r="CY2">
        <v>4811</v>
      </c>
      <c r="CZ2">
        <v>3598</v>
      </c>
      <c r="DA2">
        <v>5856</v>
      </c>
      <c r="DB2">
        <v>6195</v>
      </c>
      <c r="DC2">
        <v>3382</v>
      </c>
      <c r="DD2">
        <v>2908</v>
      </c>
      <c r="DE2">
        <v>4703</v>
      </c>
      <c r="DF2">
        <v>4601</v>
      </c>
      <c r="DG2">
        <v>4966</v>
      </c>
      <c r="DH2">
        <v>4437</v>
      </c>
      <c r="DI2">
        <v>7386</v>
      </c>
      <c r="DJ2">
        <v>6920</v>
      </c>
      <c r="DK2">
        <v>5750</v>
      </c>
      <c r="DL2">
        <v>4510</v>
      </c>
      <c r="DM2">
        <v>7386</v>
      </c>
      <c r="DN2">
        <v>7968</v>
      </c>
      <c r="DO2">
        <v>6503</v>
      </c>
      <c r="DP2">
        <v>4832</v>
      </c>
      <c r="DQ2">
        <v>8688</v>
      </c>
      <c r="DR2">
        <v>8472</v>
      </c>
      <c r="DS2">
        <v>5178</v>
      </c>
      <c r="DT2">
        <v>4044</v>
      </c>
      <c r="DU2">
        <v>6951</v>
      </c>
      <c r="DV2">
        <v>6703</v>
      </c>
      <c r="DW2">
        <v>7844</v>
      </c>
      <c r="DX2">
        <v>6912</v>
      </c>
      <c r="DY2">
        <v>12608</v>
      </c>
      <c r="DZ2">
        <v>11018</v>
      </c>
      <c r="EA2">
        <v>8741</v>
      </c>
      <c r="EB2">
        <v>6849</v>
      </c>
      <c r="EC2">
        <v>10881</v>
      </c>
      <c r="ED2">
        <v>11867</v>
      </c>
      <c r="EE2">
        <v>1</v>
      </c>
      <c r="EF2">
        <v>2</v>
      </c>
      <c r="EG2">
        <v>1</v>
      </c>
      <c r="EH2">
        <v>2</v>
      </c>
      <c r="EI2">
        <v>1</v>
      </c>
      <c r="EJ2">
        <v>1</v>
      </c>
      <c r="EK2">
        <v>1</v>
      </c>
      <c r="EL2">
        <v>1</v>
      </c>
      <c r="EM2">
        <v>2</v>
      </c>
      <c r="EN2">
        <v>8571</v>
      </c>
      <c r="EO2">
        <v>6021</v>
      </c>
      <c r="EP2">
        <v>9766</v>
      </c>
      <c r="EQ2">
        <v>1</v>
      </c>
      <c r="ER2">
        <v>11255</v>
      </c>
      <c r="ES2">
        <v>6328</v>
      </c>
      <c r="ET2">
        <v>4508</v>
      </c>
      <c r="EU2">
        <v>7423</v>
      </c>
      <c r="EV2">
        <v>7888</v>
      </c>
      <c r="EW2">
        <v>8140</v>
      </c>
      <c r="EX2">
        <v>7015</v>
      </c>
      <c r="EY2">
        <v>11603</v>
      </c>
      <c r="EZ2">
        <v>11787</v>
      </c>
      <c r="FA2">
        <v>1</v>
      </c>
      <c r="FB2">
        <v>11038</v>
      </c>
      <c r="FC2">
        <v>7709</v>
      </c>
      <c r="FD2">
        <v>12704</v>
      </c>
      <c r="FE2">
        <v>1</v>
      </c>
      <c r="FF2">
        <v>15034</v>
      </c>
      <c r="FG2">
        <v>10781</v>
      </c>
      <c r="FH2">
        <v>7388</v>
      </c>
      <c r="FI2">
        <v>12261</v>
      </c>
      <c r="FJ2">
        <v>1</v>
      </c>
      <c r="FK2">
        <v>13124</v>
      </c>
      <c r="FL2">
        <v>7161</v>
      </c>
      <c r="FM2">
        <v>5036</v>
      </c>
      <c r="FN2">
        <v>8395</v>
      </c>
      <c r="FO2">
        <v>1</v>
      </c>
      <c r="FP2">
        <v>8793</v>
      </c>
      <c r="FQ2">
        <v>10338</v>
      </c>
      <c r="FR2">
        <v>8554</v>
      </c>
      <c r="FS2">
        <v>14892</v>
      </c>
      <c r="FT2">
        <v>1</v>
      </c>
      <c r="FU2">
        <v>13281</v>
      </c>
      <c r="FV2">
        <v>12998</v>
      </c>
      <c r="FW2">
        <v>9288</v>
      </c>
      <c r="FX2">
        <v>14184</v>
      </c>
      <c r="FY2">
        <v>16495</v>
      </c>
      <c r="FZ2">
        <v>7601</v>
      </c>
      <c r="GA2">
        <v>5561</v>
      </c>
      <c r="GB2">
        <v>9147</v>
      </c>
      <c r="GC2">
        <v>9738</v>
      </c>
      <c r="GD2">
        <v>5387</v>
      </c>
      <c r="GE2">
        <v>4420</v>
      </c>
      <c r="GF2">
        <v>7086</v>
      </c>
      <c r="GG2">
        <v>1</v>
      </c>
      <c r="GH2">
        <v>6967</v>
      </c>
      <c r="GI2">
        <v>7844</v>
      </c>
      <c r="GJ2">
        <v>6739</v>
      </c>
      <c r="GK2">
        <v>12195</v>
      </c>
      <c r="GL2">
        <v>1</v>
      </c>
      <c r="GM2">
        <v>10995</v>
      </c>
      <c r="GN2">
        <v>1</v>
      </c>
      <c r="GO2">
        <v>8945</v>
      </c>
      <c r="GP2">
        <v>6565</v>
      </c>
      <c r="GQ2">
        <v>10579</v>
      </c>
      <c r="GR2">
        <v>11911</v>
      </c>
      <c r="GS2">
        <v>11285</v>
      </c>
      <c r="GT2">
        <v>8191</v>
      </c>
      <c r="GU2">
        <v>14369</v>
      </c>
      <c r="GV2">
        <v>13985</v>
      </c>
      <c r="GW2">
        <v>8933</v>
      </c>
      <c r="GX2">
        <v>6746</v>
      </c>
      <c r="GY2">
        <v>11917</v>
      </c>
      <c r="GZ2">
        <v>1</v>
      </c>
      <c r="HA2">
        <v>10939</v>
      </c>
      <c r="HB2">
        <v>13662</v>
      </c>
      <c r="HC2">
        <v>11947</v>
      </c>
      <c r="HD2">
        <v>21477</v>
      </c>
      <c r="HE2">
        <v>1</v>
      </c>
      <c r="HF2">
        <v>18472</v>
      </c>
      <c r="HG2">
        <v>1</v>
      </c>
      <c r="HH2">
        <v>1</v>
      </c>
      <c r="HI2">
        <v>14546</v>
      </c>
      <c r="HJ2">
        <v>11192</v>
      </c>
      <c r="HK2">
        <v>17912</v>
      </c>
      <c r="HL2">
        <v>19265</v>
      </c>
      <c r="HM2">
        <v>1</v>
      </c>
      <c r="HN2">
        <v>3</v>
      </c>
      <c r="HO2">
        <v>1</v>
      </c>
      <c r="HP2">
        <v>1</v>
      </c>
      <c r="HQ2">
        <v>1</v>
      </c>
      <c r="HR2">
        <v>1</v>
      </c>
      <c r="HS2">
        <v>1</v>
      </c>
      <c r="HT2">
        <v>2</v>
      </c>
      <c r="HU2">
        <v>1</v>
      </c>
      <c r="HV2">
        <v>1</v>
      </c>
      <c r="HW2">
        <v>2</v>
      </c>
      <c r="HX2">
        <v>4</v>
      </c>
      <c r="HY2">
        <v>1</v>
      </c>
      <c r="HZ2">
        <v>1</v>
      </c>
      <c r="IA2">
        <v>1</v>
      </c>
      <c r="IB2">
        <v>13267</v>
      </c>
      <c r="IC2">
        <v>9407</v>
      </c>
      <c r="ID2">
        <v>15001</v>
      </c>
      <c r="IE2">
        <v>16635</v>
      </c>
      <c r="IF2">
        <v>9548</v>
      </c>
      <c r="IG2">
        <v>6732</v>
      </c>
      <c r="IH2">
        <v>10971</v>
      </c>
      <c r="II2">
        <v>11597</v>
      </c>
      <c r="IJ2">
        <v>12002</v>
      </c>
      <c r="IK2">
        <v>11297</v>
      </c>
      <c r="IL2">
        <v>17709</v>
      </c>
      <c r="IM2">
        <v>1</v>
      </c>
      <c r="IN2">
        <v>17743</v>
      </c>
      <c r="IO2">
        <v>1</v>
      </c>
      <c r="IP2">
        <v>16733</v>
      </c>
      <c r="IQ2">
        <v>11936</v>
      </c>
      <c r="IR2">
        <v>18029</v>
      </c>
      <c r="IS2">
        <v>3</v>
      </c>
      <c r="IT2">
        <v>21411</v>
      </c>
      <c r="IU2">
        <v>1</v>
      </c>
      <c r="IV2">
        <v>1</v>
      </c>
      <c r="IW2">
        <v>1</v>
      </c>
      <c r="IX2">
        <v>1</v>
      </c>
      <c r="IY2">
        <v>1</v>
      </c>
      <c r="IZ2">
        <v>2</v>
      </c>
      <c r="JA2">
        <v>4</v>
      </c>
      <c r="JB2">
        <v>1</v>
      </c>
      <c r="JC2">
        <v>1</v>
      </c>
      <c r="JD2">
        <v>3</v>
      </c>
      <c r="JE2">
        <v>1</v>
      </c>
      <c r="JF2">
        <v>2</v>
      </c>
      <c r="JG2">
        <v>5</v>
      </c>
      <c r="JH2">
        <v>1</v>
      </c>
      <c r="JI2">
        <v>2</v>
      </c>
      <c r="JJ2">
        <v>3</v>
      </c>
      <c r="JK2">
        <v>3</v>
      </c>
      <c r="JL2">
        <v>4</v>
      </c>
      <c r="JM2">
        <v>3</v>
      </c>
      <c r="JN2">
        <v>1</v>
      </c>
      <c r="JO2">
        <v>3</v>
      </c>
      <c r="JP2">
        <v>2</v>
      </c>
      <c r="JQ2">
        <v>3</v>
      </c>
      <c r="JR2">
        <v>3</v>
      </c>
      <c r="JS2">
        <v>2</v>
      </c>
      <c r="JT2">
        <v>1</v>
      </c>
      <c r="JU2">
        <v>1</v>
      </c>
      <c r="JV2">
        <v>2</v>
      </c>
      <c r="JW2">
        <v>1</v>
      </c>
      <c r="JX2">
        <v>1</v>
      </c>
      <c r="JY2">
        <v>1</v>
      </c>
      <c r="JZ2">
        <v>14858</v>
      </c>
      <c r="KA2">
        <v>13593</v>
      </c>
      <c r="KB2">
        <v>16052</v>
      </c>
      <c r="KC2">
        <v>19162</v>
      </c>
      <c r="KD2">
        <v>9700</v>
      </c>
      <c r="KE2">
        <v>16491</v>
      </c>
      <c r="KF2">
        <v>29365</v>
      </c>
      <c r="KG2">
        <v>8</v>
      </c>
      <c r="KH2">
        <v>14357</v>
      </c>
      <c r="KI2">
        <v>13059</v>
      </c>
      <c r="KJ2">
        <v>10674</v>
      </c>
      <c r="KK2">
        <v>17427</v>
      </c>
      <c r="KL2">
        <v>1</v>
      </c>
      <c r="KM2">
        <v>18243</v>
      </c>
      <c r="KN2">
        <v>1</v>
      </c>
      <c r="KO2">
        <v>18230</v>
      </c>
      <c r="KP2">
        <v>12863</v>
      </c>
      <c r="KQ2">
        <v>18993</v>
      </c>
      <c r="KR2">
        <v>1</v>
      </c>
      <c r="KS2">
        <v>24004</v>
      </c>
      <c r="KT2">
        <v>9609</v>
      </c>
      <c r="KU2">
        <v>7471</v>
      </c>
      <c r="KV2">
        <v>11065</v>
      </c>
      <c r="KW2">
        <v>12527</v>
      </c>
      <c r="KX2">
        <v>6155</v>
      </c>
      <c r="KY2">
        <v>4644</v>
      </c>
      <c r="KZ2">
        <v>7641</v>
      </c>
      <c r="LA2">
        <v>8059</v>
      </c>
      <c r="LB2">
        <v>9036</v>
      </c>
      <c r="LC2">
        <v>7568</v>
      </c>
      <c r="LD2">
        <v>13097</v>
      </c>
      <c r="LE2">
        <v>12940</v>
      </c>
      <c r="LF2">
        <v>1</v>
      </c>
      <c r="LG2">
        <v>11351</v>
      </c>
      <c r="LH2">
        <v>8281</v>
      </c>
      <c r="LI2">
        <v>12989</v>
      </c>
      <c r="LJ2">
        <v>2</v>
      </c>
      <c r="LK2">
        <v>15314</v>
      </c>
      <c r="LL2">
        <v>12360</v>
      </c>
      <c r="LM2">
        <v>8788</v>
      </c>
      <c r="LN2">
        <v>14037</v>
      </c>
      <c r="LO2">
        <v>15681</v>
      </c>
      <c r="LP2">
        <v>9559</v>
      </c>
      <c r="LQ2">
        <v>6907</v>
      </c>
      <c r="LR2">
        <v>11794</v>
      </c>
      <c r="LS2">
        <v>2</v>
      </c>
      <c r="LT2">
        <v>11662</v>
      </c>
      <c r="LU2">
        <v>13544</v>
      </c>
      <c r="LV2">
        <v>11340</v>
      </c>
      <c r="LW2">
        <v>19629</v>
      </c>
      <c r="LX2">
        <v>19977</v>
      </c>
      <c r="LY2">
        <v>16949</v>
      </c>
      <c r="LZ2">
        <v>11179</v>
      </c>
      <c r="MA2">
        <v>16943</v>
      </c>
      <c r="MB2">
        <v>1</v>
      </c>
      <c r="MC2">
        <v>21182</v>
      </c>
      <c r="MD2">
        <v>1</v>
      </c>
      <c r="ME2">
        <v>1</v>
      </c>
      <c r="MF2">
        <v>2</v>
      </c>
      <c r="MG2">
        <v>2</v>
      </c>
      <c r="MH2">
        <v>1</v>
      </c>
      <c r="MI2">
        <v>1</v>
      </c>
      <c r="MJ2">
        <v>1</v>
      </c>
      <c r="MK2">
        <v>1</v>
      </c>
      <c r="ML2">
        <v>1</v>
      </c>
      <c r="MM2">
        <v>17487</v>
      </c>
      <c r="MN2">
        <v>11843</v>
      </c>
      <c r="MO2">
        <v>19076</v>
      </c>
      <c r="MP2">
        <v>1</v>
      </c>
      <c r="MQ2">
        <v>23105</v>
      </c>
      <c r="MR2">
        <v>12018</v>
      </c>
      <c r="MS2">
        <v>7920</v>
      </c>
      <c r="MT2">
        <v>13350</v>
      </c>
      <c r="MU2">
        <v>4</v>
      </c>
      <c r="MV2">
        <v>14706</v>
      </c>
      <c r="MW2">
        <v>15525</v>
      </c>
      <c r="MX2">
        <v>13101</v>
      </c>
      <c r="MY2">
        <v>20585</v>
      </c>
      <c r="MZ2">
        <v>1</v>
      </c>
      <c r="NA2">
        <v>22157</v>
      </c>
      <c r="NB2">
        <v>2</v>
      </c>
      <c r="NC2">
        <v>22551</v>
      </c>
      <c r="ND2">
        <v>15261</v>
      </c>
      <c r="NE2">
        <v>24093</v>
      </c>
      <c r="NF2">
        <v>1</v>
      </c>
      <c r="NG2">
        <v>30424</v>
      </c>
      <c r="NH2">
        <v>8330</v>
      </c>
      <c r="NI2">
        <v>5522</v>
      </c>
      <c r="NJ2">
        <v>9313</v>
      </c>
      <c r="NK2">
        <v>10474</v>
      </c>
      <c r="NL2">
        <v>5358</v>
      </c>
      <c r="NM2">
        <v>3814</v>
      </c>
      <c r="NN2">
        <v>6044</v>
      </c>
      <c r="NO2">
        <v>6604</v>
      </c>
      <c r="NP2">
        <v>7458</v>
      </c>
      <c r="NQ2">
        <v>6102</v>
      </c>
      <c r="NR2">
        <v>10642</v>
      </c>
      <c r="NS2">
        <v>2</v>
      </c>
      <c r="NT2">
        <v>9780</v>
      </c>
      <c r="NU2">
        <v>9610</v>
      </c>
      <c r="NV2">
        <v>6993</v>
      </c>
      <c r="NW2">
        <v>10766</v>
      </c>
      <c r="NX2">
        <v>12415</v>
      </c>
      <c r="NY2">
        <v>5223</v>
      </c>
      <c r="NZ2">
        <v>4128</v>
      </c>
      <c r="OA2">
        <v>6504</v>
      </c>
      <c r="OB2">
        <v>1</v>
      </c>
      <c r="OC2">
        <v>7188</v>
      </c>
      <c r="OD2">
        <v>3626</v>
      </c>
      <c r="OE2">
        <v>2806</v>
      </c>
      <c r="OF2">
        <v>4660</v>
      </c>
      <c r="OG2">
        <v>4528</v>
      </c>
      <c r="OH2">
        <v>4987</v>
      </c>
      <c r="OI2">
        <v>4650</v>
      </c>
      <c r="OJ2">
        <v>7447</v>
      </c>
      <c r="OK2">
        <v>1</v>
      </c>
      <c r="OL2">
        <v>6988</v>
      </c>
      <c r="OM2">
        <v>6119</v>
      </c>
      <c r="ON2">
        <v>4758</v>
      </c>
      <c r="OO2">
        <v>7397</v>
      </c>
      <c r="OP2">
        <v>8237</v>
      </c>
      <c r="OQ2">
        <v>7098</v>
      </c>
      <c r="OR2">
        <v>5157</v>
      </c>
      <c r="OS2">
        <v>8992</v>
      </c>
      <c r="OT2">
        <v>8921</v>
      </c>
      <c r="OU2">
        <v>5440</v>
      </c>
      <c r="OV2">
        <v>4105</v>
      </c>
      <c r="OW2">
        <v>7272</v>
      </c>
      <c r="OX2">
        <v>3</v>
      </c>
      <c r="OY2">
        <v>6508</v>
      </c>
      <c r="OZ2">
        <v>1</v>
      </c>
      <c r="PA2">
        <v>8121</v>
      </c>
      <c r="PB2">
        <v>7272</v>
      </c>
      <c r="PC2">
        <v>12951</v>
      </c>
      <c r="PD2">
        <v>11563</v>
      </c>
      <c r="PE2">
        <v>9000</v>
      </c>
      <c r="PF2">
        <v>6786</v>
      </c>
      <c r="PG2">
        <v>10755</v>
      </c>
      <c r="PH2">
        <v>11923</v>
      </c>
      <c r="PI2">
        <v>1</v>
      </c>
      <c r="PJ2">
        <v>1</v>
      </c>
      <c r="PK2">
        <v>2</v>
      </c>
      <c r="PL2">
        <v>1</v>
      </c>
      <c r="PM2">
        <v>1</v>
      </c>
      <c r="PN2">
        <v>1</v>
      </c>
      <c r="PO2">
        <v>9234</v>
      </c>
      <c r="PP2">
        <v>6715</v>
      </c>
      <c r="PQ2">
        <v>10463</v>
      </c>
      <c r="PR2">
        <v>1</v>
      </c>
      <c r="PS2">
        <v>11121</v>
      </c>
      <c r="PT2">
        <v>6679</v>
      </c>
      <c r="PU2">
        <v>4579</v>
      </c>
      <c r="PV2">
        <v>7806</v>
      </c>
      <c r="PW2">
        <v>8052</v>
      </c>
      <c r="PX2">
        <v>8633</v>
      </c>
      <c r="PY2">
        <v>7715</v>
      </c>
      <c r="PZ2">
        <v>11949</v>
      </c>
      <c r="QA2">
        <v>3</v>
      </c>
      <c r="QB2">
        <v>11528</v>
      </c>
      <c r="QC2">
        <v>1</v>
      </c>
      <c r="QD2">
        <v>11719</v>
      </c>
      <c r="QE2">
        <v>8192</v>
      </c>
      <c r="QF2">
        <v>13014</v>
      </c>
      <c r="QG2">
        <v>15748</v>
      </c>
      <c r="QH2">
        <v>4975</v>
      </c>
      <c r="QI2">
        <v>3634</v>
      </c>
      <c r="QJ2">
        <v>6035</v>
      </c>
      <c r="QK2">
        <v>1</v>
      </c>
      <c r="QL2">
        <v>6451</v>
      </c>
      <c r="QM2">
        <v>3476</v>
      </c>
      <c r="QN2">
        <v>2784</v>
      </c>
      <c r="QO2">
        <v>4368</v>
      </c>
      <c r="QP2">
        <v>4477</v>
      </c>
      <c r="QQ2">
        <v>4957</v>
      </c>
      <c r="QR2">
        <v>4478</v>
      </c>
      <c r="QS2">
        <v>7726</v>
      </c>
      <c r="QT2">
        <v>6940</v>
      </c>
      <c r="QU2">
        <v>1</v>
      </c>
      <c r="QV2">
        <v>5855</v>
      </c>
      <c r="QW2">
        <v>4592</v>
      </c>
      <c r="QX2">
        <v>7324</v>
      </c>
      <c r="QY2">
        <v>7935</v>
      </c>
      <c r="QZ2">
        <v>3410</v>
      </c>
      <c r="RA2">
        <v>2823</v>
      </c>
      <c r="RB2">
        <v>4511</v>
      </c>
      <c r="RC2">
        <v>4584</v>
      </c>
      <c r="RD2">
        <v>2626</v>
      </c>
      <c r="RE2">
        <v>2399</v>
      </c>
      <c r="RF2">
        <v>3863</v>
      </c>
      <c r="RG2">
        <v>1</v>
      </c>
      <c r="RH2">
        <v>3346</v>
      </c>
      <c r="RI2">
        <v>3745</v>
      </c>
      <c r="RJ2">
        <v>3749</v>
      </c>
      <c r="RK2">
        <v>6227</v>
      </c>
      <c r="RL2">
        <v>5648</v>
      </c>
      <c r="RM2">
        <v>1</v>
      </c>
      <c r="RN2">
        <v>1</v>
      </c>
      <c r="RO2">
        <v>4097</v>
      </c>
      <c r="RP2">
        <v>3587</v>
      </c>
      <c r="RQ2">
        <v>5624</v>
      </c>
      <c r="RR2">
        <v>5828</v>
      </c>
      <c r="RS2">
        <v>4805</v>
      </c>
      <c r="RT2">
        <v>3624</v>
      </c>
      <c r="RU2">
        <v>6172</v>
      </c>
      <c r="RV2">
        <v>6224</v>
      </c>
      <c r="RW2">
        <v>3847</v>
      </c>
      <c r="RX2">
        <v>3371</v>
      </c>
      <c r="RY2">
        <v>5529</v>
      </c>
      <c r="RZ2">
        <v>2</v>
      </c>
      <c r="SA2">
        <v>5001</v>
      </c>
      <c r="SB2">
        <v>5964</v>
      </c>
      <c r="SC2">
        <v>5628</v>
      </c>
      <c r="SD2">
        <v>10178</v>
      </c>
      <c r="SE2">
        <v>2</v>
      </c>
      <c r="SF2">
        <v>8831</v>
      </c>
      <c r="SG2">
        <v>1</v>
      </c>
      <c r="SH2">
        <v>1</v>
      </c>
      <c r="SI2">
        <v>6171</v>
      </c>
      <c r="SJ2">
        <v>5018</v>
      </c>
      <c r="SK2">
        <v>7983</v>
      </c>
      <c r="SL2">
        <v>8639</v>
      </c>
      <c r="SM2">
        <v>1</v>
      </c>
      <c r="SN2">
        <v>2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5742</v>
      </c>
      <c r="SV2">
        <v>4196</v>
      </c>
      <c r="SW2">
        <v>6845</v>
      </c>
      <c r="SX2">
        <v>7419</v>
      </c>
      <c r="SY2">
        <v>4393</v>
      </c>
      <c r="SZ2">
        <v>3266</v>
      </c>
      <c r="TA2">
        <v>5627</v>
      </c>
      <c r="TB2">
        <v>5636</v>
      </c>
      <c r="TC2">
        <v>5886</v>
      </c>
      <c r="TD2">
        <v>5572</v>
      </c>
      <c r="TE2">
        <v>9031</v>
      </c>
      <c r="TF2">
        <v>8823</v>
      </c>
      <c r="TG2">
        <v>7271</v>
      </c>
      <c r="TH2">
        <v>5680</v>
      </c>
      <c r="TI2">
        <v>8993</v>
      </c>
      <c r="TJ2">
        <v>10238</v>
      </c>
      <c r="TK2">
        <v>7142</v>
      </c>
      <c r="TL2">
        <v>4941</v>
      </c>
      <c r="TM2">
        <v>8280</v>
      </c>
      <c r="TN2">
        <v>8903</v>
      </c>
      <c r="TO2">
        <v>4695</v>
      </c>
      <c r="TP2">
        <v>3598</v>
      </c>
      <c r="TQ2">
        <v>6025</v>
      </c>
      <c r="TR2">
        <v>1</v>
      </c>
      <c r="TS2">
        <v>6044</v>
      </c>
      <c r="TT2">
        <v>7049</v>
      </c>
      <c r="TU2">
        <v>6262</v>
      </c>
      <c r="TV2">
        <v>10807</v>
      </c>
      <c r="TW2">
        <v>1</v>
      </c>
      <c r="TX2">
        <v>9322</v>
      </c>
      <c r="TY2">
        <v>8232</v>
      </c>
      <c r="TZ2">
        <v>6410</v>
      </c>
      <c r="UA2">
        <v>9841</v>
      </c>
      <c r="UB2">
        <v>1</v>
      </c>
      <c r="UC2">
        <v>11255</v>
      </c>
      <c r="UD2">
        <v>5218</v>
      </c>
      <c r="UE2">
        <v>3899</v>
      </c>
      <c r="UF2">
        <v>6565</v>
      </c>
      <c r="UG2">
        <v>1</v>
      </c>
      <c r="UH2">
        <v>7186</v>
      </c>
      <c r="UI2">
        <v>4063</v>
      </c>
      <c r="UJ2">
        <v>3606</v>
      </c>
      <c r="UK2">
        <v>5792</v>
      </c>
      <c r="UL2">
        <v>5300</v>
      </c>
      <c r="UM2">
        <v>5520</v>
      </c>
      <c r="UN2">
        <v>5170</v>
      </c>
      <c r="UO2">
        <v>9478</v>
      </c>
      <c r="UP2">
        <v>8294</v>
      </c>
      <c r="UQ2">
        <v>1</v>
      </c>
      <c r="UR2">
        <v>6226</v>
      </c>
      <c r="US2">
        <v>5266</v>
      </c>
      <c r="UT2">
        <v>8197</v>
      </c>
      <c r="UU2">
        <v>8564</v>
      </c>
      <c r="UV2">
        <v>7853</v>
      </c>
      <c r="UW2">
        <v>6165</v>
      </c>
      <c r="UX2">
        <v>10536</v>
      </c>
      <c r="UY2">
        <v>10251</v>
      </c>
      <c r="UZ2">
        <v>6380</v>
      </c>
      <c r="VA2">
        <v>5248</v>
      </c>
      <c r="VB2">
        <v>9024</v>
      </c>
      <c r="VC2">
        <v>8167</v>
      </c>
      <c r="VD2">
        <v>10096</v>
      </c>
      <c r="VE2">
        <v>9469</v>
      </c>
      <c r="VF2">
        <v>16765</v>
      </c>
      <c r="VG2">
        <v>13963</v>
      </c>
      <c r="VH2">
        <v>1</v>
      </c>
      <c r="VI2">
        <v>2</v>
      </c>
      <c r="VJ2">
        <v>2</v>
      </c>
      <c r="VK2">
        <v>10543</v>
      </c>
      <c r="VL2">
        <v>8488</v>
      </c>
      <c r="VM2">
        <v>13191</v>
      </c>
      <c r="VN2">
        <v>1</v>
      </c>
      <c r="VO2">
        <v>14230</v>
      </c>
      <c r="VP2">
        <v>1</v>
      </c>
      <c r="VQ2">
        <v>1</v>
      </c>
      <c r="VR2">
        <v>2</v>
      </c>
      <c r="VS2">
        <v>1</v>
      </c>
      <c r="VT2">
        <v>1</v>
      </c>
      <c r="VU2">
        <v>1</v>
      </c>
      <c r="VV2">
        <v>2</v>
      </c>
      <c r="VW2">
        <v>8841</v>
      </c>
      <c r="VX2">
        <v>7052</v>
      </c>
      <c r="VY2">
        <v>10754</v>
      </c>
      <c r="VZ2">
        <v>1</v>
      </c>
      <c r="WA2">
        <v>11940</v>
      </c>
      <c r="WB2">
        <v>6715</v>
      </c>
      <c r="WC2">
        <v>5139</v>
      </c>
      <c r="WD2">
        <v>8308</v>
      </c>
      <c r="WE2">
        <v>1</v>
      </c>
      <c r="WF2">
        <v>8420</v>
      </c>
      <c r="WG2">
        <v>8752</v>
      </c>
      <c r="WH2">
        <v>8430</v>
      </c>
      <c r="WI2">
        <v>13729</v>
      </c>
      <c r="WJ2">
        <v>1</v>
      </c>
      <c r="WK2">
        <v>13375</v>
      </c>
      <c r="WL2">
        <v>11236</v>
      </c>
      <c r="WM2">
        <v>8887</v>
      </c>
      <c r="WN2">
        <v>12825</v>
      </c>
      <c r="WO2">
        <v>15365</v>
      </c>
      <c r="WP2">
        <v>1</v>
      </c>
      <c r="WQ2">
        <v>1</v>
      </c>
      <c r="WR2">
        <v>1</v>
      </c>
      <c r="WS2">
        <v>1</v>
      </c>
      <c r="WT2">
        <v>1</v>
      </c>
      <c r="WU2">
        <v>3</v>
      </c>
      <c r="WV2">
        <v>2</v>
      </c>
      <c r="WW2">
        <v>2</v>
      </c>
      <c r="WX2">
        <v>1</v>
      </c>
      <c r="WY2">
        <v>2</v>
      </c>
      <c r="WZ2">
        <v>1</v>
      </c>
      <c r="XA2">
        <v>1</v>
      </c>
      <c r="XB2">
        <v>3</v>
      </c>
      <c r="XC2">
        <v>3</v>
      </c>
      <c r="XD2">
        <v>1</v>
      </c>
      <c r="XE2">
        <v>1</v>
      </c>
      <c r="XF2">
        <v>1</v>
      </c>
      <c r="XG2">
        <v>8</v>
      </c>
      <c r="XH2">
        <v>2</v>
      </c>
      <c r="XI2">
        <v>1</v>
      </c>
      <c r="XJ2">
        <v>1</v>
      </c>
      <c r="XK2">
        <v>1</v>
      </c>
      <c r="XL2">
        <v>8944</v>
      </c>
      <c r="XM2">
        <v>6160</v>
      </c>
      <c r="XN2">
        <v>10111</v>
      </c>
      <c r="XO2">
        <v>11498</v>
      </c>
      <c r="XP2">
        <v>6002</v>
      </c>
      <c r="XQ2">
        <v>4296</v>
      </c>
      <c r="XR2">
        <v>7035</v>
      </c>
      <c r="XS2">
        <v>1</v>
      </c>
      <c r="XT2">
        <v>7476</v>
      </c>
      <c r="XU2">
        <v>8407</v>
      </c>
      <c r="XV2">
        <v>7165</v>
      </c>
      <c r="XW2">
        <v>11861</v>
      </c>
      <c r="XX2">
        <v>11764</v>
      </c>
      <c r="XY2">
        <v>1</v>
      </c>
      <c r="XZ2">
        <v>1</v>
      </c>
      <c r="YA2">
        <v>11151</v>
      </c>
      <c r="YB2">
        <v>7935</v>
      </c>
      <c r="YC2">
        <v>12266</v>
      </c>
      <c r="YD2">
        <v>2</v>
      </c>
      <c r="YE2">
        <v>14676</v>
      </c>
      <c r="YF2">
        <v>6465</v>
      </c>
      <c r="YG2">
        <v>4779</v>
      </c>
      <c r="YH2">
        <v>7642</v>
      </c>
      <c r="YI2">
        <v>8668</v>
      </c>
      <c r="YJ2">
        <v>4412</v>
      </c>
      <c r="YK2">
        <v>3561</v>
      </c>
      <c r="YL2">
        <v>5710</v>
      </c>
      <c r="YM2">
        <v>5541</v>
      </c>
      <c r="YN2">
        <v>6224</v>
      </c>
      <c r="YO2">
        <v>5729</v>
      </c>
      <c r="YP2">
        <v>9678</v>
      </c>
      <c r="YQ2">
        <v>9210</v>
      </c>
      <c r="YR2">
        <v>7359</v>
      </c>
      <c r="YS2">
        <v>5781</v>
      </c>
      <c r="YT2">
        <v>9264</v>
      </c>
      <c r="YU2">
        <v>10332</v>
      </c>
      <c r="YV2">
        <v>8224</v>
      </c>
      <c r="YW2">
        <v>5838</v>
      </c>
      <c r="YX2">
        <v>9975</v>
      </c>
      <c r="YY2">
        <v>10517</v>
      </c>
      <c r="YZ2">
        <v>6508</v>
      </c>
      <c r="ZA2">
        <v>5047</v>
      </c>
      <c r="ZB2">
        <v>8905</v>
      </c>
      <c r="ZC2">
        <v>8156</v>
      </c>
      <c r="ZD2">
        <v>9686</v>
      </c>
      <c r="ZE2">
        <v>8404</v>
      </c>
      <c r="ZF2">
        <v>14974</v>
      </c>
      <c r="ZG2">
        <v>14092</v>
      </c>
      <c r="ZH2">
        <v>1</v>
      </c>
      <c r="ZI2">
        <v>1</v>
      </c>
      <c r="ZJ2">
        <v>10773</v>
      </c>
      <c r="ZK2">
        <v>8270</v>
      </c>
      <c r="ZL2">
        <v>12974</v>
      </c>
      <c r="ZM2">
        <v>14515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2</v>
      </c>
      <c r="ZU2">
        <v>1</v>
      </c>
      <c r="ZV2">
        <v>1</v>
      </c>
      <c r="ZW2">
        <v>10888</v>
      </c>
      <c r="ZX2">
        <v>7686</v>
      </c>
      <c r="ZY2">
        <v>12598</v>
      </c>
      <c r="ZZ2">
        <v>14712</v>
      </c>
      <c r="AAA2">
        <v>7618</v>
      </c>
      <c r="AAB2">
        <v>5564</v>
      </c>
      <c r="AAC2">
        <v>9094</v>
      </c>
      <c r="AAD2">
        <v>1</v>
      </c>
      <c r="AAE2">
        <v>9777</v>
      </c>
      <c r="AAF2">
        <v>10249</v>
      </c>
      <c r="AAG2">
        <v>9323</v>
      </c>
      <c r="AAH2">
        <v>15066</v>
      </c>
      <c r="AAI2">
        <v>15365</v>
      </c>
      <c r="AAJ2">
        <v>1</v>
      </c>
      <c r="AAK2">
        <v>14011</v>
      </c>
      <c r="AAL2">
        <v>10059</v>
      </c>
      <c r="AAM2">
        <v>15985</v>
      </c>
      <c r="AAN2">
        <v>19510</v>
      </c>
      <c r="AAO2">
        <v>11359</v>
      </c>
      <c r="AAP2">
        <v>7841</v>
      </c>
      <c r="AAQ2">
        <v>13533</v>
      </c>
      <c r="AAR2">
        <v>1</v>
      </c>
      <c r="AAS2">
        <v>14428</v>
      </c>
      <c r="AAT2">
        <v>7498</v>
      </c>
      <c r="AAU2">
        <v>5578</v>
      </c>
      <c r="AAV2">
        <v>9148</v>
      </c>
      <c r="AAW2">
        <v>9010</v>
      </c>
      <c r="AAX2">
        <v>10571</v>
      </c>
      <c r="AAY2">
        <v>8777</v>
      </c>
      <c r="AAZ2">
        <v>15732</v>
      </c>
      <c r="ABA2">
        <v>13414</v>
      </c>
      <c r="ABB2">
        <v>1</v>
      </c>
      <c r="ABC2">
        <v>13493</v>
      </c>
      <c r="ABD2">
        <v>9970</v>
      </c>
      <c r="ABE2">
        <v>15564</v>
      </c>
      <c r="ABF2">
        <v>2</v>
      </c>
      <c r="ABG2">
        <v>17477</v>
      </c>
      <c r="ABH2">
        <v>7489</v>
      </c>
      <c r="ABI2">
        <v>5705</v>
      </c>
      <c r="ABJ2">
        <v>9345</v>
      </c>
      <c r="ABK2">
        <v>1</v>
      </c>
      <c r="ABL2">
        <v>9744</v>
      </c>
      <c r="ABM2">
        <v>4999</v>
      </c>
      <c r="ABN2">
        <v>4100</v>
      </c>
      <c r="ABO2">
        <v>6850</v>
      </c>
      <c r="ABP2">
        <v>6395</v>
      </c>
      <c r="ABQ2">
        <v>7339</v>
      </c>
      <c r="ABR2">
        <v>6447</v>
      </c>
      <c r="ABS2">
        <v>11583</v>
      </c>
      <c r="ABT2">
        <v>10130</v>
      </c>
      <c r="ABU2">
        <v>8509</v>
      </c>
      <c r="ABV2">
        <v>6635</v>
      </c>
      <c r="ABW2">
        <v>11059</v>
      </c>
      <c r="ABX2">
        <v>11567</v>
      </c>
      <c r="ABY2">
        <v>9891</v>
      </c>
      <c r="ABZ2">
        <v>7375</v>
      </c>
      <c r="ACA2">
        <v>13511</v>
      </c>
      <c r="ACB2">
        <v>12495</v>
      </c>
      <c r="ACC2">
        <v>7715</v>
      </c>
      <c r="ACD2">
        <v>5936</v>
      </c>
      <c r="ACE2">
        <v>10882</v>
      </c>
      <c r="ACF2">
        <v>9247</v>
      </c>
      <c r="ACG2">
        <v>11698</v>
      </c>
      <c r="ACH2">
        <v>10482</v>
      </c>
      <c r="ACI2">
        <v>19927</v>
      </c>
      <c r="ACJ2">
        <v>2</v>
      </c>
      <c r="ACK2">
        <v>16839</v>
      </c>
      <c r="ACL2">
        <v>1</v>
      </c>
      <c r="ACM2">
        <v>12111</v>
      </c>
      <c r="ACN2">
        <v>9513</v>
      </c>
      <c r="ACO2">
        <v>15429</v>
      </c>
      <c r="ACP2">
        <v>16530</v>
      </c>
      <c r="ACQ2">
        <v>1</v>
      </c>
      <c r="ACR2">
        <v>1</v>
      </c>
      <c r="ACS2">
        <v>2</v>
      </c>
      <c r="ACT2">
        <v>1</v>
      </c>
      <c r="ACU2">
        <v>1</v>
      </c>
      <c r="ACV2">
        <v>1</v>
      </c>
      <c r="ACW2">
        <v>13027</v>
      </c>
      <c r="ACX2">
        <v>8906</v>
      </c>
      <c r="ACY2">
        <v>15225</v>
      </c>
      <c r="ACZ2">
        <v>16880</v>
      </c>
      <c r="ADA2">
        <v>9066</v>
      </c>
      <c r="ADB2">
        <v>6410</v>
      </c>
      <c r="ADC2">
        <v>11418</v>
      </c>
      <c r="ADD2">
        <v>2</v>
      </c>
      <c r="ADE2">
        <v>11299</v>
      </c>
      <c r="ADF2">
        <v>11902</v>
      </c>
      <c r="ADG2">
        <v>10543</v>
      </c>
      <c r="ADH2">
        <v>17095</v>
      </c>
      <c r="ADI2">
        <v>1</v>
      </c>
      <c r="ADJ2">
        <v>16139</v>
      </c>
      <c r="ADK2">
        <v>1</v>
      </c>
      <c r="ADL2">
        <v>16121</v>
      </c>
      <c r="ADM2">
        <v>11677</v>
      </c>
      <c r="ADN2">
        <v>18632</v>
      </c>
      <c r="ADO2">
        <v>21853</v>
      </c>
      <c r="ADP2">
        <v>7061</v>
      </c>
      <c r="ADQ2">
        <v>5028</v>
      </c>
      <c r="ADR2">
        <v>9329</v>
      </c>
      <c r="ADS2">
        <v>3</v>
      </c>
      <c r="ADT2">
        <v>9801</v>
      </c>
      <c r="ADU2">
        <v>5537</v>
      </c>
      <c r="ADV2">
        <v>3929</v>
      </c>
      <c r="ADW2">
        <v>7298</v>
      </c>
      <c r="ADX2">
        <v>6881</v>
      </c>
      <c r="ADY2">
        <v>6793</v>
      </c>
      <c r="ADZ2">
        <v>5920</v>
      </c>
      <c r="AEA2">
        <v>11981</v>
      </c>
      <c r="AEB2">
        <v>10305</v>
      </c>
      <c r="AEC2">
        <v>8989</v>
      </c>
      <c r="AED2">
        <v>6931</v>
      </c>
      <c r="AEE2">
        <v>11388</v>
      </c>
      <c r="AEF2">
        <v>1</v>
      </c>
      <c r="AEG2">
        <v>12144</v>
      </c>
      <c r="AEH2">
        <v>5541</v>
      </c>
      <c r="AEI2">
        <v>4224</v>
      </c>
      <c r="AEJ2">
        <v>7798</v>
      </c>
      <c r="AEK2">
        <v>1</v>
      </c>
      <c r="AEL2">
        <v>7109</v>
      </c>
      <c r="AEM2">
        <v>4380</v>
      </c>
      <c r="AEN2">
        <v>3612</v>
      </c>
      <c r="AEO2">
        <v>6532</v>
      </c>
      <c r="AEP2">
        <v>5407</v>
      </c>
      <c r="AEQ2">
        <v>6075</v>
      </c>
      <c r="AER2">
        <v>4932</v>
      </c>
      <c r="AES2">
        <v>10504</v>
      </c>
      <c r="AET2">
        <v>8176</v>
      </c>
      <c r="AEU2">
        <v>1</v>
      </c>
      <c r="AEV2">
        <v>6618</v>
      </c>
      <c r="AEW2">
        <v>5526</v>
      </c>
      <c r="AEX2">
        <v>9257</v>
      </c>
      <c r="AEY2">
        <v>2</v>
      </c>
      <c r="AEZ2">
        <v>8918</v>
      </c>
      <c r="AFA2">
        <v>5398</v>
      </c>
      <c r="AFB2">
        <v>5312</v>
      </c>
      <c r="AFC2">
        <v>10590</v>
      </c>
      <c r="AFD2">
        <v>1</v>
      </c>
      <c r="AFE2">
        <v>9456</v>
      </c>
      <c r="AFF2">
        <v>4734</v>
      </c>
      <c r="AFG2">
        <v>5075</v>
      </c>
      <c r="AFH2">
        <v>9570</v>
      </c>
      <c r="AFI2">
        <v>7817</v>
      </c>
      <c r="AFJ2">
        <v>7343</v>
      </c>
      <c r="AFK2">
        <v>8473</v>
      </c>
      <c r="AFL2">
        <v>16830</v>
      </c>
      <c r="AFM2">
        <v>13361</v>
      </c>
      <c r="AFN2">
        <v>7646</v>
      </c>
      <c r="AFO2">
        <v>7516</v>
      </c>
      <c r="AFP2">
        <v>13302</v>
      </c>
      <c r="AFQ2">
        <v>1</v>
      </c>
      <c r="AFR2">
        <v>12812</v>
      </c>
      <c r="AFS2">
        <v>1</v>
      </c>
      <c r="AFT2">
        <v>1</v>
      </c>
      <c r="AFU2">
        <v>1</v>
      </c>
      <c r="AFV2">
        <v>1</v>
      </c>
      <c r="AFW2">
        <v>1</v>
      </c>
      <c r="AFX2">
        <v>1</v>
      </c>
      <c r="AFY2">
        <v>1</v>
      </c>
      <c r="AFZ2">
        <v>8630</v>
      </c>
      <c r="AGA2">
        <v>5759</v>
      </c>
      <c r="AGB2">
        <v>11195</v>
      </c>
      <c r="AGC2">
        <v>2</v>
      </c>
      <c r="AGD2">
        <v>10964</v>
      </c>
      <c r="AGE2">
        <v>6736</v>
      </c>
      <c r="AGF2">
        <v>4818</v>
      </c>
      <c r="AGG2">
        <v>9076</v>
      </c>
      <c r="AGH2">
        <v>7929</v>
      </c>
      <c r="AGI2">
        <v>8586</v>
      </c>
      <c r="AGJ2">
        <v>7350</v>
      </c>
      <c r="AGK2">
        <v>13470</v>
      </c>
      <c r="AGL2">
        <v>3</v>
      </c>
      <c r="AGM2">
        <v>11598</v>
      </c>
      <c r="AGN2">
        <v>11117</v>
      </c>
      <c r="AGO2">
        <v>7742</v>
      </c>
      <c r="AGP2">
        <v>14176</v>
      </c>
      <c r="AGQ2">
        <v>14101</v>
      </c>
      <c r="AGR2">
        <v>11838</v>
      </c>
      <c r="AGS2">
        <v>8698</v>
      </c>
      <c r="AGT2">
        <v>15079</v>
      </c>
      <c r="AGU2">
        <v>1</v>
      </c>
      <c r="AGV2">
        <v>14971</v>
      </c>
      <c r="AGW2">
        <v>8633</v>
      </c>
      <c r="AGX2">
        <v>6350</v>
      </c>
      <c r="AGY2">
        <v>11361</v>
      </c>
      <c r="AGZ2">
        <v>1</v>
      </c>
      <c r="AHA2">
        <v>10314</v>
      </c>
      <c r="AHB2">
        <v>12050</v>
      </c>
      <c r="AHC2">
        <v>10726</v>
      </c>
      <c r="AHD2">
        <v>19557</v>
      </c>
      <c r="AHE2">
        <v>15816</v>
      </c>
      <c r="AHF2">
        <v>14795</v>
      </c>
      <c r="AHG2">
        <v>11158</v>
      </c>
      <c r="AHH2">
        <v>17483</v>
      </c>
      <c r="AHI2">
        <v>2</v>
      </c>
      <c r="AHJ2">
        <v>18592</v>
      </c>
      <c r="AHK2">
        <v>9153</v>
      </c>
      <c r="AHL2">
        <v>6871</v>
      </c>
      <c r="AHM2">
        <v>12198</v>
      </c>
      <c r="AHN2">
        <v>1</v>
      </c>
      <c r="AHO2">
        <v>11575</v>
      </c>
      <c r="AHP2">
        <v>7024</v>
      </c>
      <c r="AHQ2">
        <v>5663</v>
      </c>
      <c r="AHR2">
        <v>10255</v>
      </c>
      <c r="AHS2">
        <v>8823</v>
      </c>
      <c r="AHT2">
        <v>9805</v>
      </c>
      <c r="AHU2">
        <v>8985</v>
      </c>
      <c r="AHV2">
        <v>16964</v>
      </c>
      <c r="AHW2">
        <v>13327</v>
      </c>
      <c r="AHX2">
        <v>1</v>
      </c>
      <c r="AHY2">
        <v>10852</v>
      </c>
      <c r="AHZ2">
        <v>8824</v>
      </c>
      <c r="AIA2">
        <v>14621</v>
      </c>
      <c r="AIB2">
        <v>14135</v>
      </c>
      <c r="AIC2">
        <v>13002</v>
      </c>
      <c r="AID2">
        <v>10365</v>
      </c>
      <c r="AIE2">
        <v>18615</v>
      </c>
      <c r="AIF2">
        <v>1</v>
      </c>
      <c r="AIG2">
        <v>16742</v>
      </c>
      <c r="AIH2">
        <v>10957</v>
      </c>
      <c r="AII2">
        <v>9271</v>
      </c>
      <c r="AIJ2">
        <v>16703</v>
      </c>
      <c r="AIK2">
        <v>1</v>
      </c>
      <c r="AIL2">
        <v>13419</v>
      </c>
      <c r="AIM2">
        <v>17204</v>
      </c>
      <c r="AIN2">
        <v>15884</v>
      </c>
      <c r="AIO2">
        <v>29611</v>
      </c>
      <c r="AIP2">
        <v>25469</v>
      </c>
      <c r="AIQ2">
        <v>1</v>
      </c>
      <c r="AIR2">
        <v>16361</v>
      </c>
      <c r="AIS2">
        <v>13396</v>
      </c>
      <c r="AIT2">
        <v>23059</v>
      </c>
      <c r="AIU2">
        <v>22669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2</v>
      </c>
      <c r="AJC2">
        <v>1</v>
      </c>
      <c r="AJD2">
        <v>1</v>
      </c>
      <c r="AJE2">
        <v>3</v>
      </c>
      <c r="AJF2">
        <v>2</v>
      </c>
      <c r="AJG2">
        <v>15235</v>
      </c>
      <c r="AJH2">
        <v>10791</v>
      </c>
      <c r="AJI2">
        <v>19234</v>
      </c>
      <c r="AJJ2">
        <v>1</v>
      </c>
      <c r="AJK2">
        <v>20361</v>
      </c>
      <c r="AJL2">
        <v>11518</v>
      </c>
      <c r="AJM2">
        <v>8820</v>
      </c>
      <c r="AJN2">
        <v>14792</v>
      </c>
      <c r="AJO2">
        <v>1</v>
      </c>
      <c r="AJP2">
        <v>14638</v>
      </c>
      <c r="AJQ2">
        <v>15151</v>
      </c>
      <c r="AJR2">
        <v>14914</v>
      </c>
      <c r="AJS2">
        <v>24481</v>
      </c>
      <c r="AJT2">
        <v>1</v>
      </c>
      <c r="AJU2">
        <v>23398</v>
      </c>
      <c r="AJV2">
        <v>1</v>
      </c>
      <c r="AJW2">
        <v>19675</v>
      </c>
      <c r="AJX2">
        <v>14633</v>
      </c>
      <c r="AJY2">
        <v>24139</v>
      </c>
      <c r="AJZ2">
        <v>4</v>
      </c>
      <c r="AKA2">
        <v>26796</v>
      </c>
      <c r="AKB2">
        <v>1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1</v>
      </c>
      <c r="AKJ2">
        <v>1</v>
      </c>
      <c r="AKK2">
        <v>1</v>
      </c>
      <c r="AKL2">
        <v>1</v>
      </c>
      <c r="AKM2">
        <v>1</v>
      </c>
      <c r="AKN2">
        <v>1</v>
      </c>
      <c r="AKO2">
        <v>1</v>
      </c>
      <c r="AKP2">
        <v>1</v>
      </c>
      <c r="AKQ2">
        <v>1</v>
      </c>
      <c r="AKR2">
        <v>1</v>
      </c>
      <c r="AKS2">
        <v>5</v>
      </c>
      <c r="AKT2">
        <v>2</v>
      </c>
      <c r="AKU2">
        <v>1</v>
      </c>
      <c r="AKV2">
        <v>1</v>
      </c>
      <c r="AKW2">
        <v>1</v>
      </c>
      <c r="AKX2">
        <v>1</v>
      </c>
      <c r="AKY2">
        <v>3</v>
      </c>
      <c r="AKZ2">
        <v>2</v>
      </c>
      <c r="ALA2">
        <v>1</v>
      </c>
      <c r="ALB2">
        <v>6</v>
      </c>
      <c r="ALC2">
        <v>3</v>
      </c>
      <c r="ALD2">
        <v>3</v>
      </c>
      <c r="ALE2">
        <v>3</v>
      </c>
      <c r="ALF2">
        <v>1</v>
      </c>
      <c r="ALG2">
        <v>5</v>
      </c>
      <c r="ALH2">
        <v>3</v>
      </c>
      <c r="ALI2">
        <v>4</v>
      </c>
      <c r="ALJ2">
        <v>2</v>
      </c>
      <c r="ALK2">
        <v>6</v>
      </c>
      <c r="ALL2">
        <v>1</v>
      </c>
      <c r="ALM2">
        <v>13722</v>
      </c>
      <c r="ALN2">
        <v>10178</v>
      </c>
      <c r="ALO2">
        <v>15910</v>
      </c>
      <c r="ALP2">
        <v>3</v>
      </c>
      <c r="ALQ2">
        <v>17715</v>
      </c>
      <c r="ALR2">
        <v>9387</v>
      </c>
      <c r="ALS2">
        <v>6963</v>
      </c>
      <c r="ALT2">
        <v>11607</v>
      </c>
      <c r="ALU2">
        <v>11941</v>
      </c>
      <c r="ALV2">
        <v>12862</v>
      </c>
      <c r="ALW2">
        <v>10927</v>
      </c>
      <c r="ALX2">
        <v>18704</v>
      </c>
      <c r="ALY2">
        <v>1</v>
      </c>
      <c r="ALZ2">
        <v>17040</v>
      </c>
      <c r="AMA2">
        <v>1</v>
      </c>
      <c r="AMB2">
        <v>18151</v>
      </c>
      <c r="AMC2">
        <v>12862</v>
      </c>
      <c r="AMD2">
        <v>19974</v>
      </c>
      <c r="AME2">
        <v>2</v>
      </c>
      <c r="AMF2">
        <v>23214</v>
      </c>
      <c r="AMG2">
        <v>10013</v>
      </c>
      <c r="AMH2">
        <v>7658</v>
      </c>
      <c r="AMI2">
        <v>12447</v>
      </c>
      <c r="AMJ2">
        <v>12940</v>
      </c>
      <c r="AMK2">
        <v>6838</v>
      </c>
      <c r="AML2">
        <v>5351</v>
      </c>
      <c r="AMM2">
        <v>9238</v>
      </c>
      <c r="AMN2">
        <v>8478</v>
      </c>
      <c r="AMO2">
        <v>9339</v>
      </c>
      <c r="AMP2">
        <v>8137</v>
      </c>
      <c r="AMQ2">
        <v>14589</v>
      </c>
      <c r="AMR2">
        <v>1</v>
      </c>
      <c r="AMS2">
        <v>12500</v>
      </c>
      <c r="AMT2">
        <v>11546</v>
      </c>
      <c r="AMU2">
        <v>8892</v>
      </c>
      <c r="AMV2">
        <v>14646</v>
      </c>
      <c r="AMW2">
        <v>15483</v>
      </c>
      <c r="AMX2">
        <v>11249</v>
      </c>
      <c r="AMY2">
        <v>8649</v>
      </c>
      <c r="AMZ2">
        <v>15051</v>
      </c>
      <c r="ANA2">
        <v>1</v>
      </c>
      <c r="ANB2">
        <v>14928</v>
      </c>
      <c r="ANC2">
        <v>9533</v>
      </c>
      <c r="AND2">
        <v>7939</v>
      </c>
      <c r="ANE2">
        <v>13759</v>
      </c>
      <c r="ANF2">
        <v>11334</v>
      </c>
      <c r="ANG2">
        <v>13369</v>
      </c>
      <c r="ANH2">
        <v>12306</v>
      </c>
      <c r="ANI2">
        <v>23759</v>
      </c>
      <c r="ANJ2">
        <v>2</v>
      </c>
      <c r="ANK2">
        <v>21307</v>
      </c>
      <c r="ANL2">
        <v>2</v>
      </c>
      <c r="ANM2">
        <v>14592</v>
      </c>
      <c r="ANN2">
        <v>11286</v>
      </c>
      <c r="ANO2">
        <v>20873</v>
      </c>
      <c r="ANP2">
        <v>1</v>
      </c>
      <c r="ANQ2">
        <v>20135</v>
      </c>
      <c r="ANR2">
        <v>3</v>
      </c>
      <c r="ANS2">
        <v>1</v>
      </c>
      <c r="ANT2">
        <v>2</v>
      </c>
      <c r="ANU2">
        <v>1</v>
      </c>
      <c r="ANV2">
        <v>1</v>
      </c>
      <c r="ANW2">
        <v>1</v>
      </c>
      <c r="ANX2">
        <v>3</v>
      </c>
      <c r="ANY2">
        <v>1</v>
      </c>
      <c r="ANZ2">
        <v>1</v>
      </c>
      <c r="AOA2">
        <v>1</v>
      </c>
      <c r="AOB2">
        <v>1</v>
      </c>
      <c r="AOC2">
        <v>2</v>
      </c>
      <c r="AOD2">
        <v>1</v>
      </c>
      <c r="AOE2">
        <v>4</v>
      </c>
      <c r="AOF2">
        <v>16564</v>
      </c>
      <c r="AOG2">
        <v>11679</v>
      </c>
      <c r="AOH2">
        <v>20101</v>
      </c>
      <c r="AOI2">
        <v>2</v>
      </c>
      <c r="AOJ2">
        <v>22397</v>
      </c>
      <c r="AOK2">
        <v>11983</v>
      </c>
      <c r="AOL2">
        <v>8332</v>
      </c>
      <c r="AOM2">
        <v>14752</v>
      </c>
      <c r="AON2">
        <v>1</v>
      </c>
      <c r="AOO2">
        <v>15148</v>
      </c>
      <c r="AOP2">
        <v>15159</v>
      </c>
      <c r="AOQ2">
        <v>13696</v>
      </c>
      <c r="AOR2">
        <v>21827</v>
      </c>
      <c r="AOS2">
        <v>21762</v>
      </c>
      <c r="AOT2">
        <v>1</v>
      </c>
      <c r="AOU2">
        <v>21739</v>
      </c>
      <c r="AOV2">
        <v>15512</v>
      </c>
      <c r="AOW2">
        <v>24619</v>
      </c>
      <c r="AOX2">
        <v>2</v>
      </c>
      <c r="AOY2">
        <v>29305</v>
      </c>
      <c r="AOZ2">
        <v>1</v>
      </c>
      <c r="APA2">
        <v>1</v>
      </c>
      <c r="APB2">
        <v>1</v>
      </c>
      <c r="APC2">
        <v>1</v>
      </c>
      <c r="APD2">
        <v>3</v>
      </c>
      <c r="APE2">
        <v>2</v>
      </c>
      <c r="APF2">
        <v>1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1</v>
      </c>
      <c r="APQ2">
        <v>1</v>
      </c>
      <c r="APR2">
        <v>1</v>
      </c>
      <c r="APS2">
        <v>1</v>
      </c>
      <c r="APT2">
        <v>1</v>
      </c>
      <c r="APU2">
        <v>1</v>
      </c>
      <c r="APV2">
        <v>5</v>
      </c>
      <c r="APW2">
        <v>1</v>
      </c>
      <c r="APX2">
        <v>2</v>
      </c>
      <c r="APY2">
        <v>2</v>
      </c>
      <c r="APZ2">
        <v>2</v>
      </c>
      <c r="AQA2">
        <v>1</v>
      </c>
      <c r="AQB2">
        <v>1</v>
      </c>
      <c r="AQC2">
        <v>3</v>
      </c>
      <c r="AQD2">
        <v>1</v>
      </c>
      <c r="AQE2">
        <v>2</v>
      </c>
      <c r="AQF2">
        <v>2</v>
      </c>
      <c r="AQG2">
        <v>2</v>
      </c>
      <c r="AQH2">
        <v>1</v>
      </c>
      <c r="AQI2">
        <v>1</v>
      </c>
      <c r="AQJ2">
        <v>10</v>
      </c>
      <c r="AQK2">
        <v>2</v>
      </c>
      <c r="AQL2">
        <v>9</v>
      </c>
      <c r="AQM2">
        <v>2</v>
      </c>
      <c r="AQN2">
        <v>7</v>
      </c>
      <c r="AQO2">
        <v>2</v>
      </c>
      <c r="AQP2">
        <v>3</v>
      </c>
      <c r="AQQ2">
        <v>5</v>
      </c>
      <c r="AQR2">
        <v>1</v>
      </c>
      <c r="AQS2">
        <v>2</v>
      </c>
      <c r="AQT2">
        <v>1</v>
      </c>
      <c r="AQU2">
        <v>6</v>
      </c>
      <c r="AQV2">
        <v>7</v>
      </c>
      <c r="AQW2">
        <v>3</v>
      </c>
      <c r="AQX2">
        <v>9</v>
      </c>
      <c r="AQY2">
        <v>3</v>
      </c>
      <c r="AQZ2">
        <v>3</v>
      </c>
      <c r="ARA2">
        <v>2</v>
      </c>
      <c r="ARB2">
        <v>30</v>
      </c>
      <c r="ARC2">
        <v>2</v>
      </c>
      <c r="ARD2">
        <v>3</v>
      </c>
      <c r="ARE2">
        <v>4</v>
      </c>
      <c r="ARF2">
        <v>10</v>
      </c>
      <c r="ARG2">
        <v>2</v>
      </c>
      <c r="ARH2">
        <v>7</v>
      </c>
      <c r="ARI2">
        <v>1</v>
      </c>
      <c r="ARJ2">
        <v>2</v>
      </c>
      <c r="ARK2">
        <v>3</v>
      </c>
      <c r="ARL2">
        <v>1</v>
      </c>
      <c r="ARM2">
        <v>1</v>
      </c>
      <c r="ARN2">
        <v>1</v>
      </c>
      <c r="ARO2">
        <v>1</v>
      </c>
      <c r="ARP2">
        <v>2</v>
      </c>
      <c r="ARQ2">
        <v>1</v>
      </c>
      <c r="ARR2">
        <v>1</v>
      </c>
      <c r="ARS2">
        <v>1</v>
      </c>
      <c r="ART2">
        <v>1</v>
      </c>
      <c r="ARU2">
        <v>7</v>
      </c>
      <c r="ARV2">
        <v>1</v>
      </c>
      <c r="ARW2">
        <v>1</v>
      </c>
      <c r="ARX2">
        <v>1</v>
      </c>
      <c r="ARY2">
        <v>14831</v>
      </c>
      <c r="ARZ2">
        <v>10093</v>
      </c>
      <c r="ASA2">
        <v>16185</v>
      </c>
      <c r="ASB2">
        <v>19023</v>
      </c>
      <c r="ASC2">
        <v>9627</v>
      </c>
      <c r="ASD2">
        <v>6553</v>
      </c>
      <c r="ASE2">
        <v>10532</v>
      </c>
      <c r="ASF2">
        <v>1</v>
      </c>
      <c r="ASG2">
        <v>11753</v>
      </c>
      <c r="ASH2">
        <v>13132</v>
      </c>
      <c r="ASI2">
        <v>10560</v>
      </c>
      <c r="ASJ2">
        <v>17639</v>
      </c>
      <c r="ASK2">
        <v>1</v>
      </c>
      <c r="ASL2">
        <v>17708</v>
      </c>
      <c r="ASM2">
        <v>2</v>
      </c>
      <c r="ASN2">
        <v>17885</v>
      </c>
      <c r="ASO2">
        <v>12484</v>
      </c>
      <c r="ASP2">
        <v>19053</v>
      </c>
      <c r="ASQ2">
        <v>3</v>
      </c>
      <c r="ASR2">
        <v>23786</v>
      </c>
      <c r="ASS2">
        <v>9451</v>
      </c>
      <c r="AST2">
        <v>6849</v>
      </c>
      <c r="ASU2">
        <v>10853</v>
      </c>
      <c r="ASV2">
        <v>12434</v>
      </c>
      <c r="ASW2">
        <v>6114</v>
      </c>
      <c r="ASX2">
        <v>4626</v>
      </c>
      <c r="ASY2">
        <v>7550</v>
      </c>
      <c r="ASZ2">
        <v>7846</v>
      </c>
      <c r="ATA2">
        <v>8551</v>
      </c>
      <c r="ATB2">
        <v>7283</v>
      </c>
      <c r="ATC2">
        <v>12595</v>
      </c>
      <c r="ATD2">
        <v>2</v>
      </c>
      <c r="ATE2">
        <v>13902</v>
      </c>
      <c r="ATF2">
        <v>1</v>
      </c>
      <c r="ATG2">
        <v>1</v>
      </c>
      <c r="ATH2">
        <v>10954</v>
      </c>
      <c r="ATI2">
        <v>8222</v>
      </c>
      <c r="ATJ2">
        <v>12864</v>
      </c>
      <c r="ATK2">
        <v>15146</v>
      </c>
      <c r="ATL2">
        <v>12311</v>
      </c>
      <c r="ATM2">
        <v>8646</v>
      </c>
      <c r="ATN2">
        <v>14907</v>
      </c>
      <c r="ATO2">
        <v>1</v>
      </c>
      <c r="ATP2">
        <v>16001</v>
      </c>
      <c r="ATQ2">
        <v>9160</v>
      </c>
      <c r="ATR2">
        <v>6707</v>
      </c>
      <c r="ATS2">
        <v>11858</v>
      </c>
      <c r="ATT2">
        <v>11313</v>
      </c>
      <c r="ATU2">
        <v>13909</v>
      </c>
      <c r="ATV2">
        <v>11532</v>
      </c>
      <c r="ATW2">
        <v>20846</v>
      </c>
      <c r="ATX2">
        <v>1</v>
      </c>
      <c r="ATY2">
        <v>20151</v>
      </c>
      <c r="ATZ2">
        <v>2</v>
      </c>
      <c r="AUA2">
        <v>15766</v>
      </c>
      <c r="AUB2">
        <v>11639</v>
      </c>
      <c r="AUC2">
        <v>18591</v>
      </c>
      <c r="AUD2">
        <v>1</v>
      </c>
      <c r="AUE2">
        <v>21412</v>
      </c>
      <c r="AUF2">
        <v>2</v>
      </c>
      <c r="AUG2">
        <v>2</v>
      </c>
      <c r="AUH2">
        <v>1</v>
      </c>
      <c r="AUI2">
        <v>1</v>
      </c>
      <c r="AUJ2">
        <v>1</v>
      </c>
      <c r="AUK2">
        <v>1</v>
      </c>
      <c r="AUL2">
        <v>1</v>
      </c>
      <c r="AUM2">
        <v>1</v>
      </c>
      <c r="AUN2">
        <v>1</v>
      </c>
      <c r="AUO2">
        <v>2</v>
      </c>
      <c r="AUP2">
        <v>1</v>
      </c>
      <c r="AUQ2">
        <v>1</v>
      </c>
      <c r="AUR2">
        <v>1</v>
      </c>
      <c r="AUS2">
        <v>1</v>
      </c>
      <c r="AUT2">
        <v>1</v>
      </c>
      <c r="AUU2">
        <v>17504</v>
      </c>
      <c r="AUV2">
        <v>11864</v>
      </c>
      <c r="AUW2">
        <v>19204</v>
      </c>
      <c r="AUX2">
        <v>1</v>
      </c>
      <c r="AUY2">
        <v>23087</v>
      </c>
      <c r="AUZ2">
        <v>11904</v>
      </c>
      <c r="AVA2">
        <v>7920</v>
      </c>
      <c r="AVB2">
        <v>13445</v>
      </c>
      <c r="AVC2">
        <v>14692</v>
      </c>
      <c r="AVD2">
        <v>15526</v>
      </c>
      <c r="AVE2">
        <v>12870</v>
      </c>
      <c r="AVF2">
        <v>21237</v>
      </c>
      <c r="AVG2">
        <v>22788</v>
      </c>
      <c r="AVH2">
        <v>1</v>
      </c>
      <c r="AVI2">
        <v>1</v>
      </c>
      <c r="AVJ2">
        <v>22544</v>
      </c>
      <c r="AVK2">
        <v>15068</v>
      </c>
      <c r="AVL2">
        <v>23635</v>
      </c>
      <c r="AVM2">
        <v>1</v>
      </c>
      <c r="AVN2">
        <v>30303</v>
      </c>
      <c r="AVO2">
        <v>9812</v>
      </c>
      <c r="AVP2">
        <v>6832</v>
      </c>
      <c r="AVQ2">
        <v>10945</v>
      </c>
      <c r="AVR2">
        <v>2</v>
      </c>
      <c r="AVS2">
        <v>12386</v>
      </c>
      <c r="AVT2">
        <v>6616</v>
      </c>
      <c r="AVU2">
        <v>4588</v>
      </c>
      <c r="AVV2">
        <v>7775</v>
      </c>
      <c r="AVW2">
        <v>2</v>
      </c>
      <c r="AVX2">
        <v>8206</v>
      </c>
      <c r="AVY2">
        <v>9050</v>
      </c>
      <c r="AVZ2">
        <v>7788</v>
      </c>
      <c r="AWA2">
        <v>12941</v>
      </c>
      <c r="AWB2">
        <v>1</v>
      </c>
      <c r="AWC2">
        <v>12794</v>
      </c>
      <c r="AWD2">
        <v>2</v>
      </c>
      <c r="AWE2">
        <v>1</v>
      </c>
      <c r="AWF2">
        <v>11856</v>
      </c>
      <c r="AWG2">
        <v>8701</v>
      </c>
      <c r="AWH2">
        <v>13650</v>
      </c>
      <c r="AWI2">
        <v>1</v>
      </c>
      <c r="AWJ2">
        <v>16005</v>
      </c>
      <c r="AWK2">
        <v>6113</v>
      </c>
      <c r="AWL2">
        <v>4622</v>
      </c>
      <c r="AWM2">
        <v>7721</v>
      </c>
      <c r="AWN2">
        <v>1</v>
      </c>
      <c r="AWO2">
        <v>8099</v>
      </c>
      <c r="AWP2">
        <v>4305</v>
      </c>
      <c r="AWQ2">
        <v>3561</v>
      </c>
      <c r="AWR2">
        <v>6196</v>
      </c>
      <c r="AWS2">
        <v>5658</v>
      </c>
      <c r="AWT2">
        <v>6193</v>
      </c>
      <c r="AWU2">
        <v>5576</v>
      </c>
      <c r="AWV2">
        <v>9791</v>
      </c>
      <c r="AWW2">
        <v>9206</v>
      </c>
      <c r="AWX2">
        <v>7158</v>
      </c>
      <c r="AWY2">
        <v>5800</v>
      </c>
      <c r="AWZ2">
        <v>9551</v>
      </c>
      <c r="AXA2">
        <v>1</v>
      </c>
      <c r="AXB2">
        <v>10290</v>
      </c>
      <c r="AXC2">
        <v>8139</v>
      </c>
      <c r="AXD2">
        <v>5956</v>
      </c>
      <c r="AXE2">
        <v>10677</v>
      </c>
      <c r="AXF2">
        <v>11064</v>
      </c>
      <c r="AXG2">
        <v>6364</v>
      </c>
      <c r="AXH2">
        <v>5094</v>
      </c>
      <c r="AXI2">
        <v>8970</v>
      </c>
      <c r="AXJ2">
        <v>8470</v>
      </c>
      <c r="AXK2">
        <v>9876</v>
      </c>
      <c r="AXL2">
        <v>8800</v>
      </c>
      <c r="AXM2">
        <v>15699</v>
      </c>
      <c r="AXN2">
        <v>14721</v>
      </c>
      <c r="AXO2">
        <v>1</v>
      </c>
      <c r="AXP2">
        <v>11126</v>
      </c>
      <c r="AXQ2">
        <v>8660</v>
      </c>
      <c r="AXR2">
        <v>13934</v>
      </c>
      <c r="AXS2">
        <v>1</v>
      </c>
      <c r="AXT2">
        <v>14897</v>
      </c>
      <c r="AXU2">
        <v>1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2</v>
      </c>
      <c r="AYC2">
        <v>10952</v>
      </c>
      <c r="AYD2">
        <v>7572</v>
      </c>
      <c r="AYE2">
        <v>12806</v>
      </c>
      <c r="AYF2">
        <v>2</v>
      </c>
      <c r="AYG2">
        <v>14742</v>
      </c>
      <c r="AYH2">
        <v>7911</v>
      </c>
      <c r="AYI2">
        <v>5623</v>
      </c>
      <c r="AYJ2">
        <v>9498</v>
      </c>
      <c r="AYK2">
        <v>1</v>
      </c>
      <c r="AYL2">
        <v>9969</v>
      </c>
      <c r="AYM2">
        <v>10456</v>
      </c>
      <c r="AYN2">
        <v>9249</v>
      </c>
      <c r="AYO2">
        <v>15245</v>
      </c>
      <c r="AYP2">
        <v>15426</v>
      </c>
      <c r="AYQ2">
        <v>14026</v>
      </c>
      <c r="AYR2">
        <v>9814</v>
      </c>
      <c r="AYS2">
        <v>16556</v>
      </c>
      <c r="AYT2">
        <v>19184</v>
      </c>
      <c r="AYU2">
        <v>12329</v>
      </c>
      <c r="AYV2">
        <v>8404</v>
      </c>
      <c r="AYW2">
        <v>13995</v>
      </c>
      <c r="AYX2">
        <v>15515</v>
      </c>
      <c r="AYY2">
        <v>8404</v>
      </c>
      <c r="AYZ2">
        <v>6162</v>
      </c>
      <c r="AZA2">
        <v>9938</v>
      </c>
      <c r="AZB2">
        <v>1</v>
      </c>
      <c r="AZC2">
        <v>10474</v>
      </c>
      <c r="AZD2">
        <v>11760</v>
      </c>
      <c r="AZE2">
        <v>10150</v>
      </c>
      <c r="AZF2">
        <v>17074</v>
      </c>
      <c r="AZG2">
        <v>3</v>
      </c>
      <c r="AZH2">
        <v>15857</v>
      </c>
      <c r="AZI2">
        <v>1</v>
      </c>
      <c r="AZJ2">
        <v>14937</v>
      </c>
      <c r="AZK2">
        <v>11094</v>
      </c>
      <c r="AZL2">
        <v>16828</v>
      </c>
      <c r="AZM2">
        <v>1</v>
      </c>
      <c r="AZN2">
        <v>19663</v>
      </c>
      <c r="AZO2">
        <v>9136</v>
      </c>
      <c r="AZP2">
        <v>6830</v>
      </c>
      <c r="AZQ2">
        <v>11349</v>
      </c>
      <c r="AZR2">
        <v>11961</v>
      </c>
      <c r="AZS2">
        <v>6757</v>
      </c>
      <c r="AZT2">
        <v>5541</v>
      </c>
      <c r="AZU2">
        <v>8945</v>
      </c>
      <c r="AZV2">
        <v>1</v>
      </c>
      <c r="AZW2">
        <v>8620</v>
      </c>
      <c r="AZX2">
        <v>9562</v>
      </c>
      <c r="AZY2">
        <v>8293</v>
      </c>
      <c r="AZZ2">
        <v>14828</v>
      </c>
      <c r="BAA2">
        <v>13486</v>
      </c>
      <c r="BAB2">
        <v>10837</v>
      </c>
      <c r="BAC2">
        <v>8442</v>
      </c>
      <c r="BAD2">
        <v>13216</v>
      </c>
      <c r="BAE2">
        <v>2</v>
      </c>
      <c r="BAF2">
        <v>14011</v>
      </c>
      <c r="BAG2">
        <v>12566</v>
      </c>
      <c r="BAH2">
        <v>9343</v>
      </c>
      <c r="BAI2">
        <v>16776</v>
      </c>
      <c r="BAJ2">
        <v>16720</v>
      </c>
      <c r="BAK2">
        <v>10084</v>
      </c>
      <c r="BAL2">
        <v>7925</v>
      </c>
      <c r="BAM2">
        <v>13892</v>
      </c>
      <c r="BAN2">
        <v>13033</v>
      </c>
      <c r="BAO2">
        <v>15139</v>
      </c>
      <c r="BAP2">
        <v>13945</v>
      </c>
      <c r="BAQ2">
        <v>24135</v>
      </c>
      <c r="BAR2">
        <v>1</v>
      </c>
      <c r="BAS2">
        <v>21757</v>
      </c>
      <c r="BAT2">
        <v>17130</v>
      </c>
      <c r="BAU2">
        <v>13510</v>
      </c>
      <c r="BAV2">
        <v>22018</v>
      </c>
      <c r="BAW2">
        <v>2</v>
      </c>
      <c r="BAX2">
        <v>23965</v>
      </c>
      <c r="BAY2">
        <v>1</v>
      </c>
      <c r="BAZ2">
        <v>1</v>
      </c>
      <c r="BBA2">
        <v>1</v>
      </c>
      <c r="BBB2">
        <v>1</v>
      </c>
      <c r="BBC2">
        <v>1</v>
      </c>
      <c r="BBD2">
        <v>1</v>
      </c>
      <c r="BBE2">
        <v>1</v>
      </c>
      <c r="BBF2">
        <v>2</v>
      </c>
      <c r="BBG2">
        <v>1</v>
      </c>
      <c r="BBH2">
        <v>1</v>
      </c>
      <c r="BBI2">
        <v>1</v>
      </c>
      <c r="BBJ2">
        <v>15317</v>
      </c>
      <c r="BBK2">
        <v>10296</v>
      </c>
      <c r="BBL2">
        <v>17764</v>
      </c>
      <c r="BBM2">
        <v>4</v>
      </c>
      <c r="BBN2">
        <v>20686</v>
      </c>
      <c r="BBO2">
        <v>11397</v>
      </c>
      <c r="BBP2">
        <v>8223</v>
      </c>
      <c r="BBQ2">
        <v>12955</v>
      </c>
      <c r="BBR2">
        <v>2</v>
      </c>
      <c r="BBS2">
        <v>14091</v>
      </c>
      <c r="BBT2">
        <v>14017</v>
      </c>
      <c r="BBU2">
        <v>13194</v>
      </c>
      <c r="BBV2">
        <v>21261</v>
      </c>
      <c r="BBW2">
        <v>22484</v>
      </c>
      <c r="BBX2">
        <v>19687</v>
      </c>
      <c r="BBY2">
        <v>14096</v>
      </c>
      <c r="BBZ2">
        <v>22407</v>
      </c>
      <c r="BCA2">
        <v>1</v>
      </c>
      <c r="BCB2">
        <v>26669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1</v>
      </c>
      <c r="BCK2">
        <v>1</v>
      </c>
      <c r="BCL2">
        <v>1</v>
      </c>
      <c r="BCM2">
        <v>1</v>
      </c>
      <c r="BCN2">
        <v>1</v>
      </c>
      <c r="BCO2">
        <v>5</v>
      </c>
      <c r="BCP2">
        <v>2</v>
      </c>
      <c r="BCQ2">
        <v>4</v>
      </c>
      <c r="BCR2">
        <v>1</v>
      </c>
      <c r="BCS2">
        <v>3</v>
      </c>
      <c r="BCT2">
        <v>2</v>
      </c>
      <c r="BCU2">
        <v>2</v>
      </c>
      <c r="BCV2">
        <v>1</v>
      </c>
      <c r="BCW2">
        <v>4</v>
      </c>
      <c r="BCX2">
        <v>2</v>
      </c>
      <c r="BCY2">
        <v>4</v>
      </c>
      <c r="BCZ2">
        <v>4</v>
      </c>
      <c r="BDA2">
        <v>1</v>
      </c>
      <c r="BDB2">
        <v>3</v>
      </c>
      <c r="BDC2">
        <v>6</v>
      </c>
      <c r="BDD2">
        <v>4</v>
      </c>
      <c r="BDE2">
        <v>2</v>
      </c>
      <c r="BDF2">
        <v>2</v>
      </c>
      <c r="BDG2">
        <v>5</v>
      </c>
      <c r="BDH2">
        <v>1</v>
      </c>
      <c r="BDI2">
        <v>1</v>
      </c>
      <c r="BDJ2">
        <v>1</v>
      </c>
      <c r="BDK2">
        <v>18296</v>
      </c>
      <c r="BDL2">
        <v>13608</v>
      </c>
      <c r="BDM2">
        <v>19474</v>
      </c>
      <c r="BDN2">
        <v>1</v>
      </c>
      <c r="BDO2">
        <v>23558</v>
      </c>
      <c r="BDP2">
        <v>11634</v>
      </c>
      <c r="BDQ2">
        <v>8049</v>
      </c>
      <c r="BDR2">
        <v>13461</v>
      </c>
      <c r="BDS2">
        <v>1</v>
      </c>
      <c r="BDT2">
        <v>14870</v>
      </c>
      <c r="BDU2">
        <v>16260</v>
      </c>
      <c r="BDV2">
        <v>13023</v>
      </c>
      <c r="BDW2">
        <v>22111</v>
      </c>
      <c r="BDX2">
        <v>23156</v>
      </c>
      <c r="BDY2">
        <v>1</v>
      </c>
      <c r="BDZ2">
        <v>22876</v>
      </c>
      <c r="BEA2">
        <v>15888</v>
      </c>
      <c r="BEB2">
        <v>24461</v>
      </c>
      <c r="BEC2">
        <v>4</v>
      </c>
      <c r="BED2">
        <v>30319</v>
      </c>
      <c r="BEE2">
        <v>11976</v>
      </c>
      <c r="BEF2">
        <v>8729</v>
      </c>
      <c r="BEG2">
        <v>13793</v>
      </c>
      <c r="BEH2">
        <v>16238</v>
      </c>
      <c r="BEI2">
        <v>7814</v>
      </c>
      <c r="BEJ2">
        <v>5841</v>
      </c>
      <c r="BEK2">
        <v>9536</v>
      </c>
      <c r="BEL2">
        <v>1</v>
      </c>
      <c r="BEM2">
        <v>10209</v>
      </c>
      <c r="BEN2">
        <v>11033</v>
      </c>
      <c r="BEO2">
        <v>9381</v>
      </c>
      <c r="BEP2">
        <v>16136</v>
      </c>
      <c r="BEQ2">
        <v>2</v>
      </c>
      <c r="BER2">
        <v>18023</v>
      </c>
      <c r="BES2">
        <v>1</v>
      </c>
      <c r="BET2">
        <v>14245</v>
      </c>
      <c r="BEU2">
        <v>10352</v>
      </c>
      <c r="BEV2">
        <v>16795</v>
      </c>
      <c r="BEW2">
        <v>1</v>
      </c>
      <c r="BEX2">
        <v>19452</v>
      </c>
      <c r="BEY2">
        <v>15022</v>
      </c>
      <c r="BEZ2">
        <v>10605</v>
      </c>
      <c r="BFA2">
        <v>18082</v>
      </c>
      <c r="BFB2">
        <v>2</v>
      </c>
      <c r="BFC2">
        <v>19608</v>
      </c>
      <c r="BFD2">
        <v>11649</v>
      </c>
      <c r="BFE2">
        <v>8756</v>
      </c>
      <c r="BFF2">
        <v>14999</v>
      </c>
      <c r="BFG2">
        <v>14410</v>
      </c>
      <c r="BFH2">
        <v>16651</v>
      </c>
      <c r="BFI2">
        <v>14008</v>
      </c>
      <c r="BFJ2">
        <v>25301</v>
      </c>
      <c r="BFK2">
        <v>2</v>
      </c>
      <c r="BFL2">
        <v>25515</v>
      </c>
      <c r="BFM2">
        <v>19190</v>
      </c>
      <c r="BFN2">
        <v>14240</v>
      </c>
      <c r="BFO2">
        <v>22872</v>
      </c>
      <c r="BFP2">
        <v>3</v>
      </c>
      <c r="BFQ2">
        <v>27126</v>
      </c>
      <c r="BFR2">
        <v>2</v>
      </c>
      <c r="BFS2">
        <v>1</v>
      </c>
      <c r="BFT2">
        <v>1</v>
      </c>
      <c r="BFU2">
        <v>1</v>
      </c>
      <c r="BFV2">
        <v>1</v>
      </c>
      <c r="BFW2">
        <v>1</v>
      </c>
      <c r="BFX2">
        <v>1</v>
      </c>
      <c r="BFY2">
        <v>2</v>
      </c>
      <c r="BFZ2">
        <v>1</v>
      </c>
      <c r="BGA2">
        <v>2</v>
      </c>
      <c r="BGB2">
        <v>1</v>
      </c>
      <c r="BGC2">
        <v>22681</v>
      </c>
      <c r="BGD2">
        <v>15389</v>
      </c>
      <c r="BGE2">
        <v>24771</v>
      </c>
      <c r="BGF2">
        <v>1</v>
      </c>
      <c r="BGG2">
        <v>30470</v>
      </c>
      <c r="BGH2">
        <v>15039</v>
      </c>
      <c r="BGI2">
        <v>10098</v>
      </c>
      <c r="BGJ2">
        <v>17128</v>
      </c>
      <c r="BGK2">
        <v>19023</v>
      </c>
      <c r="BGL2">
        <v>20049</v>
      </c>
      <c r="BGM2">
        <v>16831</v>
      </c>
      <c r="BGN2">
        <v>26846</v>
      </c>
      <c r="BGO2">
        <v>28859</v>
      </c>
      <c r="BGP2">
        <v>1</v>
      </c>
      <c r="BGQ2">
        <v>2</v>
      </c>
      <c r="BGR2">
        <v>1</v>
      </c>
      <c r="BGS2">
        <v>1</v>
      </c>
      <c r="BGT2">
        <v>29218</v>
      </c>
      <c r="BGU2">
        <v>20101</v>
      </c>
      <c r="BGV2">
        <v>32130</v>
      </c>
      <c r="BGW2">
        <v>1</v>
      </c>
      <c r="BGX2">
        <v>40436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76"/>
  <sheetViews>
    <sheetView topLeftCell="G22" workbookViewId="0">
      <selection activeCell="U26" sqref="U26:AJ26"/>
    </sheetView>
  </sheetViews>
  <sheetFormatPr defaultRowHeight="15" x14ac:dyDescent="0.25"/>
  <sheetData>
    <row r="1" spans="1:2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x14ac:dyDescent="0.25">
      <c r="A2" s="1">
        <v>0</v>
      </c>
      <c r="B2">
        <v>716706</v>
      </c>
      <c r="C2">
        <v>467947</v>
      </c>
      <c r="D2">
        <v>754866</v>
      </c>
      <c r="E2">
        <v>7</v>
      </c>
      <c r="F2">
        <v>877246</v>
      </c>
      <c r="G2">
        <v>491613</v>
      </c>
      <c r="H2">
        <v>347509</v>
      </c>
      <c r="I2">
        <v>548171</v>
      </c>
      <c r="J2">
        <v>6</v>
      </c>
      <c r="K2">
        <v>597346</v>
      </c>
      <c r="L2">
        <v>661529</v>
      </c>
      <c r="M2">
        <v>522622</v>
      </c>
      <c r="N2">
        <v>886052</v>
      </c>
      <c r="O2">
        <v>3</v>
      </c>
      <c r="P2">
        <v>905820</v>
      </c>
      <c r="S2">
        <v>1</v>
      </c>
      <c r="T2">
        <v>1</v>
      </c>
      <c r="U2">
        <v>1</v>
      </c>
      <c r="V2">
        <v>927128</v>
      </c>
      <c r="W2">
        <v>635241</v>
      </c>
      <c r="X2">
        <v>989788</v>
      </c>
      <c r="Y2">
        <v>14</v>
      </c>
      <c r="Z2">
        <v>1182686</v>
      </c>
    </row>
    <row r="3" spans="1:26" x14ac:dyDescent="0.25">
      <c r="A3" s="1">
        <v>1</v>
      </c>
      <c r="B3">
        <v>720542</v>
      </c>
      <c r="C3">
        <v>447090</v>
      </c>
      <c r="D3">
        <v>725747</v>
      </c>
      <c r="E3">
        <v>8</v>
      </c>
      <c r="F3">
        <v>903589</v>
      </c>
      <c r="G3">
        <v>481503</v>
      </c>
      <c r="H3">
        <v>340237</v>
      </c>
      <c r="I3">
        <v>550722</v>
      </c>
      <c r="J3">
        <v>4</v>
      </c>
      <c r="K3">
        <v>600853</v>
      </c>
      <c r="L3">
        <v>705754</v>
      </c>
      <c r="M3">
        <v>543704</v>
      </c>
      <c r="N3">
        <v>960557</v>
      </c>
      <c r="O3">
        <v>6</v>
      </c>
      <c r="P3">
        <v>968857</v>
      </c>
      <c r="Q3">
        <v>6</v>
      </c>
      <c r="R3">
        <v>4</v>
      </c>
      <c r="S3">
        <v>3</v>
      </c>
      <c r="T3">
        <v>3</v>
      </c>
      <c r="U3">
        <v>15</v>
      </c>
      <c r="V3">
        <v>854560</v>
      </c>
      <c r="W3">
        <v>596741</v>
      </c>
      <c r="X3">
        <v>959968</v>
      </c>
      <c r="Y3">
        <v>7</v>
      </c>
      <c r="Z3">
        <v>1151823</v>
      </c>
    </row>
    <row r="4" spans="1:26" x14ac:dyDescent="0.25">
      <c r="A4" s="1">
        <v>2</v>
      </c>
      <c r="B4">
        <v>716131</v>
      </c>
      <c r="C4">
        <v>446311</v>
      </c>
      <c r="D4">
        <v>741373</v>
      </c>
      <c r="E4">
        <v>45</v>
      </c>
      <c r="F4">
        <v>858505</v>
      </c>
      <c r="G4">
        <v>485130</v>
      </c>
      <c r="H4">
        <v>333145</v>
      </c>
      <c r="I4">
        <v>523016</v>
      </c>
      <c r="J4">
        <v>37</v>
      </c>
      <c r="K4">
        <v>586448</v>
      </c>
      <c r="L4">
        <v>700369</v>
      </c>
      <c r="M4">
        <v>561291</v>
      </c>
      <c r="N4">
        <v>963463</v>
      </c>
      <c r="O4">
        <v>65</v>
      </c>
      <c r="P4">
        <v>971809</v>
      </c>
      <c r="Q4">
        <v>6</v>
      </c>
      <c r="R4">
        <v>4</v>
      </c>
      <c r="S4">
        <v>7</v>
      </c>
      <c r="T4">
        <v>9</v>
      </c>
      <c r="U4">
        <v>2</v>
      </c>
      <c r="V4">
        <v>869670</v>
      </c>
      <c r="W4">
        <v>598566</v>
      </c>
      <c r="X4">
        <v>973433</v>
      </c>
      <c r="Y4">
        <v>66</v>
      </c>
      <c r="Z4">
        <v>1183402</v>
      </c>
    </row>
    <row r="5" spans="1:26" x14ac:dyDescent="0.25">
      <c r="A5" s="1">
        <v>3</v>
      </c>
      <c r="B5">
        <v>727996</v>
      </c>
      <c r="C5">
        <v>454028</v>
      </c>
      <c r="D5">
        <v>703343</v>
      </c>
      <c r="E5">
        <v>13</v>
      </c>
      <c r="F5">
        <v>885926</v>
      </c>
      <c r="G5">
        <v>496291</v>
      </c>
      <c r="H5">
        <v>343782</v>
      </c>
      <c r="I5">
        <v>501149</v>
      </c>
      <c r="J5">
        <v>13</v>
      </c>
      <c r="K5">
        <v>598082</v>
      </c>
      <c r="L5">
        <v>716093</v>
      </c>
      <c r="M5">
        <v>556715</v>
      </c>
      <c r="N5">
        <v>945268</v>
      </c>
      <c r="O5">
        <v>17</v>
      </c>
      <c r="P5">
        <v>983199</v>
      </c>
      <c r="Q5">
        <v>57</v>
      </c>
      <c r="R5">
        <v>38</v>
      </c>
      <c r="S5">
        <v>44</v>
      </c>
      <c r="T5">
        <v>28</v>
      </c>
      <c r="U5">
        <v>55</v>
      </c>
      <c r="V5">
        <v>900428</v>
      </c>
      <c r="W5">
        <v>614543</v>
      </c>
      <c r="X5">
        <v>893785</v>
      </c>
      <c r="Y5">
        <v>14</v>
      </c>
      <c r="Z5">
        <v>1191396</v>
      </c>
    </row>
    <row r="7" spans="1:26" x14ac:dyDescent="0.25">
      <c r="A7" s="4" t="s">
        <v>2480</v>
      </c>
      <c r="B7" s="4">
        <v>0</v>
      </c>
      <c r="C7" s="5">
        <v>0</v>
      </c>
      <c r="E7" s="5">
        <v>0</v>
      </c>
      <c r="F7" s="5">
        <v>0.05</v>
      </c>
      <c r="G7" s="5">
        <v>0.15</v>
      </c>
      <c r="H7" s="5">
        <v>0.3</v>
      </c>
      <c r="I7" s="5">
        <v>0.9</v>
      </c>
      <c r="J7" s="5">
        <v>2.7</v>
      </c>
      <c r="K7" s="5">
        <v>5.4</v>
      </c>
      <c r="L7" s="5">
        <v>7.2</v>
      </c>
      <c r="O7" s="4" t="s">
        <v>2590</v>
      </c>
      <c r="P7" s="4" t="s">
        <v>2591</v>
      </c>
      <c r="Q7" s="4"/>
    </row>
    <row r="8" spans="1:26" x14ac:dyDescent="0.25">
      <c r="A8" s="1" t="s">
        <v>5</v>
      </c>
      <c r="B8">
        <v>727996</v>
      </c>
      <c r="C8">
        <f>B8/11512024*100</f>
        <v>6.3237880671548288</v>
      </c>
      <c r="E8">
        <v>6.3237880671548288</v>
      </c>
      <c r="F8">
        <v>6.0939796157983244</v>
      </c>
      <c r="G8">
        <v>5.703229209660984</v>
      </c>
      <c r="H8">
        <v>5.6675667755775665</v>
      </c>
      <c r="I8">
        <v>5.6603970467935101</v>
      </c>
      <c r="J8">
        <v>5.7144578061556963</v>
      </c>
      <c r="K8">
        <v>5.6780533473704988</v>
      </c>
      <c r="L8">
        <v>5.6867726535522785</v>
      </c>
      <c r="O8" t="s">
        <v>2592</v>
      </c>
      <c r="P8">
        <v>6.3237880671548288</v>
      </c>
      <c r="R8">
        <f>P8/6.32378806715483/16*100</f>
        <v>6.2499999999999991</v>
      </c>
    </row>
    <row r="9" spans="1:26" x14ac:dyDescent="0.25">
      <c r="A9" s="1" t="s">
        <v>6</v>
      </c>
      <c r="B9">
        <v>454028</v>
      </c>
      <c r="C9">
        <f t="shared" ref="C9:C24" si="0">B9/11512024*100</f>
        <v>3.9439459125519543</v>
      </c>
      <c r="E9">
        <v>3.9439459125519543</v>
      </c>
      <c r="F9">
        <v>3.8809330828548489</v>
      </c>
      <c r="G9">
        <v>3.8777864623012159</v>
      </c>
      <c r="H9">
        <v>3.8776230009004409</v>
      </c>
      <c r="I9">
        <v>3.887909861222135</v>
      </c>
      <c r="J9">
        <v>3.8832832813840339</v>
      </c>
      <c r="K9">
        <v>3.8831910433616308</v>
      </c>
      <c r="L9">
        <v>3.8726638744209612</v>
      </c>
      <c r="O9" t="s">
        <v>2593</v>
      </c>
      <c r="P9">
        <v>6.0939796157983244</v>
      </c>
      <c r="R9">
        <f t="shared" ref="R9:R15" si="1">P9/6.32378806715483/16*100</f>
        <v>6.022873030258844</v>
      </c>
    </row>
    <row r="10" spans="1:26" x14ac:dyDescent="0.25">
      <c r="A10" s="1" t="s">
        <v>7</v>
      </c>
      <c r="B10">
        <v>703343</v>
      </c>
      <c r="C10">
        <f t="shared" si="0"/>
        <v>6.1096380619081403</v>
      </c>
      <c r="E10">
        <v>6.1096380619081403</v>
      </c>
      <c r="F10">
        <v>6.2926375232929832</v>
      </c>
      <c r="G10">
        <v>6.445085688972803</v>
      </c>
      <c r="H10">
        <v>6.5068497019821008</v>
      </c>
      <c r="I10">
        <v>6.498421520198713</v>
      </c>
      <c r="J10">
        <v>6.4944181425723242</v>
      </c>
      <c r="K10">
        <v>6.4450981738890301</v>
      </c>
      <c r="L10">
        <v>6.4189685114474235</v>
      </c>
      <c r="O10" t="s">
        <v>2594</v>
      </c>
      <c r="P10">
        <v>5.703229209660984</v>
      </c>
      <c r="R10">
        <f t="shared" si="1"/>
        <v>5.6366820301140281</v>
      </c>
    </row>
    <row r="11" spans="1:26" x14ac:dyDescent="0.25">
      <c r="A11" s="1" t="s">
        <v>9</v>
      </c>
      <c r="B11">
        <v>885926</v>
      </c>
      <c r="C11">
        <f t="shared" si="0"/>
        <v>7.6956580354592727</v>
      </c>
      <c r="E11">
        <v>7.6956580354592727</v>
      </c>
      <c r="F11">
        <v>7.3844866832305662</v>
      </c>
      <c r="G11">
        <v>7.0010196351312404</v>
      </c>
      <c r="H11">
        <v>6.9287315917125589</v>
      </c>
      <c r="I11">
        <v>6.9088344471605527</v>
      </c>
      <c r="J11">
        <v>6.9655710365555397</v>
      </c>
      <c r="K11">
        <v>6.9865380257198266</v>
      </c>
      <c r="L11">
        <v>7.0170417413084412</v>
      </c>
      <c r="O11" t="s">
        <v>2595</v>
      </c>
      <c r="P11">
        <v>5.6675667755775665</v>
      </c>
      <c r="R11">
        <f t="shared" si="1"/>
        <v>5.6014357171993003</v>
      </c>
    </row>
    <row r="12" spans="1:26" x14ac:dyDescent="0.25">
      <c r="A12" s="1" t="s">
        <v>10</v>
      </c>
      <c r="B12">
        <v>496291</v>
      </c>
      <c r="C12">
        <f t="shared" si="0"/>
        <v>4.3110664119532762</v>
      </c>
      <c r="E12">
        <v>4.3110664119532762</v>
      </c>
      <c r="F12">
        <v>4.3301799430363452</v>
      </c>
      <c r="G12">
        <v>4.4051587803757366</v>
      </c>
      <c r="H12">
        <v>4.403527702845297</v>
      </c>
      <c r="I12">
        <v>4.4149951393100872</v>
      </c>
      <c r="J12">
        <v>4.3932073567488761</v>
      </c>
      <c r="K12">
        <v>4.4109452499247288</v>
      </c>
      <c r="L12">
        <v>4.387588993005739</v>
      </c>
      <c r="O12" t="s">
        <v>2596</v>
      </c>
      <c r="P12">
        <v>5.6603970467935101</v>
      </c>
      <c r="R12">
        <f t="shared" si="1"/>
        <v>5.5943496472006711</v>
      </c>
    </row>
    <row r="13" spans="1:26" x14ac:dyDescent="0.25">
      <c r="A13" s="1" t="s">
        <v>11</v>
      </c>
      <c r="B13">
        <v>343782</v>
      </c>
      <c r="C13">
        <f t="shared" si="0"/>
        <v>2.9862863385274387</v>
      </c>
      <c r="E13">
        <v>2.9862863385274387</v>
      </c>
      <c r="F13">
        <v>2.9445077794779344</v>
      </c>
      <c r="G13">
        <v>2.9403882037316675</v>
      </c>
      <c r="H13">
        <v>2.9295376856880346</v>
      </c>
      <c r="I13">
        <v>2.9434015383547028</v>
      </c>
      <c r="J13">
        <v>2.9503820757872887</v>
      </c>
      <c r="K13">
        <v>2.9461890366619232</v>
      </c>
      <c r="L13">
        <v>2.939649085380502</v>
      </c>
      <c r="O13" t="s">
        <v>2597</v>
      </c>
      <c r="P13">
        <v>5.7144578061556963</v>
      </c>
      <c r="R13">
        <f t="shared" si="1"/>
        <v>5.6477796076018718</v>
      </c>
    </row>
    <row r="14" spans="1:26" x14ac:dyDescent="0.25">
      <c r="A14" s="1" t="s">
        <v>12</v>
      </c>
      <c r="B14">
        <v>501149</v>
      </c>
      <c r="C14">
        <f t="shared" si="0"/>
        <v>4.3532657680352296</v>
      </c>
      <c r="E14">
        <v>4.3532657680352296</v>
      </c>
      <c r="F14">
        <v>4.6103301543775661</v>
      </c>
      <c r="G14">
        <v>4.8939599534579141</v>
      </c>
      <c r="H14">
        <v>4.9583319921093327</v>
      </c>
      <c r="I14">
        <v>4.9558327324784024</v>
      </c>
      <c r="J14">
        <v>4.9456674343963147</v>
      </c>
      <c r="K14">
        <v>4.9093780622302807</v>
      </c>
      <c r="L14">
        <v>4.8741656940575391</v>
      </c>
      <c r="O14" t="s">
        <v>2598</v>
      </c>
      <c r="P14">
        <v>5.6780533473704988</v>
      </c>
      <c r="R14">
        <f t="shared" si="1"/>
        <v>5.6117999281769322</v>
      </c>
    </row>
    <row r="15" spans="1:26" x14ac:dyDescent="0.25">
      <c r="A15" s="1" t="s">
        <v>14</v>
      </c>
      <c r="B15">
        <v>598082</v>
      </c>
      <c r="C15">
        <f t="shared" si="0"/>
        <v>5.1952810383300099</v>
      </c>
      <c r="E15">
        <v>5.1952810383300099</v>
      </c>
      <c r="F15">
        <v>4.9814602996651871</v>
      </c>
      <c r="G15">
        <v>4.8110441334827243</v>
      </c>
      <c r="H15">
        <v>4.765414033981985</v>
      </c>
      <c r="I15">
        <v>4.7663085521453823</v>
      </c>
      <c r="J15">
        <v>4.8025843204721124</v>
      </c>
      <c r="K15">
        <v>4.812861358450311</v>
      </c>
      <c r="L15">
        <v>4.8305028377652732</v>
      </c>
      <c r="O15" t="s">
        <v>2599</v>
      </c>
      <c r="P15">
        <v>5.6867726535522785</v>
      </c>
      <c r="R15">
        <f t="shared" si="1"/>
        <v>5.6204174945876675</v>
      </c>
    </row>
    <row r="16" spans="1:26" x14ac:dyDescent="0.25">
      <c r="A16" s="1" t="s">
        <v>15</v>
      </c>
      <c r="B16">
        <v>716093</v>
      </c>
      <c r="C16">
        <f t="shared" si="0"/>
        <v>6.2203918268412224</v>
      </c>
      <c r="E16">
        <v>6.2203918268412224</v>
      </c>
      <c r="F16">
        <v>6.3694712303240575</v>
      </c>
      <c r="G16">
        <v>6.419046573133663</v>
      </c>
      <c r="H16">
        <v>6.4508084004658626</v>
      </c>
      <c r="I16">
        <v>6.4341365682443437</v>
      </c>
      <c r="J16">
        <v>6.3948371357650942</v>
      </c>
      <c r="K16">
        <v>6.4121827868212424</v>
      </c>
      <c r="L16">
        <v>6.4036426303399878</v>
      </c>
    </row>
    <row r="17" spans="1:36" x14ac:dyDescent="0.25">
      <c r="A17" s="1" t="s">
        <v>16</v>
      </c>
      <c r="B17">
        <v>556715</v>
      </c>
      <c r="C17">
        <f t="shared" si="0"/>
        <v>4.8359437054683001</v>
      </c>
      <c r="E17">
        <v>4.8359437054683001</v>
      </c>
      <c r="F17">
        <v>4.9224419379762754</v>
      </c>
      <c r="G17">
        <v>5.0121116517442399</v>
      </c>
      <c r="H17">
        <v>5.0378518147043172</v>
      </c>
      <c r="I17">
        <v>5.034504548195839</v>
      </c>
      <c r="J17">
        <v>5.0131702747569777</v>
      </c>
      <c r="K17">
        <v>5.0181822997250869</v>
      </c>
      <c r="L17">
        <v>5.0045501069522009</v>
      </c>
      <c r="O17" t="s">
        <v>2600</v>
      </c>
      <c r="P17">
        <v>3.9439459125519543</v>
      </c>
      <c r="R17">
        <f>P17/3.94394591255195/16*100</f>
        <v>6.2500000000000071</v>
      </c>
    </row>
    <row r="18" spans="1:36" x14ac:dyDescent="0.25">
      <c r="A18" s="1" t="s">
        <v>17</v>
      </c>
      <c r="B18">
        <v>945268</v>
      </c>
      <c r="C18">
        <f t="shared" si="0"/>
        <v>8.2111364604521331</v>
      </c>
      <c r="E18">
        <v>8.2111364604521331</v>
      </c>
      <c r="F18">
        <v>8.775636485524263</v>
      </c>
      <c r="G18">
        <v>9.2635545324651165</v>
      </c>
      <c r="H18">
        <v>9.3849609818230739</v>
      </c>
      <c r="I18">
        <v>9.3541030486567127</v>
      </c>
      <c r="J18">
        <v>9.2935375828350857</v>
      </c>
      <c r="K18">
        <v>9.2722999934271293</v>
      </c>
      <c r="L18">
        <v>9.2382223538651669</v>
      </c>
      <c r="O18" t="s">
        <v>2601</v>
      </c>
      <c r="P18">
        <v>3.8809330828548489</v>
      </c>
      <c r="R18">
        <f t="shared" ref="R18:R24" si="2">P18/3.94394591255195/16*100</f>
        <v>6.1501431068429504</v>
      </c>
    </row>
    <row r="19" spans="1:36" x14ac:dyDescent="0.25">
      <c r="A19" s="1" t="s">
        <v>19</v>
      </c>
      <c r="B19">
        <v>983199</v>
      </c>
      <c r="C19">
        <f t="shared" si="0"/>
        <v>8.5406267394856012</v>
      </c>
      <c r="E19">
        <v>8.5406267394856012</v>
      </c>
      <c r="F19">
        <v>8.5628086793824902</v>
      </c>
      <c r="G19">
        <v>8.4754255642937935</v>
      </c>
      <c r="H19">
        <v>8.4542820573296797</v>
      </c>
      <c r="I19">
        <v>8.4432699893622392</v>
      </c>
      <c r="J19">
        <v>8.4251064452065556</v>
      </c>
      <c r="K19">
        <v>8.4527218975615881</v>
      </c>
      <c r="L19">
        <v>8.5024885219231212</v>
      </c>
      <c r="O19" t="s">
        <v>2602</v>
      </c>
      <c r="P19">
        <v>3.8777864623012159</v>
      </c>
      <c r="R19">
        <f t="shared" si="2"/>
        <v>6.1451566341842829</v>
      </c>
    </row>
    <row r="20" spans="1:36" x14ac:dyDescent="0.25">
      <c r="A20" s="1" t="s">
        <v>25</v>
      </c>
      <c r="B20">
        <v>900428</v>
      </c>
      <c r="C20">
        <f t="shared" si="0"/>
        <v>7.8216306706796299</v>
      </c>
      <c r="E20">
        <v>7.8216306706796299</v>
      </c>
      <c r="F20">
        <v>7.7717278091717548</v>
      </c>
      <c r="G20">
        <v>7.7884647001792251</v>
      </c>
      <c r="H20">
        <v>7.7635930267892395</v>
      </c>
      <c r="I20">
        <v>7.7758874076370912</v>
      </c>
      <c r="J20">
        <v>7.7444880793494768</v>
      </c>
      <c r="K20">
        <v>7.7938393322436568</v>
      </c>
      <c r="L20">
        <v>7.7749737286547145</v>
      </c>
      <c r="O20" t="s">
        <v>2603</v>
      </c>
      <c r="P20">
        <v>3.8776230009004409</v>
      </c>
      <c r="R20">
        <f t="shared" si="2"/>
        <v>6.144897595704168</v>
      </c>
    </row>
    <row r="21" spans="1:36" x14ac:dyDescent="0.25">
      <c r="A21" s="1" t="s">
        <v>26</v>
      </c>
      <c r="B21">
        <v>614543</v>
      </c>
      <c r="C21">
        <f t="shared" si="0"/>
        <v>5.338270663785968</v>
      </c>
      <c r="E21">
        <v>5.338270663785968</v>
      </c>
      <c r="F21">
        <v>5.2098309648976624</v>
      </c>
      <c r="G21">
        <v>5.174035627834094</v>
      </c>
      <c r="H21">
        <v>5.1471214377625119</v>
      </c>
      <c r="I21">
        <v>5.1676131203121134</v>
      </c>
      <c r="J21">
        <v>5.169046807853924</v>
      </c>
      <c r="K21">
        <v>5.1809864134984354</v>
      </c>
      <c r="L21">
        <v>5.1833333640369679</v>
      </c>
      <c r="O21" t="s">
        <v>2604</v>
      </c>
      <c r="P21">
        <v>3.887909861222135</v>
      </c>
      <c r="R21">
        <f t="shared" si="2"/>
        <v>6.1611992586671338</v>
      </c>
    </row>
    <row r="22" spans="1:36" x14ac:dyDescent="0.25">
      <c r="A22" s="1" t="s">
        <v>27</v>
      </c>
      <c r="B22">
        <v>893785</v>
      </c>
      <c r="C22">
        <f t="shared" si="0"/>
        <v>7.7639257875070449</v>
      </c>
      <c r="E22">
        <v>7.7639257875070449</v>
      </c>
      <c r="F22">
        <v>8.0918027633432832</v>
      </c>
      <c r="G22">
        <v>8.5594762669881472</v>
      </c>
      <c r="H22">
        <v>8.6366336277796343</v>
      </c>
      <c r="I22">
        <v>8.6528064250394898</v>
      </c>
      <c r="J22">
        <v>8.6193333562907739</v>
      </c>
      <c r="K22">
        <v>8.582804022983396</v>
      </c>
      <c r="L22">
        <v>8.548275078031379</v>
      </c>
      <c r="O22" t="s">
        <v>2605</v>
      </c>
      <c r="P22">
        <v>3.8832832813840339</v>
      </c>
      <c r="R22">
        <f t="shared" si="2"/>
        <v>6.1538674836810454</v>
      </c>
    </row>
    <row r="23" spans="1:36" x14ac:dyDescent="0.25">
      <c r="A23" s="1" t="s">
        <v>29</v>
      </c>
      <c r="B23">
        <v>1191396</v>
      </c>
      <c r="C23">
        <f t="shared" si="0"/>
        <v>10.349144511859947</v>
      </c>
      <c r="E23">
        <v>10.349144511859947</v>
      </c>
      <c r="F23">
        <v>9.7777650476464615</v>
      </c>
      <c r="G23">
        <v>9.2302130162474327</v>
      </c>
      <c r="H23">
        <v>9.0871661685483609</v>
      </c>
      <c r="I23">
        <v>9.1015780548886873</v>
      </c>
      <c r="J23">
        <v>9.190908863869927</v>
      </c>
      <c r="K23">
        <v>9.2147289561312355</v>
      </c>
      <c r="L23">
        <v>9.3171608252583056</v>
      </c>
      <c r="O23" t="s">
        <v>2606</v>
      </c>
      <c r="P23">
        <v>3.8831910433616308</v>
      </c>
      <c r="R23">
        <f t="shared" si="2"/>
        <v>6.1537213134107622</v>
      </c>
    </row>
    <row r="24" spans="1:36" x14ac:dyDescent="0.25">
      <c r="B24">
        <f>SUM(B8:B23)</f>
        <v>11512024</v>
      </c>
      <c r="C24">
        <f t="shared" si="0"/>
        <v>100</v>
      </c>
      <c r="O24" t="s">
        <v>2607</v>
      </c>
      <c r="P24">
        <v>3.8726638744209612</v>
      </c>
      <c r="R24">
        <f t="shared" si="2"/>
        <v>6.1370388316176454</v>
      </c>
    </row>
    <row r="26" spans="1:36" x14ac:dyDescent="0.25">
      <c r="O26" t="s">
        <v>2608</v>
      </c>
      <c r="P26">
        <v>6.1096380619081403</v>
      </c>
      <c r="R26">
        <f>P26/6.10963806190814/16*100</f>
        <v>6.25</v>
      </c>
      <c r="U26" s="1" t="s">
        <v>5</v>
      </c>
      <c r="V26" s="1" t="s">
        <v>6</v>
      </c>
      <c r="W26" s="1" t="s">
        <v>7</v>
      </c>
      <c r="X26" s="1" t="s">
        <v>9</v>
      </c>
      <c r="Y26" s="1" t="s">
        <v>10</v>
      </c>
      <c r="Z26" s="1" t="s">
        <v>11</v>
      </c>
      <c r="AA26" s="1" t="s">
        <v>12</v>
      </c>
      <c r="AB26" s="1" t="s">
        <v>14</v>
      </c>
      <c r="AC26" s="1" t="s">
        <v>15</v>
      </c>
      <c r="AD26" s="1" t="s">
        <v>16</v>
      </c>
      <c r="AE26" s="1" t="s">
        <v>17</v>
      </c>
      <c r="AF26" s="1" t="s">
        <v>19</v>
      </c>
      <c r="AG26" s="1" t="s">
        <v>25</v>
      </c>
      <c r="AH26" s="1" t="s">
        <v>26</v>
      </c>
      <c r="AI26" s="1" t="s">
        <v>27</v>
      </c>
      <c r="AJ26" s="1" t="s">
        <v>29</v>
      </c>
    </row>
    <row r="27" spans="1:36" x14ac:dyDescent="0.25">
      <c r="O27" t="s">
        <v>2609</v>
      </c>
      <c r="P27">
        <v>6.2926375232929832</v>
      </c>
      <c r="R27">
        <f t="shared" ref="R27:R33" si="3">P27/6.10963806190814/16*100</f>
        <v>6.4372036644504691</v>
      </c>
    </row>
    <row r="28" spans="1:36" x14ac:dyDescent="0.25">
      <c r="O28" t="s">
        <v>2610</v>
      </c>
      <c r="P28">
        <v>6.445085688972803</v>
      </c>
      <c r="R28">
        <f t="shared" si="3"/>
        <v>6.5931541521625521</v>
      </c>
    </row>
    <row r="29" spans="1:36" x14ac:dyDescent="0.25">
      <c r="O29" t="s">
        <v>2611</v>
      </c>
      <c r="P29">
        <v>6.5068497019821008</v>
      </c>
      <c r="R29">
        <f t="shared" si="3"/>
        <v>6.6563371226424017</v>
      </c>
    </row>
    <row r="30" spans="1:36" x14ac:dyDescent="0.25">
      <c r="O30" t="s">
        <v>2612</v>
      </c>
      <c r="P30">
        <v>6.498421520198713</v>
      </c>
      <c r="R30">
        <f t="shared" si="3"/>
        <v>6.6477153130339737</v>
      </c>
    </row>
    <row r="31" spans="1:36" x14ac:dyDescent="0.25">
      <c r="O31" t="s">
        <v>2613</v>
      </c>
      <c r="P31">
        <v>6.4944181425723242</v>
      </c>
      <c r="R31">
        <f t="shared" si="3"/>
        <v>6.6436199623910399</v>
      </c>
    </row>
    <row r="32" spans="1:36" x14ac:dyDescent="0.25">
      <c r="O32" t="s">
        <v>2614</v>
      </c>
      <c r="P32">
        <v>6.4450981738890301</v>
      </c>
      <c r="R32">
        <f t="shared" si="3"/>
        <v>6.5931669239054314</v>
      </c>
    </row>
    <row r="33" spans="1:18" x14ac:dyDescent="0.25">
      <c r="A33" t="s">
        <v>2590</v>
      </c>
      <c r="B33" t="s">
        <v>2591</v>
      </c>
      <c r="O33" t="s">
        <v>2615</v>
      </c>
      <c r="P33">
        <v>6.4189685114474235</v>
      </c>
      <c r="R33">
        <f t="shared" si="3"/>
        <v>6.5664369623913057</v>
      </c>
    </row>
    <row r="34" spans="1:18" x14ac:dyDescent="0.25">
      <c r="A34" t="s">
        <v>2592</v>
      </c>
      <c r="B34">
        <v>6.2499999999999991</v>
      </c>
    </row>
    <row r="35" spans="1:18" x14ac:dyDescent="0.25">
      <c r="A35" t="s">
        <v>2593</v>
      </c>
      <c r="B35">
        <v>6.022873030258844</v>
      </c>
      <c r="O35" t="s">
        <v>2616</v>
      </c>
      <c r="P35">
        <v>7.6956580354592727</v>
      </c>
      <c r="R35">
        <f>P35/7.69565803545927/16*100</f>
        <v>6.2500000000000027</v>
      </c>
    </row>
    <row r="36" spans="1:18" x14ac:dyDescent="0.25">
      <c r="A36" t="s">
        <v>2594</v>
      </c>
      <c r="B36">
        <v>5.6366820301140281</v>
      </c>
      <c r="O36" t="s">
        <v>2617</v>
      </c>
      <c r="P36">
        <v>7.3844866832305662</v>
      </c>
      <c r="R36">
        <f t="shared" ref="R36:R42" si="4">P36/7.69565803545927/16*100</f>
        <v>5.9972833456907448</v>
      </c>
    </row>
    <row r="37" spans="1:18" x14ac:dyDescent="0.25">
      <c r="A37" t="s">
        <v>2595</v>
      </c>
      <c r="B37">
        <v>5.6014357171993003</v>
      </c>
      <c r="O37" t="s">
        <v>2618</v>
      </c>
      <c r="P37">
        <v>7.0010196351312404</v>
      </c>
      <c r="R37">
        <f t="shared" si="4"/>
        <v>5.6858520113490085</v>
      </c>
    </row>
    <row r="38" spans="1:18" x14ac:dyDescent="0.25">
      <c r="A38" t="s">
        <v>2596</v>
      </c>
      <c r="B38">
        <v>5.5943496472006711</v>
      </c>
      <c r="O38" t="s">
        <v>2619</v>
      </c>
      <c r="P38">
        <v>6.9287315917125589</v>
      </c>
      <c r="R38">
        <f t="shared" si="4"/>
        <v>5.6271435462268578</v>
      </c>
    </row>
    <row r="39" spans="1:18" x14ac:dyDescent="0.25">
      <c r="A39" t="s">
        <v>2597</v>
      </c>
      <c r="B39">
        <v>5.6477796076018718</v>
      </c>
      <c r="O39" t="s">
        <v>2620</v>
      </c>
      <c r="P39">
        <v>6.9088344471605527</v>
      </c>
      <c r="R39">
        <f t="shared" si="4"/>
        <v>5.6109841544143526</v>
      </c>
    </row>
    <row r="40" spans="1:18" x14ac:dyDescent="0.25">
      <c r="A40" t="s">
        <v>2598</v>
      </c>
      <c r="B40">
        <v>5.6117999281769322</v>
      </c>
      <c r="O40" t="s">
        <v>2621</v>
      </c>
      <c r="P40">
        <v>6.9655710365555397</v>
      </c>
      <c r="R40">
        <f t="shared" si="4"/>
        <v>5.6570625640948196</v>
      </c>
    </row>
    <row r="41" spans="1:18" x14ac:dyDescent="0.25">
      <c r="A41" t="s">
        <v>2599</v>
      </c>
      <c r="B41">
        <v>5.6204174945876675</v>
      </c>
      <c r="O41" t="s">
        <v>2622</v>
      </c>
      <c r="P41">
        <v>6.9865380257198266</v>
      </c>
      <c r="R41">
        <f t="shared" si="4"/>
        <v>5.6740908262230203</v>
      </c>
    </row>
    <row r="42" spans="1:18" x14ac:dyDescent="0.25">
      <c r="O42" t="s">
        <v>2623</v>
      </c>
      <c r="P42">
        <v>7.0170417413084412</v>
      </c>
      <c r="R42">
        <f t="shared" si="4"/>
        <v>5.6988643051835455</v>
      </c>
    </row>
    <row r="43" spans="1:18" x14ac:dyDescent="0.25">
      <c r="A43" t="s">
        <v>2600</v>
      </c>
      <c r="B43">
        <v>6.2500000000000071</v>
      </c>
    </row>
    <row r="44" spans="1:18" x14ac:dyDescent="0.25">
      <c r="A44" t="s">
        <v>2601</v>
      </c>
      <c r="B44">
        <v>6.1501431068429504</v>
      </c>
      <c r="O44" t="s">
        <v>2624</v>
      </c>
      <c r="P44">
        <v>4.3110664119532762</v>
      </c>
      <c r="R44">
        <f>P44/4.31106641195328/16*100</f>
        <v>6.2499999999999956</v>
      </c>
    </row>
    <row r="45" spans="1:18" x14ac:dyDescent="0.25">
      <c r="A45" t="s">
        <v>2602</v>
      </c>
      <c r="B45">
        <v>6.1451566341842829</v>
      </c>
      <c r="O45" t="s">
        <v>2625</v>
      </c>
      <c r="P45">
        <v>4.3301799430363452</v>
      </c>
      <c r="R45">
        <f t="shared" ref="R45:R51" si="5">P45/4.31106641195328/16*100</f>
        <v>6.2777099812097381</v>
      </c>
    </row>
    <row r="46" spans="1:18" x14ac:dyDescent="0.25">
      <c r="A46" t="s">
        <v>2603</v>
      </c>
      <c r="B46">
        <v>6.144897595704168</v>
      </c>
      <c r="O46" t="s">
        <v>2626</v>
      </c>
      <c r="P46">
        <v>4.4051587803757366</v>
      </c>
      <c r="R46">
        <f t="shared" si="5"/>
        <v>6.3864110979616999</v>
      </c>
    </row>
    <row r="47" spans="1:18" x14ac:dyDescent="0.25">
      <c r="A47" t="s">
        <v>2604</v>
      </c>
      <c r="B47">
        <v>6.1611992586671338</v>
      </c>
      <c r="O47" t="s">
        <v>2627</v>
      </c>
      <c r="P47">
        <v>4.403527702845297</v>
      </c>
      <c r="R47">
        <f t="shared" si="5"/>
        <v>6.3840464314056531</v>
      </c>
    </row>
    <row r="48" spans="1:18" x14ac:dyDescent="0.25">
      <c r="A48" t="s">
        <v>2605</v>
      </c>
      <c r="B48">
        <v>6.1538674836810454</v>
      </c>
      <c r="O48" t="s">
        <v>2628</v>
      </c>
      <c r="P48">
        <v>4.4149951393100872</v>
      </c>
      <c r="R48">
        <f t="shared" si="5"/>
        <v>6.4006714311287407</v>
      </c>
    </row>
    <row r="49" spans="1:18" x14ac:dyDescent="0.25">
      <c r="A49" t="s">
        <v>2606</v>
      </c>
      <c r="B49">
        <v>6.1537213134107622</v>
      </c>
      <c r="O49" t="s">
        <v>2629</v>
      </c>
      <c r="P49">
        <v>4.3932073567488761</v>
      </c>
      <c r="R49">
        <f t="shared" si="5"/>
        <v>6.3690844343174637</v>
      </c>
    </row>
    <row r="50" spans="1:18" x14ac:dyDescent="0.25">
      <c r="A50" t="s">
        <v>2607</v>
      </c>
      <c r="B50">
        <v>6.1370388316176454</v>
      </c>
      <c r="O50" t="s">
        <v>2630</v>
      </c>
      <c r="P50">
        <v>4.4109452499247288</v>
      </c>
      <c r="R50">
        <f t="shared" si="5"/>
        <v>6.3948000744295479</v>
      </c>
    </row>
    <row r="51" spans="1:18" x14ac:dyDescent="0.25">
      <c r="O51" t="s">
        <v>2631</v>
      </c>
      <c r="P51">
        <v>4.387588993005739</v>
      </c>
      <c r="R51">
        <f t="shared" si="5"/>
        <v>6.3609391704687699</v>
      </c>
    </row>
    <row r="52" spans="1:18" x14ac:dyDescent="0.25">
      <c r="A52" t="s">
        <v>2608</v>
      </c>
      <c r="B52">
        <v>6.25</v>
      </c>
    </row>
    <row r="53" spans="1:18" x14ac:dyDescent="0.25">
      <c r="A53" t="s">
        <v>2609</v>
      </c>
      <c r="B53">
        <v>6.4372036644504691</v>
      </c>
      <c r="O53" t="s">
        <v>2632</v>
      </c>
      <c r="P53">
        <v>2.9862863385274387</v>
      </c>
      <c r="R53">
        <f>P53/2.98628633852744/16*100</f>
        <v>6.2499999999999973</v>
      </c>
    </row>
    <row r="54" spans="1:18" x14ac:dyDescent="0.25">
      <c r="A54" t="s">
        <v>2610</v>
      </c>
      <c r="B54">
        <v>6.5931541521625521</v>
      </c>
      <c r="O54" t="s">
        <v>2633</v>
      </c>
      <c r="P54">
        <v>2.9445077794779344</v>
      </c>
      <c r="R54">
        <f t="shared" ref="R54:R60" si="6">P54/2.98628633852744/16*100</f>
        <v>6.1625616352689851</v>
      </c>
    </row>
    <row r="55" spans="1:18" x14ac:dyDescent="0.25">
      <c r="A55" t="s">
        <v>2611</v>
      </c>
      <c r="B55">
        <v>6.6563371226424017</v>
      </c>
      <c r="O55" t="s">
        <v>2634</v>
      </c>
      <c r="P55">
        <v>2.9403882037316675</v>
      </c>
      <c r="R55">
        <f t="shared" si="6"/>
        <v>6.1539397733657939</v>
      </c>
    </row>
    <row r="56" spans="1:18" x14ac:dyDescent="0.25">
      <c r="A56" t="s">
        <v>2612</v>
      </c>
      <c r="B56">
        <v>6.6477153130339737</v>
      </c>
      <c r="O56" t="s">
        <v>2635</v>
      </c>
      <c r="P56">
        <v>2.9295376856880346</v>
      </c>
      <c r="R56">
        <f t="shared" si="6"/>
        <v>6.1312307193485074</v>
      </c>
    </row>
    <row r="57" spans="1:18" x14ac:dyDescent="0.25">
      <c r="A57" t="s">
        <v>2613</v>
      </c>
      <c r="B57">
        <v>6.6436199623910399</v>
      </c>
      <c r="O57" t="s">
        <v>2636</v>
      </c>
      <c r="P57">
        <v>2.9434015383547028</v>
      </c>
      <c r="R57">
        <f t="shared" si="6"/>
        <v>6.1602463827324154</v>
      </c>
    </row>
    <row r="58" spans="1:18" x14ac:dyDescent="0.25">
      <c r="A58" t="s">
        <v>2614</v>
      </c>
      <c r="B58">
        <v>6.5931669239054314</v>
      </c>
      <c r="O58" t="s">
        <v>2637</v>
      </c>
      <c r="P58">
        <v>2.9503820757872887</v>
      </c>
      <c r="R58">
        <f t="shared" si="6"/>
        <v>6.1748559526155145</v>
      </c>
    </row>
    <row r="59" spans="1:18" x14ac:dyDescent="0.25">
      <c r="A59" t="s">
        <v>2615</v>
      </c>
      <c r="B59">
        <v>6.5664369623913057</v>
      </c>
      <c r="O59" t="s">
        <v>2638</v>
      </c>
      <c r="P59">
        <v>2.9461890366619232</v>
      </c>
      <c r="R59">
        <f t="shared" si="6"/>
        <v>6.1660803391736856</v>
      </c>
    </row>
    <row r="60" spans="1:18" x14ac:dyDescent="0.25">
      <c r="O60" t="s">
        <v>2639</v>
      </c>
      <c r="P60">
        <v>2.939649085380502</v>
      </c>
      <c r="R60">
        <f t="shared" si="6"/>
        <v>6.1523928722414158</v>
      </c>
    </row>
    <row r="61" spans="1:18" x14ac:dyDescent="0.25">
      <c r="A61" t="s">
        <v>2616</v>
      </c>
      <c r="B61">
        <v>6.2500000000000027</v>
      </c>
    </row>
    <row r="62" spans="1:18" x14ac:dyDescent="0.25">
      <c r="A62" t="s">
        <v>2617</v>
      </c>
      <c r="B62">
        <v>5.9972833456907448</v>
      </c>
      <c r="O62" t="s">
        <v>2640</v>
      </c>
      <c r="P62">
        <v>4.3532657680352296</v>
      </c>
      <c r="R62">
        <f>P62/4.35326576803523/16*100</f>
        <v>6.25</v>
      </c>
    </row>
    <row r="63" spans="1:18" x14ac:dyDescent="0.25">
      <c r="A63" t="s">
        <v>2618</v>
      </c>
      <c r="B63">
        <v>5.6858520113490085</v>
      </c>
      <c r="O63" t="s">
        <v>2641</v>
      </c>
      <c r="P63">
        <v>4.6103301543775661</v>
      </c>
      <c r="R63">
        <f t="shared" ref="R63:R69" si="7">P63/4.35326576803523/16*100</f>
        <v>6.6190683041767828</v>
      </c>
    </row>
    <row r="64" spans="1:18" x14ac:dyDescent="0.25">
      <c r="A64" t="s">
        <v>2619</v>
      </c>
      <c r="B64">
        <v>5.6271435462268578</v>
      </c>
      <c r="O64" t="s">
        <v>2642</v>
      </c>
      <c r="P64">
        <v>4.8939599534579141</v>
      </c>
      <c r="R64">
        <f t="shared" si="7"/>
        <v>7.0262766711155766</v>
      </c>
    </row>
    <row r="65" spans="1:18" x14ac:dyDescent="0.25">
      <c r="A65" t="s">
        <v>2620</v>
      </c>
      <c r="B65">
        <v>5.6109841544143526</v>
      </c>
      <c r="O65" t="s">
        <v>2643</v>
      </c>
      <c r="P65">
        <v>4.9583319921093327</v>
      </c>
      <c r="R65">
        <f t="shared" si="7"/>
        <v>7.1186958485812672</v>
      </c>
    </row>
    <row r="66" spans="1:18" x14ac:dyDescent="0.25">
      <c r="A66" t="s">
        <v>2621</v>
      </c>
      <c r="B66">
        <v>5.6570625640948196</v>
      </c>
      <c r="O66" t="s">
        <v>2644</v>
      </c>
      <c r="P66">
        <v>4.9558327324784024</v>
      </c>
      <c r="R66">
        <f t="shared" si="7"/>
        <v>7.1151076521499785</v>
      </c>
    </row>
    <row r="67" spans="1:18" x14ac:dyDescent="0.25">
      <c r="A67" t="s">
        <v>2622</v>
      </c>
      <c r="B67">
        <v>5.6740908262230203</v>
      </c>
      <c r="O67" t="s">
        <v>2645</v>
      </c>
      <c r="P67">
        <v>4.9456674343963147</v>
      </c>
      <c r="R67">
        <f t="shared" si="7"/>
        <v>7.1005132955454364</v>
      </c>
    </row>
    <row r="68" spans="1:18" x14ac:dyDescent="0.25">
      <c r="A68" t="s">
        <v>2623</v>
      </c>
      <c r="B68">
        <v>5.6988643051835455</v>
      </c>
      <c r="O68" t="s">
        <v>2646</v>
      </c>
      <c r="P68">
        <v>4.9093780622302807</v>
      </c>
      <c r="R68">
        <f t="shared" si="7"/>
        <v>7.0484125077407729</v>
      </c>
    </row>
    <row r="69" spans="1:18" x14ac:dyDescent="0.25">
      <c r="O69" t="s">
        <v>2647</v>
      </c>
      <c r="P69">
        <v>4.8741656940575391</v>
      </c>
      <c r="R69">
        <f t="shared" si="7"/>
        <v>6.9978579786110329</v>
      </c>
    </row>
    <row r="70" spans="1:18" x14ac:dyDescent="0.25">
      <c r="A70" t="s">
        <v>2624</v>
      </c>
      <c r="B70">
        <v>6.2499999999999956</v>
      </c>
    </row>
    <row r="71" spans="1:18" x14ac:dyDescent="0.25">
      <c r="A71" t="s">
        <v>2625</v>
      </c>
      <c r="B71">
        <v>6.2777099812097381</v>
      </c>
      <c r="O71" t="s">
        <v>2648</v>
      </c>
      <c r="P71">
        <v>5.1952810383300099</v>
      </c>
      <c r="R71">
        <f>P71/5.19528103833001/16*100</f>
        <v>6.25</v>
      </c>
    </row>
    <row r="72" spans="1:18" x14ac:dyDescent="0.25">
      <c r="A72" t="s">
        <v>2626</v>
      </c>
      <c r="B72">
        <v>6.3864110979616999</v>
      </c>
      <c r="O72" t="s">
        <v>2649</v>
      </c>
      <c r="P72">
        <v>4.9814602996651871</v>
      </c>
      <c r="R72">
        <f t="shared" ref="R72:R78" si="8">P72/5.19528103833001/16*100</f>
        <v>5.9927704859861226</v>
      </c>
    </row>
    <row r="73" spans="1:18" x14ac:dyDescent="0.25">
      <c r="A73" t="s">
        <v>2627</v>
      </c>
      <c r="B73">
        <v>6.3840464314056531</v>
      </c>
      <c r="O73" t="s">
        <v>2650</v>
      </c>
      <c r="P73">
        <v>4.8110441334827243</v>
      </c>
      <c r="R73">
        <f t="shared" si="8"/>
        <v>5.7877573152293849</v>
      </c>
    </row>
    <row r="74" spans="1:18" x14ac:dyDescent="0.25">
      <c r="A74" t="s">
        <v>2628</v>
      </c>
      <c r="B74">
        <v>6.4006714311287407</v>
      </c>
      <c r="O74" t="s">
        <v>2651</v>
      </c>
      <c r="P74">
        <v>4.765414033981985</v>
      </c>
      <c r="R74">
        <f t="shared" si="8"/>
        <v>5.7328636300224538</v>
      </c>
    </row>
    <row r="75" spans="1:18" x14ac:dyDescent="0.25">
      <c r="A75" t="s">
        <v>2629</v>
      </c>
      <c r="B75">
        <v>6.3690844343174637</v>
      </c>
      <c r="O75" t="s">
        <v>2652</v>
      </c>
      <c r="P75">
        <v>4.7663085521453823</v>
      </c>
      <c r="R75">
        <f t="shared" si="8"/>
        <v>5.7339397486154597</v>
      </c>
    </row>
    <row r="76" spans="1:18" x14ac:dyDescent="0.25">
      <c r="A76" t="s">
        <v>2630</v>
      </c>
      <c r="B76">
        <v>6.3948000744295479</v>
      </c>
      <c r="O76" t="s">
        <v>2653</v>
      </c>
      <c r="P76">
        <v>4.8025843204721124</v>
      </c>
      <c r="R76">
        <f t="shared" si="8"/>
        <v>5.777580034938631</v>
      </c>
    </row>
    <row r="77" spans="1:18" x14ac:dyDescent="0.25">
      <c r="A77" t="s">
        <v>2631</v>
      </c>
      <c r="B77">
        <v>6.3609391704687699</v>
      </c>
      <c r="O77" t="s">
        <v>2654</v>
      </c>
      <c r="P77">
        <v>4.812861358450311</v>
      </c>
      <c r="R77">
        <f t="shared" si="8"/>
        <v>5.789943463767572</v>
      </c>
    </row>
    <row r="78" spans="1:18" x14ac:dyDescent="0.25">
      <c r="O78" t="s">
        <v>2655</v>
      </c>
      <c r="P78">
        <v>4.8305028377652732</v>
      </c>
      <c r="R78">
        <f t="shared" si="8"/>
        <v>5.8111664245477561</v>
      </c>
    </row>
    <row r="79" spans="1:18" x14ac:dyDescent="0.25">
      <c r="A79" t="s">
        <v>2632</v>
      </c>
      <c r="B79">
        <v>6.2499999999999973</v>
      </c>
    </row>
    <row r="80" spans="1:18" x14ac:dyDescent="0.25">
      <c r="A80" t="s">
        <v>2633</v>
      </c>
      <c r="B80">
        <v>6.1625616352689851</v>
      </c>
      <c r="O80" t="s">
        <v>2656</v>
      </c>
      <c r="P80">
        <v>6.2203918268412224</v>
      </c>
      <c r="R80">
        <f>P80/6.22039182684122/16*100</f>
        <v>6.2500000000000027</v>
      </c>
    </row>
    <row r="81" spans="1:18" x14ac:dyDescent="0.25">
      <c r="A81" t="s">
        <v>2634</v>
      </c>
      <c r="B81">
        <v>6.1539397733657939</v>
      </c>
      <c r="O81" t="s">
        <v>2657</v>
      </c>
      <c r="P81">
        <v>6.3694712303240575</v>
      </c>
      <c r="R81">
        <f t="shared" ref="R81:R87" si="9">P81/6.22039182684122/16*100</f>
        <v>6.3997890000670399</v>
      </c>
    </row>
    <row r="82" spans="1:18" x14ac:dyDescent="0.25">
      <c r="A82" t="s">
        <v>2635</v>
      </c>
      <c r="B82">
        <v>6.1312307193485074</v>
      </c>
      <c r="O82" t="s">
        <v>2658</v>
      </c>
      <c r="P82">
        <v>6.419046573133663</v>
      </c>
      <c r="R82">
        <f t="shared" si="9"/>
        <v>6.4496003143998504</v>
      </c>
    </row>
    <row r="83" spans="1:18" x14ac:dyDescent="0.25">
      <c r="A83" t="s">
        <v>2636</v>
      </c>
      <c r="B83">
        <v>6.1602463827324154</v>
      </c>
      <c r="O83" t="s">
        <v>2659</v>
      </c>
      <c r="P83">
        <v>6.4508084004658626</v>
      </c>
      <c r="R83">
        <f t="shared" si="9"/>
        <v>6.4815133234758484</v>
      </c>
    </row>
    <row r="84" spans="1:18" x14ac:dyDescent="0.25">
      <c r="A84" t="s">
        <v>2637</v>
      </c>
      <c r="B84">
        <v>6.1748559526155145</v>
      </c>
      <c r="O84" t="s">
        <v>2660</v>
      </c>
      <c r="P84">
        <v>6.4341365682443437</v>
      </c>
      <c r="R84">
        <f t="shared" si="9"/>
        <v>6.4647621357235163</v>
      </c>
    </row>
    <row r="85" spans="1:18" x14ac:dyDescent="0.25">
      <c r="A85" t="s">
        <v>2638</v>
      </c>
      <c r="B85">
        <v>6.1660803391736856</v>
      </c>
      <c r="O85" t="s">
        <v>2661</v>
      </c>
      <c r="P85">
        <v>6.3948371357650942</v>
      </c>
      <c r="R85">
        <f t="shared" si="9"/>
        <v>6.4252756435807798</v>
      </c>
    </row>
    <row r="86" spans="1:18" x14ac:dyDescent="0.25">
      <c r="A86" t="s">
        <v>2639</v>
      </c>
      <c r="B86">
        <v>6.1523928722414158</v>
      </c>
      <c r="O86" t="s">
        <v>2662</v>
      </c>
      <c r="P86">
        <v>6.4121827868212424</v>
      </c>
      <c r="R86">
        <f t="shared" si="9"/>
        <v>6.4427038574487758</v>
      </c>
    </row>
    <row r="87" spans="1:18" x14ac:dyDescent="0.25">
      <c r="O87" t="s">
        <v>2663</v>
      </c>
      <c r="P87">
        <v>6.4036426303399878</v>
      </c>
      <c r="R87">
        <f t="shared" si="9"/>
        <v>6.4341230510472371</v>
      </c>
    </row>
    <row r="88" spans="1:18" x14ac:dyDescent="0.25">
      <c r="A88" t="s">
        <v>2640</v>
      </c>
      <c r="B88">
        <v>6.25</v>
      </c>
    </row>
    <row r="89" spans="1:18" x14ac:dyDescent="0.25">
      <c r="A89" t="s">
        <v>2641</v>
      </c>
      <c r="B89">
        <v>6.6190683041767828</v>
      </c>
      <c r="O89" t="s">
        <v>2664</v>
      </c>
      <c r="P89">
        <v>4.8359437054683001</v>
      </c>
      <c r="R89">
        <f>P89/4.8359437054683/16*100</f>
        <v>6.25</v>
      </c>
    </row>
    <row r="90" spans="1:18" x14ac:dyDescent="0.25">
      <c r="A90" t="s">
        <v>2642</v>
      </c>
      <c r="B90">
        <v>7.0262766711155766</v>
      </c>
      <c r="O90" t="s">
        <v>2665</v>
      </c>
      <c r="P90">
        <v>4.9224419379762754</v>
      </c>
      <c r="R90">
        <f t="shared" ref="R90:R96" si="10">P90/4.8359437054683/16*100</f>
        <v>6.3617907870936419</v>
      </c>
    </row>
    <row r="91" spans="1:18" x14ac:dyDescent="0.25">
      <c r="A91" t="s">
        <v>2643</v>
      </c>
      <c r="B91">
        <v>7.1186958485812672</v>
      </c>
      <c r="O91" t="s">
        <v>2666</v>
      </c>
      <c r="P91">
        <v>5.0121116517442399</v>
      </c>
      <c r="R91">
        <f t="shared" si="10"/>
        <v>6.4776804138517168</v>
      </c>
    </row>
    <row r="92" spans="1:18" x14ac:dyDescent="0.25">
      <c r="A92" t="s">
        <v>2644</v>
      </c>
      <c r="B92">
        <v>7.1151076521499785</v>
      </c>
      <c r="O92" t="s">
        <v>2667</v>
      </c>
      <c r="P92">
        <v>5.0378518147043172</v>
      </c>
      <c r="R92">
        <f t="shared" si="10"/>
        <v>6.5109471407407344</v>
      </c>
    </row>
    <row r="93" spans="1:18" x14ac:dyDescent="0.25">
      <c r="A93" t="s">
        <v>2645</v>
      </c>
      <c r="B93">
        <v>7.1005132955454364</v>
      </c>
      <c r="O93" t="s">
        <v>2668</v>
      </c>
      <c r="P93">
        <v>5.034504548195839</v>
      </c>
      <c r="R93">
        <f t="shared" si="10"/>
        <v>6.5066211152631572</v>
      </c>
    </row>
    <row r="94" spans="1:18" x14ac:dyDescent="0.25">
      <c r="A94" t="s">
        <v>2646</v>
      </c>
      <c r="B94">
        <v>7.0484125077407729</v>
      </c>
      <c r="O94" t="s">
        <v>2669</v>
      </c>
      <c r="P94">
        <v>5.0131702747569777</v>
      </c>
      <c r="R94">
        <f t="shared" si="10"/>
        <v>6.4790485840026903</v>
      </c>
    </row>
    <row r="95" spans="1:18" x14ac:dyDescent="0.25">
      <c r="A95" t="s">
        <v>2647</v>
      </c>
      <c r="B95">
        <v>6.9978579786110329</v>
      </c>
      <c r="O95" t="s">
        <v>2670</v>
      </c>
      <c r="P95">
        <v>5.0181822997250869</v>
      </c>
      <c r="R95">
        <f t="shared" si="10"/>
        <v>6.4855261523861394</v>
      </c>
    </row>
    <row r="96" spans="1:18" x14ac:dyDescent="0.25">
      <c r="O96" t="s">
        <v>2671</v>
      </c>
      <c r="P96">
        <v>5.0045501069522009</v>
      </c>
      <c r="R96">
        <f t="shared" si="10"/>
        <v>6.4679078321533803</v>
      </c>
    </row>
    <row r="97" spans="1:18" x14ac:dyDescent="0.25">
      <c r="A97" t="s">
        <v>2648</v>
      </c>
      <c r="B97">
        <v>6.25</v>
      </c>
    </row>
    <row r="98" spans="1:18" x14ac:dyDescent="0.25">
      <c r="A98" t="s">
        <v>2649</v>
      </c>
      <c r="B98">
        <v>5.9927704859861226</v>
      </c>
      <c r="O98" t="s">
        <v>2672</v>
      </c>
      <c r="P98">
        <v>8.2111364604521331</v>
      </c>
      <c r="R98">
        <f>P98/8.21113646045213/16*100</f>
        <v>6.2500000000000027</v>
      </c>
    </row>
    <row r="99" spans="1:18" x14ac:dyDescent="0.25">
      <c r="A99" t="s">
        <v>2650</v>
      </c>
      <c r="B99">
        <v>5.7877573152293849</v>
      </c>
      <c r="O99" t="s">
        <v>2673</v>
      </c>
      <c r="P99">
        <v>8.775636485524263</v>
      </c>
      <c r="R99">
        <f t="shared" ref="R99:R105" si="11">P99/8.21113646045213/16*100</f>
        <v>6.6796756208709462</v>
      </c>
    </row>
    <row r="100" spans="1:18" x14ac:dyDescent="0.25">
      <c r="A100" t="s">
        <v>2651</v>
      </c>
      <c r="B100">
        <v>5.7328636300224538</v>
      </c>
      <c r="O100" t="s">
        <v>2674</v>
      </c>
      <c r="P100">
        <v>9.2635545324651165</v>
      </c>
      <c r="R100">
        <f t="shared" si="11"/>
        <v>7.05105999720762</v>
      </c>
    </row>
    <row r="101" spans="1:18" x14ac:dyDescent="0.25">
      <c r="A101" t="s">
        <v>2652</v>
      </c>
      <c r="B101">
        <v>5.7339397486154597</v>
      </c>
      <c r="O101" t="s">
        <v>2675</v>
      </c>
      <c r="P101">
        <v>9.3849609818230739</v>
      </c>
      <c r="R101">
        <f t="shared" si="11"/>
        <v>7.1434698983390703</v>
      </c>
    </row>
    <row r="102" spans="1:18" x14ac:dyDescent="0.25">
      <c r="A102" t="s">
        <v>2653</v>
      </c>
      <c r="B102">
        <v>5.777580034938631</v>
      </c>
      <c r="O102" t="s">
        <v>2676</v>
      </c>
      <c r="P102">
        <v>9.3541030486567127</v>
      </c>
      <c r="R102">
        <f t="shared" si="11"/>
        <v>7.1199820311944135</v>
      </c>
    </row>
    <row r="103" spans="1:18" x14ac:dyDescent="0.25">
      <c r="A103" t="s">
        <v>2654</v>
      </c>
      <c r="B103">
        <v>5.789943463767572</v>
      </c>
      <c r="O103" t="s">
        <v>2677</v>
      </c>
      <c r="P103">
        <v>9.2935375828350857</v>
      </c>
      <c r="R103">
        <f t="shared" si="11"/>
        <v>7.0738819373513344</v>
      </c>
    </row>
    <row r="104" spans="1:18" x14ac:dyDescent="0.25">
      <c r="A104" t="s">
        <v>2655</v>
      </c>
      <c r="B104">
        <v>5.8111664245477561</v>
      </c>
      <c r="O104" t="s">
        <v>2678</v>
      </c>
      <c r="P104">
        <v>9.2722999934271293</v>
      </c>
      <c r="R104">
        <f t="shared" si="11"/>
        <v>7.057716704385224</v>
      </c>
    </row>
    <row r="105" spans="1:18" x14ac:dyDescent="0.25">
      <c r="O105" t="s">
        <v>2679</v>
      </c>
      <c r="P105">
        <v>9.2382223538651669</v>
      </c>
      <c r="R105">
        <f t="shared" si="11"/>
        <v>7.0317781210614561</v>
      </c>
    </row>
    <row r="106" spans="1:18" x14ac:dyDescent="0.25">
      <c r="A106" t="s">
        <v>2656</v>
      </c>
      <c r="B106">
        <v>6.2500000000000027</v>
      </c>
    </row>
    <row r="107" spans="1:18" x14ac:dyDescent="0.25">
      <c r="A107" t="s">
        <v>2657</v>
      </c>
      <c r="B107">
        <v>6.3997890000670399</v>
      </c>
      <c r="O107" t="s">
        <v>2680</v>
      </c>
      <c r="P107">
        <v>8.5406267394856012</v>
      </c>
      <c r="R107">
        <f>P107/8.5406267394856/16*100</f>
        <v>6.2500000000000018</v>
      </c>
    </row>
    <row r="108" spans="1:18" x14ac:dyDescent="0.25">
      <c r="A108" t="s">
        <v>2658</v>
      </c>
      <c r="B108">
        <v>6.4496003143998504</v>
      </c>
      <c r="O108" t="s">
        <v>2681</v>
      </c>
      <c r="P108">
        <v>8.5628086793824902</v>
      </c>
      <c r="R108">
        <f t="shared" ref="R108:R114" si="12">P108/8.5406267394856/16*100</f>
        <v>6.2662326640168704</v>
      </c>
    </row>
    <row r="109" spans="1:18" x14ac:dyDescent="0.25">
      <c r="A109" t="s">
        <v>2659</v>
      </c>
      <c r="B109">
        <v>6.4815133234758484</v>
      </c>
      <c r="O109" t="s">
        <v>2682</v>
      </c>
      <c r="P109">
        <v>8.4754255642937935</v>
      </c>
      <c r="R109">
        <f t="shared" si="12"/>
        <v>6.2022860139684157</v>
      </c>
    </row>
    <row r="110" spans="1:18" x14ac:dyDescent="0.25">
      <c r="A110" t="s">
        <v>2660</v>
      </c>
      <c r="B110">
        <v>6.4647621357235163</v>
      </c>
      <c r="O110" t="s">
        <v>2683</v>
      </c>
      <c r="P110">
        <v>8.4542820573296797</v>
      </c>
      <c r="R110">
        <f t="shared" si="12"/>
        <v>6.1868132714453461</v>
      </c>
    </row>
    <row r="111" spans="1:18" x14ac:dyDescent="0.25">
      <c r="A111" t="s">
        <v>2661</v>
      </c>
      <c r="B111">
        <v>6.4252756435807798</v>
      </c>
      <c r="O111" t="s">
        <v>2684</v>
      </c>
      <c r="P111">
        <v>8.4432699893622392</v>
      </c>
      <c r="R111">
        <f t="shared" si="12"/>
        <v>6.1787546796234709</v>
      </c>
    </row>
    <row r="112" spans="1:18" x14ac:dyDescent="0.25">
      <c r="A112" t="s">
        <v>2662</v>
      </c>
      <c r="B112">
        <v>6.4427038574487758</v>
      </c>
      <c r="O112" t="s">
        <v>2685</v>
      </c>
      <c r="P112">
        <v>8.4251064452065556</v>
      </c>
      <c r="R112">
        <f t="shared" si="12"/>
        <v>6.1654626631900422</v>
      </c>
    </row>
    <row r="113" spans="1:18" x14ac:dyDescent="0.25">
      <c r="A113" t="s">
        <v>2663</v>
      </c>
      <c r="B113">
        <v>6.4341230510472371</v>
      </c>
      <c r="O113" t="s">
        <v>2686</v>
      </c>
      <c r="P113">
        <v>8.4527218975615881</v>
      </c>
      <c r="R113">
        <f t="shared" si="12"/>
        <v>6.1856715521256742</v>
      </c>
    </row>
    <row r="114" spans="1:18" x14ac:dyDescent="0.25">
      <c r="O114" t="s">
        <v>2687</v>
      </c>
      <c r="P114">
        <v>8.5024885219231212</v>
      </c>
      <c r="R114">
        <f t="shared" si="12"/>
        <v>6.2220905892463989</v>
      </c>
    </row>
    <row r="115" spans="1:18" x14ac:dyDescent="0.25">
      <c r="A115" t="s">
        <v>2664</v>
      </c>
      <c r="B115">
        <v>6.25</v>
      </c>
    </row>
    <row r="116" spans="1:18" x14ac:dyDescent="0.25">
      <c r="A116" t="s">
        <v>2665</v>
      </c>
      <c r="B116">
        <v>6.3617907870936419</v>
      </c>
      <c r="O116" t="s">
        <v>2688</v>
      </c>
      <c r="P116">
        <v>7.8216306706796299</v>
      </c>
      <c r="R116">
        <f>P116/7.82163067067963/16*100</f>
        <v>6.25</v>
      </c>
    </row>
    <row r="117" spans="1:18" x14ac:dyDescent="0.25">
      <c r="A117" t="s">
        <v>2666</v>
      </c>
      <c r="B117">
        <v>6.4776804138517168</v>
      </c>
      <c r="O117" t="s">
        <v>2689</v>
      </c>
      <c r="P117">
        <v>7.7717278091717548</v>
      </c>
      <c r="R117">
        <f t="shared" ref="R117:R123" si="13">P117/7.82163067067963/16*100</f>
        <v>6.2101243145379659</v>
      </c>
    </row>
    <row r="118" spans="1:18" x14ac:dyDescent="0.25">
      <c r="A118" t="s">
        <v>2667</v>
      </c>
      <c r="B118">
        <v>6.5109471407407344</v>
      </c>
      <c r="O118" t="s">
        <v>2690</v>
      </c>
      <c r="P118">
        <v>7.7884647001792251</v>
      </c>
      <c r="R118">
        <f t="shared" si="13"/>
        <v>6.2234981969419021</v>
      </c>
    </row>
    <row r="119" spans="1:18" x14ac:dyDescent="0.25">
      <c r="A119" t="s">
        <v>2668</v>
      </c>
      <c r="B119">
        <v>6.5066211152631572</v>
      </c>
      <c r="O119" t="s">
        <v>2691</v>
      </c>
      <c r="P119">
        <v>7.7635930267892395</v>
      </c>
      <c r="R119">
        <f t="shared" si="13"/>
        <v>6.2036240856175047</v>
      </c>
    </row>
    <row r="120" spans="1:18" x14ac:dyDescent="0.25">
      <c r="A120" t="s">
        <v>2669</v>
      </c>
      <c r="B120">
        <v>6.4790485840026903</v>
      </c>
      <c r="O120" t="s">
        <v>2692</v>
      </c>
      <c r="P120">
        <v>7.7758874076370912</v>
      </c>
      <c r="R120">
        <f t="shared" si="13"/>
        <v>6.2134481087060811</v>
      </c>
    </row>
    <row r="121" spans="1:18" x14ac:dyDescent="0.25">
      <c r="A121" t="s">
        <v>2670</v>
      </c>
      <c r="B121">
        <v>6.4855261523861394</v>
      </c>
      <c r="O121" t="s">
        <v>2693</v>
      </c>
      <c r="P121">
        <v>7.7444880793494768</v>
      </c>
      <c r="R121">
        <f t="shared" si="13"/>
        <v>6.1883579695701023</v>
      </c>
    </row>
    <row r="122" spans="1:18" x14ac:dyDescent="0.25">
      <c r="A122" t="s">
        <v>2671</v>
      </c>
      <c r="B122">
        <v>6.4679078321533803</v>
      </c>
      <c r="O122" t="s">
        <v>2694</v>
      </c>
      <c r="P122">
        <v>7.7938393322436568</v>
      </c>
      <c r="R122">
        <f t="shared" si="13"/>
        <v>6.2277928832825165</v>
      </c>
    </row>
    <row r="123" spans="1:18" x14ac:dyDescent="0.25">
      <c r="O123" t="s">
        <v>2695</v>
      </c>
      <c r="P123">
        <v>7.7749737286547145</v>
      </c>
      <c r="R123">
        <f t="shared" si="13"/>
        <v>6.2127180187951287</v>
      </c>
    </row>
    <row r="124" spans="1:18" x14ac:dyDescent="0.25">
      <c r="A124" t="s">
        <v>2672</v>
      </c>
      <c r="B124">
        <v>6.2500000000000027</v>
      </c>
    </row>
    <row r="125" spans="1:18" x14ac:dyDescent="0.25">
      <c r="A125" t="s">
        <v>2673</v>
      </c>
      <c r="B125">
        <v>6.6796756208709462</v>
      </c>
      <c r="O125" t="s">
        <v>2696</v>
      </c>
      <c r="P125">
        <v>5.338270663785968</v>
      </c>
      <c r="R125">
        <f>P125/5.33827066378597/16*100</f>
        <v>6.2499999999999982</v>
      </c>
    </row>
    <row r="126" spans="1:18" x14ac:dyDescent="0.25">
      <c r="A126" t="s">
        <v>2674</v>
      </c>
      <c r="B126">
        <v>7.05105999720762</v>
      </c>
      <c r="O126" t="s">
        <v>2697</v>
      </c>
      <c r="P126">
        <v>5.2098309648976624</v>
      </c>
      <c r="R126">
        <f t="shared" ref="R126:R132" si="14">P126/5.33827066378597/16*100</f>
        <v>6.0996239384230471</v>
      </c>
    </row>
    <row r="127" spans="1:18" x14ac:dyDescent="0.25">
      <c r="A127" t="s">
        <v>2675</v>
      </c>
      <c r="B127">
        <v>7.1434698983390703</v>
      </c>
      <c r="O127" t="s">
        <v>2698</v>
      </c>
      <c r="P127">
        <v>5.174035627834094</v>
      </c>
      <c r="R127">
        <f t="shared" si="14"/>
        <v>6.0577150749094395</v>
      </c>
    </row>
    <row r="128" spans="1:18" x14ac:dyDescent="0.25">
      <c r="A128" t="s">
        <v>2676</v>
      </c>
      <c r="B128">
        <v>7.1199820311944135</v>
      </c>
      <c r="O128" t="s">
        <v>2699</v>
      </c>
      <c r="P128">
        <v>5.1471214377625119</v>
      </c>
      <c r="R128">
        <f t="shared" si="14"/>
        <v>6.0262041796136039</v>
      </c>
    </row>
    <row r="129" spans="1:18" x14ac:dyDescent="0.25">
      <c r="A129" t="s">
        <v>2677</v>
      </c>
      <c r="B129">
        <v>7.0738819373513344</v>
      </c>
      <c r="O129" t="s">
        <v>2700</v>
      </c>
      <c r="P129">
        <v>5.1676131203121134</v>
      </c>
      <c r="R129">
        <f t="shared" si="14"/>
        <v>6.0501956600014077</v>
      </c>
    </row>
    <row r="130" spans="1:18" x14ac:dyDescent="0.25">
      <c r="A130" t="s">
        <v>2678</v>
      </c>
      <c r="B130">
        <v>7.057716704385224</v>
      </c>
      <c r="O130" t="s">
        <v>2701</v>
      </c>
      <c r="P130">
        <v>5.169046807853924</v>
      </c>
      <c r="R130">
        <f t="shared" si="14"/>
        <v>6.0518742086739401</v>
      </c>
    </row>
    <row r="131" spans="1:18" x14ac:dyDescent="0.25">
      <c r="A131" t="s">
        <v>2679</v>
      </c>
      <c r="B131">
        <v>7.0317781210614561</v>
      </c>
      <c r="O131" t="s">
        <v>2702</v>
      </c>
      <c r="P131">
        <v>5.1809864134984354</v>
      </c>
      <c r="R131">
        <f t="shared" si="14"/>
        <v>6.0658529931863905</v>
      </c>
    </row>
    <row r="132" spans="1:18" x14ac:dyDescent="0.25">
      <c r="O132" t="s">
        <v>2703</v>
      </c>
      <c r="P132">
        <v>5.1833333640369679</v>
      </c>
      <c r="R132">
        <f t="shared" si="14"/>
        <v>6.0686007820846442</v>
      </c>
    </row>
    <row r="133" spans="1:18" x14ac:dyDescent="0.25">
      <c r="A133" t="s">
        <v>2680</v>
      </c>
      <c r="B133">
        <v>6.2500000000000018</v>
      </c>
    </row>
    <row r="134" spans="1:18" x14ac:dyDescent="0.25">
      <c r="A134" t="s">
        <v>2681</v>
      </c>
      <c r="B134">
        <v>6.2662326640168704</v>
      </c>
      <c r="O134" t="s">
        <v>2704</v>
      </c>
      <c r="P134">
        <v>7.7639257875070449</v>
      </c>
      <c r="R134">
        <f>P134/7.76392578750704/16*100</f>
        <v>6.2500000000000044</v>
      </c>
    </row>
    <row r="135" spans="1:18" x14ac:dyDescent="0.25">
      <c r="A135" t="s">
        <v>2682</v>
      </c>
      <c r="B135">
        <v>6.2022860139684157</v>
      </c>
      <c r="O135" t="s">
        <v>2705</v>
      </c>
      <c r="P135">
        <v>8.0918027633432832</v>
      </c>
      <c r="R135">
        <f t="shared" ref="R135:R141" si="15">P135/7.76392578750704/16*100</f>
        <v>6.5139426438457129</v>
      </c>
    </row>
    <row r="136" spans="1:18" x14ac:dyDescent="0.25">
      <c r="A136" t="s">
        <v>2683</v>
      </c>
      <c r="B136">
        <v>6.1868132714453461</v>
      </c>
      <c r="O136" t="s">
        <v>2706</v>
      </c>
      <c r="P136">
        <v>8.5594762669881472</v>
      </c>
      <c r="R136">
        <f t="shared" si="15"/>
        <v>6.8904222081511506</v>
      </c>
    </row>
    <row r="137" spans="1:18" x14ac:dyDescent="0.25">
      <c r="A137" t="s">
        <v>2684</v>
      </c>
      <c r="B137">
        <v>6.1787546796234709</v>
      </c>
      <c r="O137" t="s">
        <v>2707</v>
      </c>
      <c r="P137">
        <v>8.6366336277796343</v>
      </c>
      <c r="R137">
        <f t="shared" si="15"/>
        <v>6.9525342785321884</v>
      </c>
    </row>
    <row r="138" spans="1:18" x14ac:dyDescent="0.25">
      <c r="A138" t="s">
        <v>2685</v>
      </c>
      <c r="B138">
        <v>6.1654626631900422</v>
      </c>
      <c r="O138" t="s">
        <v>2708</v>
      </c>
      <c r="P138">
        <v>8.6528064250394898</v>
      </c>
      <c r="R138">
        <f t="shared" si="15"/>
        <v>6.9655534631097566</v>
      </c>
    </row>
    <row r="139" spans="1:18" x14ac:dyDescent="0.25">
      <c r="A139" t="s">
        <v>2686</v>
      </c>
      <c r="B139">
        <v>6.1856715521256742</v>
      </c>
      <c r="O139" t="s">
        <v>2709</v>
      </c>
      <c r="P139">
        <v>8.6193333562907739</v>
      </c>
      <c r="R139">
        <f t="shared" si="15"/>
        <v>6.9386074714290906</v>
      </c>
    </row>
    <row r="140" spans="1:18" x14ac:dyDescent="0.25">
      <c r="A140" t="s">
        <v>2687</v>
      </c>
      <c r="B140">
        <v>6.2220905892463989</v>
      </c>
      <c r="O140" t="s">
        <v>2710</v>
      </c>
      <c r="P140">
        <v>8.582804022983396</v>
      </c>
      <c r="R140">
        <f t="shared" si="15"/>
        <v>6.9092011711346588</v>
      </c>
    </row>
    <row r="141" spans="1:18" x14ac:dyDescent="0.25">
      <c r="O141" t="s">
        <v>2711</v>
      </c>
      <c r="P141">
        <v>8.548275078031379</v>
      </c>
      <c r="R141">
        <f t="shared" si="15"/>
        <v>6.8814051937056417</v>
      </c>
    </row>
    <row r="142" spans="1:18" x14ac:dyDescent="0.25">
      <c r="A142" t="s">
        <v>2688</v>
      </c>
      <c r="B142">
        <v>6.25</v>
      </c>
    </row>
    <row r="143" spans="1:18" x14ac:dyDescent="0.25">
      <c r="A143" t="s">
        <v>2689</v>
      </c>
      <c r="B143">
        <v>6.2101243145379659</v>
      </c>
      <c r="O143" t="s">
        <v>2712</v>
      </c>
      <c r="P143">
        <v>10.349144511859947</v>
      </c>
      <c r="R143">
        <f>P143/10.3491445118599/16*100</f>
        <v>6.2500000000000293</v>
      </c>
    </row>
    <row r="144" spans="1:18" x14ac:dyDescent="0.25">
      <c r="A144" t="s">
        <v>2690</v>
      </c>
      <c r="B144">
        <v>6.2234981969419021</v>
      </c>
      <c r="O144" t="s">
        <v>2713</v>
      </c>
      <c r="P144">
        <v>9.7777650476464615</v>
      </c>
      <c r="R144">
        <f t="shared" ref="R144:R150" si="16">P144/10.3491445118599/16*100</f>
        <v>5.9049355700617037</v>
      </c>
    </row>
    <row r="145" spans="1:18" x14ac:dyDescent="0.25">
      <c r="A145" t="s">
        <v>2691</v>
      </c>
      <c r="B145">
        <v>6.2036240856175047</v>
      </c>
      <c r="O145" t="s">
        <v>2714</v>
      </c>
      <c r="P145">
        <v>9.2302130162474327</v>
      </c>
      <c r="R145">
        <f t="shared" si="16"/>
        <v>5.5742608759048906</v>
      </c>
    </row>
    <row r="146" spans="1:18" x14ac:dyDescent="0.25">
      <c r="A146" t="s">
        <v>2692</v>
      </c>
      <c r="B146">
        <v>6.2134481087060811</v>
      </c>
      <c r="O146" t="s">
        <v>2715</v>
      </c>
      <c r="P146">
        <v>9.0871661685483609</v>
      </c>
      <c r="R146">
        <f t="shared" si="16"/>
        <v>5.4878727887451602</v>
      </c>
    </row>
    <row r="147" spans="1:18" x14ac:dyDescent="0.25">
      <c r="A147" t="s">
        <v>2693</v>
      </c>
      <c r="B147">
        <v>6.1883579695701023</v>
      </c>
      <c r="O147" t="s">
        <v>2716</v>
      </c>
      <c r="P147">
        <v>9.1015780548886873</v>
      </c>
      <c r="R147">
        <f t="shared" si="16"/>
        <v>5.4965763380601604</v>
      </c>
    </row>
    <row r="148" spans="1:18" x14ac:dyDescent="0.25">
      <c r="A148" t="s">
        <v>2694</v>
      </c>
      <c r="B148">
        <v>6.2277928832825165</v>
      </c>
      <c r="O148" t="s">
        <v>2717</v>
      </c>
      <c r="P148">
        <v>9.190908863869927</v>
      </c>
      <c r="R148">
        <f t="shared" si="16"/>
        <v>5.5505245224238955</v>
      </c>
    </row>
    <row r="149" spans="1:18" x14ac:dyDescent="0.25">
      <c r="A149" t="s">
        <v>2695</v>
      </c>
      <c r="B149">
        <v>6.2127180187951287</v>
      </c>
      <c r="O149" t="s">
        <v>2718</v>
      </c>
      <c r="P149">
        <v>9.2147289561312355</v>
      </c>
      <c r="R149">
        <f t="shared" si="16"/>
        <v>5.5649098251378124</v>
      </c>
    </row>
    <row r="150" spans="1:18" x14ac:dyDescent="0.25">
      <c r="O150" t="s">
        <v>2719</v>
      </c>
      <c r="P150">
        <v>9.3171608252583056</v>
      </c>
      <c r="R150">
        <f t="shared" si="16"/>
        <v>5.6267699316722739</v>
      </c>
    </row>
    <row r="151" spans="1:18" x14ac:dyDescent="0.25">
      <c r="A151" t="s">
        <v>2696</v>
      </c>
      <c r="B151">
        <v>6.2499999999999982</v>
      </c>
    </row>
    <row r="152" spans="1:18" x14ac:dyDescent="0.25">
      <c r="A152" t="s">
        <v>2697</v>
      </c>
      <c r="B152">
        <v>6.0996239384230471</v>
      </c>
    </row>
    <row r="153" spans="1:18" x14ac:dyDescent="0.25">
      <c r="A153" t="s">
        <v>2698</v>
      </c>
      <c r="B153">
        <v>6.0577150749094395</v>
      </c>
    </row>
    <row r="154" spans="1:18" x14ac:dyDescent="0.25">
      <c r="A154" t="s">
        <v>2699</v>
      </c>
      <c r="B154">
        <v>6.0262041796136039</v>
      </c>
    </row>
    <row r="155" spans="1:18" x14ac:dyDescent="0.25">
      <c r="A155" t="s">
        <v>2700</v>
      </c>
      <c r="B155">
        <v>6.0501956600014077</v>
      </c>
    </row>
    <row r="156" spans="1:18" x14ac:dyDescent="0.25">
      <c r="A156" t="s">
        <v>2701</v>
      </c>
      <c r="B156">
        <v>6.0518742086739401</v>
      </c>
    </row>
    <row r="157" spans="1:18" x14ac:dyDescent="0.25">
      <c r="A157" t="s">
        <v>2702</v>
      </c>
      <c r="B157">
        <v>6.0658529931863905</v>
      </c>
    </row>
    <row r="158" spans="1:18" x14ac:dyDescent="0.25">
      <c r="A158" t="s">
        <v>2703</v>
      </c>
      <c r="B158">
        <v>6.0686007820846442</v>
      </c>
    </row>
    <row r="160" spans="1:18" x14ac:dyDescent="0.25">
      <c r="A160" t="s">
        <v>2704</v>
      </c>
      <c r="B160">
        <v>6.2500000000000044</v>
      </c>
    </row>
    <row r="161" spans="1:2" x14ac:dyDescent="0.25">
      <c r="A161" t="s">
        <v>2705</v>
      </c>
      <c r="B161">
        <v>6.5139426438457129</v>
      </c>
    </row>
    <row r="162" spans="1:2" x14ac:dyDescent="0.25">
      <c r="A162" t="s">
        <v>2706</v>
      </c>
      <c r="B162">
        <v>6.8904222081511506</v>
      </c>
    </row>
    <row r="163" spans="1:2" x14ac:dyDescent="0.25">
      <c r="A163" t="s">
        <v>2707</v>
      </c>
      <c r="B163">
        <v>6.9525342785321884</v>
      </c>
    </row>
    <row r="164" spans="1:2" x14ac:dyDescent="0.25">
      <c r="A164" t="s">
        <v>2708</v>
      </c>
      <c r="B164">
        <v>6.9655534631097566</v>
      </c>
    </row>
    <row r="165" spans="1:2" x14ac:dyDescent="0.25">
      <c r="A165" t="s">
        <v>2709</v>
      </c>
      <c r="B165">
        <v>6.9386074714290906</v>
      </c>
    </row>
    <row r="166" spans="1:2" x14ac:dyDescent="0.25">
      <c r="A166" t="s">
        <v>2710</v>
      </c>
      <c r="B166">
        <v>6.9092011711346588</v>
      </c>
    </row>
    <row r="167" spans="1:2" x14ac:dyDescent="0.25">
      <c r="A167" t="s">
        <v>2711</v>
      </c>
      <c r="B167">
        <v>6.8814051937056417</v>
      </c>
    </row>
    <row r="169" spans="1:2" x14ac:dyDescent="0.25">
      <c r="A169" t="s">
        <v>2712</v>
      </c>
      <c r="B169">
        <v>6.2500000000000293</v>
      </c>
    </row>
    <row r="170" spans="1:2" x14ac:dyDescent="0.25">
      <c r="A170" t="s">
        <v>2713</v>
      </c>
      <c r="B170">
        <v>5.9049355700617037</v>
      </c>
    </row>
    <row r="171" spans="1:2" x14ac:dyDescent="0.25">
      <c r="A171" t="s">
        <v>2714</v>
      </c>
      <c r="B171">
        <v>5.5742608759048906</v>
      </c>
    </row>
    <row r="172" spans="1:2" x14ac:dyDescent="0.25">
      <c r="A172" t="s">
        <v>2715</v>
      </c>
      <c r="B172">
        <v>5.4878727887451602</v>
      </c>
    </row>
    <row r="173" spans="1:2" x14ac:dyDescent="0.25">
      <c r="A173" t="s">
        <v>2716</v>
      </c>
      <c r="B173">
        <v>5.4965763380601604</v>
      </c>
    </row>
    <row r="174" spans="1:2" x14ac:dyDescent="0.25">
      <c r="A174" t="s">
        <v>2717</v>
      </c>
      <c r="B174">
        <v>5.5505245224238955</v>
      </c>
    </row>
    <row r="175" spans="1:2" x14ac:dyDescent="0.25">
      <c r="A175" t="s">
        <v>2718</v>
      </c>
      <c r="B175">
        <v>5.5649098251378124</v>
      </c>
    </row>
    <row r="176" spans="1:2" x14ac:dyDescent="0.25">
      <c r="A176" t="s">
        <v>2719</v>
      </c>
      <c r="B176">
        <v>5.6267699316722739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582"/>
  <sheetViews>
    <sheetView tabSelected="1" workbookViewId="0">
      <selection activeCell="S24" sqref="S24"/>
    </sheetView>
  </sheetViews>
  <sheetFormatPr defaultRowHeight="15" x14ac:dyDescent="0.25"/>
  <sheetData>
    <row r="1" spans="1:123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</row>
    <row r="2" spans="1:123" x14ac:dyDescent="0.25">
      <c r="A2" s="1">
        <v>0</v>
      </c>
      <c r="B2">
        <v>191060</v>
      </c>
      <c r="C2">
        <v>116101</v>
      </c>
      <c r="D2">
        <v>182110</v>
      </c>
      <c r="E2">
        <v>1</v>
      </c>
      <c r="F2">
        <v>227434</v>
      </c>
      <c r="G2">
        <v>110643</v>
      </c>
      <c r="H2">
        <v>79786</v>
      </c>
      <c r="I2">
        <v>133362</v>
      </c>
      <c r="J2">
        <v>1</v>
      </c>
      <c r="K2">
        <v>144155</v>
      </c>
      <c r="L2">
        <v>171656</v>
      </c>
      <c r="M2">
        <v>127477</v>
      </c>
      <c r="N2">
        <v>227453</v>
      </c>
      <c r="O2">
        <v>2</v>
      </c>
      <c r="P2">
        <v>228278</v>
      </c>
      <c r="R2">
        <v>1</v>
      </c>
      <c r="S2">
        <v>1</v>
      </c>
      <c r="T2">
        <v>2</v>
      </c>
      <c r="U2">
        <v>3</v>
      </c>
      <c r="V2">
        <v>216222</v>
      </c>
      <c r="W2">
        <v>148602</v>
      </c>
      <c r="X2">
        <v>228806</v>
      </c>
      <c r="Z2">
        <v>283616</v>
      </c>
      <c r="AA2">
        <v>125931</v>
      </c>
      <c r="AB2">
        <v>83577</v>
      </c>
      <c r="AC2">
        <v>132458</v>
      </c>
      <c r="AD2">
        <v>2</v>
      </c>
      <c r="AE2">
        <v>149645</v>
      </c>
      <c r="AF2">
        <v>83396</v>
      </c>
      <c r="AG2">
        <v>62462</v>
      </c>
      <c r="AH2">
        <v>98376</v>
      </c>
      <c r="AI2">
        <v>1</v>
      </c>
      <c r="AJ2">
        <v>103274</v>
      </c>
      <c r="AK2">
        <v>120898</v>
      </c>
      <c r="AL2">
        <v>98294</v>
      </c>
      <c r="AM2">
        <v>166470</v>
      </c>
      <c r="AN2">
        <v>1</v>
      </c>
      <c r="AO2">
        <v>162508</v>
      </c>
      <c r="AP2">
        <v>3</v>
      </c>
      <c r="AQ2">
        <v>2</v>
      </c>
      <c r="AR2">
        <v>1</v>
      </c>
      <c r="AU2">
        <v>140811</v>
      </c>
      <c r="AV2">
        <v>103992</v>
      </c>
      <c r="AW2">
        <v>163480</v>
      </c>
      <c r="AX2">
        <v>1</v>
      </c>
      <c r="AY2">
        <v>189062</v>
      </c>
      <c r="AZ2">
        <v>162950</v>
      </c>
      <c r="BA2">
        <v>107042</v>
      </c>
      <c r="BB2">
        <v>185877</v>
      </c>
      <c r="BC2">
        <v>3</v>
      </c>
      <c r="BD2">
        <v>205657</v>
      </c>
      <c r="BE2">
        <v>125277</v>
      </c>
      <c r="BF2">
        <v>91771</v>
      </c>
      <c r="BG2">
        <v>150118</v>
      </c>
      <c r="BH2">
        <v>1</v>
      </c>
      <c r="BI2">
        <v>155455</v>
      </c>
      <c r="BJ2">
        <v>188081</v>
      </c>
      <c r="BK2">
        <v>150938</v>
      </c>
      <c r="BL2">
        <v>277368</v>
      </c>
      <c r="BM2">
        <v>2</v>
      </c>
      <c r="BN2">
        <v>269663</v>
      </c>
      <c r="BQ2">
        <v>1</v>
      </c>
      <c r="BS2">
        <v>2</v>
      </c>
      <c r="BT2">
        <v>206151</v>
      </c>
      <c r="BU2">
        <v>150731</v>
      </c>
      <c r="BV2">
        <v>263316</v>
      </c>
      <c r="BW2">
        <v>5</v>
      </c>
      <c r="BX2">
        <v>285617</v>
      </c>
      <c r="CI2">
        <v>1</v>
      </c>
      <c r="CL2">
        <v>1</v>
      </c>
      <c r="CR2">
        <v>1</v>
      </c>
      <c r="CU2">
        <v>240601</v>
      </c>
      <c r="CV2">
        <v>140370</v>
      </c>
      <c r="CW2">
        <v>225302</v>
      </c>
      <c r="CX2">
        <v>2</v>
      </c>
      <c r="CY2">
        <v>320853</v>
      </c>
      <c r="CZ2">
        <v>162187</v>
      </c>
      <c r="DA2">
        <v>106218</v>
      </c>
      <c r="DB2">
        <v>168866</v>
      </c>
      <c r="DC2">
        <v>1</v>
      </c>
      <c r="DD2">
        <v>197969</v>
      </c>
      <c r="DE2">
        <v>225119</v>
      </c>
      <c r="DF2">
        <v>166995</v>
      </c>
      <c r="DG2">
        <v>289265</v>
      </c>
      <c r="DH2">
        <v>1</v>
      </c>
      <c r="DI2">
        <v>308408</v>
      </c>
      <c r="DJ2">
        <v>2</v>
      </c>
      <c r="DK2">
        <v>1</v>
      </c>
      <c r="DM2">
        <v>1</v>
      </c>
      <c r="DN2">
        <v>10</v>
      </c>
      <c r="DO2">
        <v>291376</v>
      </c>
      <c r="DP2">
        <v>193416</v>
      </c>
      <c r="DQ2">
        <v>304365</v>
      </c>
      <c r="DR2">
        <v>1</v>
      </c>
      <c r="DS2">
        <v>393528</v>
      </c>
    </row>
    <row r="3" spans="1:123" x14ac:dyDescent="0.25">
      <c r="A3" s="1">
        <v>1</v>
      </c>
      <c r="B3">
        <v>192745</v>
      </c>
      <c r="C3">
        <v>113264</v>
      </c>
      <c r="D3">
        <v>186891</v>
      </c>
      <c r="E3">
        <v>18</v>
      </c>
      <c r="F3">
        <v>227624</v>
      </c>
      <c r="G3">
        <v>117437</v>
      </c>
      <c r="H3">
        <v>76704</v>
      </c>
      <c r="I3">
        <v>115746</v>
      </c>
      <c r="J3">
        <v>9</v>
      </c>
      <c r="K3">
        <v>137194</v>
      </c>
      <c r="L3">
        <v>167109</v>
      </c>
      <c r="M3">
        <v>124382</v>
      </c>
      <c r="N3">
        <v>216476</v>
      </c>
      <c r="O3">
        <v>12</v>
      </c>
      <c r="P3">
        <v>217768</v>
      </c>
      <c r="Q3">
        <v>1</v>
      </c>
      <c r="R3">
        <v>1</v>
      </c>
      <c r="S3">
        <v>3</v>
      </c>
      <c r="T3">
        <v>3</v>
      </c>
      <c r="V3">
        <v>216160</v>
      </c>
      <c r="W3">
        <v>145785</v>
      </c>
      <c r="X3">
        <v>244426</v>
      </c>
      <c r="Y3">
        <v>14</v>
      </c>
      <c r="Z3">
        <v>297204</v>
      </c>
      <c r="AA3">
        <v>123952</v>
      </c>
      <c r="AB3">
        <v>80968</v>
      </c>
      <c r="AC3">
        <v>133009</v>
      </c>
      <c r="AD3">
        <v>7</v>
      </c>
      <c r="AE3">
        <v>143567</v>
      </c>
      <c r="AF3">
        <v>82192</v>
      </c>
      <c r="AG3">
        <v>60800</v>
      </c>
      <c r="AH3">
        <v>96292</v>
      </c>
      <c r="AI3">
        <v>6</v>
      </c>
      <c r="AJ3">
        <v>100947</v>
      </c>
      <c r="AK3">
        <v>118143</v>
      </c>
      <c r="AL3">
        <v>101150</v>
      </c>
      <c r="AM3">
        <v>166824</v>
      </c>
      <c r="AN3">
        <v>13</v>
      </c>
      <c r="AO3">
        <v>164592</v>
      </c>
      <c r="AP3">
        <v>1</v>
      </c>
      <c r="AQ3">
        <v>1</v>
      </c>
      <c r="AR3">
        <v>1</v>
      </c>
      <c r="AS3">
        <v>1</v>
      </c>
      <c r="AU3">
        <v>140260</v>
      </c>
      <c r="AV3">
        <v>104456</v>
      </c>
      <c r="AW3">
        <v>165480</v>
      </c>
      <c r="AX3">
        <v>8</v>
      </c>
      <c r="AY3">
        <v>190649</v>
      </c>
      <c r="AZ3">
        <v>178558</v>
      </c>
      <c r="BA3">
        <v>113129</v>
      </c>
      <c r="BB3">
        <v>197702</v>
      </c>
      <c r="BC3">
        <v>10</v>
      </c>
      <c r="BD3">
        <v>216355</v>
      </c>
      <c r="BE3">
        <v>131964</v>
      </c>
      <c r="BF3">
        <v>95184</v>
      </c>
      <c r="BG3">
        <v>152777</v>
      </c>
      <c r="BH3">
        <v>6</v>
      </c>
      <c r="BI3">
        <v>163773</v>
      </c>
      <c r="BJ3">
        <v>205518</v>
      </c>
      <c r="BK3">
        <v>163459</v>
      </c>
      <c r="BL3">
        <v>299505</v>
      </c>
      <c r="BM3">
        <v>19</v>
      </c>
      <c r="BN3">
        <v>292056</v>
      </c>
      <c r="BO3">
        <v>2</v>
      </c>
      <c r="BP3">
        <v>1</v>
      </c>
      <c r="BQ3">
        <v>1</v>
      </c>
      <c r="BR3">
        <v>1</v>
      </c>
      <c r="BS3">
        <v>1</v>
      </c>
      <c r="BT3">
        <v>231279</v>
      </c>
      <c r="BU3">
        <v>159208</v>
      </c>
      <c r="BV3">
        <v>265133</v>
      </c>
      <c r="BW3">
        <v>17</v>
      </c>
      <c r="BX3">
        <v>313220</v>
      </c>
      <c r="BY3">
        <v>2</v>
      </c>
      <c r="BZ3">
        <v>2</v>
      </c>
      <c r="CA3">
        <v>1</v>
      </c>
      <c r="CB3">
        <v>1</v>
      </c>
      <c r="CC3">
        <v>2</v>
      </c>
      <c r="CD3">
        <v>1</v>
      </c>
      <c r="CE3">
        <v>1</v>
      </c>
      <c r="CG3">
        <v>1</v>
      </c>
      <c r="CH3">
        <v>1</v>
      </c>
      <c r="CK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2</v>
      </c>
      <c r="CS3">
        <v>10</v>
      </c>
      <c r="CT3">
        <v>1</v>
      </c>
      <c r="CU3">
        <v>220874</v>
      </c>
      <c r="CV3">
        <v>138948</v>
      </c>
      <c r="CW3">
        <v>223770</v>
      </c>
      <c r="CX3">
        <v>9</v>
      </c>
      <c r="CY3">
        <v>270959</v>
      </c>
      <c r="CZ3">
        <v>153535</v>
      </c>
      <c r="DA3">
        <v>100457</v>
      </c>
      <c r="DB3">
        <v>158200</v>
      </c>
      <c r="DC3">
        <v>15</v>
      </c>
      <c r="DD3">
        <v>184534</v>
      </c>
      <c r="DE3">
        <v>209598</v>
      </c>
      <c r="DF3">
        <v>172299</v>
      </c>
      <c r="DG3">
        <v>280658</v>
      </c>
      <c r="DH3">
        <v>21</v>
      </c>
      <c r="DI3">
        <v>297392</v>
      </c>
      <c r="DJ3">
        <v>2</v>
      </c>
      <c r="DL3">
        <v>2</v>
      </c>
      <c r="DM3">
        <v>3</v>
      </c>
      <c r="DO3">
        <v>281970</v>
      </c>
      <c r="DP3">
        <v>189116</v>
      </c>
      <c r="DQ3">
        <v>298392</v>
      </c>
      <c r="DR3">
        <v>17</v>
      </c>
      <c r="DS3">
        <v>382328</v>
      </c>
    </row>
    <row r="4" spans="1:123" x14ac:dyDescent="0.25">
      <c r="A4" s="1">
        <v>2</v>
      </c>
      <c r="B4">
        <v>194712</v>
      </c>
      <c r="C4">
        <v>115289</v>
      </c>
      <c r="D4">
        <v>175331</v>
      </c>
      <c r="F4">
        <v>230799</v>
      </c>
      <c r="G4">
        <v>117069</v>
      </c>
      <c r="H4">
        <v>78748</v>
      </c>
      <c r="I4">
        <v>110928</v>
      </c>
      <c r="J4">
        <v>3</v>
      </c>
      <c r="K4">
        <v>139563</v>
      </c>
      <c r="L4">
        <v>172245</v>
      </c>
      <c r="M4">
        <v>129729</v>
      </c>
      <c r="N4">
        <v>216138</v>
      </c>
      <c r="O4">
        <v>3</v>
      </c>
      <c r="P4">
        <v>223258</v>
      </c>
      <c r="Q4">
        <v>18</v>
      </c>
      <c r="R4">
        <v>6</v>
      </c>
      <c r="S4">
        <v>9</v>
      </c>
      <c r="T4">
        <v>3</v>
      </c>
      <c r="U4">
        <v>9</v>
      </c>
      <c r="V4">
        <v>220325</v>
      </c>
      <c r="W4">
        <v>147677</v>
      </c>
      <c r="X4">
        <v>205892</v>
      </c>
      <c r="Y4">
        <v>1</v>
      </c>
      <c r="Z4">
        <v>284610</v>
      </c>
      <c r="AA4">
        <v>124744</v>
      </c>
      <c r="AB4">
        <v>83321</v>
      </c>
      <c r="AC4">
        <v>125993</v>
      </c>
      <c r="AD4">
        <v>2</v>
      </c>
      <c r="AE4">
        <v>151070</v>
      </c>
      <c r="AF4">
        <v>82469</v>
      </c>
      <c r="AG4">
        <v>61442</v>
      </c>
      <c r="AH4">
        <v>87275</v>
      </c>
      <c r="AI4">
        <v>3</v>
      </c>
      <c r="AJ4">
        <v>101956</v>
      </c>
      <c r="AK4">
        <v>115321</v>
      </c>
      <c r="AL4">
        <v>94678</v>
      </c>
      <c r="AM4">
        <v>158185</v>
      </c>
      <c r="AN4">
        <v>1</v>
      </c>
      <c r="AO4">
        <v>154831</v>
      </c>
      <c r="AP4">
        <v>7</v>
      </c>
      <c r="AQ4">
        <v>6</v>
      </c>
      <c r="AR4">
        <v>8</v>
      </c>
      <c r="AS4">
        <v>2</v>
      </c>
      <c r="AT4">
        <v>14</v>
      </c>
      <c r="AU4">
        <v>142059</v>
      </c>
      <c r="AV4">
        <v>103642</v>
      </c>
      <c r="AW4">
        <v>152515</v>
      </c>
      <c r="AX4">
        <v>1</v>
      </c>
      <c r="AY4">
        <v>188231</v>
      </c>
      <c r="AZ4">
        <v>179318</v>
      </c>
      <c r="BA4">
        <v>115757</v>
      </c>
      <c r="BB4">
        <v>187033</v>
      </c>
      <c r="BC4">
        <v>2</v>
      </c>
      <c r="BD4">
        <v>218259</v>
      </c>
      <c r="BE4">
        <v>137233</v>
      </c>
      <c r="BF4">
        <v>100452</v>
      </c>
      <c r="BG4">
        <v>157207</v>
      </c>
      <c r="BH4">
        <v>3</v>
      </c>
      <c r="BI4">
        <v>166396</v>
      </c>
      <c r="BJ4">
        <v>213122</v>
      </c>
      <c r="BK4">
        <v>167332</v>
      </c>
      <c r="BL4">
        <v>290039</v>
      </c>
      <c r="BM4">
        <v>4</v>
      </c>
      <c r="BN4">
        <v>292966</v>
      </c>
      <c r="BO4">
        <v>13</v>
      </c>
      <c r="BP4">
        <v>18</v>
      </c>
      <c r="BQ4">
        <v>15</v>
      </c>
      <c r="BR4">
        <v>4</v>
      </c>
      <c r="BS4">
        <v>15</v>
      </c>
      <c r="BT4">
        <v>244096</v>
      </c>
      <c r="BU4">
        <v>170601</v>
      </c>
      <c r="BV4">
        <v>246074</v>
      </c>
      <c r="BW4">
        <v>5</v>
      </c>
      <c r="BX4">
        <v>311033</v>
      </c>
      <c r="BY4">
        <v>1</v>
      </c>
      <c r="CA4">
        <v>2</v>
      </c>
      <c r="CB4">
        <v>3</v>
      </c>
      <c r="CC4">
        <v>1</v>
      </c>
      <c r="CD4">
        <v>1</v>
      </c>
      <c r="CE4">
        <v>1</v>
      </c>
      <c r="CF4">
        <v>1</v>
      </c>
      <c r="CI4">
        <v>2</v>
      </c>
      <c r="CJ4">
        <v>5</v>
      </c>
      <c r="CL4">
        <v>1</v>
      </c>
      <c r="CN4">
        <v>7</v>
      </c>
      <c r="CO4">
        <v>1</v>
      </c>
      <c r="CP4">
        <v>1</v>
      </c>
      <c r="CR4">
        <v>1</v>
      </c>
      <c r="CU4">
        <v>229221</v>
      </c>
      <c r="CV4">
        <v>139661</v>
      </c>
      <c r="CW4">
        <v>214984</v>
      </c>
      <c r="CX4">
        <v>6</v>
      </c>
      <c r="CY4">
        <v>285798</v>
      </c>
      <c r="CZ4">
        <v>159519</v>
      </c>
      <c r="DA4">
        <v>103140</v>
      </c>
      <c r="DB4">
        <v>145738</v>
      </c>
      <c r="DC4">
        <v>3</v>
      </c>
      <c r="DD4">
        <v>190166</v>
      </c>
      <c r="DE4">
        <v>215405</v>
      </c>
      <c r="DF4">
        <v>164976</v>
      </c>
      <c r="DG4">
        <v>280904</v>
      </c>
      <c r="DH4">
        <v>4</v>
      </c>
      <c r="DI4">
        <v>312144</v>
      </c>
      <c r="DJ4">
        <v>18</v>
      </c>
      <c r="DK4">
        <v>8</v>
      </c>
      <c r="DL4">
        <v>12</v>
      </c>
      <c r="DM4">
        <v>12</v>
      </c>
      <c r="DN4">
        <v>16</v>
      </c>
      <c r="DO4">
        <v>293947</v>
      </c>
      <c r="DP4">
        <v>192623</v>
      </c>
      <c r="DQ4">
        <v>289303</v>
      </c>
      <c r="DR4">
        <v>7</v>
      </c>
      <c r="DS4">
        <v>407522</v>
      </c>
    </row>
    <row r="6" spans="1:123" x14ac:dyDescent="0.25">
      <c r="C6" s="5">
        <v>0</v>
      </c>
      <c r="E6" s="4" t="s">
        <v>2480</v>
      </c>
      <c r="F6" s="4">
        <v>0</v>
      </c>
      <c r="G6" s="4">
        <v>5</v>
      </c>
      <c r="H6" s="4">
        <v>15</v>
      </c>
      <c r="I6" s="4">
        <v>30</v>
      </c>
      <c r="J6" s="4">
        <v>90</v>
      </c>
      <c r="K6" s="4">
        <v>270</v>
      </c>
      <c r="L6" s="4">
        <v>540</v>
      </c>
      <c r="M6" s="4">
        <v>720</v>
      </c>
      <c r="P6" s="4" t="s">
        <v>2590</v>
      </c>
      <c r="Q6" s="4" t="s">
        <v>2945</v>
      </c>
      <c r="R6" s="4" t="s">
        <v>3538</v>
      </c>
    </row>
    <row r="7" spans="1:123" x14ac:dyDescent="0.25">
      <c r="A7" s="1" t="s">
        <v>30</v>
      </c>
      <c r="B7">
        <v>194712</v>
      </c>
      <c r="C7">
        <f>B7/11512014*100</f>
        <v>1.6913808478690178</v>
      </c>
      <c r="E7" t="s">
        <v>30</v>
      </c>
      <c r="F7">
        <v>1.6913808478690178</v>
      </c>
      <c r="G7">
        <v>1.595135057747707</v>
      </c>
      <c r="H7">
        <v>1.4568938672472516</v>
      </c>
      <c r="I7">
        <v>1.4386543177524242</v>
      </c>
      <c r="J7">
        <v>1.4395398679676465</v>
      </c>
      <c r="K7">
        <v>1.4579086440760387</v>
      </c>
      <c r="L7">
        <v>1.4464494915629107</v>
      </c>
      <c r="M7">
        <v>1.4528424607207446</v>
      </c>
      <c r="P7" t="s">
        <v>3026</v>
      </c>
      <c r="Q7">
        <v>1.69138084786902</v>
      </c>
      <c r="R7">
        <f>Q7/1.69138084786902/64*100</f>
        <v>1.5625</v>
      </c>
    </row>
    <row r="8" spans="1:123" x14ac:dyDescent="0.25">
      <c r="A8" s="1" t="s">
        <v>31</v>
      </c>
      <c r="B8">
        <v>115289</v>
      </c>
      <c r="C8">
        <f t="shared" ref="C8:C70" si="0">B8/11512014*100</f>
        <v>1.0014668154503634</v>
      </c>
      <c r="E8" t="s">
        <v>31</v>
      </c>
      <c r="F8">
        <v>1.0014668154503634</v>
      </c>
      <c r="G8">
        <v>0.96125294381879478</v>
      </c>
      <c r="H8">
        <v>0.91464474546296004</v>
      </c>
      <c r="I8">
        <v>0.91114620265908308</v>
      </c>
      <c r="J8">
        <v>0.91132114750798088</v>
      </c>
      <c r="K8">
        <v>0.92030554743758197</v>
      </c>
      <c r="L8">
        <v>0.91300685917552604</v>
      </c>
      <c r="M8">
        <v>0.91306503915387571</v>
      </c>
      <c r="P8" t="s">
        <v>3027</v>
      </c>
      <c r="Q8">
        <v>1.595135057747707</v>
      </c>
      <c r="R8">
        <f t="shared" ref="R8:R14" si="1">Q8/1.69138084786902/64*100</f>
        <v>1.4735880040683793</v>
      </c>
    </row>
    <row r="9" spans="1:123" x14ac:dyDescent="0.25">
      <c r="A9" s="1" t="s">
        <v>32</v>
      </c>
      <c r="B9">
        <v>175331</v>
      </c>
      <c r="C9">
        <f t="shared" si="0"/>
        <v>1.5230262923585742</v>
      </c>
      <c r="E9" t="s">
        <v>32</v>
      </c>
      <c r="F9">
        <v>1.5230262923585742</v>
      </c>
      <c r="G9">
        <v>1.5358136529562418</v>
      </c>
      <c r="H9">
        <v>1.5054337037738836</v>
      </c>
      <c r="I9">
        <v>1.5160104044003564</v>
      </c>
      <c r="J9">
        <v>1.5089210369929651</v>
      </c>
      <c r="K9">
        <v>1.5243881866457916</v>
      </c>
      <c r="L9">
        <v>1.5017495016048823</v>
      </c>
      <c r="M9">
        <v>1.4981404845412483</v>
      </c>
      <c r="P9" t="s">
        <v>3028</v>
      </c>
      <c r="Q9">
        <v>1.4568938672472516</v>
      </c>
      <c r="R9">
        <f t="shared" si="1"/>
        <v>1.3458805983536322</v>
      </c>
    </row>
    <row r="10" spans="1:123" x14ac:dyDescent="0.25">
      <c r="A10" s="1" t="s">
        <v>34</v>
      </c>
      <c r="B10">
        <v>230799</v>
      </c>
      <c r="C10">
        <f t="shared" si="0"/>
        <v>2.0048533644938233</v>
      </c>
      <c r="E10" t="s">
        <v>34</v>
      </c>
      <c r="F10">
        <v>2.0048533644938233</v>
      </c>
      <c r="G10">
        <v>1.8574464507146595</v>
      </c>
      <c r="H10">
        <v>1.6539412208820758</v>
      </c>
      <c r="I10">
        <v>1.6267929298562764</v>
      </c>
      <c r="J10">
        <v>1.6193796484567733</v>
      </c>
      <c r="K10">
        <v>1.656378675880595</v>
      </c>
      <c r="L10">
        <v>1.6447344431737569</v>
      </c>
      <c r="M10">
        <v>1.6583644509329249</v>
      </c>
      <c r="P10" t="s">
        <v>3029</v>
      </c>
      <c r="Q10">
        <v>1.4386543177524242</v>
      </c>
      <c r="R10">
        <f t="shared" si="1"/>
        <v>1.3290308769431209</v>
      </c>
    </row>
    <row r="11" spans="1:123" x14ac:dyDescent="0.25">
      <c r="A11" s="1" t="s">
        <v>35</v>
      </c>
      <c r="B11">
        <v>117069</v>
      </c>
      <c r="C11">
        <f t="shared" si="0"/>
        <v>1.0169289231232692</v>
      </c>
      <c r="E11" t="s">
        <v>35</v>
      </c>
      <c r="F11">
        <v>1.0169289231232692</v>
      </c>
      <c r="G11">
        <v>1.016592760307816</v>
      </c>
      <c r="H11">
        <v>1.0336923556608899</v>
      </c>
      <c r="I11">
        <v>1.0318632127928129</v>
      </c>
      <c r="J11">
        <v>1.0368773359939913</v>
      </c>
      <c r="K11">
        <v>1.0297369649587649</v>
      </c>
      <c r="L11">
        <v>1.0339282047524272</v>
      </c>
      <c r="M11">
        <v>1.0289452747397576</v>
      </c>
      <c r="P11" t="s">
        <v>3030</v>
      </c>
      <c r="Q11">
        <v>1.4395398679676465</v>
      </c>
      <c r="R11">
        <f t="shared" si="1"/>
        <v>1.3298489494742294</v>
      </c>
    </row>
    <row r="12" spans="1:123" x14ac:dyDescent="0.25">
      <c r="A12" s="1" t="s">
        <v>36</v>
      </c>
      <c r="B12">
        <v>78748</v>
      </c>
      <c r="C12">
        <f t="shared" si="0"/>
        <v>0.68405059271123192</v>
      </c>
      <c r="E12" t="s">
        <v>36</v>
      </c>
      <c r="F12">
        <v>0.68405059271123192</v>
      </c>
      <c r="G12">
        <v>0.66991998569847566</v>
      </c>
      <c r="H12">
        <v>0.66350455240925865</v>
      </c>
      <c r="I12">
        <v>0.66053025216222971</v>
      </c>
      <c r="J12">
        <v>0.66456695030401269</v>
      </c>
      <c r="K12">
        <v>0.66662554906502225</v>
      </c>
      <c r="L12">
        <v>0.66463292457705825</v>
      </c>
      <c r="M12">
        <v>0.66257914209996249</v>
      </c>
      <c r="P12" t="s">
        <v>3031</v>
      </c>
      <c r="Q12">
        <v>1.4579086440760387</v>
      </c>
      <c r="R12">
        <f t="shared" si="1"/>
        <v>1.3468180506116365</v>
      </c>
    </row>
    <row r="13" spans="1:123" x14ac:dyDescent="0.25">
      <c r="A13" s="1" t="s">
        <v>37</v>
      </c>
      <c r="B13">
        <v>110928</v>
      </c>
      <c r="C13">
        <f t="shared" si="0"/>
        <v>0.96358465165174401</v>
      </c>
      <c r="E13" t="s">
        <v>37</v>
      </c>
      <c r="F13">
        <v>0.96358465165174401</v>
      </c>
      <c r="G13">
        <v>1.0186285307835008</v>
      </c>
      <c r="H13">
        <v>1.087028192677455</v>
      </c>
      <c r="I13">
        <v>1.1015788611476725</v>
      </c>
      <c r="J13">
        <v>1.1041818831237902</v>
      </c>
      <c r="K13">
        <v>1.1019608539350654</v>
      </c>
      <c r="L13">
        <v>1.0900528463952672</v>
      </c>
      <c r="M13">
        <v>1.0824589146820967</v>
      </c>
      <c r="P13" t="s">
        <v>3032</v>
      </c>
      <c r="Q13">
        <v>1.4464494915629107</v>
      </c>
      <c r="R13">
        <f t="shared" si="1"/>
        <v>1.3362320694446386</v>
      </c>
    </row>
    <row r="14" spans="1:123" x14ac:dyDescent="0.25">
      <c r="A14" s="1" t="s">
        <v>39</v>
      </c>
      <c r="B14">
        <v>139563</v>
      </c>
      <c r="C14">
        <f t="shared" si="0"/>
        <v>1.2123247939066093</v>
      </c>
      <c r="E14" t="s">
        <v>39</v>
      </c>
      <c r="F14">
        <v>1.2123247939066093</v>
      </c>
      <c r="G14">
        <v>1.1513181566486559</v>
      </c>
      <c r="H14">
        <v>1.1073681410223863</v>
      </c>
      <c r="I14">
        <v>1.0961539584699094</v>
      </c>
      <c r="J14">
        <v>1.0968305100033904</v>
      </c>
      <c r="K14">
        <v>1.1051280878445273</v>
      </c>
      <c r="L14">
        <v>1.1071256752393119</v>
      </c>
      <c r="M14">
        <v>1.1099938152887603</v>
      </c>
      <c r="P14" t="s">
        <v>3033</v>
      </c>
      <c r="Q14">
        <v>1.4528424607207446</v>
      </c>
      <c r="R14">
        <f t="shared" si="1"/>
        <v>1.3421379033209657</v>
      </c>
    </row>
    <row r="15" spans="1:123" x14ac:dyDescent="0.25">
      <c r="A15" s="1" t="s">
        <v>40</v>
      </c>
      <c r="B15">
        <v>172245</v>
      </c>
      <c r="C15">
        <f t="shared" si="0"/>
        <v>1.4962195146739745</v>
      </c>
      <c r="E15" t="s">
        <v>40</v>
      </c>
      <c r="F15">
        <v>1.4962195146739745</v>
      </c>
      <c r="G15">
        <v>1.5052676271210834</v>
      </c>
      <c r="H15">
        <v>1.4975316394171818</v>
      </c>
      <c r="I15">
        <v>1.5019454872919309</v>
      </c>
      <c r="J15">
        <v>1.4992702446075399</v>
      </c>
      <c r="K15">
        <v>1.4974069392849974</v>
      </c>
      <c r="L15">
        <v>1.49436810864336</v>
      </c>
      <c r="M15">
        <v>1.4916583863058448</v>
      </c>
    </row>
    <row r="16" spans="1:123" x14ac:dyDescent="0.25">
      <c r="A16" s="1" t="s">
        <v>41</v>
      </c>
      <c r="B16">
        <v>129729</v>
      </c>
      <c r="C16">
        <f t="shared" si="0"/>
        <v>1.1269009923024764</v>
      </c>
      <c r="E16" t="s">
        <v>41</v>
      </c>
      <c r="F16">
        <v>1.1269009923024764</v>
      </c>
      <c r="G16">
        <v>1.1294265225101296</v>
      </c>
      <c r="H16">
        <v>1.1226159782813905</v>
      </c>
      <c r="I16">
        <v>1.1268593289033473</v>
      </c>
      <c r="J16">
        <v>1.1244066198644911</v>
      </c>
      <c r="K16">
        <v>1.1242136601055541</v>
      </c>
      <c r="L16">
        <v>1.1217407258592691</v>
      </c>
      <c r="M16">
        <v>1.119400581324639</v>
      </c>
      <c r="P16" t="s">
        <v>3034</v>
      </c>
      <c r="Q16">
        <v>1.0014668154503601</v>
      </c>
      <c r="R16">
        <f>Q16/1.00146681545036/64*100</f>
        <v>1.5625</v>
      </c>
    </row>
    <row r="17" spans="1:18" x14ac:dyDescent="0.25">
      <c r="A17" s="1" t="s">
        <v>42</v>
      </c>
      <c r="B17">
        <v>216138</v>
      </c>
      <c r="C17">
        <f t="shared" si="0"/>
        <v>1.8774994540486138</v>
      </c>
      <c r="E17" t="s">
        <v>42</v>
      </c>
      <c r="F17">
        <v>1.8774994540486138</v>
      </c>
      <c r="G17">
        <v>1.9743233477686819</v>
      </c>
      <c r="H17">
        <v>2.0533448566196566</v>
      </c>
      <c r="I17">
        <v>2.0778392151144338</v>
      </c>
      <c r="J17">
        <v>2.070163592023798</v>
      </c>
      <c r="K17">
        <v>2.0681614134946624</v>
      </c>
      <c r="L17">
        <v>2.0531755495226132</v>
      </c>
      <c r="M17">
        <v>2.0449435165521379</v>
      </c>
      <c r="P17" t="s">
        <v>3035</v>
      </c>
      <c r="Q17">
        <v>0.96125294381879478</v>
      </c>
      <c r="R17">
        <f t="shared" ref="R17:R23" si="2">Q17/1.00146681545036/64*100</f>
        <v>1.4997578567208298</v>
      </c>
    </row>
    <row r="18" spans="1:18" x14ac:dyDescent="0.25">
      <c r="A18" s="1" t="s">
        <v>44</v>
      </c>
      <c r="B18">
        <v>223258</v>
      </c>
      <c r="C18">
        <f t="shared" si="0"/>
        <v>1.9393478847402377</v>
      </c>
      <c r="E18" t="s">
        <v>44</v>
      </c>
      <c r="F18">
        <v>1.9393478847402377</v>
      </c>
      <c r="G18">
        <v>1.9077536532137902</v>
      </c>
      <c r="H18">
        <v>1.8358819782953162</v>
      </c>
      <c r="I18">
        <v>1.8305590148698438</v>
      </c>
      <c r="J18">
        <v>1.8251222083524854</v>
      </c>
      <c r="K18">
        <v>1.8300785481479436</v>
      </c>
      <c r="L18">
        <v>1.8267335921915497</v>
      </c>
      <c r="M18">
        <v>1.8412294195812529</v>
      </c>
      <c r="P18" t="s">
        <v>3036</v>
      </c>
      <c r="Q18">
        <v>0.91464474546296004</v>
      </c>
      <c r="R18">
        <f t="shared" si="2"/>
        <v>1.4270392116219983</v>
      </c>
    </row>
    <row r="19" spans="1:18" x14ac:dyDescent="0.25">
      <c r="A19" s="1" t="s">
        <v>50</v>
      </c>
      <c r="B19">
        <v>220325</v>
      </c>
      <c r="C19">
        <f t="shared" si="0"/>
        <v>1.9138701533893201</v>
      </c>
      <c r="E19" t="s">
        <v>50</v>
      </c>
      <c r="F19">
        <v>1.9138701533893201</v>
      </c>
      <c r="G19">
        <v>1.9116026797178176</v>
      </c>
      <c r="H19">
        <v>1.9105600794399065</v>
      </c>
      <c r="I19">
        <v>1.9064674395254042</v>
      </c>
      <c r="J19">
        <v>1.9108879147327205</v>
      </c>
      <c r="K19">
        <v>1.9050762567587889</v>
      </c>
      <c r="L19">
        <v>1.90924644506219</v>
      </c>
      <c r="M19">
        <v>1.9041338062522692</v>
      </c>
      <c r="P19" t="s">
        <v>3037</v>
      </c>
      <c r="Q19">
        <v>0.91114620265908308</v>
      </c>
      <c r="R19">
        <f t="shared" si="2"/>
        <v>1.4215807450540376</v>
      </c>
    </row>
    <row r="20" spans="1:18" x14ac:dyDescent="0.25">
      <c r="A20" s="1" t="s">
        <v>51</v>
      </c>
      <c r="B20">
        <v>147677</v>
      </c>
      <c r="C20">
        <f t="shared" si="0"/>
        <v>1.282807682478496</v>
      </c>
      <c r="E20" t="s">
        <v>51</v>
      </c>
      <c r="F20">
        <v>1.282807682478496</v>
      </c>
      <c r="G20">
        <v>1.2497879011225332</v>
      </c>
      <c r="H20">
        <v>1.2355778343055797</v>
      </c>
      <c r="I20">
        <v>1.2321575898802299</v>
      </c>
      <c r="J20">
        <v>1.2345521869230447</v>
      </c>
      <c r="K20">
        <v>1.2365707850509646</v>
      </c>
      <c r="L20">
        <v>1.235976377447368</v>
      </c>
      <c r="M20">
        <v>1.2349775943099237</v>
      </c>
      <c r="P20" t="s">
        <v>3038</v>
      </c>
      <c r="Q20">
        <v>0.91132114750798088</v>
      </c>
      <c r="R20">
        <f t="shared" si="2"/>
        <v>1.4218536960117585</v>
      </c>
    </row>
    <row r="21" spans="1:18" x14ac:dyDescent="0.25">
      <c r="A21" s="1" t="s">
        <v>52</v>
      </c>
      <c r="B21">
        <v>205892</v>
      </c>
      <c r="C21">
        <f t="shared" si="0"/>
        <v>1.7884967825786173</v>
      </c>
      <c r="E21" t="s">
        <v>52</v>
      </c>
      <c r="F21">
        <v>1.7884967825786173</v>
      </c>
      <c r="G21">
        <v>1.8901939492735234</v>
      </c>
      <c r="H21">
        <v>2.0072408085102831</v>
      </c>
      <c r="I21">
        <v>2.0352021226248218</v>
      </c>
      <c r="J21">
        <v>2.0314946173518633</v>
      </c>
      <c r="K21">
        <v>2.0346863406339653</v>
      </c>
      <c r="L21">
        <v>2.0126020631020189</v>
      </c>
      <c r="M21">
        <v>1.9976705410009534</v>
      </c>
      <c r="P21" t="s">
        <v>3039</v>
      </c>
      <c r="Q21">
        <v>0.92030554743758197</v>
      </c>
      <c r="R21">
        <f t="shared" si="2"/>
        <v>1.4358712597227326</v>
      </c>
    </row>
    <row r="22" spans="1:18" x14ac:dyDescent="0.25">
      <c r="A22" s="1" t="s">
        <v>54</v>
      </c>
      <c r="B22">
        <v>284610</v>
      </c>
      <c r="C22">
        <f t="shared" si="0"/>
        <v>2.4722867779695195</v>
      </c>
      <c r="E22" t="s">
        <v>54</v>
      </c>
      <c r="F22">
        <v>2.4722867779695195</v>
      </c>
      <c r="G22">
        <v>2.3179756071140996</v>
      </c>
      <c r="H22">
        <v>2.1507181623559779</v>
      </c>
      <c r="I22">
        <v>2.1168533228294857</v>
      </c>
      <c r="J22">
        <v>2.1118502019535947</v>
      </c>
      <c r="K22">
        <v>2.1454224991681654</v>
      </c>
      <c r="L22">
        <v>2.1464945682899792</v>
      </c>
      <c r="M22">
        <v>2.163875430159877</v>
      </c>
      <c r="P22" t="s">
        <v>3040</v>
      </c>
      <c r="Q22">
        <v>0.91300685917552604</v>
      </c>
      <c r="R22">
        <f t="shared" si="2"/>
        <v>1.4244837626698881</v>
      </c>
    </row>
    <row r="23" spans="1:18" x14ac:dyDescent="0.25">
      <c r="A23" s="1" t="s">
        <v>55</v>
      </c>
      <c r="B23">
        <v>124744</v>
      </c>
      <c r="C23">
        <f t="shared" si="0"/>
        <v>1.0835984042409956</v>
      </c>
      <c r="E23" t="s">
        <v>55</v>
      </c>
      <c r="F23">
        <v>1.0835984042409956</v>
      </c>
      <c r="G23">
        <v>1.0560961762359873</v>
      </c>
      <c r="H23">
        <v>1.0099812067649105</v>
      </c>
      <c r="I23">
        <v>1.0072567887161259</v>
      </c>
      <c r="J23">
        <v>1.0069106197588269</v>
      </c>
      <c r="K23">
        <v>1.0151831267505846</v>
      </c>
      <c r="L23">
        <v>1.0074365788124662</v>
      </c>
      <c r="M23">
        <v>1.005822549030837</v>
      </c>
      <c r="P23" t="s">
        <v>3041</v>
      </c>
      <c r="Q23">
        <v>0.91306503915387571</v>
      </c>
      <c r="R23">
        <f t="shared" si="2"/>
        <v>1.4245745357387196</v>
      </c>
    </row>
    <row r="24" spans="1:18" x14ac:dyDescent="0.25">
      <c r="A24" s="1" t="s">
        <v>56</v>
      </c>
      <c r="B24">
        <v>83321</v>
      </c>
      <c r="C24">
        <f t="shared" si="0"/>
        <v>0.72377431090684918</v>
      </c>
      <c r="E24" t="s">
        <v>56</v>
      </c>
      <c r="F24">
        <v>0.72377431090684918</v>
      </c>
      <c r="G24">
        <v>0.72255648836978525</v>
      </c>
      <c r="H24">
        <v>0.74429318685696144</v>
      </c>
      <c r="I24">
        <v>0.74648997020133312</v>
      </c>
      <c r="J24">
        <v>0.74897143056169802</v>
      </c>
      <c r="K24">
        <v>0.74676005292368175</v>
      </c>
      <c r="L24">
        <v>0.74718472584578488</v>
      </c>
      <c r="M24">
        <v>0.74262762018510975</v>
      </c>
    </row>
    <row r="25" spans="1:18" x14ac:dyDescent="0.25">
      <c r="A25" s="1" t="s">
        <v>57</v>
      </c>
      <c r="B25">
        <v>125993</v>
      </c>
      <c r="C25">
        <f t="shared" si="0"/>
        <v>1.0944479393440627</v>
      </c>
      <c r="E25" t="s">
        <v>57</v>
      </c>
      <c r="F25">
        <v>1.0944479393440627</v>
      </c>
      <c r="G25">
        <v>1.1386206301003152</v>
      </c>
      <c r="H25">
        <v>1.1954344057666189</v>
      </c>
      <c r="I25">
        <v>1.2079992516583247</v>
      </c>
      <c r="J25">
        <v>1.207680191955445</v>
      </c>
      <c r="K25">
        <v>1.2047490481304268</v>
      </c>
      <c r="L25">
        <v>1.1976081761874033</v>
      </c>
      <c r="M25">
        <v>1.1883717084800527</v>
      </c>
      <c r="P25" t="s">
        <v>3042</v>
      </c>
      <c r="Q25">
        <v>1.52302629235857</v>
      </c>
      <c r="R25">
        <f>Q25/1.52302629235857/64*100</f>
        <v>1.5625</v>
      </c>
    </row>
    <row r="26" spans="1:18" x14ac:dyDescent="0.25">
      <c r="A26" s="1" t="s">
        <v>59</v>
      </c>
      <c r="B26">
        <v>151070</v>
      </c>
      <c r="C26">
        <f t="shared" si="0"/>
        <v>1.3122812394078047</v>
      </c>
      <c r="E26" t="s">
        <v>59</v>
      </c>
      <c r="F26">
        <v>1.3122812394078047</v>
      </c>
      <c r="G26">
        <v>1.271987268007384</v>
      </c>
      <c r="H26">
        <v>1.2398633847304512</v>
      </c>
      <c r="I26">
        <v>1.2288563077706416</v>
      </c>
      <c r="J26">
        <v>1.228113624966316</v>
      </c>
      <c r="K26">
        <v>1.2340758413581339</v>
      </c>
      <c r="L26">
        <v>1.2410289248129514</v>
      </c>
      <c r="M26">
        <v>1.2397948288326155</v>
      </c>
      <c r="P26" t="s">
        <v>3043</v>
      </c>
      <c r="Q26">
        <v>1.5358136529562418</v>
      </c>
      <c r="R26">
        <f t="shared" ref="R26:R32" si="3">Q26/1.52302629235857/64*100</f>
        <v>1.5756187826724388</v>
      </c>
    </row>
    <row r="27" spans="1:18" x14ac:dyDescent="0.25">
      <c r="A27" s="1" t="s">
        <v>60</v>
      </c>
      <c r="B27">
        <v>82469</v>
      </c>
      <c r="C27">
        <f t="shared" si="0"/>
        <v>0.71637334700948074</v>
      </c>
      <c r="E27" t="s">
        <v>60</v>
      </c>
      <c r="F27">
        <v>0.71637334700948074</v>
      </c>
      <c r="G27">
        <v>0.71751440568000791</v>
      </c>
      <c r="H27">
        <v>0.72178010886611377</v>
      </c>
      <c r="I27">
        <v>0.7207518421068001</v>
      </c>
      <c r="J27">
        <v>0.72157957506525161</v>
      </c>
      <c r="K27">
        <v>0.72618299236724015</v>
      </c>
      <c r="L27">
        <v>0.72315625032275133</v>
      </c>
      <c r="M27">
        <v>0.71884238169979064</v>
      </c>
      <c r="P27" t="s">
        <v>3044</v>
      </c>
      <c r="Q27">
        <v>1.5054337037738836</v>
      </c>
      <c r="R27">
        <f t="shared" si="3"/>
        <v>1.5444514477186053</v>
      </c>
    </row>
    <row r="28" spans="1:18" x14ac:dyDescent="0.25">
      <c r="A28" s="1" t="s">
        <v>61</v>
      </c>
      <c r="B28">
        <v>61442</v>
      </c>
      <c r="C28">
        <f t="shared" si="0"/>
        <v>0.5337206851902716</v>
      </c>
      <c r="E28" t="s">
        <v>61</v>
      </c>
      <c r="F28">
        <v>0.5337206851902716</v>
      </c>
      <c r="G28">
        <v>0.52332557404939939</v>
      </c>
      <c r="H28">
        <v>0.52518373538585805</v>
      </c>
      <c r="I28">
        <v>0.52193576536079955</v>
      </c>
      <c r="J28">
        <v>0.52523022747376413</v>
      </c>
      <c r="K28">
        <v>0.526154243245606</v>
      </c>
      <c r="L28">
        <v>0.52590678888172582</v>
      </c>
      <c r="M28">
        <v>0.52503965894162663</v>
      </c>
      <c r="P28" t="s">
        <v>3045</v>
      </c>
      <c r="Q28">
        <v>1.5160104044003564</v>
      </c>
      <c r="R28">
        <f t="shared" si="3"/>
        <v>1.5553022746621581</v>
      </c>
    </row>
    <row r="29" spans="1:18" x14ac:dyDescent="0.25">
      <c r="A29" s="1" t="s">
        <v>62</v>
      </c>
      <c r="B29">
        <v>87275</v>
      </c>
      <c r="C29">
        <f t="shared" si="0"/>
        <v>0.75812103772632666</v>
      </c>
      <c r="E29" t="s">
        <v>62</v>
      </c>
      <c r="F29">
        <v>0.75812103772632666</v>
      </c>
      <c r="G29">
        <v>0.7996790489486334</v>
      </c>
      <c r="H29">
        <v>0.83803263327089228</v>
      </c>
      <c r="I29">
        <v>0.84705077645714799</v>
      </c>
      <c r="J29">
        <v>0.8459822936255933</v>
      </c>
      <c r="K29">
        <v>0.84800446958455733</v>
      </c>
      <c r="L29">
        <v>0.8404580809740152</v>
      </c>
      <c r="M29">
        <v>0.83424890348700387</v>
      </c>
      <c r="P29" t="s">
        <v>3046</v>
      </c>
      <c r="Q29">
        <v>1.5089210369929651</v>
      </c>
      <c r="R29">
        <f t="shared" si="3"/>
        <v>1.5480291654390108</v>
      </c>
    </row>
    <row r="30" spans="1:18" x14ac:dyDescent="0.25">
      <c r="A30" s="1" t="s">
        <v>64</v>
      </c>
      <c r="B30">
        <v>101956</v>
      </c>
      <c r="C30">
        <f t="shared" si="0"/>
        <v>0.88564867971842287</v>
      </c>
      <c r="E30" t="s">
        <v>64</v>
      </c>
      <c r="F30">
        <v>0.88564867971842287</v>
      </c>
      <c r="G30">
        <v>0.84164906119734362</v>
      </c>
      <c r="H30">
        <v>0.80625711672082523</v>
      </c>
      <c r="I30">
        <v>0.79725005498147483</v>
      </c>
      <c r="J30">
        <v>0.79721505168264417</v>
      </c>
      <c r="K30">
        <v>0.80922826386753566</v>
      </c>
      <c r="L30">
        <v>0.80726195837031356</v>
      </c>
      <c r="M30">
        <v>0.8094475832306276</v>
      </c>
      <c r="P30" t="s">
        <v>3047</v>
      </c>
      <c r="Q30">
        <v>1.5243881866457916</v>
      </c>
      <c r="R30">
        <f t="shared" si="3"/>
        <v>1.5638971917848434</v>
      </c>
    </row>
    <row r="31" spans="1:18" x14ac:dyDescent="0.25">
      <c r="A31" s="1" t="s">
        <v>65</v>
      </c>
      <c r="B31">
        <v>115321</v>
      </c>
      <c r="C31">
        <f t="shared" si="0"/>
        <v>1.0017447859253821</v>
      </c>
      <c r="E31" t="s">
        <v>65</v>
      </c>
      <c r="F31">
        <v>1.0017447859253821</v>
      </c>
      <c r="G31">
        <v>1.0242766102660401</v>
      </c>
      <c r="H31">
        <v>1.0395241237585686</v>
      </c>
      <c r="I31">
        <v>1.0470253657764088</v>
      </c>
      <c r="J31">
        <v>1.0448679589509478</v>
      </c>
      <c r="K31">
        <v>1.0401748930629036</v>
      </c>
      <c r="L31">
        <v>1.0401142848071527</v>
      </c>
      <c r="M31">
        <v>1.0366311094877196</v>
      </c>
      <c r="P31" t="s">
        <v>3048</v>
      </c>
      <c r="Q31">
        <v>1.5017495016048823</v>
      </c>
      <c r="R31">
        <f t="shared" si="3"/>
        <v>1.5406717586101855</v>
      </c>
    </row>
    <row r="32" spans="1:18" x14ac:dyDescent="0.25">
      <c r="A32" s="1" t="s">
        <v>66</v>
      </c>
      <c r="B32">
        <v>94678</v>
      </c>
      <c r="C32">
        <f t="shared" si="0"/>
        <v>0.8224277698063952</v>
      </c>
      <c r="E32" t="s">
        <v>66</v>
      </c>
      <c r="F32">
        <v>0.8224277698063952</v>
      </c>
      <c r="G32">
        <v>0.83583054511683996</v>
      </c>
      <c r="H32">
        <v>0.86184165972789084</v>
      </c>
      <c r="I32">
        <v>0.86684123504333943</v>
      </c>
      <c r="J32">
        <v>0.86752219289768051</v>
      </c>
      <c r="K32">
        <v>0.86590730905706637</v>
      </c>
      <c r="L32">
        <v>0.86470144421063022</v>
      </c>
      <c r="M32">
        <v>0.85870466440232229</v>
      </c>
      <c r="P32" t="s">
        <v>3049</v>
      </c>
      <c r="Q32">
        <v>1.4981404845412483</v>
      </c>
      <c r="R32">
        <f t="shared" si="3"/>
        <v>1.5369692032503595</v>
      </c>
    </row>
    <row r="33" spans="1:18" x14ac:dyDescent="0.25">
      <c r="A33" s="1" t="s">
        <v>67</v>
      </c>
      <c r="B33">
        <v>158185</v>
      </c>
      <c r="C33">
        <f t="shared" si="0"/>
        <v>1.3740862372127067</v>
      </c>
      <c r="E33" t="s">
        <v>67</v>
      </c>
      <c r="F33">
        <v>1.3740862372127067</v>
      </c>
      <c r="G33">
        <v>1.4685196028600018</v>
      </c>
      <c r="H33">
        <v>1.5567141120090489</v>
      </c>
      <c r="I33">
        <v>1.5792537015194803</v>
      </c>
      <c r="J33">
        <v>1.5752385071692572</v>
      </c>
      <c r="K33">
        <v>1.5650293752230229</v>
      </c>
      <c r="L33">
        <v>1.5594307361229778</v>
      </c>
      <c r="M33">
        <v>1.5516289512865569</v>
      </c>
    </row>
    <row r="34" spans="1:18" x14ac:dyDescent="0.25">
      <c r="A34" s="1" t="s">
        <v>69</v>
      </c>
      <c r="B34">
        <v>154831</v>
      </c>
      <c r="C34">
        <f t="shared" si="0"/>
        <v>1.3449514567998266</v>
      </c>
      <c r="E34" t="s">
        <v>69</v>
      </c>
      <c r="F34">
        <v>1.3449514567998266</v>
      </c>
      <c r="G34">
        <v>1.3486127218421695</v>
      </c>
      <c r="H34">
        <v>1.3454546887229664</v>
      </c>
      <c r="I34">
        <v>1.3486292737744254</v>
      </c>
      <c r="J34">
        <v>1.3448340646085108</v>
      </c>
      <c r="K34">
        <v>1.347025577679686</v>
      </c>
      <c r="L34">
        <v>1.3447001591821031</v>
      </c>
      <c r="M34">
        <v>1.347180254656867</v>
      </c>
      <c r="P34" t="s">
        <v>3050</v>
      </c>
      <c r="Q34">
        <v>2.0048533644938198</v>
      </c>
      <c r="R34">
        <f>Q34/2.00485336449382/64*100</f>
        <v>1.5625</v>
      </c>
    </row>
    <row r="35" spans="1:18" x14ac:dyDescent="0.25">
      <c r="A35" s="1" t="s">
        <v>75</v>
      </c>
      <c r="B35">
        <v>142059</v>
      </c>
      <c r="C35">
        <f t="shared" si="0"/>
        <v>1.2340064909580548</v>
      </c>
      <c r="E35" t="s">
        <v>75</v>
      </c>
      <c r="F35">
        <v>1.2340064909580548</v>
      </c>
      <c r="G35">
        <v>1.2202739635750477</v>
      </c>
      <c r="H35">
        <v>1.2371711323241934</v>
      </c>
      <c r="I35">
        <v>1.2341184442191038</v>
      </c>
      <c r="J35">
        <v>1.2383754649896261</v>
      </c>
      <c r="K35">
        <v>1.2350992164656722</v>
      </c>
      <c r="L35">
        <v>1.2399961207395507</v>
      </c>
      <c r="M35">
        <v>1.2330884602963932</v>
      </c>
      <c r="P35" t="s">
        <v>3051</v>
      </c>
      <c r="Q35">
        <v>1.8574464507146595</v>
      </c>
      <c r="R35">
        <f t="shared" ref="R35:R41" si="4">Q35/2.00485336449382/64*100</f>
        <v>1.4476171328242804</v>
      </c>
    </row>
    <row r="36" spans="1:18" x14ac:dyDescent="0.25">
      <c r="A36" s="1" t="s">
        <v>76</v>
      </c>
      <c r="B36">
        <v>103642</v>
      </c>
      <c r="C36">
        <f t="shared" si="0"/>
        <v>0.90029424912096179</v>
      </c>
      <c r="E36" t="s">
        <v>76</v>
      </c>
      <c r="F36">
        <v>0.90029424912096179</v>
      </c>
      <c r="G36">
        <v>0.87630923713336251</v>
      </c>
      <c r="H36">
        <v>0.88003945233862069</v>
      </c>
      <c r="I36">
        <v>0.87476699296189253</v>
      </c>
      <c r="J36">
        <v>0.88218545606033993</v>
      </c>
      <c r="K36">
        <v>0.88201986458232473</v>
      </c>
      <c r="L36">
        <v>0.88258950331807451</v>
      </c>
      <c r="M36">
        <v>0.88163172571614057</v>
      </c>
      <c r="P36" t="s">
        <v>3052</v>
      </c>
      <c r="Q36">
        <v>1.6539412208820758</v>
      </c>
      <c r="R36">
        <f t="shared" si="4"/>
        <v>1.2890135525102189</v>
      </c>
    </row>
    <row r="37" spans="1:18" x14ac:dyDescent="0.25">
      <c r="A37" s="1" t="s">
        <v>77</v>
      </c>
      <c r="B37">
        <v>152515</v>
      </c>
      <c r="C37">
        <f t="shared" si="0"/>
        <v>1.3248333436703603</v>
      </c>
      <c r="E37" t="s">
        <v>77</v>
      </c>
      <c r="F37">
        <v>1.3248333436703603</v>
      </c>
      <c r="G37">
        <v>1.3742728985356845</v>
      </c>
      <c r="H37">
        <v>1.462993249942147</v>
      </c>
      <c r="I37">
        <v>1.4742599091362312</v>
      </c>
      <c r="J37">
        <v>1.4821336486213801</v>
      </c>
      <c r="K37">
        <v>1.4753334105056102</v>
      </c>
      <c r="L37">
        <v>1.4684190741801924</v>
      </c>
      <c r="M37">
        <v>1.4588016429996469</v>
      </c>
      <c r="P37" t="s">
        <v>3053</v>
      </c>
      <c r="Q37">
        <v>1.6267929298562764</v>
      </c>
      <c r="R37">
        <f t="shared" si="4"/>
        <v>1.2678552945153649</v>
      </c>
    </row>
    <row r="38" spans="1:18" x14ac:dyDescent="0.25">
      <c r="A38" s="1" t="s">
        <v>79</v>
      </c>
      <c r="B38">
        <v>188231</v>
      </c>
      <c r="C38">
        <f t="shared" si="0"/>
        <v>1.6350831401004202</v>
      </c>
      <c r="E38" t="s">
        <v>79</v>
      </c>
      <c r="F38">
        <v>1.6350831401004202</v>
      </c>
      <c r="G38">
        <v>1.5373712540876379</v>
      </c>
      <c r="H38">
        <v>1.452265125880579</v>
      </c>
      <c r="I38">
        <v>1.4296447282364078</v>
      </c>
      <c r="J38">
        <v>1.4313508895467</v>
      </c>
      <c r="K38">
        <v>1.4509840548447386</v>
      </c>
      <c r="L38">
        <v>1.4532318850228245</v>
      </c>
      <c r="M38">
        <v>1.4636108678687378</v>
      </c>
      <c r="P38" t="s">
        <v>3054</v>
      </c>
      <c r="Q38">
        <v>1.6193796484567733</v>
      </c>
      <c r="R38">
        <f t="shared" si="4"/>
        <v>1.2620776888351368</v>
      </c>
    </row>
    <row r="39" spans="1:18" x14ac:dyDescent="0.25">
      <c r="A39" s="1" t="s">
        <v>80</v>
      </c>
      <c r="B39">
        <v>179318</v>
      </c>
      <c r="C39">
        <f t="shared" si="0"/>
        <v>1.5576596762304147</v>
      </c>
      <c r="E39" t="s">
        <v>80</v>
      </c>
      <c r="F39">
        <v>1.5576596762304147</v>
      </c>
      <c r="G39">
        <v>1.5386116537728225</v>
      </c>
      <c r="H39">
        <v>1.4682204072831511</v>
      </c>
      <c r="I39">
        <v>1.4677798983132344</v>
      </c>
      <c r="J39">
        <v>1.462660030438633</v>
      </c>
      <c r="K39">
        <v>1.4714839265244561</v>
      </c>
      <c r="L39">
        <v>1.4620221355565151</v>
      </c>
      <c r="M39">
        <v>1.4634724152850691</v>
      </c>
      <c r="P39" t="s">
        <v>3055</v>
      </c>
      <c r="Q39">
        <v>1.656378675880595</v>
      </c>
      <c r="R39">
        <f t="shared" si="4"/>
        <v>1.2909132043763532</v>
      </c>
    </row>
    <row r="40" spans="1:18" x14ac:dyDescent="0.25">
      <c r="A40" s="1" t="s">
        <v>81</v>
      </c>
      <c r="B40">
        <v>115757</v>
      </c>
      <c r="C40">
        <f t="shared" si="0"/>
        <v>1.0055321336475096</v>
      </c>
      <c r="E40" t="s">
        <v>81</v>
      </c>
      <c r="F40">
        <v>1.0055321336475096</v>
      </c>
      <c r="G40">
        <v>1.0092071743960296</v>
      </c>
      <c r="H40">
        <v>1.0208902184708932</v>
      </c>
      <c r="I40">
        <v>1.0238589441048322</v>
      </c>
      <c r="J40">
        <v>1.0260871747822331</v>
      </c>
      <c r="K40">
        <v>1.0177627292114357</v>
      </c>
      <c r="L40">
        <v>1.021709152138903</v>
      </c>
      <c r="M40">
        <v>1.020182713700619</v>
      </c>
      <c r="P40" t="s">
        <v>3056</v>
      </c>
      <c r="Q40">
        <v>1.6447344431737569</v>
      </c>
      <c r="R40">
        <f t="shared" si="4"/>
        <v>1.2818381697994339</v>
      </c>
    </row>
    <row r="41" spans="1:18" x14ac:dyDescent="0.25">
      <c r="A41" s="1" t="s">
        <v>82</v>
      </c>
      <c r="B41">
        <v>187033</v>
      </c>
      <c r="C41">
        <f t="shared" si="0"/>
        <v>1.6246766204419141</v>
      </c>
      <c r="E41" t="s">
        <v>82</v>
      </c>
      <c r="F41">
        <v>1.6246766204419141</v>
      </c>
      <c r="G41">
        <v>1.7085416762931782</v>
      </c>
      <c r="H41">
        <v>1.7706038398779596</v>
      </c>
      <c r="I41">
        <v>1.795072147088586</v>
      </c>
      <c r="J41">
        <v>1.7901693433921801</v>
      </c>
      <c r="K41">
        <v>1.7810337318628238</v>
      </c>
      <c r="L41">
        <v>1.7708171230212417</v>
      </c>
      <c r="M41">
        <v>1.7657041073080297</v>
      </c>
      <c r="P41" t="s">
        <v>3057</v>
      </c>
      <c r="Q41">
        <v>1.6583644509329249</v>
      </c>
      <c r="R41">
        <f t="shared" si="4"/>
        <v>1.292460835526948</v>
      </c>
    </row>
    <row r="42" spans="1:18" x14ac:dyDescent="0.25">
      <c r="A42" s="1" t="s">
        <v>84</v>
      </c>
      <c r="B42">
        <v>218259</v>
      </c>
      <c r="C42">
        <f t="shared" si="0"/>
        <v>1.895923684595936</v>
      </c>
      <c r="E42" t="s">
        <v>84</v>
      </c>
      <c r="F42">
        <v>1.895923684595936</v>
      </c>
      <c r="G42">
        <v>1.8694101530217653</v>
      </c>
      <c r="H42">
        <v>1.7922992065995347</v>
      </c>
      <c r="I42">
        <v>1.7848561725789265</v>
      </c>
      <c r="J42">
        <v>1.7739624798888947</v>
      </c>
      <c r="K42">
        <v>1.778008425887984</v>
      </c>
      <c r="L42">
        <v>1.7857477899705216</v>
      </c>
      <c r="M42">
        <v>1.7979772901376072</v>
      </c>
    </row>
    <row r="43" spans="1:18" x14ac:dyDescent="0.25">
      <c r="A43" s="1" t="s">
        <v>85</v>
      </c>
      <c r="B43">
        <v>137233</v>
      </c>
      <c r="C43">
        <f t="shared" si="0"/>
        <v>1.1920850686943223</v>
      </c>
      <c r="E43" t="s">
        <v>85</v>
      </c>
      <c r="F43">
        <v>1.1920850686943223</v>
      </c>
      <c r="G43">
        <v>1.2248757517200841</v>
      </c>
      <c r="H43">
        <v>1.2772588078220675</v>
      </c>
      <c r="I43">
        <v>1.2842906556769462</v>
      </c>
      <c r="J43">
        <v>1.2853095640189205</v>
      </c>
      <c r="K43">
        <v>1.2720627285615551</v>
      </c>
      <c r="L43">
        <v>1.2797570629931647</v>
      </c>
      <c r="M43">
        <v>1.2701800218848911</v>
      </c>
      <c r="P43" t="s">
        <v>3058</v>
      </c>
      <c r="Q43">
        <v>1.0169289231232701</v>
      </c>
      <c r="R43">
        <f>Q43/1.01692892312327/64*100</f>
        <v>1.5625</v>
      </c>
    </row>
    <row r="44" spans="1:18" x14ac:dyDescent="0.25">
      <c r="A44" s="1" t="s">
        <v>86</v>
      </c>
      <c r="B44">
        <v>100452</v>
      </c>
      <c r="C44">
        <f t="shared" si="0"/>
        <v>0.87258406739255179</v>
      </c>
      <c r="E44" t="s">
        <v>86</v>
      </c>
      <c r="F44">
        <v>0.87258406739255179</v>
      </c>
      <c r="G44">
        <v>0.88035237198507121</v>
      </c>
      <c r="H44">
        <v>0.89150103862959718</v>
      </c>
      <c r="I44">
        <v>0.8926865973595296</v>
      </c>
      <c r="J44">
        <v>0.8949826737442278</v>
      </c>
      <c r="K44">
        <v>0.89488550735763117</v>
      </c>
      <c r="L44">
        <v>0.89322375904393558</v>
      </c>
      <c r="M44">
        <v>0.89025240146292428</v>
      </c>
      <c r="P44" t="s">
        <v>3059</v>
      </c>
      <c r="Q44">
        <v>1.016592760307816</v>
      </c>
      <c r="R44">
        <f t="shared" ref="R44:R50" si="5">Q44/1.01692892312327/64*100</f>
        <v>1.5619834895662776</v>
      </c>
    </row>
    <row r="45" spans="1:18" x14ac:dyDescent="0.25">
      <c r="A45" s="1" t="s">
        <v>87</v>
      </c>
      <c r="B45">
        <v>157207</v>
      </c>
      <c r="C45">
        <f t="shared" si="0"/>
        <v>1.3655907645699528</v>
      </c>
      <c r="E45" t="s">
        <v>87</v>
      </c>
      <c r="F45">
        <v>1.3655907645699528</v>
      </c>
      <c r="G45">
        <v>1.4923428517754569</v>
      </c>
      <c r="H45">
        <v>1.6200817795518314</v>
      </c>
      <c r="I45">
        <v>1.6506391398972868</v>
      </c>
      <c r="J45">
        <v>1.6428288365789288</v>
      </c>
      <c r="K45">
        <v>1.6405649160071727</v>
      </c>
      <c r="L45">
        <v>1.6285735440642231</v>
      </c>
      <c r="M45">
        <v>1.6090821965641995</v>
      </c>
      <c r="P45" t="s">
        <v>3060</v>
      </c>
      <c r="Q45">
        <v>1.0336923556608899</v>
      </c>
      <c r="R45">
        <f t="shared" si="5"/>
        <v>1.5882568279792706</v>
      </c>
    </row>
    <row r="46" spans="1:18" x14ac:dyDescent="0.25">
      <c r="A46" s="1" t="s">
        <v>89</v>
      </c>
      <c r="B46">
        <v>166396</v>
      </c>
      <c r="C46">
        <f t="shared" si="0"/>
        <v>1.4454117237869932</v>
      </c>
      <c r="E46" t="s">
        <v>89</v>
      </c>
      <c r="F46">
        <v>1.4454117237869932</v>
      </c>
      <c r="G46">
        <v>1.4182834156100228</v>
      </c>
      <c r="H46">
        <v>1.3866499913037644</v>
      </c>
      <c r="I46">
        <v>1.380246135091949</v>
      </c>
      <c r="J46">
        <v>1.3766536652964001</v>
      </c>
      <c r="K46">
        <v>1.3799254689105989</v>
      </c>
      <c r="L46">
        <v>1.3865938619930129</v>
      </c>
      <c r="M46">
        <v>1.3904266629193693</v>
      </c>
      <c r="P46" t="s">
        <v>3061</v>
      </c>
      <c r="Q46">
        <v>1.0318632127928129</v>
      </c>
      <c r="R46">
        <f t="shared" si="5"/>
        <v>1.5854463702703949</v>
      </c>
    </row>
    <row r="47" spans="1:18" x14ac:dyDescent="0.25">
      <c r="A47" s="1" t="s">
        <v>90</v>
      </c>
      <c r="B47">
        <v>213122</v>
      </c>
      <c r="C47">
        <f t="shared" si="0"/>
        <v>1.8513007367781171</v>
      </c>
      <c r="E47" t="s">
        <v>90</v>
      </c>
      <c r="F47">
        <v>1.8513007367781171</v>
      </c>
      <c r="G47">
        <v>1.9309472335867661</v>
      </c>
      <c r="H47">
        <v>1.9588521246728194</v>
      </c>
      <c r="I47">
        <v>1.9738105307260994</v>
      </c>
      <c r="J47">
        <v>1.9639212092613951</v>
      </c>
      <c r="K47">
        <v>1.9475874081237607</v>
      </c>
      <c r="L47">
        <v>1.9559925810554106</v>
      </c>
      <c r="M47">
        <v>1.954658701165328</v>
      </c>
      <c r="P47" t="s">
        <v>3062</v>
      </c>
      <c r="Q47">
        <v>1.0368773359939913</v>
      </c>
      <c r="R47">
        <f t="shared" si="5"/>
        <v>1.59315051490007</v>
      </c>
    </row>
    <row r="48" spans="1:18" x14ac:dyDescent="0.25">
      <c r="A48" s="1" t="s">
        <v>91</v>
      </c>
      <c r="B48">
        <v>167332</v>
      </c>
      <c r="C48">
        <f t="shared" si="0"/>
        <v>1.4535423601812854</v>
      </c>
      <c r="E48" t="s">
        <v>91</v>
      </c>
      <c r="F48">
        <v>1.4535423601812854</v>
      </c>
      <c r="G48">
        <v>1.5106316456070155</v>
      </c>
      <c r="H48">
        <v>1.5418714135152756</v>
      </c>
      <c r="I48">
        <v>1.5532379133867278</v>
      </c>
      <c r="J48">
        <v>1.5475740304189856</v>
      </c>
      <c r="K48">
        <v>1.5348111749673385</v>
      </c>
      <c r="L48">
        <v>1.5420785532512773</v>
      </c>
      <c r="M48">
        <v>1.5417564811056104</v>
      </c>
      <c r="P48" t="s">
        <v>3063</v>
      </c>
      <c r="Q48">
        <v>1.0297369649587649</v>
      </c>
      <c r="R48">
        <f t="shared" si="5"/>
        <v>1.582179414079891</v>
      </c>
    </row>
    <row r="49" spans="1:18" x14ac:dyDescent="0.25">
      <c r="A49" s="1" t="s">
        <v>92</v>
      </c>
      <c r="B49">
        <v>290039</v>
      </c>
      <c r="C49">
        <f t="shared" si="0"/>
        <v>2.5194462063718825</v>
      </c>
      <c r="E49" t="s">
        <v>92</v>
      </c>
      <c r="F49">
        <v>2.5194462063718825</v>
      </c>
      <c r="G49">
        <v>2.7441665233736749</v>
      </c>
      <c r="H49">
        <v>2.9312334805287956</v>
      </c>
      <c r="I49">
        <v>2.9814234902498722</v>
      </c>
      <c r="J49">
        <v>2.9646386261919364</v>
      </c>
      <c r="K49">
        <v>2.9426117882304741</v>
      </c>
      <c r="L49">
        <v>2.9354467504149446</v>
      </c>
      <c r="M49">
        <v>2.923703209334322</v>
      </c>
      <c r="P49" t="s">
        <v>3064</v>
      </c>
      <c r="Q49">
        <v>1.0339282047524272</v>
      </c>
      <c r="R49">
        <f t="shared" si="5"/>
        <v>1.5886192074899206</v>
      </c>
    </row>
    <row r="50" spans="1:18" x14ac:dyDescent="0.25">
      <c r="A50" s="1" t="s">
        <v>94</v>
      </c>
      <c r="B50">
        <v>292966</v>
      </c>
      <c r="C50">
        <f t="shared" si="0"/>
        <v>2.5448718182587338</v>
      </c>
      <c r="E50" t="s">
        <v>94</v>
      </c>
      <c r="F50">
        <v>2.5448718182587338</v>
      </c>
      <c r="G50">
        <v>2.5991675876555425</v>
      </c>
      <c r="H50">
        <v>2.5707789192944497</v>
      </c>
      <c r="I50">
        <v>2.5690140780341517</v>
      </c>
      <c r="J50">
        <v>2.5613500054077716</v>
      </c>
      <c r="K50">
        <v>2.5430473028127354</v>
      </c>
      <c r="L50">
        <v>2.5612278555021417</v>
      </c>
      <c r="M50">
        <v>2.5827814577114148</v>
      </c>
      <c r="P50" t="s">
        <v>3065</v>
      </c>
      <c r="Q50">
        <v>1.0289452747397576</v>
      </c>
      <c r="R50">
        <f t="shared" si="5"/>
        <v>1.5809629908480691</v>
      </c>
    </row>
    <row r="51" spans="1:18" x14ac:dyDescent="0.25">
      <c r="A51" s="1" t="s">
        <v>100</v>
      </c>
      <c r="B51">
        <v>244096</v>
      </c>
      <c r="C51">
        <f t="shared" si="0"/>
        <v>2.1203587834413682</v>
      </c>
      <c r="E51" t="s">
        <v>100</v>
      </c>
      <c r="F51">
        <v>2.1203587834413682</v>
      </c>
      <c r="G51">
        <v>2.1748988174730086</v>
      </c>
      <c r="H51">
        <v>2.2284205562404091</v>
      </c>
      <c r="I51">
        <v>2.2368062891339084</v>
      </c>
      <c r="J51">
        <v>2.2377062738188132</v>
      </c>
      <c r="K51">
        <v>2.2193868728164108</v>
      </c>
      <c r="L51">
        <v>2.2301799022478477</v>
      </c>
      <c r="M51">
        <v>2.2217749275667003</v>
      </c>
    </row>
    <row r="52" spans="1:18" x14ac:dyDescent="0.25">
      <c r="A52" s="1" t="s">
        <v>101</v>
      </c>
      <c r="B52">
        <v>170601</v>
      </c>
      <c r="C52">
        <f t="shared" si="0"/>
        <v>1.4819387815198974</v>
      </c>
      <c r="E52" t="s">
        <v>101</v>
      </c>
      <c r="F52">
        <v>1.4819387815198974</v>
      </c>
      <c r="G52">
        <v>1.4967931407223027</v>
      </c>
      <c r="H52">
        <v>1.5262828632274077</v>
      </c>
      <c r="I52">
        <v>1.5283059568514386</v>
      </c>
      <c r="J52">
        <v>1.5315984249448071</v>
      </c>
      <c r="K52">
        <v>1.5232627230238758</v>
      </c>
      <c r="L52">
        <v>1.527801950780211</v>
      </c>
      <c r="M52">
        <v>1.526641120524908</v>
      </c>
      <c r="P52" t="s">
        <v>3066</v>
      </c>
      <c r="Q52">
        <v>0.68405059271123203</v>
      </c>
      <c r="R52">
        <f>Q52/0.684050592711232/64*100</f>
        <v>1.5625</v>
      </c>
    </row>
    <row r="53" spans="1:18" x14ac:dyDescent="0.25">
      <c r="A53" s="1" t="s">
        <v>102</v>
      </c>
      <c r="B53">
        <v>246074</v>
      </c>
      <c r="C53">
        <f t="shared" si="0"/>
        <v>2.1375408334284516</v>
      </c>
      <c r="E53" t="s">
        <v>102</v>
      </c>
      <c r="F53">
        <v>2.1375408334284516</v>
      </c>
      <c r="G53">
        <v>2.3095389955148664</v>
      </c>
      <c r="H53">
        <v>2.5394444712472026</v>
      </c>
      <c r="I53">
        <v>2.5823915471858818</v>
      </c>
      <c r="J53">
        <v>2.5881975584698558</v>
      </c>
      <c r="K53">
        <v>2.5705638923830687</v>
      </c>
      <c r="L53">
        <v>2.5500953288904133</v>
      </c>
      <c r="M53">
        <v>2.5372156826134025</v>
      </c>
      <c r="P53" t="s">
        <v>3067</v>
      </c>
      <c r="Q53">
        <v>0.66991998569847566</v>
      </c>
      <c r="R53">
        <f t="shared" ref="R53:R59" si="6">Q53/0.684050592711232/64*100</f>
        <v>1.5302230402360717</v>
      </c>
    </row>
    <row r="54" spans="1:18" x14ac:dyDescent="0.25">
      <c r="A54" s="1" t="s">
        <v>104</v>
      </c>
      <c r="B54">
        <v>311033</v>
      </c>
      <c r="C54">
        <f t="shared" si="0"/>
        <v>2.7018122111387286</v>
      </c>
      <c r="E54" t="s">
        <v>104</v>
      </c>
      <c r="F54">
        <v>2.7018122111387286</v>
      </c>
      <c r="G54">
        <v>2.6327435974545104</v>
      </c>
      <c r="H54">
        <v>2.5321123268660548</v>
      </c>
      <c r="I54">
        <v>2.5091467440004132</v>
      </c>
      <c r="J54">
        <v>2.5074330419873863</v>
      </c>
      <c r="K54">
        <v>2.5142085424830274</v>
      </c>
      <c r="L54">
        <v>2.524386700056815</v>
      </c>
      <c r="M54">
        <v>2.5530461908370228</v>
      </c>
      <c r="P54" t="s">
        <v>3068</v>
      </c>
      <c r="Q54">
        <v>0.66350455240925865</v>
      </c>
      <c r="R54">
        <f t="shared" si="6"/>
        <v>1.5155689859581984</v>
      </c>
    </row>
    <row r="55" spans="1:18" x14ac:dyDescent="0.25">
      <c r="A55" s="1" t="s">
        <v>127</v>
      </c>
      <c r="B55">
        <v>229221</v>
      </c>
      <c r="C55">
        <f t="shared" si="0"/>
        <v>1.991145945444472</v>
      </c>
      <c r="E55" t="s">
        <v>127</v>
      </c>
      <c r="F55">
        <v>1.991145945444472</v>
      </c>
      <c r="G55">
        <v>1.9041366098569923</v>
      </c>
      <c r="H55">
        <v>1.7681358385925179</v>
      </c>
      <c r="I55">
        <v>1.7538769719008998</v>
      </c>
      <c r="J55">
        <v>1.7512888522302088</v>
      </c>
      <c r="K55">
        <v>1.769881184158044</v>
      </c>
      <c r="L55">
        <v>1.762147746826441</v>
      </c>
      <c r="M55">
        <v>1.7646376791429113</v>
      </c>
      <c r="P55" t="s">
        <v>3069</v>
      </c>
      <c r="Q55">
        <v>0.66053025216222971</v>
      </c>
      <c r="R55">
        <f t="shared" si="6"/>
        <v>1.5087751257006363</v>
      </c>
    </row>
    <row r="56" spans="1:18" x14ac:dyDescent="0.25">
      <c r="A56" s="1" t="s">
        <v>128</v>
      </c>
      <c r="B56">
        <v>139661</v>
      </c>
      <c r="C56">
        <f t="shared" si="0"/>
        <v>1.2131760784863534</v>
      </c>
      <c r="E56" t="s">
        <v>128</v>
      </c>
      <c r="F56">
        <v>1.2131760784863534</v>
      </c>
      <c r="G56">
        <v>1.1879146817115471</v>
      </c>
      <c r="H56">
        <v>1.1979544432237419</v>
      </c>
      <c r="I56">
        <v>1.1961268914034251</v>
      </c>
      <c r="J56">
        <v>1.2015283523518776</v>
      </c>
      <c r="K56">
        <v>1.1984569096955131</v>
      </c>
      <c r="L56">
        <v>1.2012854421860655</v>
      </c>
      <c r="M56">
        <v>1.1967852774694474</v>
      </c>
      <c r="P56" t="s">
        <v>3070</v>
      </c>
      <c r="Q56">
        <v>0.66456695030401269</v>
      </c>
      <c r="R56">
        <f t="shared" si="6"/>
        <v>1.517995702239481</v>
      </c>
    </row>
    <row r="57" spans="1:18" x14ac:dyDescent="0.25">
      <c r="A57" s="1" t="s">
        <v>129</v>
      </c>
      <c r="B57">
        <v>214984</v>
      </c>
      <c r="C57">
        <f t="shared" si="0"/>
        <v>1.8674751437932582</v>
      </c>
      <c r="E57" t="s">
        <v>129</v>
      </c>
      <c r="F57">
        <v>1.8674751437932582</v>
      </c>
      <c r="G57">
        <v>1.9096568618910583</v>
      </c>
      <c r="H57">
        <v>1.9736180078655401</v>
      </c>
      <c r="I57">
        <v>1.987772043406498</v>
      </c>
      <c r="J57">
        <v>1.991655251435057</v>
      </c>
      <c r="K57">
        <v>1.9842496346040424</v>
      </c>
      <c r="L57">
        <v>1.9749268747183544</v>
      </c>
      <c r="M57">
        <v>1.9667555665748047</v>
      </c>
      <c r="P57" t="s">
        <v>3071</v>
      </c>
      <c r="Q57">
        <v>0.66662554906502225</v>
      </c>
      <c r="R57">
        <f t="shared" si="6"/>
        <v>1.5226979283589388</v>
      </c>
    </row>
    <row r="58" spans="1:18" x14ac:dyDescent="0.25">
      <c r="A58" s="1" t="s">
        <v>131</v>
      </c>
      <c r="B58">
        <v>285798</v>
      </c>
      <c r="C58">
        <f t="shared" si="0"/>
        <v>2.4826064318545829</v>
      </c>
      <c r="E58" t="s">
        <v>131</v>
      </c>
      <c r="F58">
        <v>2.4826064318545829</v>
      </c>
      <c r="G58">
        <v>2.3856484052058153</v>
      </c>
      <c r="H58">
        <v>2.3149170631389313</v>
      </c>
      <c r="I58">
        <v>2.2882270133153306</v>
      </c>
      <c r="J58">
        <v>2.2873806864856991</v>
      </c>
      <c r="K58">
        <v>2.2971086017864946</v>
      </c>
      <c r="L58">
        <v>2.3150283159554759</v>
      </c>
      <c r="M58">
        <v>2.32090697747357</v>
      </c>
      <c r="P58" t="s">
        <v>3072</v>
      </c>
      <c r="Q58">
        <v>0.66463292457705825</v>
      </c>
      <c r="R58">
        <f t="shared" si="6"/>
        <v>1.5181463998673057</v>
      </c>
    </row>
    <row r="59" spans="1:18" x14ac:dyDescent="0.25">
      <c r="A59" s="1" t="s">
        <v>132</v>
      </c>
      <c r="B59">
        <v>159519</v>
      </c>
      <c r="C59">
        <f t="shared" si="0"/>
        <v>1.3856741313900416</v>
      </c>
      <c r="E59" t="s">
        <v>132</v>
      </c>
      <c r="F59">
        <v>1.3856741313900416</v>
      </c>
      <c r="G59">
        <v>1.3711955710724402</v>
      </c>
      <c r="H59">
        <v>1.3724267710442888</v>
      </c>
      <c r="I59">
        <v>1.3666235591478595</v>
      </c>
      <c r="J59">
        <v>1.3712275622719823</v>
      </c>
      <c r="K59">
        <v>1.3652247228402659</v>
      </c>
      <c r="L59">
        <v>1.3741035136410922</v>
      </c>
      <c r="M59">
        <v>1.3696210155735014</v>
      </c>
      <c r="P59" t="s">
        <v>3073</v>
      </c>
      <c r="Q59">
        <v>0.66257914209996249</v>
      </c>
      <c r="R59">
        <f t="shared" si="6"/>
        <v>1.5134551750446752</v>
      </c>
    </row>
    <row r="60" spans="1:18" x14ac:dyDescent="0.25">
      <c r="A60" s="1" t="s">
        <v>133</v>
      </c>
      <c r="B60">
        <v>103140</v>
      </c>
      <c r="C60">
        <f t="shared" si="0"/>
        <v>0.89593358729410866</v>
      </c>
      <c r="E60" t="s">
        <v>133</v>
      </c>
      <c r="F60">
        <v>0.89593358729410866</v>
      </c>
      <c r="G60">
        <v>0.87091207819782612</v>
      </c>
      <c r="H60">
        <v>0.86019880345053346</v>
      </c>
      <c r="I60">
        <v>0.85438674615658672</v>
      </c>
      <c r="J60">
        <v>0.85862157899692026</v>
      </c>
      <c r="K60">
        <v>0.86271766547371675</v>
      </c>
      <c r="L60">
        <v>0.8624249774948769</v>
      </c>
      <c r="M60">
        <v>0.86177808291252422</v>
      </c>
    </row>
    <row r="61" spans="1:18" x14ac:dyDescent="0.25">
      <c r="A61" s="1" t="s">
        <v>134</v>
      </c>
      <c r="B61">
        <v>145738</v>
      </c>
      <c r="C61">
        <f t="shared" si="0"/>
        <v>1.2659644090078417</v>
      </c>
      <c r="E61" t="s">
        <v>134</v>
      </c>
      <c r="F61">
        <v>1.2659644090078417</v>
      </c>
      <c r="G61">
        <v>1.2996784808266402</v>
      </c>
      <c r="H61">
        <v>1.3488196944916713</v>
      </c>
      <c r="I61">
        <v>1.3590635465210297</v>
      </c>
      <c r="J61">
        <v>1.3628411684603343</v>
      </c>
      <c r="K61">
        <v>1.355135389663269</v>
      </c>
      <c r="L61">
        <v>1.3502952980244796</v>
      </c>
      <c r="M61">
        <v>1.3483782699882823</v>
      </c>
      <c r="P61" t="s">
        <v>3074</v>
      </c>
      <c r="Q61">
        <v>0.96358465165174401</v>
      </c>
      <c r="R61">
        <f>Q61/0.963584651651744/64*100</f>
        <v>1.5625</v>
      </c>
    </row>
    <row r="62" spans="1:18" x14ac:dyDescent="0.25">
      <c r="A62" s="1" t="s">
        <v>136</v>
      </c>
      <c r="B62">
        <v>190166</v>
      </c>
      <c r="C62">
        <f t="shared" si="0"/>
        <v>1.651891667261697</v>
      </c>
      <c r="E62" t="s">
        <v>136</v>
      </c>
      <c r="F62">
        <v>1.651891667261697</v>
      </c>
      <c r="G62">
        <v>1.5702087052954272</v>
      </c>
      <c r="H62">
        <v>1.5107674113711871</v>
      </c>
      <c r="I62">
        <v>1.491758236234501</v>
      </c>
      <c r="J62">
        <v>1.4956086591466757</v>
      </c>
      <c r="K62">
        <v>1.5083030207219514</v>
      </c>
      <c r="L62">
        <v>1.5118774281556171</v>
      </c>
      <c r="M62">
        <v>1.5206338803244015</v>
      </c>
      <c r="P62" t="s">
        <v>3075</v>
      </c>
      <c r="Q62">
        <v>1.0186285307835008</v>
      </c>
      <c r="R62">
        <f t="shared" ref="R62:R68" si="7">Q62/0.963584651651744/64*100</f>
        <v>1.6517563626827609</v>
      </c>
    </row>
    <row r="63" spans="1:18" x14ac:dyDescent="0.25">
      <c r="A63" s="1" t="s">
        <v>137</v>
      </c>
      <c r="B63">
        <v>215405</v>
      </c>
      <c r="C63">
        <f t="shared" si="0"/>
        <v>1.8711321928552207</v>
      </c>
      <c r="E63" t="s">
        <v>137</v>
      </c>
      <c r="F63">
        <v>1.8711321928552207</v>
      </c>
      <c r="G63">
        <v>1.9089798498491448</v>
      </c>
      <c r="H63">
        <v>1.9231367265526187</v>
      </c>
      <c r="I63">
        <v>1.9280272627689388</v>
      </c>
      <c r="J63">
        <v>1.9260766788639612</v>
      </c>
      <c r="K63">
        <v>1.9096727298695331</v>
      </c>
      <c r="L63">
        <v>1.9217059033052832</v>
      </c>
      <c r="M63">
        <v>1.9206931929535507</v>
      </c>
      <c r="P63" t="s">
        <v>3076</v>
      </c>
      <c r="Q63">
        <v>1.087028192677455</v>
      </c>
      <c r="R63">
        <f t="shared" si="7"/>
        <v>1.7626697853136661</v>
      </c>
    </row>
    <row r="64" spans="1:18" x14ac:dyDescent="0.25">
      <c r="A64" s="1" t="s">
        <v>138</v>
      </c>
      <c r="B64">
        <v>164976</v>
      </c>
      <c r="C64">
        <f t="shared" si="0"/>
        <v>1.4330767839580458</v>
      </c>
      <c r="E64" t="s">
        <v>138</v>
      </c>
      <c r="F64">
        <v>1.4330767839580458</v>
      </c>
      <c r="G64">
        <v>1.4465569534723237</v>
      </c>
      <c r="H64">
        <v>1.4857801373125543</v>
      </c>
      <c r="I64">
        <v>1.4909099369453203</v>
      </c>
      <c r="J64">
        <v>1.495000431728658</v>
      </c>
      <c r="K64">
        <v>1.4882364027373964</v>
      </c>
      <c r="L64">
        <v>1.489659381619507</v>
      </c>
      <c r="M64">
        <v>1.4846865549645716</v>
      </c>
      <c r="P64" t="s">
        <v>3077</v>
      </c>
      <c r="Q64">
        <v>1.1015788611476725</v>
      </c>
      <c r="R64">
        <f t="shared" si="7"/>
        <v>1.7862644113236827</v>
      </c>
    </row>
    <row r="65" spans="1:18" x14ac:dyDescent="0.25">
      <c r="A65" s="1" t="s">
        <v>139</v>
      </c>
      <c r="B65">
        <v>280904</v>
      </c>
      <c r="C65">
        <f t="shared" si="0"/>
        <v>2.440094322331436</v>
      </c>
      <c r="E65" t="s">
        <v>139</v>
      </c>
      <c r="F65">
        <v>2.440094322331436</v>
      </c>
      <c r="G65">
        <v>2.5886194559815294</v>
      </c>
      <c r="H65">
        <v>2.7222661267096142</v>
      </c>
      <c r="I65">
        <v>2.7464445871468102</v>
      </c>
      <c r="J65">
        <v>2.7440654700881137</v>
      </c>
      <c r="K65">
        <v>2.7177332007311432</v>
      </c>
      <c r="L65">
        <v>2.7242497333142746</v>
      </c>
      <c r="M65">
        <v>2.7179500834039509</v>
      </c>
      <c r="P65" t="s">
        <v>3078</v>
      </c>
      <c r="Q65">
        <v>1.1041818831237902</v>
      </c>
      <c r="R65">
        <f t="shared" si="7"/>
        <v>1.7904853397399996</v>
      </c>
    </row>
    <row r="66" spans="1:18" x14ac:dyDescent="0.25">
      <c r="A66" s="1" t="s">
        <v>141</v>
      </c>
      <c r="B66">
        <v>312144</v>
      </c>
      <c r="C66">
        <f t="shared" si="0"/>
        <v>2.7114629985682783</v>
      </c>
      <c r="E66" t="s">
        <v>141</v>
      </c>
      <c r="F66">
        <v>2.7114629985682783</v>
      </c>
      <c r="G66">
        <v>2.707281202964233</v>
      </c>
      <c r="H66">
        <v>2.723311805969109</v>
      </c>
      <c r="I66">
        <v>2.7060804771769673</v>
      </c>
      <c r="J66">
        <v>2.7119647874867971</v>
      </c>
      <c r="K66">
        <v>2.7049522167238567</v>
      </c>
      <c r="L66">
        <v>2.7200621089958568</v>
      </c>
      <c r="M66">
        <v>2.7312975990113615</v>
      </c>
      <c r="P66" t="s">
        <v>3079</v>
      </c>
      <c r="Q66">
        <v>1.1019608539350654</v>
      </c>
      <c r="R66">
        <f t="shared" si="7"/>
        <v>1.786883831453796</v>
      </c>
    </row>
    <row r="67" spans="1:18" x14ac:dyDescent="0.25">
      <c r="A67" s="1" t="s">
        <v>147</v>
      </c>
      <c r="B67">
        <v>293947</v>
      </c>
      <c r="C67">
        <f t="shared" si="0"/>
        <v>2.5533933506335207</v>
      </c>
      <c r="E67" t="s">
        <v>147</v>
      </c>
      <c r="F67">
        <v>2.5533933506335207</v>
      </c>
      <c r="G67">
        <v>2.4649535011085955</v>
      </c>
      <c r="H67">
        <v>2.4123163869610931</v>
      </c>
      <c r="I67">
        <v>2.3862027088704818</v>
      </c>
      <c r="J67">
        <v>2.3889198825829663</v>
      </c>
      <c r="K67">
        <v>2.3849246438611051</v>
      </c>
      <c r="L67">
        <v>2.4144205987279372</v>
      </c>
      <c r="M67">
        <v>2.4159804214773555</v>
      </c>
      <c r="P67" t="s">
        <v>3080</v>
      </c>
      <c r="Q67">
        <v>1.0900528463952672</v>
      </c>
      <c r="R67">
        <f t="shared" si="7"/>
        <v>1.7675744103779825</v>
      </c>
    </row>
    <row r="68" spans="1:18" x14ac:dyDescent="0.25">
      <c r="A68" s="1" t="s">
        <v>148</v>
      </c>
      <c r="B68">
        <v>192623</v>
      </c>
      <c r="C68">
        <f t="shared" si="0"/>
        <v>1.6732345877967139</v>
      </c>
      <c r="E68" t="s">
        <v>148</v>
      </c>
      <c r="F68">
        <v>1.6732345877967139</v>
      </c>
      <c r="G68">
        <v>1.5869398979955898</v>
      </c>
      <c r="H68">
        <v>1.5321294988027097</v>
      </c>
      <c r="I68">
        <v>1.5118838017633709</v>
      </c>
      <c r="J68">
        <v>1.5192712439054461</v>
      </c>
      <c r="K68">
        <v>1.527186905917989</v>
      </c>
      <c r="L68">
        <v>1.5346125482525323</v>
      </c>
      <c r="M68">
        <v>1.5400767423219262</v>
      </c>
      <c r="P68" t="s">
        <v>3081</v>
      </c>
      <c r="Q68">
        <v>1.0824589146820967</v>
      </c>
      <c r="R68">
        <f t="shared" si="7"/>
        <v>1.7552604758611867</v>
      </c>
    </row>
    <row r="69" spans="1:18" x14ac:dyDescent="0.25">
      <c r="A69" s="1" t="s">
        <v>149</v>
      </c>
      <c r="B69">
        <v>289303</v>
      </c>
      <c r="C69">
        <f t="shared" si="0"/>
        <v>2.5130528854464562</v>
      </c>
      <c r="E69" t="s">
        <v>149</v>
      </c>
      <c r="F69">
        <v>2.5130528854464562</v>
      </c>
      <c r="G69">
        <v>2.5177935808274734</v>
      </c>
      <c r="H69">
        <v>2.5497959525423179</v>
      </c>
      <c r="I69">
        <v>2.5447791439396341</v>
      </c>
      <c r="J69">
        <v>2.5509772367363532</v>
      </c>
      <c r="K69">
        <v>2.5387496253538271</v>
      </c>
      <c r="L69">
        <v>2.551686841019126</v>
      </c>
      <c r="M69">
        <v>2.5545851885645807</v>
      </c>
    </row>
    <row r="70" spans="1:18" x14ac:dyDescent="0.25">
      <c r="A70" s="1" t="s">
        <v>151</v>
      </c>
      <c r="B70">
        <v>407522</v>
      </c>
      <c r="C70">
        <f t="shared" si="0"/>
        <v>3.5399713725157036</v>
      </c>
      <c r="E70" t="s">
        <v>151</v>
      </c>
      <c r="F70">
        <v>3.5399713725157036</v>
      </c>
      <c r="G70">
        <v>3.2896772612580949</v>
      </c>
      <c r="H70">
        <v>3.0951164474122574</v>
      </c>
      <c r="I70">
        <v>3.0315267654223637</v>
      </c>
      <c r="J70">
        <v>3.0509420544935102</v>
      </c>
      <c r="K70">
        <v>3.0802993145602846</v>
      </c>
      <c r="L70">
        <v>3.0906171683920967</v>
      </c>
      <c r="M70">
        <v>3.1366261194735263</v>
      </c>
      <c r="P70" t="s">
        <v>3082</v>
      </c>
      <c r="Q70">
        <v>1.21232479390661</v>
      </c>
      <c r="R70">
        <f>Q70/1.21232479390661/64*100</f>
        <v>1.5625</v>
      </c>
    </row>
    <row r="71" spans="1:18" x14ac:dyDescent="0.25">
      <c r="B71">
        <f>SUM(B7:B70)</f>
        <v>11512014</v>
      </c>
      <c r="C71">
        <f>SUM(C7:C70)</f>
        <v>100</v>
      </c>
      <c r="P71" t="s">
        <v>3083</v>
      </c>
      <c r="Q71">
        <v>1.1513181566486559</v>
      </c>
      <c r="R71">
        <f t="shared" ref="R71:R77" si="8">Q71/1.21232479390661/64*100</f>
        <v>1.4838718376505495</v>
      </c>
    </row>
    <row r="72" spans="1:18" x14ac:dyDescent="0.25">
      <c r="P72" t="s">
        <v>3084</v>
      </c>
      <c r="Q72">
        <v>1.1073681410223863</v>
      </c>
      <c r="R72">
        <f t="shared" si="8"/>
        <v>1.4272270344087077</v>
      </c>
    </row>
    <row r="73" spans="1:18" x14ac:dyDescent="0.25">
      <c r="P73" t="s">
        <v>3085</v>
      </c>
      <c r="Q73">
        <v>1.0961539584699094</v>
      </c>
      <c r="R73">
        <f t="shared" si="8"/>
        <v>1.4127736797249502</v>
      </c>
    </row>
    <row r="74" spans="1:18" x14ac:dyDescent="0.25">
      <c r="P74" t="s">
        <v>3086</v>
      </c>
      <c r="Q74">
        <v>1.0968305100033904</v>
      </c>
      <c r="R74">
        <f t="shared" si="8"/>
        <v>1.4136456504842529</v>
      </c>
    </row>
    <row r="75" spans="1:18" x14ac:dyDescent="0.25">
      <c r="P75" t="s">
        <v>3087</v>
      </c>
      <c r="Q75">
        <v>1.1051280878445273</v>
      </c>
      <c r="R75">
        <f t="shared" si="8"/>
        <v>1.4243399507591801</v>
      </c>
    </row>
    <row r="76" spans="1:18" x14ac:dyDescent="0.25">
      <c r="P76" t="s">
        <v>3088</v>
      </c>
      <c r="Q76">
        <v>1.1071256752393119</v>
      </c>
      <c r="R76">
        <f t="shared" si="8"/>
        <v>1.4269145333463209</v>
      </c>
    </row>
    <row r="77" spans="1:18" x14ac:dyDescent="0.25">
      <c r="P77" t="s">
        <v>3089</v>
      </c>
      <c r="Q77">
        <v>1.1099938152887603</v>
      </c>
      <c r="R77">
        <f t="shared" si="8"/>
        <v>1.4306111242679844</v>
      </c>
    </row>
    <row r="79" spans="1:18" x14ac:dyDescent="0.25">
      <c r="P79" t="s">
        <v>3090</v>
      </c>
      <c r="Q79">
        <v>1.4962195146739701</v>
      </c>
      <c r="R79">
        <f>Q79/1.49621951467397/64*100</f>
        <v>1.5625</v>
      </c>
    </row>
    <row r="80" spans="1:18" x14ac:dyDescent="0.25">
      <c r="P80" t="s">
        <v>3091</v>
      </c>
      <c r="Q80">
        <v>1.5052676271210834</v>
      </c>
      <c r="R80">
        <f t="shared" ref="R80:R86" si="9">Q80/1.49621951467397/64*100</f>
        <v>1.5719489314969903</v>
      </c>
    </row>
    <row r="81" spans="16:18" x14ac:dyDescent="0.25">
      <c r="P81" t="s">
        <v>3092</v>
      </c>
      <c r="Q81">
        <v>1.4975316394171818</v>
      </c>
      <c r="R81">
        <f t="shared" si="9"/>
        <v>1.563870250081062</v>
      </c>
    </row>
    <row r="82" spans="16:18" x14ac:dyDescent="0.25">
      <c r="P82" t="s">
        <v>3093</v>
      </c>
      <c r="Q82">
        <v>1.5019454872919309</v>
      </c>
      <c r="R82">
        <f t="shared" si="9"/>
        <v>1.5684796254010986</v>
      </c>
    </row>
    <row r="83" spans="16:18" x14ac:dyDescent="0.25">
      <c r="P83" t="s">
        <v>3094</v>
      </c>
      <c r="Q83">
        <v>1.4992702446075399</v>
      </c>
      <c r="R83">
        <f t="shared" si="9"/>
        <v>1.5656858731118353</v>
      </c>
    </row>
    <row r="84" spans="16:18" x14ac:dyDescent="0.25">
      <c r="P84" t="s">
        <v>3095</v>
      </c>
      <c r="Q84">
        <v>1.4974069392849974</v>
      </c>
      <c r="R84">
        <f t="shared" si="9"/>
        <v>1.5637400259029735</v>
      </c>
    </row>
    <row r="85" spans="16:18" x14ac:dyDescent="0.25">
      <c r="P85" t="s">
        <v>3096</v>
      </c>
      <c r="Q85">
        <v>1.49436810864336</v>
      </c>
      <c r="R85">
        <f t="shared" si="9"/>
        <v>1.5605665792054861</v>
      </c>
    </row>
    <row r="86" spans="16:18" x14ac:dyDescent="0.25">
      <c r="P86" t="s">
        <v>3097</v>
      </c>
      <c r="Q86">
        <v>1.4916583863058448</v>
      </c>
      <c r="R86">
        <f t="shared" si="9"/>
        <v>1.557736819861457</v>
      </c>
    </row>
    <row r="88" spans="16:18" x14ac:dyDescent="0.25">
      <c r="P88" t="s">
        <v>3098</v>
      </c>
      <c r="Q88">
        <v>1.12690099230248</v>
      </c>
      <c r="R88">
        <f>Q88/1.12690099230248/64*100</f>
        <v>1.5625</v>
      </c>
    </row>
    <row r="89" spans="16:18" x14ac:dyDescent="0.25">
      <c r="P89" t="s">
        <v>3099</v>
      </c>
      <c r="Q89">
        <v>1.1294265225101296</v>
      </c>
      <c r="R89">
        <f t="shared" ref="R89:R95" si="10">Q89/1.12690099230248/64*100</f>
        <v>1.5660017636654928</v>
      </c>
    </row>
    <row r="90" spans="16:18" x14ac:dyDescent="0.25">
      <c r="P90" t="s">
        <v>3100</v>
      </c>
      <c r="Q90">
        <v>1.1226159782813905</v>
      </c>
      <c r="R90">
        <f t="shared" si="10"/>
        <v>1.5565586311897086</v>
      </c>
    </row>
    <row r="91" spans="16:18" x14ac:dyDescent="0.25">
      <c r="P91" t="s">
        <v>3101</v>
      </c>
      <c r="Q91">
        <v>1.1268593289033473</v>
      </c>
      <c r="R91">
        <f t="shared" si="10"/>
        <v>1.5624422317829254</v>
      </c>
    </row>
    <row r="92" spans="16:18" x14ac:dyDescent="0.25">
      <c r="P92" t="s">
        <v>3102</v>
      </c>
      <c r="Q92">
        <v>1.1244066198644911</v>
      </c>
      <c r="R92">
        <f t="shared" si="10"/>
        <v>1.5590414380136499</v>
      </c>
    </row>
    <row r="93" spans="16:18" x14ac:dyDescent="0.25">
      <c r="P93" t="s">
        <v>3103</v>
      </c>
      <c r="Q93">
        <v>1.1242136601055541</v>
      </c>
      <c r="R93">
        <f t="shared" si="10"/>
        <v>1.558773890442569</v>
      </c>
    </row>
    <row r="94" spans="16:18" x14ac:dyDescent="0.25">
      <c r="P94" t="s">
        <v>3104</v>
      </c>
      <c r="Q94">
        <v>1.1217407258592691</v>
      </c>
      <c r="R94">
        <f t="shared" si="10"/>
        <v>1.5553450534939695</v>
      </c>
    </row>
    <row r="95" spans="16:18" x14ac:dyDescent="0.25">
      <c r="P95" t="s">
        <v>3105</v>
      </c>
      <c r="Q95">
        <v>1.119400581324639</v>
      </c>
      <c r="R95">
        <f t="shared" si="10"/>
        <v>1.5521003355814502</v>
      </c>
    </row>
    <row r="97" spans="16:18" x14ac:dyDescent="0.25">
      <c r="P97" t="s">
        <v>3106</v>
      </c>
      <c r="Q97">
        <v>1.8774994540486101</v>
      </c>
      <c r="R97">
        <f>Q97/1.87749945404861/64*100</f>
        <v>1.5625</v>
      </c>
    </row>
    <row r="98" spans="16:18" x14ac:dyDescent="0.25">
      <c r="P98" t="s">
        <v>3107</v>
      </c>
      <c r="Q98">
        <v>1.9743233477686819</v>
      </c>
      <c r="R98">
        <f t="shared" ref="R98:R104" si="11">Q98/1.87749945404861/64*100</f>
        <v>1.6430791626790509</v>
      </c>
    </row>
    <row r="99" spans="16:18" x14ac:dyDescent="0.25">
      <c r="P99" t="s">
        <v>3108</v>
      </c>
      <c r="Q99">
        <v>2.0533448566196566</v>
      </c>
      <c r="R99">
        <f t="shared" si="11"/>
        <v>1.7088427544145353</v>
      </c>
    </row>
    <row r="100" spans="16:18" x14ac:dyDescent="0.25">
      <c r="P100" t="s">
        <v>3109</v>
      </c>
      <c r="Q100">
        <v>2.0778392151144338</v>
      </c>
      <c r="R100">
        <f t="shared" si="11"/>
        <v>1.7292275460402053</v>
      </c>
    </row>
    <row r="101" spans="16:18" x14ac:dyDescent="0.25">
      <c r="P101" t="s">
        <v>3110</v>
      </c>
      <c r="Q101">
        <v>2.070163592023798</v>
      </c>
      <c r="R101">
        <f t="shared" si="11"/>
        <v>1.722839708721128</v>
      </c>
    </row>
    <row r="102" spans="16:18" x14ac:dyDescent="0.25">
      <c r="P102" t="s">
        <v>3111</v>
      </c>
      <c r="Q102">
        <v>2.0681614134946624</v>
      </c>
      <c r="R102">
        <f t="shared" si="11"/>
        <v>1.7211734478095586</v>
      </c>
    </row>
    <row r="103" spans="16:18" x14ac:dyDescent="0.25">
      <c r="P103" t="s">
        <v>3112</v>
      </c>
      <c r="Q103">
        <v>2.0531755495226132</v>
      </c>
      <c r="R103">
        <f t="shared" si="11"/>
        <v>1.7087018529945326</v>
      </c>
    </row>
    <row r="104" spans="16:18" x14ac:dyDescent="0.25">
      <c r="P104" t="s">
        <v>3113</v>
      </c>
      <c r="Q104">
        <v>2.0449435165521379</v>
      </c>
      <c r="R104">
        <f t="shared" si="11"/>
        <v>1.7018509580509249</v>
      </c>
    </row>
    <row r="106" spans="16:18" x14ac:dyDescent="0.25">
      <c r="P106" t="s">
        <v>3114</v>
      </c>
      <c r="Q106">
        <v>1.9393478847402399</v>
      </c>
      <c r="R106">
        <f>Q106/1.93934788474024/64*100</f>
        <v>1.5625</v>
      </c>
    </row>
    <row r="107" spans="16:18" x14ac:dyDescent="0.25">
      <c r="P107" t="s">
        <v>3115</v>
      </c>
      <c r="Q107">
        <v>1.9077536532137902</v>
      </c>
      <c r="R107">
        <f t="shared" ref="R107:R113" si="12">Q107/1.93934788474024/64*100</f>
        <v>1.5370450586001025</v>
      </c>
    </row>
    <row r="108" spans="16:18" x14ac:dyDescent="0.25">
      <c r="P108" t="s">
        <v>3116</v>
      </c>
      <c r="Q108">
        <v>1.8358819782953162</v>
      </c>
      <c r="R108">
        <f t="shared" si="12"/>
        <v>1.479139257921563</v>
      </c>
    </row>
    <row r="109" spans="16:18" x14ac:dyDescent="0.25">
      <c r="P109" t="s">
        <v>3117</v>
      </c>
      <c r="Q109">
        <v>1.8305590148698438</v>
      </c>
      <c r="R109">
        <f t="shared" si="12"/>
        <v>1.4748506357420441</v>
      </c>
    </row>
    <row r="110" spans="16:18" x14ac:dyDescent="0.25">
      <c r="P110" t="s">
        <v>3118</v>
      </c>
      <c r="Q110">
        <v>1.8251222083524854</v>
      </c>
      <c r="R110">
        <f t="shared" si="12"/>
        <v>1.4704702920965251</v>
      </c>
    </row>
    <row r="111" spans="16:18" x14ac:dyDescent="0.25">
      <c r="P111" t="s">
        <v>3119</v>
      </c>
      <c r="Q111">
        <v>1.8300785481479436</v>
      </c>
      <c r="R111">
        <f t="shared" si="12"/>
        <v>1.4744635317784507</v>
      </c>
    </row>
    <row r="112" spans="16:18" x14ac:dyDescent="0.25">
      <c r="P112" t="s">
        <v>3120</v>
      </c>
      <c r="Q112">
        <v>1.8267335921915497</v>
      </c>
      <c r="R112">
        <f t="shared" si="12"/>
        <v>1.4717685569763586</v>
      </c>
    </row>
    <row r="113" spans="16:18" x14ac:dyDescent="0.25">
      <c r="P113" t="s">
        <v>3121</v>
      </c>
      <c r="Q113">
        <v>1.8412294195812529</v>
      </c>
      <c r="R113">
        <f t="shared" si="12"/>
        <v>1.483447601501908</v>
      </c>
    </row>
    <row r="115" spans="16:18" x14ac:dyDescent="0.25">
      <c r="P115" t="s">
        <v>3122</v>
      </c>
      <c r="Q115">
        <v>1.9138701533893201</v>
      </c>
      <c r="R115">
        <f>Q115/1.91387015338932/64*100</f>
        <v>1.5625</v>
      </c>
    </row>
    <row r="116" spans="16:18" x14ac:dyDescent="0.25">
      <c r="P116" t="s">
        <v>3123</v>
      </c>
      <c r="Q116">
        <v>1.9116026797178176</v>
      </c>
      <c r="R116">
        <f t="shared" ref="R116:R122" si="13">Q116/1.91387015338932/64*100</f>
        <v>1.5606488150565239</v>
      </c>
    </row>
    <row r="117" spans="16:18" x14ac:dyDescent="0.25">
      <c r="P117" t="s">
        <v>3124</v>
      </c>
      <c r="Q117">
        <v>1.9105600794399065</v>
      </c>
      <c r="R117">
        <f t="shared" si="13"/>
        <v>1.5597976272518803</v>
      </c>
    </row>
    <row r="118" spans="16:18" x14ac:dyDescent="0.25">
      <c r="P118" t="s">
        <v>3125</v>
      </c>
      <c r="Q118">
        <v>1.9064674395254042</v>
      </c>
      <c r="R118">
        <f t="shared" si="13"/>
        <v>1.556456360941266</v>
      </c>
    </row>
    <row r="119" spans="16:18" x14ac:dyDescent="0.25">
      <c r="P119" t="s">
        <v>3126</v>
      </c>
      <c r="Q119">
        <v>1.9108879147327205</v>
      </c>
      <c r="R119">
        <f t="shared" si="13"/>
        <v>1.5600652747953225</v>
      </c>
    </row>
    <row r="120" spans="16:18" x14ac:dyDescent="0.25">
      <c r="P120" t="s">
        <v>3127</v>
      </c>
      <c r="Q120">
        <v>1.9050762567587889</v>
      </c>
      <c r="R120">
        <f t="shared" si="13"/>
        <v>1.5553205874045992</v>
      </c>
    </row>
    <row r="121" spans="16:18" x14ac:dyDescent="0.25">
      <c r="P121" t="s">
        <v>3128</v>
      </c>
      <c r="Q121">
        <v>1.90924644506219</v>
      </c>
      <c r="R121">
        <f t="shared" si="13"/>
        <v>1.5587251648846989</v>
      </c>
    </row>
    <row r="122" spans="16:18" x14ac:dyDescent="0.25">
      <c r="P122" t="s">
        <v>3129</v>
      </c>
      <c r="Q122">
        <v>1.9041338062522692</v>
      </c>
      <c r="R122">
        <f t="shared" si="13"/>
        <v>1.55455116273186</v>
      </c>
    </row>
    <row r="124" spans="16:18" x14ac:dyDescent="0.25">
      <c r="P124" t="s">
        <v>3130</v>
      </c>
      <c r="Q124">
        <v>1.2828076824785</v>
      </c>
      <c r="R124">
        <f>Q124/1.2828076824785/64*100</f>
        <v>1.5625</v>
      </c>
    </row>
    <row r="125" spans="16:18" x14ac:dyDescent="0.25">
      <c r="P125" t="s">
        <v>3131</v>
      </c>
      <c r="Q125">
        <v>1.2497879011225332</v>
      </c>
      <c r="R125">
        <f t="shared" ref="R125:R131" si="14">Q125/1.2828076824785/64*100</f>
        <v>1.5222808704504991</v>
      </c>
    </row>
    <row r="126" spans="16:18" x14ac:dyDescent="0.25">
      <c r="P126" t="s">
        <v>3132</v>
      </c>
      <c r="Q126">
        <v>1.2355778343055797</v>
      </c>
      <c r="R126">
        <f t="shared" si="14"/>
        <v>1.504972563285865</v>
      </c>
    </row>
    <row r="127" spans="16:18" x14ac:dyDescent="0.25">
      <c r="P127" t="s">
        <v>3133</v>
      </c>
      <c r="Q127">
        <v>1.2321575898802299</v>
      </c>
      <c r="R127">
        <f t="shared" si="14"/>
        <v>1.5008065982798842</v>
      </c>
    </row>
    <row r="128" spans="16:18" x14ac:dyDescent="0.25">
      <c r="P128" t="s">
        <v>3134</v>
      </c>
      <c r="Q128">
        <v>1.2345521869230447</v>
      </c>
      <c r="R128">
        <f t="shared" si="14"/>
        <v>1.5037232925985282</v>
      </c>
    </row>
    <row r="129" spans="16:18" x14ac:dyDescent="0.25">
      <c r="P129" t="s">
        <v>3135</v>
      </c>
      <c r="Q129">
        <v>1.2365707850509646</v>
      </c>
      <c r="R129">
        <f t="shared" si="14"/>
        <v>1.5061820084434325</v>
      </c>
    </row>
    <row r="130" spans="16:18" x14ac:dyDescent="0.25">
      <c r="P130" t="s">
        <v>3136</v>
      </c>
      <c r="Q130">
        <v>1.235976377447368</v>
      </c>
      <c r="R130">
        <f t="shared" si="14"/>
        <v>1.5054580013351921</v>
      </c>
    </row>
    <row r="131" spans="16:18" x14ac:dyDescent="0.25">
      <c r="P131" t="s">
        <v>3137</v>
      </c>
      <c r="Q131">
        <v>1.2349775943099237</v>
      </c>
      <c r="R131">
        <f t="shared" si="14"/>
        <v>1.5042414521411296</v>
      </c>
    </row>
    <row r="133" spans="16:18" x14ac:dyDescent="0.25">
      <c r="P133" t="s">
        <v>3138</v>
      </c>
      <c r="Q133">
        <v>1.78849678257862</v>
      </c>
      <c r="R133">
        <f>Q133/1.78849678257862/64*100</f>
        <v>1.5625</v>
      </c>
    </row>
    <row r="134" spans="16:18" x14ac:dyDescent="0.25">
      <c r="P134" t="s">
        <v>3139</v>
      </c>
      <c r="Q134">
        <v>1.8901939492735234</v>
      </c>
      <c r="R134">
        <f t="shared" ref="R134:R140" si="15">Q134/1.78849678257862/64*100</f>
        <v>1.6513465802726717</v>
      </c>
    </row>
    <row r="135" spans="16:18" x14ac:dyDescent="0.25">
      <c r="P135" t="s">
        <v>3140</v>
      </c>
      <c r="Q135">
        <v>2.0072408085102831</v>
      </c>
      <c r="R135">
        <f t="shared" si="15"/>
        <v>1.7536032459479414</v>
      </c>
    </row>
    <row r="136" spans="16:18" x14ac:dyDescent="0.25">
      <c r="P136" t="s">
        <v>3141</v>
      </c>
      <c r="Q136">
        <v>2.0352021226248218</v>
      </c>
      <c r="R136">
        <f t="shared" si="15"/>
        <v>1.7780313319973755</v>
      </c>
    </row>
    <row r="137" spans="16:18" x14ac:dyDescent="0.25">
      <c r="P137" t="s">
        <v>3142</v>
      </c>
      <c r="Q137">
        <v>2.0314946173518633</v>
      </c>
      <c r="R137">
        <f t="shared" si="15"/>
        <v>1.7747923119189355</v>
      </c>
    </row>
    <row r="138" spans="16:18" x14ac:dyDescent="0.25">
      <c r="P138" t="s">
        <v>3143</v>
      </c>
      <c r="Q138">
        <v>2.0346863406339653</v>
      </c>
      <c r="R138">
        <f t="shared" si="15"/>
        <v>1.7775807248905786</v>
      </c>
    </row>
    <row r="139" spans="16:18" x14ac:dyDescent="0.25">
      <c r="P139" t="s">
        <v>3144</v>
      </c>
      <c r="Q139">
        <v>2.0126020631020189</v>
      </c>
      <c r="R139">
        <f t="shared" si="15"/>
        <v>1.7582870454275856</v>
      </c>
    </row>
    <row r="140" spans="16:18" x14ac:dyDescent="0.25">
      <c r="P140" t="s">
        <v>3145</v>
      </c>
      <c r="Q140">
        <v>1.9976705410009534</v>
      </c>
      <c r="R140">
        <f t="shared" si="15"/>
        <v>1.7452422899043034</v>
      </c>
    </row>
    <row r="142" spans="16:18" x14ac:dyDescent="0.25">
      <c r="P142" t="s">
        <v>3146</v>
      </c>
      <c r="Q142">
        <v>2.4722867779695199</v>
      </c>
      <c r="R142">
        <f>Q142/2.47228677796952/64*100</f>
        <v>1.5625</v>
      </c>
    </row>
    <row r="143" spans="16:18" x14ac:dyDescent="0.25">
      <c r="P143" t="s">
        <v>3147</v>
      </c>
      <c r="Q143">
        <v>2.3179756071140996</v>
      </c>
      <c r="R143">
        <f t="shared" ref="R143:R149" si="16">Q143/2.47228677796952/64*100</f>
        <v>1.4649744189832143</v>
      </c>
    </row>
    <row r="144" spans="16:18" x14ac:dyDescent="0.25">
      <c r="P144" t="s">
        <v>3148</v>
      </c>
      <c r="Q144">
        <v>2.1507181623559779</v>
      </c>
      <c r="R144">
        <f t="shared" si="16"/>
        <v>1.3592667155875742</v>
      </c>
    </row>
    <row r="145" spans="16:18" x14ac:dyDescent="0.25">
      <c r="P145" t="s">
        <v>3149</v>
      </c>
      <c r="Q145">
        <v>2.1168533228294857</v>
      </c>
      <c r="R145">
        <f t="shared" si="16"/>
        <v>1.3378639348779664</v>
      </c>
    </row>
    <row r="146" spans="16:18" x14ac:dyDescent="0.25">
      <c r="P146" t="s">
        <v>3150</v>
      </c>
      <c r="Q146">
        <v>2.1118502019535947</v>
      </c>
      <c r="R146">
        <f t="shared" si="16"/>
        <v>1.334701932622306</v>
      </c>
    </row>
    <row r="147" spans="16:18" x14ac:dyDescent="0.25">
      <c r="P147" t="s">
        <v>3151</v>
      </c>
      <c r="Q147">
        <v>2.1454224991681654</v>
      </c>
      <c r="R147">
        <f t="shared" si="16"/>
        <v>1.3559198248446835</v>
      </c>
    </row>
    <row r="148" spans="16:18" x14ac:dyDescent="0.25">
      <c r="P148" t="s">
        <v>3152</v>
      </c>
      <c r="Q148">
        <v>2.1464945682899792</v>
      </c>
      <c r="R148">
        <f t="shared" si="16"/>
        <v>1.3565973789285224</v>
      </c>
    </row>
    <row r="149" spans="16:18" x14ac:dyDescent="0.25">
      <c r="P149" t="s">
        <v>3153</v>
      </c>
      <c r="Q149">
        <v>2.163875430159877</v>
      </c>
      <c r="R149">
        <f t="shared" si="16"/>
        <v>1.3675821873713438</v>
      </c>
    </row>
    <row r="151" spans="16:18" x14ac:dyDescent="0.25">
      <c r="P151" t="s">
        <v>3154</v>
      </c>
      <c r="Q151">
        <v>1.0835984042410001</v>
      </c>
      <c r="R151">
        <f>Q151/1.083598404241/64*100</f>
        <v>1.5625</v>
      </c>
    </row>
    <row r="152" spans="16:18" x14ac:dyDescent="0.25">
      <c r="P152" t="s">
        <v>3155</v>
      </c>
      <c r="Q152">
        <v>1.0560961762359873</v>
      </c>
      <c r="R152">
        <f t="shared" ref="R152:R158" si="17">Q152/1.083598404241/64*100</f>
        <v>1.5228430282938334</v>
      </c>
    </row>
    <row r="153" spans="16:18" x14ac:dyDescent="0.25">
      <c r="P153" t="s">
        <v>3156</v>
      </c>
      <c r="Q153">
        <v>1.0099812067649105</v>
      </c>
      <c r="R153">
        <f t="shared" si="17"/>
        <v>1.4563473233199713</v>
      </c>
    </row>
    <row r="154" spans="16:18" x14ac:dyDescent="0.25">
      <c r="P154" t="s">
        <v>3157</v>
      </c>
      <c r="Q154">
        <v>1.0072567887161259</v>
      </c>
      <c r="R154">
        <f t="shared" si="17"/>
        <v>1.4524188354368539</v>
      </c>
    </row>
    <row r="155" spans="16:18" x14ac:dyDescent="0.25">
      <c r="P155" t="s">
        <v>3158</v>
      </c>
      <c r="Q155">
        <v>1.0069106197588269</v>
      </c>
      <c r="R155">
        <f t="shared" si="17"/>
        <v>1.4519196754217942</v>
      </c>
    </row>
    <row r="156" spans="16:18" x14ac:dyDescent="0.25">
      <c r="P156" t="s">
        <v>3159</v>
      </c>
      <c r="Q156">
        <v>1.0151831267505846</v>
      </c>
      <c r="R156">
        <f t="shared" si="17"/>
        <v>1.4638482571952929</v>
      </c>
    </row>
    <row r="157" spans="16:18" x14ac:dyDescent="0.25">
      <c r="P157" t="s">
        <v>3160</v>
      </c>
      <c r="Q157">
        <v>1.0074365788124662</v>
      </c>
      <c r="R157">
        <f t="shared" si="17"/>
        <v>1.4526780846424936</v>
      </c>
    </row>
    <row r="158" spans="16:18" x14ac:dyDescent="0.25">
      <c r="P158" t="s">
        <v>3161</v>
      </c>
      <c r="Q158">
        <v>1.005822549030837</v>
      </c>
      <c r="R158">
        <f t="shared" si="17"/>
        <v>1.4503507265327684</v>
      </c>
    </row>
    <row r="160" spans="16:18" x14ac:dyDescent="0.25">
      <c r="P160" t="s">
        <v>3162</v>
      </c>
      <c r="Q160">
        <v>0.72377431090684896</v>
      </c>
      <c r="R160">
        <f>Q160/0.723774310906849/64*100</f>
        <v>1.5625</v>
      </c>
    </row>
    <row r="161" spans="16:18" x14ac:dyDescent="0.25">
      <c r="P161" t="s">
        <v>3163</v>
      </c>
      <c r="Q161">
        <v>0.72255648836978525</v>
      </c>
      <c r="R161">
        <f t="shared" ref="R161:R167" si="18">Q161/0.723774310906849/64*100</f>
        <v>1.5598709377557518</v>
      </c>
    </row>
    <row r="162" spans="16:18" x14ac:dyDescent="0.25">
      <c r="P162" t="s">
        <v>3164</v>
      </c>
      <c r="Q162">
        <v>0.74429318685696144</v>
      </c>
      <c r="R162">
        <f t="shared" si="18"/>
        <v>1.6067966034976848</v>
      </c>
    </row>
    <row r="163" spans="16:18" x14ac:dyDescent="0.25">
      <c r="P163" t="s">
        <v>3165</v>
      </c>
      <c r="Q163">
        <v>0.74648997020133312</v>
      </c>
      <c r="R163">
        <f t="shared" si="18"/>
        <v>1.6115390679978132</v>
      </c>
    </row>
    <row r="164" spans="16:18" x14ac:dyDescent="0.25">
      <c r="P164" t="s">
        <v>3166</v>
      </c>
      <c r="Q164">
        <v>0.74897143056169802</v>
      </c>
      <c r="R164">
        <f t="shared" si="18"/>
        <v>1.6168960995401629</v>
      </c>
    </row>
    <row r="165" spans="16:18" x14ac:dyDescent="0.25">
      <c r="P165" t="s">
        <v>3167</v>
      </c>
      <c r="Q165">
        <v>0.74676005292368175</v>
      </c>
      <c r="R165">
        <f t="shared" si="18"/>
        <v>1.6121221285559328</v>
      </c>
    </row>
    <row r="166" spans="16:18" x14ac:dyDescent="0.25">
      <c r="P166" t="s">
        <v>3168</v>
      </c>
      <c r="Q166">
        <v>0.74718472584578488</v>
      </c>
      <c r="R166">
        <f t="shared" si="18"/>
        <v>1.6130389218584673</v>
      </c>
    </row>
    <row r="167" spans="16:18" x14ac:dyDescent="0.25">
      <c r="P167" t="s">
        <v>3169</v>
      </c>
      <c r="Q167">
        <v>0.74262762018510975</v>
      </c>
      <c r="R167">
        <f t="shared" si="18"/>
        <v>1.6032009413063759</v>
      </c>
    </row>
    <row r="169" spans="16:18" x14ac:dyDescent="0.25">
      <c r="P169" t="s">
        <v>3170</v>
      </c>
      <c r="Q169">
        <v>1.09444793934406</v>
      </c>
      <c r="R169">
        <f>Q169/1.09444793934406/64*100</f>
        <v>1.5625</v>
      </c>
    </row>
    <row r="170" spans="16:18" x14ac:dyDescent="0.25">
      <c r="P170" t="s">
        <v>3171</v>
      </c>
      <c r="Q170">
        <v>1.1386206301003152</v>
      </c>
      <c r="R170">
        <f t="shared" ref="R170:R176" si="19">Q170/1.09444793934406/64*100</f>
        <v>1.6255636020458084</v>
      </c>
    </row>
    <row r="171" spans="16:18" x14ac:dyDescent="0.25">
      <c r="P171" t="s">
        <v>3172</v>
      </c>
      <c r="Q171">
        <v>1.1954344057666189</v>
      </c>
      <c r="R171">
        <f t="shared" si="19"/>
        <v>1.7066743806286648</v>
      </c>
    </row>
    <row r="172" spans="16:18" x14ac:dyDescent="0.25">
      <c r="P172" t="s">
        <v>3173</v>
      </c>
      <c r="Q172">
        <v>1.2079992516583247</v>
      </c>
      <c r="R172">
        <f t="shared" si="19"/>
        <v>1.7246127137370961</v>
      </c>
    </row>
    <row r="173" spans="16:18" x14ac:dyDescent="0.25">
      <c r="P173" t="s">
        <v>3174</v>
      </c>
      <c r="Q173">
        <v>1.207680191955445</v>
      </c>
      <c r="R173">
        <f t="shared" si="19"/>
        <v>1.7241572048290632</v>
      </c>
    </row>
    <row r="174" spans="16:18" x14ac:dyDescent="0.25">
      <c r="P174" t="s">
        <v>3175</v>
      </c>
      <c r="Q174">
        <v>1.2047490481304268</v>
      </c>
      <c r="R174">
        <f t="shared" si="19"/>
        <v>1.7199725268174846</v>
      </c>
    </row>
    <row r="175" spans="16:18" x14ac:dyDescent="0.25">
      <c r="P175" t="s">
        <v>3176</v>
      </c>
      <c r="Q175">
        <v>1.1976081761874033</v>
      </c>
      <c r="R175">
        <f t="shared" si="19"/>
        <v>1.7097777866111468</v>
      </c>
    </row>
    <row r="176" spans="16:18" x14ac:dyDescent="0.25">
      <c r="P176" t="s">
        <v>3177</v>
      </c>
      <c r="Q176">
        <v>1.1883717084800527</v>
      </c>
      <c r="R176">
        <f t="shared" si="19"/>
        <v>1.696591247284859</v>
      </c>
    </row>
    <row r="178" spans="16:18" x14ac:dyDescent="0.25">
      <c r="P178" t="s">
        <v>3178</v>
      </c>
      <c r="Q178">
        <v>1.3122812394078001</v>
      </c>
      <c r="R178">
        <f>Q178/1.3122812394078/64*100</f>
        <v>1.5625</v>
      </c>
    </row>
    <row r="179" spans="16:18" x14ac:dyDescent="0.25">
      <c r="P179" t="s">
        <v>3179</v>
      </c>
      <c r="Q179">
        <v>1.271987268007384</v>
      </c>
      <c r="R179">
        <f t="shared" ref="R179:R185" si="20">Q179/1.3122812394078/64*100</f>
        <v>1.5145229898725352</v>
      </c>
    </row>
    <row r="180" spans="16:18" x14ac:dyDescent="0.25">
      <c r="P180" t="s">
        <v>3180</v>
      </c>
      <c r="Q180">
        <v>1.2398633847304512</v>
      </c>
      <c r="R180">
        <f t="shared" si="20"/>
        <v>1.4762738965281401</v>
      </c>
    </row>
    <row r="181" spans="16:18" x14ac:dyDescent="0.25">
      <c r="P181" t="s">
        <v>3181</v>
      </c>
      <c r="Q181">
        <v>1.2288563077706416</v>
      </c>
      <c r="R181">
        <f t="shared" si="20"/>
        <v>1.46316804906707</v>
      </c>
    </row>
    <row r="182" spans="16:18" x14ac:dyDescent="0.25">
      <c r="P182" t="s">
        <v>3182</v>
      </c>
      <c r="Q182">
        <v>1.228113624966316</v>
      </c>
      <c r="R182">
        <f t="shared" si="20"/>
        <v>1.4622837554820438</v>
      </c>
    </row>
    <row r="183" spans="16:18" x14ac:dyDescent="0.25">
      <c r="P183" t="s">
        <v>3183</v>
      </c>
      <c r="Q183">
        <v>1.2340758413581339</v>
      </c>
      <c r="R183">
        <f t="shared" si="20"/>
        <v>1.4693828153729094</v>
      </c>
    </row>
    <row r="184" spans="16:18" x14ac:dyDescent="0.25">
      <c r="P184" t="s">
        <v>3184</v>
      </c>
      <c r="Q184">
        <v>1.2410289248129514</v>
      </c>
      <c r="R184">
        <f t="shared" si="20"/>
        <v>1.477661675553106</v>
      </c>
    </row>
    <row r="185" spans="16:18" x14ac:dyDescent="0.25">
      <c r="P185" t="s">
        <v>3185</v>
      </c>
      <c r="Q185">
        <v>1.2397948288326155</v>
      </c>
      <c r="R185">
        <f t="shared" si="20"/>
        <v>1.476192268758763</v>
      </c>
    </row>
    <row r="187" spans="16:18" x14ac:dyDescent="0.25">
      <c r="P187" t="s">
        <v>3186</v>
      </c>
      <c r="Q187">
        <v>0.71637334700948097</v>
      </c>
      <c r="R187">
        <f>Q187/0.716373347009481/64*100</f>
        <v>1.5625</v>
      </c>
    </row>
    <row r="188" spans="16:18" x14ac:dyDescent="0.25">
      <c r="P188" t="s">
        <v>3187</v>
      </c>
      <c r="Q188">
        <v>0.71751440568000791</v>
      </c>
      <c r="R188">
        <f t="shared" ref="R188:R194" si="21">Q188/0.716373347009481/64*100</f>
        <v>1.5649887918850431</v>
      </c>
    </row>
    <row r="189" spans="16:18" x14ac:dyDescent="0.25">
      <c r="P189" t="s">
        <v>3188</v>
      </c>
      <c r="Q189">
        <v>0.72178010886611377</v>
      </c>
      <c r="R189">
        <f t="shared" si="21"/>
        <v>1.5742928248395274</v>
      </c>
    </row>
    <row r="190" spans="16:18" x14ac:dyDescent="0.25">
      <c r="P190" t="s">
        <v>3189</v>
      </c>
      <c r="Q190">
        <v>0.7207518421068001</v>
      </c>
      <c r="R190">
        <f t="shared" si="21"/>
        <v>1.5720500462407219</v>
      </c>
    </row>
    <row r="191" spans="16:18" x14ac:dyDescent="0.25">
      <c r="P191" t="s">
        <v>3190</v>
      </c>
      <c r="Q191">
        <v>0.72157957506525161</v>
      </c>
      <c r="R191">
        <f t="shared" si="21"/>
        <v>1.5738554355017538</v>
      </c>
    </row>
    <row r="192" spans="16:18" x14ac:dyDescent="0.25">
      <c r="P192" t="s">
        <v>3191</v>
      </c>
      <c r="Q192">
        <v>0.72618299236724015</v>
      </c>
      <c r="R192">
        <f t="shared" si="21"/>
        <v>1.5838960652437506</v>
      </c>
    </row>
    <row r="193" spans="16:18" x14ac:dyDescent="0.25">
      <c r="P193" t="s">
        <v>3192</v>
      </c>
      <c r="Q193">
        <v>0.72315625032275133</v>
      </c>
      <c r="R193">
        <f t="shared" si="21"/>
        <v>1.5772943617266439</v>
      </c>
    </row>
    <row r="194" spans="16:18" x14ac:dyDescent="0.25">
      <c r="P194" t="s">
        <v>3193</v>
      </c>
      <c r="Q194">
        <v>0.71884238169979064</v>
      </c>
      <c r="R194">
        <f t="shared" si="21"/>
        <v>1.5678852739213618</v>
      </c>
    </row>
    <row r="196" spans="16:18" x14ac:dyDescent="0.25">
      <c r="P196" t="s">
        <v>3194</v>
      </c>
      <c r="Q196">
        <v>0.53372068519027205</v>
      </c>
      <c r="R196">
        <f>Q196/0.533720685190272/64*100</f>
        <v>1.5625</v>
      </c>
    </row>
    <row r="197" spans="16:18" x14ac:dyDescent="0.25">
      <c r="P197" t="s">
        <v>3195</v>
      </c>
      <c r="Q197">
        <v>0.52332557404939939</v>
      </c>
      <c r="R197">
        <f t="shared" ref="R197:R203" si="22">Q197/0.533720685190272/64*100</f>
        <v>1.5320676753622111</v>
      </c>
    </row>
    <row r="198" spans="16:18" x14ac:dyDescent="0.25">
      <c r="P198" t="s">
        <v>3196</v>
      </c>
      <c r="Q198">
        <v>0.52518373538585805</v>
      </c>
      <c r="R198">
        <f t="shared" si="22"/>
        <v>1.5375075565000043</v>
      </c>
    </row>
    <row r="199" spans="16:18" x14ac:dyDescent="0.25">
      <c r="P199" t="s">
        <v>3197</v>
      </c>
      <c r="Q199">
        <v>0.52193576536079955</v>
      </c>
      <c r="R199">
        <f t="shared" si="22"/>
        <v>1.5279989252908828</v>
      </c>
    </row>
    <row r="200" spans="16:18" x14ac:dyDescent="0.25">
      <c r="P200" t="s">
        <v>3198</v>
      </c>
      <c r="Q200">
        <v>0.52523022747376413</v>
      </c>
      <c r="R200">
        <f t="shared" si="22"/>
        <v>1.5376436649353131</v>
      </c>
    </row>
    <row r="201" spans="16:18" x14ac:dyDescent="0.25">
      <c r="P201" t="s">
        <v>3199</v>
      </c>
      <c r="Q201">
        <v>0.526154243245606</v>
      </c>
      <c r="R201">
        <f t="shared" si="22"/>
        <v>1.5403487777097755</v>
      </c>
    </row>
    <row r="202" spans="16:18" x14ac:dyDescent="0.25">
      <c r="P202" t="s">
        <v>3200</v>
      </c>
      <c r="Q202">
        <v>0.52590678888172582</v>
      </c>
      <c r="R202">
        <f t="shared" si="22"/>
        <v>1.5396243399012146</v>
      </c>
    </row>
    <row r="203" spans="16:18" x14ac:dyDescent="0.25">
      <c r="P203" t="s">
        <v>3201</v>
      </c>
      <c r="Q203">
        <v>0.52503965894162663</v>
      </c>
      <c r="R203">
        <f t="shared" si="22"/>
        <v>1.537085763883832</v>
      </c>
    </row>
    <row r="205" spans="16:18" x14ac:dyDescent="0.25">
      <c r="P205" t="s">
        <v>3202</v>
      </c>
      <c r="Q205">
        <v>0.758121037726327</v>
      </c>
      <c r="R205">
        <f>Q205/0.758121037726327/64*100</f>
        <v>1.5625</v>
      </c>
    </row>
    <row r="206" spans="16:18" x14ac:dyDescent="0.25">
      <c r="P206" t="s">
        <v>3203</v>
      </c>
      <c r="Q206">
        <v>0.7996790489486334</v>
      </c>
      <c r="R206">
        <f t="shared" ref="R206:R212" si="23">Q206/0.758121037726327/64*100</f>
        <v>1.6481517486041515</v>
      </c>
    </row>
    <row r="207" spans="16:18" x14ac:dyDescent="0.25">
      <c r="P207" t="s">
        <v>3204</v>
      </c>
      <c r="Q207">
        <v>0.83803263327089228</v>
      </c>
      <c r="R207">
        <f t="shared" si="23"/>
        <v>1.7271991203579511</v>
      </c>
    </row>
    <row r="208" spans="16:18" x14ac:dyDescent="0.25">
      <c r="P208" t="s">
        <v>3205</v>
      </c>
      <c r="Q208">
        <v>0.84705077645714799</v>
      </c>
      <c r="R208">
        <f t="shared" si="23"/>
        <v>1.7457856626478003</v>
      </c>
    </row>
    <row r="209" spans="16:18" x14ac:dyDescent="0.25">
      <c r="P209" t="s">
        <v>3206</v>
      </c>
      <c r="Q209">
        <v>0.8459822936255933</v>
      </c>
      <c r="R209">
        <f t="shared" si="23"/>
        <v>1.7435835018565482</v>
      </c>
    </row>
    <row r="210" spans="16:18" x14ac:dyDescent="0.25">
      <c r="P210" t="s">
        <v>3207</v>
      </c>
      <c r="Q210">
        <v>0.84800446958455733</v>
      </c>
      <c r="R210">
        <f t="shared" si="23"/>
        <v>1.7477512399598956</v>
      </c>
    </row>
    <row r="211" spans="16:18" x14ac:dyDescent="0.25">
      <c r="P211" t="s">
        <v>3208</v>
      </c>
      <c r="Q211">
        <v>0.8404580809740152</v>
      </c>
      <c r="R211">
        <f t="shared" si="23"/>
        <v>1.7321980081971482</v>
      </c>
    </row>
    <row r="212" spans="16:18" x14ac:dyDescent="0.25">
      <c r="P212" t="s">
        <v>3209</v>
      </c>
      <c r="Q212">
        <v>0.83424890348700387</v>
      </c>
      <c r="R212">
        <f t="shared" si="23"/>
        <v>1.7194007906808635</v>
      </c>
    </row>
    <row r="214" spans="16:18" x14ac:dyDescent="0.25">
      <c r="P214" t="s">
        <v>3210</v>
      </c>
      <c r="Q214">
        <v>0.88564867971842298</v>
      </c>
      <c r="R214">
        <f>Q214/0.885648679718423/64*100</f>
        <v>1.5625</v>
      </c>
    </row>
    <row r="215" spans="16:18" x14ac:dyDescent="0.25">
      <c r="P215" t="s">
        <v>3211</v>
      </c>
      <c r="Q215">
        <v>0.84164906119734362</v>
      </c>
      <c r="R215">
        <f t="shared" ref="R215:R221" si="24">Q215/0.885648679718423/64*100</f>
        <v>1.4848739553690249</v>
      </c>
    </row>
    <row r="216" spans="16:18" x14ac:dyDescent="0.25">
      <c r="P216" t="s">
        <v>3212</v>
      </c>
      <c r="Q216">
        <v>0.80625711672082523</v>
      </c>
      <c r="R216">
        <f t="shared" si="24"/>
        <v>1.4224339444358616</v>
      </c>
    </row>
    <row r="217" spans="16:18" x14ac:dyDescent="0.25">
      <c r="P217" t="s">
        <v>3213</v>
      </c>
      <c r="Q217">
        <v>0.79725005498147483</v>
      </c>
      <c r="R217">
        <f t="shared" si="24"/>
        <v>1.4065432935603819</v>
      </c>
    </row>
    <row r="218" spans="16:18" x14ac:dyDescent="0.25">
      <c r="P218" t="s">
        <v>3214</v>
      </c>
      <c r="Q218">
        <v>0.79721505168264417</v>
      </c>
      <c r="R218">
        <f t="shared" si="24"/>
        <v>1.4064815392150356</v>
      </c>
    </row>
    <row r="219" spans="16:18" x14ac:dyDescent="0.25">
      <c r="P219" t="s">
        <v>3215</v>
      </c>
      <c r="Q219">
        <v>0.80922826386753566</v>
      </c>
      <c r="R219">
        <f t="shared" si="24"/>
        <v>1.4276757717236424</v>
      </c>
    </row>
    <row r="220" spans="16:18" x14ac:dyDescent="0.25">
      <c r="P220" t="s">
        <v>3216</v>
      </c>
      <c r="Q220">
        <v>0.80726195837031356</v>
      </c>
      <c r="R220">
        <f t="shared" si="24"/>
        <v>1.4242067298679189</v>
      </c>
    </row>
    <row r="221" spans="16:18" x14ac:dyDescent="0.25">
      <c r="P221" t="s">
        <v>3217</v>
      </c>
      <c r="Q221">
        <v>0.8094475832306276</v>
      </c>
      <c r="R221">
        <f t="shared" si="24"/>
        <v>1.4280627045026084</v>
      </c>
    </row>
    <row r="223" spans="16:18" x14ac:dyDescent="0.25">
      <c r="P223" t="s">
        <v>3218</v>
      </c>
      <c r="Q223">
        <v>1.0017447859253801</v>
      </c>
      <c r="R223">
        <f>Q223/1.00174478592538/64*100</f>
        <v>1.5625</v>
      </c>
    </row>
    <row r="224" spans="16:18" x14ac:dyDescent="0.25">
      <c r="P224" t="s">
        <v>3219</v>
      </c>
      <c r="Q224">
        <v>1.0242766102660401</v>
      </c>
      <c r="R224">
        <f t="shared" ref="R224:R230" si="25">Q224/1.00174478592538/64*100</f>
        <v>1.5976446556317827</v>
      </c>
    </row>
    <row r="225" spans="16:18" x14ac:dyDescent="0.25">
      <c r="P225" t="s">
        <v>3220</v>
      </c>
      <c r="Q225">
        <v>1.0395241237585686</v>
      </c>
      <c r="R225">
        <f t="shared" si="25"/>
        <v>1.6214273996667992</v>
      </c>
    </row>
    <row r="226" spans="16:18" x14ac:dyDescent="0.25">
      <c r="P226" t="s">
        <v>3221</v>
      </c>
      <c r="Q226">
        <v>1.0470253657764088</v>
      </c>
      <c r="R226">
        <f t="shared" si="25"/>
        <v>1.6331276758424802</v>
      </c>
    </row>
    <row r="227" spans="16:18" x14ac:dyDescent="0.25">
      <c r="P227" t="s">
        <v>3222</v>
      </c>
      <c r="Q227">
        <v>1.0448679589509478</v>
      </c>
      <c r="R227">
        <f t="shared" si="25"/>
        <v>1.6297625990163811</v>
      </c>
    </row>
    <row r="228" spans="16:18" x14ac:dyDescent="0.25">
      <c r="P228" t="s">
        <v>3223</v>
      </c>
      <c r="Q228">
        <v>1.0401748930629036</v>
      </c>
      <c r="R228">
        <f t="shared" si="25"/>
        <v>1.6224424556494306</v>
      </c>
    </row>
    <row r="229" spans="16:18" x14ac:dyDescent="0.25">
      <c r="P229" t="s">
        <v>3224</v>
      </c>
      <c r="Q229">
        <v>1.0401142848071527</v>
      </c>
      <c r="R229">
        <f t="shared" si="25"/>
        <v>1.6223479201939519</v>
      </c>
    </row>
    <row r="230" spans="16:18" x14ac:dyDescent="0.25">
      <c r="P230" t="s">
        <v>3225</v>
      </c>
      <c r="Q230">
        <v>1.0366311094877196</v>
      </c>
      <c r="R230">
        <f t="shared" si="25"/>
        <v>1.6169149381479446</v>
      </c>
    </row>
    <row r="232" spans="16:18" x14ac:dyDescent="0.25">
      <c r="P232" t="s">
        <v>3226</v>
      </c>
      <c r="Q232">
        <v>0.82242776980639498</v>
      </c>
      <c r="R232">
        <f>Q232/0.822427769806395/64*100</f>
        <v>1.5625</v>
      </c>
    </row>
    <row r="233" spans="16:18" x14ac:dyDescent="0.25">
      <c r="P233" t="s">
        <v>3227</v>
      </c>
      <c r="Q233">
        <v>0.83583054511683996</v>
      </c>
      <c r="R233">
        <f t="shared" ref="R233:R239" si="26">Q233/0.822427769806395/64*100</f>
        <v>1.587963435442483</v>
      </c>
    </row>
    <row r="234" spans="16:18" x14ac:dyDescent="0.25">
      <c r="P234" t="s">
        <v>3228</v>
      </c>
      <c r="Q234">
        <v>0.86184165972789084</v>
      </c>
      <c r="R234">
        <f t="shared" si="26"/>
        <v>1.6373809868334512</v>
      </c>
    </row>
    <row r="235" spans="16:18" x14ac:dyDescent="0.25">
      <c r="P235" t="s">
        <v>3229</v>
      </c>
      <c r="Q235">
        <v>0.86684123504333943</v>
      </c>
      <c r="R235">
        <f t="shared" si="26"/>
        <v>1.6468794944437031</v>
      </c>
    </row>
    <row r="236" spans="16:18" x14ac:dyDescent="0.25">
      <c r="P236" t="s">
        <v>3230</v>
      </c>
      <c r="Q236">
        <v>0.86752219289768051</v>
      </c>
      <c r="R236">
        <f t="shared" si="26"/>
        <v>1.6481732210011832</v>
      </c>
    </row>
    <row r="237" spans="16:18" x14ac:dyDescent="0.25">
      <c r="P237" t="s">
        <v>3231</v>
      </c>
      <c r="Q237">
        <v>0.86590730905706637</v>
      </c>
      <c r="R237">
        <f t="shared" si="26"/>
        <v>1.6451051631198772</v>
      </c>
    </row>
    <row r="238" spans="16:18" x14ac:dyDescent="0.25">
      <c r="P238" t="s">
        <v>3232</v>
      </c>
      <c r="Q238">
        <v>0.86470144421063022</v>
      </c>
      <c r="R238">
        <f t="shared" si="26"/>
        <v>1.6428141852471334</v>
      </c>
    </row>
    <row r="239" spans="16:18" x14ac:dyDescent="0.25">
      <c r="P239" t="s">
        <v>3233</v>
      </c>
      <c r="Q239">
        <v>0.85870466440232229</v>
      </c>
      <c r="R239">
        <f t="shared" si="26"/>
        <v>1.631421125826624</v>
      </c>
    </row>
    <row r="241" spans="16:18" x14ac:dyDescent="0.25">
      <c r="P241" t="s">
        <v>3234</v>
      </c>
      <c r="Q241">
        <v>1.3740862372127101</v>
      </c>
      <c r="R241">
        <f>Q241/1.37408623721271/64*100</f>
        <v>1.5625</v>
      </c>
    </row>
    <row r="242" spans="16:18" x14ac:dyDescent="0.25">
      <c r="P242" t="s">
        <v>3235</v>
      </c>
      <c r="Q242">
        <v>1.4685196028600018</v>
      </c>
      <c r="R242">
        <f t="shared" ref="R242:R248" si="27">Q242/1.37408623721271/64*100</f>
        <v>1.6698820040023092</v>
      </c>
    </row>
    <row r="243" spans="16:18" x14ac:dyDescent="0.25">
      <c r="P243" t="s">
        <v>3236</v>
      </c>
      <c r="Q243">
        <v>1.5567141120090489</v>
      </c>
      <c r="R243">
        <f t="shared" si="27"/>
        <v>1.77016968378063</v>
      </c>
    </row>
    <row r="244" spans="16:18" x14ac:dyDescent="0.25">
      <c r="P244" t="s">
        <v>3237</v>
      </c>
      <c r="Q244">
        <v>1.5792537015194803</v>
      </c>
      <c r="R244">
        <f t="shared" si="27"/>
        <v>1.7957998863518225</v>
      </c>
    </row>
    <row r="245" spans="16:18" x14ac:dyDescent="0.25">
      <c r="P245" t="s">
        <v>3238</v>
      </c>
      <c r="Q245">
        <v>1.5752385071692572</v>
      </c>
      <c r="R245">
        <f t="shared" si="27"/>
        <v>1.7912341313050724</v>
      </c>
    </row>
    <row r="246" spans="16:18" x14ac:dyDescent="0.25">
      <c r="P246" t="s">
        <v>3239</v>
      </c>
      <c r="Q246">
        <v>1.5650293752230229</v>
      </c>
      <c r="R246">
        <f t="shared" si="27"/>
        <v>1.7796251301856458</v>
      </c>
    </row>
    <row r="247" spans="16:18" x14ac:dyDescent="0.25">
      <c r="P247" t="s">
        <v>3240</v>
      </c>
      <c r="Q247">
        <v>1.5594307361229778</v>
      </c>
      <c r="R247">
        <f t="shared" si="27"/>
        <v>1.7732588095305715</v>
      </c>
    </row>
    <row r="248" spans="16:18" x14ac:dyDescent="0.25">
      <c r="P248" t="s">
        <v>3241</v>
      </c>
      <c r="Q248">
        <v>1.5516289512865569</v>
      </c>
      <c r="R248">
        <f t="shared" si="27"/>
        <v>1.7643872493062036</v>
      </c>
    </row>
    <row r="250" spans="16:18" x14ac:dyDescent="0.25">
      <c r="P250" t="s">
        <v>3242</v>
      </c>
      <c r="Q250">
        <v>1.34495145679983</v>
      </c>
      <c r="R250">
        <f>Q250/1.34495145679983/64*100</f>
        <v>1.5625</v>
      </c>
    </row>
    <row r="251" spans="16:18" x14ac:dyDescent="0.25">
      <c r="P251" t="s">
        <v>3243</v>
      </c>
      <c r="Q251">
        <v>1.3486127218421695</v>
      </c>
      <c r="R251">
        <f t="shared" ref="R251:R257" si="28">Q251/1.34495145679983/64*100</f>
        <v>1.5667534818634028</v>
      </c>
    </row>
    <row r="252" spans="16:18" x14ac:dyDescent="0.25">
      <c r="P252" t="s">
        <v>3244</v>
      </c>
      <c r="Q252">
        <v>1.3454546887229664</v>
      </c>
      <c r="R252">
        <f t="shared" si="28"/>
        <v>1.5630846306763899</v>
      </c>
    </row>
    <row r="253" spans="16:18" x14ac:dyDescent="0.25">
      <c r="P253" t="s">
        <v>3245</v>
      </c>
      <c r="Q253">
        <v>1.3486292737744254</v>
      </c>
      <c r="R253">
        <f t="shared" si="28"/>
        <v>1.5667727111032532</v>
      </c>
    </row>
    <row r="254" spans="16:18" x14ac:dyDescent="0.25">
      <c r="P254" t="s">
        <v>3246</v>
      </c>
      <c r="Q254">
        <v>1.3448340646085108</v>
      </c>
      <c r="R254">
        <f t="shared" si="28"/>
        <v>1.5623636193908643</v>
      </c>
    </row>
    <row r="255" spans="16:18" x14ac:dyDescent="0.25">
      <c r="P255" t="s">
        <v>3247</v>
      </c>
      <c r="Q255">
        <v>1.347025577679686</v>
      </c>
      <c r="R255">
        <f t="shared" si="28"/>
        <v>1.5649096140112642</v>
      </c>
    </row>
    <row r="256" spans="16:18" x14ac:dyDescent="0.25">
      <c r="P256" t="s">
        <v>3248</v>
      </c>
      <c r="Q256">
        <v>1.3447001591821031</v>
      </c>
      <c r="R256">
        <f t="shared" si="28"/>
        <v>1.5622080544983885</v>
      </c>
    </row>
    <row r="257" spans="16:18" x14ac:dyDescent="0.25">
      <c r="P257" t="s">
        <v>3249</v>
      </c>
      <c r="Q257">
        <v>1.347180254656867</v>
      </c>
      <c r="R257">
        <f t="shared" si="28"/>
        <v>1.5650893102937011</v>
      </c>
    </row>
    <row r="259" spans="16:18" x14ac:dyDescent="0.25">
      <c r="P259" t="s">
        <v>3250</v>
      </c>
      <c r="Q259">
        <v>1.2340064909580499</v>
      </c>
      <c r="R259">
        <f>Q259/1.23400649095805/64*100</f>
        <v>1.5625</v>
      </c>
    </row>
    <row r="260" spans="16:18" x14ac:dyDescent="0.25">
      <c r="P260" t="s">
        <v>3251</v>
      </c>
      <c r="Q260">
        <v>1.2202739635750477</v>
      </c>
      <c r="R260">
        <f t="shared" ref="R260:R266" si="29">Q260/1.23400649095805/64*100</f>
        <v>1.5451118629090175</v>
      </c>
    </row>
    <row r="261" spans="16:18" x14ac:dyDescent="0.25">
      <c r="P261" t="s">
        <v>3252</v>
      </c>
      <c r="Q261">
        <v>1.2371711323241934</v>
      </c>
      <c r="R261">
        <f t="shared" si="29"/>
        <v>1.5665070714139924</v>
      </c>
    </row>
    <row r="262" spans="16:18" x14ac:dyDescent="0.25">
      <c r="P262" t="s">
        <v>3253</v>
      </c>
      <c r="Q262">
        <v>1.2341184442191038</v>
      </c>
      <c r="R262">
        <f t="shared" si="29"/>
        <v>1.5626417553081595</v>
      </c>
    </row>
    <row r="263" spans="16:18" x14ac:dyDescent="0.25">
      <c r="P263" t="s">
        <v>3254</v>
      </c>
      <c r="Q263">
        <v>1.2383754649896261</v>
      </c>
      <c r="R263">
        <f t="shared" si="29"/>
        <v>1.5680319983925188</v>
      </c>
    </row>
    <row r="264" spans="16:18" x14ac:dyDescent="0.25">
      <c r="P264" t="s">
        <v>3255</v>
      </c>
      <c r="Q264">
        <v>1.2350992164656722</v>
      </c>
      <c r="R264">
        <f t="shared" si="29"/>
        <v>1.5638836099065689</v>
      </c>
    </row>
    <row r="265" spans="16:18" x14ac:dyDescent="0.25">
      <c r="P265" t="s">
        <v>3256</v>
      </c>
      <c r="Q265">
        <v>1.2399961207395507</v>
      </c>
      <c r="R265">
        <f t="shared" si="29"/>
        <v>1.5700840739916442</v>
      </c>
    </row>
    <row r="266" spans="16:18" x14ac:dyDescent="0.25">
      <c r="P266" t="s">
        <v>3257</v>
      </c>
      <c r="Q266">
        <v>1.2330884602963932</v>
      </c>
      <c r="R266">
        <f t="shared" si="29"/>
        <v>1.5613375888462913</v>
      </c>
    </row>
    <row r="268" spans="16:18" x14ac:dyDescent="0.25">
      <c r="P268" t="s">
        <v>3258</v>
      </c>
      <c r="Q268">
        <v>0.90029424912096201</v>
      </c>
      <c r="R268">
        <f>Q268/0.900294249120962/64*100</f>
        <v>1.5625</v>
      </c>
    </row>
    <row r="269" spans="16:18" x14ac:dyDescent="0.25">
      <c r="P269" t="s">
        <v>3259</v>
      </c>
      <c r="Q269">
        <v>0.87630923713336251</v>
      </c>
      <c r="R269">
        <f t="shared" ref="R269:R275" si="30">Q269/0.900294249120962/64*100</f>
        <v>1.5208729638757374</v>
      </c>
    </row>
    <row r="270" spans="16:18" x14ac:dyDescent="0.25">
      <c r="P270" t="s">
        <v>3260</v>
      </c>
      <c r="Q270">
        <v>0.88003945233862069</v>
      </c>
      <c r="R270">
        <f t="shared" si="30"/>
        <v>1.5273469153242851</v>
      </c>
    </row>
    <row r="271" spans="16:18" x14ac:dyDescent="0.25">
      <c r="P271" t="s">
        <v>3261</v>
      </c>
      <c r="Q271">
        <v>0.87476699296189253</v>
      </c>
      <c r="R271">
        <f t="shared" si="30"/>
        <v>1.5181963317409941</v>
      </c>
    </row>
    <row r="272" spans="16:18" x14ac:dyDescent="0.25">
      <c r="P272" t="s">
        <v>3262</v>
      </c>
      <c r="Q272">
        <v>0.88218545606033993</v>
      </c>
      <c r="R272">
        <f t="shared" si="30"/>
        <v>1.5310713985345914</v>
      </c>
    </row>
    <row r="273" spans="16:18" x14ac:dyDescent="0.25">
      <c r="P273" t="s">
        <v>3263</v>
      </c>
      <c r="Q273">
        <v>0.88201986458232473</v>
      </c>
      <c r="R273">
        <f t="shared" si="30"/>
        <v>1.530784007290394</v>
      </c>
    </row>
    <row r="274" spans="16:18" x14ac:dyDescent="0.25">
      <c r="P274" t="s">
        <v>3264</v>
      </c>
      <c r="Q274">
        <v>0.88258950331807451</v>
      </c>
      <c r="R274">
        <f t="shared" si="30"/>
        <v>1.5317726402017759</v>
      </c>
    </row>
    <row r="275" spans="16:18" x14ac:dyDescent="0.25">
      <c r="P275" t="s">
        <v>3265</v>
      </c>
      <c r="Q275">
        <v>0.88163172571614057</v>
      </c>
      <c r="R275">
        <f t="shared" si="30"/>
        <v>1.530110375331726</v>
      </c>
    </row>
    <row r="277" spans="16:18" x14ac:dyDescent="0.25">
      <c r="P277" t="s">
        <v>3266</v>
      </c>
      <c r="Q277">
        <v>1.3248333436703601</v>
      </c>
      <c r="R277">
        <f>Q277/1.32483334367036/64*100</f>
        <v>1.5625</v>
      </c>
    </row>
    <row r="278" spans="16:18" x14ac:dyDescent="0.25">
      <c r="P278" t="s">
        <v>3267</v>
      </c>
      <c r="Q278">
        <v>1.3742728985356845</v>
      </c>
      <c r="R278">
        <f t="shared" ref="R278:R284" si="31">Q278/1.32483334367036/64*100</f>
        <v>1.6208086958417391</v>
      </c>
    </row>
    <row r="279" spans="16:18" x14ac:dyDescent="0.25">
      <c r="P279" t="s">
        <v>3268</v>
      </c>
      <c r="Q279">
        <v>1.462993249942147</v>
      </c>
      <c r="R279">
        <f t="shared" si="31"/>
        <v>1.7254449127175502</v>
      </c>
    </row>
    <row r="280" spans="16:18" x14ac:dyDescent="0.25">
      <c r="P280" t="s">
        <v>3269</v>
      </c>
      <c r="Q280">
        <v>1.4742599091362312</v>
      </c>
      <c r="R280">
        <f t="shared" si="31"/>
        <v>1.7387327387485478</v>
      </c>
    </row>
    <row r="281" spans="16:18" x14ac:dyDescent="0.25">
      <c r="P281" t="s">
        <v>3270</v>
      </c>
      <c r="Q281">
        <v>1.4821336486213801</v>
      </c>
      <c r="R281">
        <f t="shared" si="31"/>
        <v>1.7480189769039534</v>
      </c>
    </row>
    <row r="282" spans="16:18" x14ac:dyDescent="0.25">
      <c r="P282" t="s">
        <v>3271</v>
      </c>
      <c r="Q282">
        <v>1.4753334105056102</v>
      </c>
      <c r="R282">
        <f t="shared" si="31"/>
        <v>1.7399988194202551</v>
      </c>
    </row>
    <row r="283" spans="16:18" x14ac:dyDescent="0.25">
      <c r="P283" t="s">
        <v>3272</v>
      </c>
      <c r="Q283">
        <v>1.4684190741801924</v>
      </c>
      <c r="R283">
        <f t="shared" si="31"/>
        <v>1.7318440952354499</v>
      </c>
    </row>
    <row r="284" spans="16:18" x14ac:dyDescent="0.25">
      <c r="P284" t="s">
        <v>3273</v>
      </c>
      <c r="Q284">
        <v>1.4588016429996469</v>
      </c>
      <c r="R284">
        <f t="shared" si="31"/>
        <v>1.7205013582101494</v>
      </c>
    </row>
    <row r="286" spans="16:18" x14ac:dyDescent="0.25">
      <c r="P286" t="s">
        <v>3274</v>
      </c>
      <c r="Q286">
        <v>1.63508314010042</v>
      </c>
      <c r="R286">
        <f>Q286/1.63508314010042/64*100</f>
        <v>1.5625</v>
      </c>
    </row>
    <row r="287" spans="16:18" x14ac:dyDescent="0.25">
      <c r="P287" t="s">
        <v>3275</v>
      </c>
      <c r="Q287">
        <v>1.5373712540876379</v>
      </c>
      <c r="R287">
        <f t="shared" ref="R287:R293" si="32">Q287/1.63508314010042/64*100</f>
        <v>1.4691256521453733</v>
      </c>
    </row>
    <row r="288" spans="16:18" x14ac:dyDescent="0.25">
      <c r="P288" t="s">
        <v>3276</v>
      </c>
      <c r="Q288">
        <v>1.452265125880579</v>
      </c>
      <c r="R288">
        <f t="shared" si="32"/>
        <v>1.3877974786340479</v>
      </c>
    </row>
    <row r="289" spans="16:18" x14ac:dyDescent="0.25">
      <c r="P289" t="s">
        <v>3277</v>
      </c>
      <c r="Q289">
        <v>1.4296447282364078</v>
      </c>
      <c r="R289">
        <f t="shared" si="32"/>
        <v>1.3661812253364654</v>
      </c>
    </row>
    <row r="290" spans="16:18" x14ac:dyDescent="0.25">
      <c r="P290" t="s">
        <v>3278</v>
      </c>
      <c r="Q290">
        <v>1.4313508895467</v>
      </c>
      <c r="R290">
        <f t="shared" si="32"/>
        <v>1.3678116482684564</v>
      </c>
    </row>
    <row r="291" spans="16:18" x14ac:dyDescent="0.25">
      <c r="P291" t="s">
        <v>3279</v>
      </c>
      <c r="Q291">
        <v>1.4509840548447386</v>
      </c>
      <c r="R291">
        <f t="shared" si="32"/>
        <v>1.3865732757513873</v>
      </c>
    </row>
    <row r="292" spans="16:18" x14ac:dyDescent="0.25">
      <c r="P292" t="s">
        <v>3280</v>
      </c>
      <c r="Q292">
        <v>1.4532318850228245</v>
      </c>
      <c r="R292">
        <f t="shared" si="32"/>
        <v>1.3887213222739903</v>
      </c>
    </row>
    <row r="293" spans="16:18" x14ac:dyDescent="0.25">
      <c r="P293" t="s">
        <v>3281</v>
      </c>
      <c r="Q293">
        <v>1.4636108678687378</v>
      </c>
      <c r="R293">
        <f t="shared" si="32"/>
        <v>1.3986395706486532</v>
      </c>
    </row>
    <row r="295" spans="16:18" x14ac:dyDescent="0.25">
      <c r="P295" t="s">
        <v>3282</v>
      </c>
      <c r="Q295">
        <v>1.55765967623041</v>
      </c>
      <c r="R295">
        <f>Q295/1.55765967623041/64*100</f>
        <v>1.5625</v>
      </c>
    </row>
    <row r="296" spans="16:18" x14ac:dyDescent="0.25">
      <c r="P296" t="s">
        <v>3283</v>
      </c>
      <c r="Q296">
        <v>1.5386116537728225</v>
      </c>
      <c r="R296">
        <f t="shared" ref="R296:R302" si="33">Q296/1.55765967623041/64*100</f>
        <v>1.5433927870804187</v>
      </c>
    </row>
    <row r="297" spans="16:18" x14ac:dyDescent="0.25">
      <c r="P297" t="s">
        <v>3284</v>
      </c>
      <c r="Q297">
        <v>1.4682204072831511</v>
      </c>
      <c r="R297">
        <f t="shared" si="33"/>
        <v>1.4727828044773623</v>
      </c>
    </row>
    <row r="298" spans="16:18" x14ac:dyDescent="0.25">
      <c r="P298" t="s">
        <v>3285</v>
      </c>
      <c r="Q298">
        <v>1.4677798983132344</v>
      </c>
      <c r="R298">
        <f t="shared" si="33"/>
        <v>1.4723409266551408</v>
      </c>
    </row>
    <row r="299" spans="16:18" x14ac:dyDescent="0.25">
      <c r="P299" t="s">
        <v>3286</v>
      </c>
      <c r="Q299">
        <v>1.462660030438633</v>
      </c>
      <c r="R299">
        <f t="shared" si="33"/>
        <v>1.467205149131886</v>
      </c>
    </row>
    <row r="300" spans="16:18" x14ac:dyDescent="0.25">
      <c r="P300" t="s">
        <v>3287</v>
      </c>
      <c r="Q300">
        <v>1.4714839265244561</v>
      </c>
      <c r="R300">
        <f t="shared" si="33"/>
        <v>1.4760564648874974</v>
      </c>
    </row>
    <row r="301" spans="16:18" x14ac:dyDescent="0.25">
      <c r="P301" t="s">
        <v>3288</v>
      </c>
      <c r="Q301">
        <v>1.4620221355565151</v>
      </c>
      <c r="R301">
        <f t="shared" si="33"/>
        <v>1.4665652720338789</v>
      </c>
    </row>
    <row r="302" spans="16:18" x14ac:dyDescent="0.25">
      <c r="P302" t="s">
        <v>3289</v>
      </c>
      <c r="Q302">
        <v>1.4634724152850691</v>
      </c>
      <c r="R302">
        <f t="shared" si="33"/>
        <v>1.4680200584101621</v>
      </c>
    </row>
    <row r="304" spans="16:18" x14ac:dyDescent="0.25">
      <c r="P304" t="s">
        <v>3290</v>
      </c>
      <c r="Q304">
        <v>1.00553213364751</v>
      </c>
      <c r="R304">
        <f>Q304/1.00553213364751/64*100</f>
        <v>1.5625</v>
      </c>
    </row>
    <row r="305" spans="16:18" x14ac:dyDescent="0.25">
      <c r="P305" t="s">
        <v>3291</v>
      </c>
      <c r="Q305">
        <v>1.0092071743960296</v>
      </c>
      <c r="R305">
        <f t="shared" ref="R305:R311" si="34">Q305/1.00553213364751/64*100</f>
        <v>1.568210659040534</v>
      </c>
    </row>
    <row r="306" spans="16:18" x14ac:dyDescent="0.25">
      <c r="P306" t="s">
        <v>3292</v>
      </c>
      <c r="Q306">
        <v>1.0208902184708932</v>
      </c>
      <c r="R306">
        <f t="shared" si="34"/>
        <v>1.5863649832596483</v>
      </c>
    </row>
    <row r="307" spans="16:18" x14ac:dyDescent="0.25">
      <c r="P307" t="s">
        <v>3293</v>
      </c>
      <c r="Q307">
        <v>1.0238589441048322</v>
      </c>
      <c r="R307">
        <f t="shared" si="34"/>
        <v>1.5909780967025804</v>
      </c>
    </row>
    <row r="308" spans="16:18" x14ac:dyDescent="0.25">
      <c r="P308" t="s">
        <v>3294</v>
      </c>
      <c r="Q308">
        <v>1.0260871747822331</v>
      </c>
      <c r="R308">
        <f t="shared" si="34"/>
        <v>1.5944405523685268</v>
      </c>
    </row>
    <row r="309" spans="16:18" x14ac:dyDescent="0.25">
      <c r="P309" t="s">
        <v>3295</v>
      </c>
      <c r="Q309">
        <v>1.0177627292114357</v>
      </c>
      <c r="R309">
        <f t="shared" si="34"/>
        <v>1.581505166447851</v>
      </c>
    </row>
    <row r="310" spans="16:18" x14ac:dyDescent="0.25">
      <c r="P310" t="s">
        <v>3296</v>
      </c>
      <c r="Q310">
        <v>1.021709152138903</v>
      </c>
      <c r="R310">
        <f t="shared" si="34"/>
        <v>1.5876375272325831</v>
      </c>
    </row>
    <row r="311" spans="16:18" x14ac:dyDescent="0.25">
      <c r="P311" t="s">
        <v>3297</v>
      </c>
      <c r="Q311">
        <v>1.020182713700619</v>
      </c>
      <c r="R311">
        <f t="shared" si="34"/>
        <v>1.5852655890517839</v>
      </c>
    </row>
    <row r="313" spans="16:18" x14ac:dyDescent="0.25">
      <c r="P313" t="s">
        <v>3298</v>
      </c>
      <c r="Q313">
        <v>1.6246766204419101</v>
      </c>
      <c r="R313">
        <f>Q313/1.62467662044191/64*100</f>
        <v>1.5625</v>
      </c>
    </row>
    <row r="314" spans="16:18" x14ac:dyDescent="0.25">
      <c r="P314" t="s">
        <v>3299</v>
      </c>
      <c r="Q314">
        <v>1.7085416762931782</v>
      </c>
      <c r="R314">
        <f t="shared" ref="R314:R320" si="35">Q314/1.62467662044191/64*100</f>
        <v>1.6431555274562664</v>
      </c>
    </row>
    <row r="315" spans="16:18" x14ac:dyDescent="0.25">
      <c r="P315" t="s">
        <v>3300</v>
      </c>
      <c r="Q315">
        <v>1.7706038398779596</v>
      </c>
      <c r="R315">
        <f t="shared" si="35"/>
        <v>1.7028425626367472</v>
      </c>
    </row>
    <row r="316" spans="16:18" x14ac:dyDescent="0.25">
      <c r="P316" t="s">
        <v>3301</v>
      </c>
      <c r="Q316">
        <v>1.795072147088586</v>
      </c>
      <c r="R316">
        <f t="shared" si="35"/>
        <v>1.7263744640228857</v>
      </c>
    </row>
    <row r="317" spans="16:18" x14ac:dyDescent="0.25">
      <c r="P317" t="s">
        <v>3302</v>
      </c>
      <c r="Q317">
        <v>1.7901693433921801</v>
      </c>
      <c r="R317">
        <f t="shared" si="35"/>
        <v>1.7216592913668338</v>
      </c>
    </row>
    <row r="318" spans="16:18" x14ac:dyDescent="0.25">
      <c r="P318" t="s">
        <v>3303</v>
      </c>
      <c r="Q318">
        <v>1.7810337318628238</v>
      </c>
      <c r="R318">
        <f t="shared" si="35"/>
        <v>1.712873301074971</v>
      </c>
    </row>
    <row r="319" spans="16:18" x14ac:dyDescent="0.25">
      <c r="P319" t="s">
        <v>3304</v>
      </c>
      <c r="Q319">
        <v>1.7708171230212417</v>
      </c>
      <c r="R319">
        <f t="shared" si="35"/>
        <v>1.7030476834018184</v>
      </c>
    </row>
    <row r="320" spans="16:18" x14ac:dyDescent="0.25">
      <c r="P320" t="s">
        <v>3305</v>
      </c>
      <c r="Q320">
        <v>1.7657041073080297</v>
      </c>
      <c r="R320">
        <f t="shared" si="35"/>
        <v>1.6981303435746959</v>
      </c>
    </row>
    <row r="322" spans="16:18" x14ac:dyDescent="0.25">
      <c r="P322" t="s">
        <v>3306</v>
      </c>
      <c r="Q322">
        <v>1.89592368459594</v>
      </c>
      <c r="R322">
        <f>Q322/1.89592368459594/64*100</f>
        <v>1.5625</v>
      </c>
    </row>
    <row r="323" spans="16:18" x14ac:dyDescent="0.25">
      <c r="P323" t="s">
        <v>3307</v>
      </c>
      <c r="Q323">
        <v>1.8694101530217653</v>
      </c>
      <c r="R323">
        <f t="shared" ref="R323:R329" si="36">Q323/1.89592368459594/64*100</f>
        <v>1.5406492296228806</v>
      </c>
    </row>
    <row r="324" spans="16:18" x14ac:dyDescent="0.25">
      <c r="P324" t="s">
        <v>3308</v>
      </c>
      <c r="Q324">
        <v>1.7922992065995347</v>
      </c>
      <c r="R324">
        <f t="shared" si="36"/>
        <v>1.4770992804536909</v>
      </c>
    </row>
    <row r="325" spans="16:18" x14ac:dyDescent="0.25">
      <c r="P325" t="s">
        <v>3309</v>
      </c>
      <c r="Q325">
        <v>1.7848561725789265</v>
      </c>
      <c r="R325">
        <f t="shared" si="36"/>
        <v>1.4709652040920258</v>
      </c>
    </row>
    <row r="326" spans="16:18" x14ac:dyDescent="0.25">
      <c r="P326" t="s">
        <v>3310</v>
      </c>
      <c r="Q326">
        <v>1.7739624798888947</v>
      </c>
      <c r="R326">
        <f t="shared" si="36"/>
        <v>1.4619873138074799</v>
      </c>
    </row>
    <row r="327" spans="16:18" x14ac:dyDescent="0.25">
      <c r="P327" t="s">
        <v>3311</v>
      </c>
      <c r="Q327">
        <v>1.778008425887984</v>
      </c>
      <c r="R327">
        <f t="shared" si="36"/>
        <v>1.4653217257750821</v>
      </c>
    </row>
    <row r="328" spans="16:18" x14ac:dyDescent="0.25">
      <c r="P328" t="s">
        <v>3312</v>
      </c>
      <c r="Q328">
        <v>1.7857477899705216</v>
      </c>
      <c r="R328">
        <f t="shared" si="36"/>
        <v>1.4717000185709455</v>
      </c>
    </row>
    <row r="329" spans="16:18" x14ac:dyDescent="0.25">
      <c r="P329" t="s">
        <v>3313</v>
      </c>
      <c r="Q329">
        <v>1.7979772901376072</v>
      </c>
      <c r="R329">
        <f t="shared" si="36"/>
        <v>1.4817787966179339</v>
      </c>
    </row>
    <row r="331" spans="16:18" x14ac:dyDescent="0.25">
      <c r="P331" t="s">
        <v>3314</v>
      </c>
      <c r="Q331">
        <v>1.1920850686943201</v>
      </c>
      <c r="R331">
        <f>Q331/1.19208506869432/64*100</f>
        <v>1.5625</v>
      </c>
    </row>
    <row r="332" spans="16:18" x14ac:dyDescent="0.25">
      <c r="P332" t="s">
        <v>3315</v>
      </c>
      <c r="Q332">
        <v>1.2248757517200841</v>
      </c>
      <c r="R332">
        <f t="shared" ref="R332:R338" si="37">Q332/1.19208506869432/64*100</f>
        <v>1.6054796862432594</v>
      </c>
    </row>
    <row r="333" spans="16:18" x14ac:dyDescent="0.25">
      <c r="P333" t="s">
        <v>3316</v>
      </c>
      <c r="Q333">
        <v>1.2772588078220675</v>
      </c>
      <c r="R333">
        <f t="shared" si="37"/>
        <v>1.6741396563316333</v>
      </c>
    </row>
    <row r="334" spans="16:18" x14ac:dyDescent="0.25">
      <c r="P334" t="s">
        <v>3317</v>
      </c>
      <c r="Q334">
        <v>1.2842906556769462</v>
      </c>
      <c r="R334">
        <f t="shared" si="37"/>
        <v>1.6833565004661564</v>
      </c>
    </row>
    <row r="335" spans="16:18" x14ac:dyDescent="0.25">
      <c r="P335" t="s">
        <v>3318</v>
      </c>
      <c r="Q335">
        <v>1.2853095640189205</v>
      </c>
      <c r="R335">
        <f t="shared" si="37"/>
        <v>1.6846920127765981</v>
      </c>
    </row>
    <row r="336" spans="16:18" x14ac:dyDescent="0.25">
      <c r="P336" t="s">
        <v>3319</v>
      </c>
      <c r="Q336">
        <v>1.2720627285615551</v>
      </c>
      <c r="R336">
        <f t="shared" si="37"/>
        <v>1.6673290066072446</v>
      </c>
    </row>
    <row r="337" spans="16:18" x14ac:dyDescent="0.25">
      <c r="P337" t="s">
        <v>3320</v>
      </c>
      <c r="Q337">
        <v>1.2797570629931647</v>
      </c>
      <c r="R337">
        <f t="shared" si="37"/>
        <v>1.6774141908488007</v>
      </c>
    </row>
    <row r="338" spans="16:18" x14ac:dyDescent="0.25">
      <c r="P338" t="s">
        <v>3321</v>
      </c>
      <c r="Q338">
        <v>1.2701800218848911</v>
      </c>
      <c r="R338">
        <f t="shared" si="37"/>
        <v>1.6648612891099444</v>
      </c>
    </row>
    <row r="340" spans="16:18" x14ac:dyDescent="0.25">
      <c r="P340" t="s">
        <v>3322</v>
      </c>
      <c r="Q340">
        <v>0.87258406739255201</v>
      </c>
      <c r="R340">
        <f>Q340/0.872584067392552/64*100</f>
        <v>1.5625</v>
      </c>
    </row>
    <row r="341" spans="16:18" x14ac:dyDescent="0.25">
      <c r="P341" t="s">
        <v>3323</v>
      </c>
      <c r="Q341">
        <v>0.88035237198507121</v>
      </c>
      <c r="R341">
        <f t="shared" ref="R341:R347" si="38">Q341/0.872584067392552/64*100</f>
        <v>1.5764103799615341</v>
      </c>
    </row>
    <row r="342" spans="16:18" x14ac:dyDescent="0.25">
      <c r="P342" t="s">
        <v>3324</v>
      </c>
      <c r="Q342">
        <v>0.89150103862959718</v>
      </c>
      <c r="R342">
        <f t="shared" si="38"/>
        <v>1.5963738336653421</v>
      </c>
    </row>
    <row r="343" spans="16:18" x14ac:dyDescent="0.25">
      <c r="P343" t="s">
        <v>3325</v>
      </c>
      <c r="Q343">
        <v>0.8926865973595296</v>
      </c>
      <c r="R343">
        <f t="shared" si="38"/>
        <v>1.5984967643773995</v>
      </c>
    </row>
    <row r="344" spans="16:18" x14ac:dyDescent="0.25">
      <c r="P344" t="s">
        <v>3326</v>
      </c>
      <c r="Q344">
        <v>0.8949826737442278</v>
      </c>
      <c r="R344">
        <f t="shared" si="38"/>
        <v>1.6026082528690602</v>
      </c>
    </row>
    <row r="345" spans="16:18" x14ac:dyDescent="0.25">
      <c r="P345" t="s">
        <v>3327</v>
      </c>
      <c r="Q345">
        <v>0.89488550735763117</v>
      </c>
      <c r="R345">
        <f t="shared" si="38"/>
        <v>1.6024342610615878</v>
      </c>
    </row>
    <row r="346" spans="16:18" x14ac:dyDescent="0.25">
      <c r="P346" t="s">
        <v>3328</v>
      </c>
      <c r="Q346">
        <v>0.89322375904393558</v>
      </c>
      <c r="R346">
        <f t="shared" si="38"/>
        <v>1.5994586374659059</v>
      </c>
    </row>
    <row r="347" spans="16:18" x14ac:dyDescent="0.25">
      <c r="P347" t="s">
        <v>3329</v>
      </c>
      <c r="Q347">
        <v>0.89025240146292428</v>
      </c>
      <c r="R347">
        <f t="shared" si="38"/>
        <v>1.5941379510199527</v>
      </c>
    </row>
    <row r="349" spans="16:18" x14ac:dyDescent="0.25">
      <c r="P349" t="s">
        <v>3330</v>
      </c>
      <c r="Q349">
        <v>1.3655907645699501</v>
      </c>
      <c r="R349">
        <f>Q349/1.36559076456995/64*100</f>
        <v>1.5625</v>
      </c>
    </row>
    <row r="350" spans="16:18" x14ac:dyDescent="0.25">
      <c r="P350" t="s">
        <v>3331</v>
      </c>
      <c r="Q350">
        <v>1.4923428517754569</v>
      </c>
      <c r="R350">
        <f t="shared" ref="R350:R356" si="39">Q350/1.36559076456995/64*100</f>
        <v>1.7075289071931252</v>
      </c>
    </row>
    <row r="351" spans="16:18" x14ac:dyDescent="0.25">
      <c r="P351" t="s">
        <v>3332</v>
      </c>
      <c r="Q351">
        <v>1.6200817795518314</v>
      </c>
      <c r="R351">
        <f t="shared" si="39"/>
        <v>1.853686950897705</v>
      </c>
    </row>
    <row r="352" spans="16:18" x14ac:dyDescent="0.25">
      <c r="P352" t="s">
        <v>3333</v>
      </c>
      <c r="Q352">
        <v>1.6506391398972868</v>
      </c>
      <c r="R352">
        <f t="shared" si="39"/>
        <v>1.8886504822707442</v>
      </c>
    </row>
    <row r="353" spans="16:18" x14ac:dyDescent="0.25">
      <c r="P353" t="s">
        <v>3334</v>
      </c>
      <c r="Q353">
        <v>1.6428288365789288</v>
      </c>
      <c r="R353">
        <f t="shared" si="39"/>
        <v>1.8797139844182724</v>
      </c>
    </row>
    <row r="354" spans="16:18" x14ac:dyDescent="0.25">
      <c r="P354" t="s">
        <v>3335</v>
      </c>
      <c r="Q354">
        <v>1.6405649160071727</v>
      </c>
      <c r="R354">
        <f t="shared" si="39"/>
        <v>1.8771236213423457</v>
      </c>
    </row>
    <row r="355" spans="16:18" x14ac:dyDescent="0.25">
      <c r="P355" t="s">
        <v>3336</v>
      </c>
      <c r="Q355">
        <v>1.6285735440642231</v>
      </c>
      <c r="R355">
        <f t="shared" si="39"/>
        <v>1.8634031721807265</v>
      </c>
    </row>
    <row r="356" spans="16:18" x14ac:dyDescent="0.25">
      <c r="P356" t="s">
        <v>3337</v>
      </c>
      <c r="Q356">
        <v>1.6090821965641995</v>
      </c>
      <c r="R356">
        <f t="shared" si="39"/>
        <v>1.8411013001565864</v>
      </c>
    </row>
    <row r="358" spans="16:18" x14ac:dyDescent="0.25">
      <c r="P358" t="s">
        <v>3338</v>
      </c>
      <c r="Q358">
        <v>1.4454117237869899</v>
      </c>
      <c r="R358">
        <f>Q358/1.44541172378699/64*100</f>
        <v>1.5625</v>
      </c>
    </row>
    <row r="359" spans="16:18" x14ac:dyDescent="0.25">
      <c r="P359" t="s">
        <v>3339</v>
      </c>
      <c r="Q359">
        <v>1.4182834156100228</v>
      </c>
      <c r="R359">
        <f t="shared" ref="R359:R365" si="40">Q359/1.44541172378699/64*100</f>
        <v>1.5331741125528895</v>
      </c>
    </row>
    <row r="360" spans="16:18" x14ac:dyDescent="0.25">
      <c r="P360" t="s">
        <v>3340</v>
      </c>
      <c r="Q360">
        <v>1.3866499913037644</v>
      </c>
      <c r="R360">
        <f t="shared" si="40"/>
        <v>1.4989781636304407</v>
      </c>
    </row>
    <row r="361" spans="16:18" x14ac:dyDescent="0.25">
      <c r="P361" t="s">
        <v>3341</v>
      </c>
      <c r="Q361">
        <v>1.380246135091949</v>
      </c>
      <c r="R361">
        <f t="shared" si="40"/>
        <v>1.4920555510860054</v>
      </c>
    </row>
    <row r="362" spans="16:18" x14ac:dyDescent="0.25">
      <c r="P362" t="s">
        <v>3342</v>
      </c>
      <c r="Q362">
        <v>1.3766536652964001</v>
      </c>
      <c r="R362">
        <f t="shared" si="40"/>
        <v>1.488172066565181</v>
      </c>
    </row>
    <row r="363" spans="16:18" x14ac:dyDescent="0.25">
      <c r="P363" t="s">
        <v>3343</v>
      </c>
      <c r="Q363">
        <v>1.3799254689105989</v>
      </c>
      <c r="R363">
        <f t="shared" si="40"/>
        <v>1.4917089087417419</v>
      </c>
    </row>
    <row r="364" spans="16:18" x14ac:dyDescent="0.25">
      <c r="P364" t="s">
        <v>3344</v>
      </c>
      <c r="Q364">
        <v>1.3865938619930129</v>
      </c>
      <c r="R364">
        <f t="shared" si="40"/>
        <v>1.4989174874600417</v>
      </c>
    </row>
    <row r="365" spans="16:18" x14ac:dyDescent="0.25">
      <c r="P365" t="s">
        <v>3345</v>
      </c>
      <c r="Q365">
        <v>1.3904266629193693</v>
      </c>
      <c r="R365">
        <f t="shared" si="40"/>
        <v>1.50306077158378</v>
      </c>
    </row>
    <row r="367" spans="16:18" x14ac:dyDescent="0.25">
      <c r="P367" t="s">
        <v>3346</v>
      </c>
      <c r="Q367">
        <v>1.85130073677812</v>
      </c>
      <c r="R367">
        <f>Q367/1.85130073677812/64*100</f>
        <v>1.5625</v>
      </c>
    </row>
    <row r="368" spans="16:18" x14ac:dyDescent="0.25">
      <c r="P368" t="s">
        <v>3347</v>
      </c>
      <c r="Q368">
        <v>1.9309472335867661</v>
      </c>
      <c r="R368">
        <f t="shared" ref="R368:R374" si="41">Q368/1.85130073677812/64*100</f>
        <v>1.6297217370150729</v>
      </c>
    </row>
    <row r="369" spans="16:18" x14ac:dyDescent="0.25">
      <c r="P369" t="s">
        <v>3348</v>
      </c>
      <c r="Q369">
        <v>1.9588521246728194</v>
      </c>
      <c r="R369">
        <f t="shared" si="41"/>
        <v>1.6532734979233732</v>
      </c>
    </row>
    <row r="370" spans="16:18" x14ac:dyDescent="0.25">
      <c r="P370" t="s">
        <v>3349</v>
      </c>
      <c r="Q370">
        <v>1.9738105307260994</v>
      </c>
      <c r="R370">
        <f t="shared" si="41"/>
        <v>1.6658984102317462</v>
      </c>
    </row>
    <row r="371" spans="16:18" x14ac:dyDescent="0.25">
      <c r="P371" t="s">
        <v>3350</v>
      </c>
      <c r="Q371">
        <v>1.9639212092613951</v>
      </c>
      <c r="R371">
        <f t="shared" si="41"/>
        <v>1.6575518112801935</v>
      </c>
    </row>
    <row r="372" spans="16:18" x14ac:dyDescent="0.25">
      <c r="P372" t="s">
        <v>3351</v>
      </c>
      <c r="Q372">
        <v>1.9475874081237607</v>
      </c>
      <c r="R372">
        <f t="shared" si="41"/>
        <v>1.6437660639023961</v>
      </c>
    </row>
    <row r="373" spans="16:18" x14ac:dyDescent="0.25">
      <c r="P373" t="s">
        <v>3352</v>
      </c>
      <c r="Q373">
        <v>1.9559925810554106</v>
      </c>
      <c r="R373">
        <f t="shared" si="41"/>
        <v>1.6508600397458666</v>
      </c>
    </row>
    <row r="374" spans="16:18" x14ac:dyDescent="0.25">
      <c r="P374" t="s">
        <v>3353</v>
      </c>
      <c r="Q374">
        <v>1.954658701165328</v>
      </c>
      <c r="R374">
        <f t="shared" si="41"/>
        <v>1.6497342435492521</v>
      </c>
    </row>
    <row r="376" spans="16:18" x14ac:dyDescent="0.25">
      <c r="P376" t="s">
        <v>3354</v>
      </c>
      <c r="Q376">
        <v>1.45354236018129</v>
      </c>
      <c r="R376">
        <f>Q376/1.45354236018129/64*100</f>
        <v>1.5625</v>
      </c>
    </row>
    <row r="377" spans="16:18" x14ac:dyDescent="0.25">
      <c r="P377" t="s">
        <v>3355</v>
      </c>
      <c r="Q377">
        <v>1.5106316456070155</v>
      </c>
      <c r="R377">
        <f t="shared" ref="R377:R383" si="42">Q377/1.45354236018129/64*100</f>
        <v>1.623868702365558</v>
      </c>
    </row>
    <row r="378" spans="16:18" x14ac:dyDescent="0.25">
      <c r="P378" t="s">
        <v>3356</v>
      </c>
      <c r="Q378">
        <v>1.5418714135152756</v>
      </c>
      <c r="R378">
        <f t="shared" si="42"/>
        <v>1.6574502055221416</v>
      </c>
    </row>
    <row r="379" spans="16:18" x14ac:dyDescent="0.25">
      <c r="P379" t="s">
        <v>3357</v>
      </c>
      <c r="Q379">
        <v>1.5532379133867278</v>
      </c>
      <c r="R379">
        <f t="shared" si="42"/>
        <v>1.6696687390411298</v>
      </c>
    </row>
    <row r="380" spans="16:18" x14ac:dyDescent="0.25">
      <c r="P380" t="s">
        <v>3358</v>
      </c>
      <c r="Q380">
        <v>1.5475740304189856</v>
      </c>
      <c r="R380">
        <f t="shared" si="42"/>
        <v>1.6635802909989321</v>
      </c>
    </row>
    <row r="381" spans="16:18" x14ac:dyDescent="0.25">
      <c r="P381" t="s">
        <v>3359</v>
      </c>
      <c r="Q381">
        <v>1.5348111749673385</v>
      </c>
      <c r="R381">
        <f t="shared" si="42"/>
        <v>1.6498607309850695</v>
      </c>
    </row>
    <row r="382" spans="16:18" x14ac:dyDescent="0.25">
      <c r="P382" t="s">
        <v>3360</v>
      </c>
      <c r="Q382">
        <v>1.5420785532512773</v>
      </c>
      <c r="R382">
        <f t="shared" si="42"/>
        <v>1.6576728724676459</v>
      </c>
    </row>
    <row r="383" spans="16:18" x14ac:dyDescent="0.25">
      <c r="P383" t="s">
        <v>3361</v>
      </c>
      <c r="Q383">
        <v>1.5417564811056104</v>
      </c>
      <c r="R383">
        <f t="shared" si="42"/>
        <v>1.657326657770785</v>
      </c>
    </row>
    <row r="385" spans="16:18" x14ac:dyDescent="0.25">
      <c r="P385" t="s">
        <v>3362</v>
      </c>
      <c r="Q385">
        <v>2.5194462063718799</v>
      </c>
      <c r="R385">
        <f>Q385/2.51944620637188/64*100</f>
        <v>1.5625</v>
      </c>
    </row>
    <row r="386" spans="16:18" x14ac:dyDescent="0.25">
      <c r="P386" t="s">
        <v>3363</v>
      </c>
      <c r="Q386">
        <v>2.7441665233736749</v>
      </c>
      <c r="R386">
        <f t="shared" ref="R386:R391" si="43">Q386/2.51944620637188/64*100</f>
        <v>1.7018661410302314</v>
      </c>
    </row>
    <row r="387" spans="16:18" x14ac:dyDescent="0.25">
      <c r="P387" t="s">
        <v>3364</v>
      </c>
      <c r="Q387">
        <v>2.9312334805287956</v>
      </c>
      <c r="R387">
        <f t="shared" si="43"/>
        <v>1.8178805730175649</v>
      </c>
    </row>
    <row r="388" spans="16:18" x14ac:dyDescent="0.25">
      <c r="P388" t="s">
        <v>3365</v>
      </c>
      <c r="Q388">
        <v>2.9814234902498722</v>
      </c>
      <c r="R388">
        <f t="shared" si="43"/>
        <v>1.8490072110822504</v>
      </c>
    </row>
    <row r="389" spans="16:18" x14ac:dyDescent="0.25">
      <c r="P389" t="s">
        <v>3366</v>
      </c>
      <c r="Q389">
        <v>2.9646386261919364</v>
      </c>
      <c r="R389">
        <f t="shared" si="43"/>
        <v>1.8385976416998215</v>
      </c>
    </row>
    <row r="390" spans="16:18" x14ac:dyDescent="0.25">
      <c r="P390" t="s">
        <v>3367</v>
      </c>
      <c r="Q390">
        <v>2.9426117882304741</v>
      </c>
      <c r="R390">
        <f t="shared" si="43"/>
        <v>1.8249371260564466</v>
      </c>
    </row>
    <row r="391" spans="16:18" x14ac:dyDescent="0.25">
      <c r="P391" t="s">
        <v>3368</v>
      </c>
      <c r="Q391">
        <v>2.9354467504149446</v>
      </c>
      <c r="R391">
        <f t="shared" si="43"/>
        <v>1.8204935417646086</v>
      </c>
    </row>
    <row r="392" spans="16:18" x14ac:dyDescent="0.25">
      <c r="P392" t="s">
        <v>3369</v>
      </c>
      <c r="Q392">
        <v>2.923703209334322</v>
      </c>
      <c r="R392">
        <f>Q392/2.51944620637188/64*100</f>
        <v>1.8132104797599247</v>
      </c>
    </row>
    <row r="394" spans="16:18" x14ac:dyDescent="0.25">
      <c r="P394" t="s">
        <v>3370</v>
      </c>
      <c r="Q394">
        <v>2.5448718182587302</v>
      </c>
      <c r="R394">
        <f>Q394/2.54487181825873/64*100</f>
        <v>1.5625</v>
      </c>
    </row>
    <row r="395" spans="16:18" x14ac:dyDescent="0.25">
      <c r="P395" t="s">
        <v>3371</v>
      </c>
      <c r="Q395">
        <v>2.5991675876555425</v>
      </c>
      <c r="R395">
        <f t="shared" ref="R395:R401" si="44">Q395/2.54487181825873/64*100</f>
        <v>1.5958365079819883</v>
      </c>
    </row>
    <row r="396" spans="16:18" x14ac:dyDescent="0.25">
      <c r="P396" t="s">
        <v>3372</v>
      </c>
      <c r="Q396">
        <v>2.5707789192944497</v>
      </c>
      <c r="R396">
        <f t="shared" si="44"/>
        <v>1.5784064378323026</v>
      </c>
    </row>
    <row r="397" spans="16:18" x14ac:dyDescent="0.25">
      <c r="P397" t="s">
        <v>3373</v>
      </c>
      <c r="Q397">
        <v>2.5690140780341517</v>
      </c>
      <c r="R397">
        <f t="shared" si="44"/>
        <v>1.5773228608719894</v>
      </c>
    </row>
    <row r="398" spans="16:18" x14ac:dyDescent="0.25">
      <c r="P398" t="s">
        <v>3374</v>
      </c>
      <c r="Q398">
        <v>2.5613500054077716</v>
      </c>
      <c r="R398">
        <f t="shared" si="44"/>
        <v>1.5726172747623863</v>
      </c>
    </row>
    <row r="399" spans="16:18" x14ac:dyDescent="0.25">
      <c r="P399" t="s">
        <v>3375</v>
      </c>
      <c r="Q399">
        <v>2.5430473028127354</v>
      </c>
      <c r="R399">
        <f t="shared" si="44"/>
        <v>1.5613797842925081</v>
      </c>
    </row>
    <row r="400" spans="16:18" x14ac:dyDescent="0.25">
      <c r="P400" t="s">
        <v>3376</v>
      </c>
      <c r="Q400">
        <v>2.5612278555021417</v>
      </c>
      <c r="R400">
        <f t="shared" si="44"/>
        <v>1.5725422771824777</v>
      </c>
    </row>
    <row r="401" spans="16:18" x14ac:dyDescent="0.25">
      <c r="P401" t="s">
        <v>3377</v>
      </c>
      <c r="Q401">
        <v>2.5827814577114148</v>
      </c>
      <c r="R401">
        <f t="shared" si="44"/>
        <v>1.5857757544878424</v>
      </c>
    </row>
    <row r="403" spans="16:18" x14ac:dyDescent="0.25">
      <c r="P403" t="s">
        <v>3378</v>
      </c>
      <c r="Q403">
        <v>2.12035878344137</v>
      </c>
      <c r="R403">
        <f>Q403/2.12035878344137/64*100</f>
        <v>1.5625</v>
      </c>
    </row>
    <row r="404" spans="16:18" x14ac:dyDescent="0.25">
      <c r="P404" t="s">
        <v>3379</v>
      </c>
      <c r="Q404">
        <v>2.1748988174730086</v>
      </c>
      <c r="R404">
        <f t="shared" ref="R404:R410" si="45">Q404/2.12035878344137/64*100</f>
        <v>1.6026907468867719</v>
      </c>
    </row>
    <row r="405" spans="16:18" x14ac:dyDescent="0.25">
      <c r="P405" t="s">
        <v>3380</v>
      </c>
      <c r="Q405">
        <v>2.2284205562404091</v>
      </c>
      <c r="R405">
        <f t="shared" si="45"/>
        <v>1.6421311083374572</v>
      </c>
    </row>
    <row r="406" spans="16:18" x14ac:dyDescent="0.25">
      <c r="P406" t="s">
        <v>3381</v>
      </c>
      <c r="Q406">
        <v>2.2368062891339084</v>
      </c>
      <c r="R406">
        <f t="shared" si="45"/>
        <v>1.6483105850130162</v>
      </c>
    </row>
    <row r="407" spans="16:18" x14ac:dyDescent="0.25">
      <c r="P407" t="s">
        <v>3382</v>
      </c>
      <c r="Q407">
        <v>2.2377062738188132</v>
      </c>
      <c r="R407">
        <f t="shared" si="45"/>
        <v>1.6489737869584347</v>
      </c>
    </row>
    <row r="408" spans="16:18" x14ac:dyDescent="0.25">
      <c r="P408" t="s">
        <v>3383</v>
      </c>
      <c r="Q408">
        <v>2.2193868728164108</v>
      </c>
      <c r="R408">
        <f t="shared" si="45"/>
        <v>1.6354741545897107</v>
      </c>
    </row>
    <row r="409" spans="16:18" x14ac:dyDescent="0.25">
      <c r="P409" t="s">
        <v>3384</v>
      </c>
      <c r="Q409">
        <v>2.2301799022478477</v>
      </c>
      <c r="R409">
        <f t="shared" si="45"/>
        <v>1.6434275767267179</v>
      </c>
    </row>
    <row r="410" spans="16:18" x14ac:dyDescent="0.25">
      <c r="P410" t="s">
        <v>3385</v>
      </c>
      <c r="Q410">
        <v>2.2217749275667003</v>
      </c>
      <c r="R410">
        <f t="shared" si="45"/>
        <v>1.6372339207087594</v>
      </c>
    </row>
    <row r="412" spans="16:18" x14ac:dyDescent="0.25">
      <c r="P412" t="s">
        <v>3386</v>
      </c>
      <c r="Q412">
        <v>1.4819387815199001</v>
      </c>
      <c r="R412">
        <f>Q412/1.4819387815199/64*100</f>
        <v>1.5625</v>
      </c>
    </row>
    <row r="413" spans="16:18" x14ac:dyDescent="0.25">
      <c r="P413" t="s">
        <v>3387</v>
      </c>
      <c r="Q413">
        <v>1.4967931407223027</v>
      </c>
      <c r="R413">
        <f t="shared" ref="R413:R419" si="46">Q413/1.4819387815199/64*100</f>
        <v>1.578161872503228</v>
      </c>
    </row>
    <row r="414" spans="16:18" x14ac:dyDescent="0.25">
      <c r="P414" t="s">
        <v>3388</v>
      </c>
      <c r="Q414">
        <v>1.5262828632274077</v>
      </c>
      <c r="R414">
        <f t="shared" si="46"/>
        <v>1.6092547165456579</v>
      </c>
    </row>
    <row r="415" spans="16:18" x14ac:dyDescent="0.25">
      <c r="P415" t="s">
        <v>3389</v>
      </c>
      <c r="Q415">
        <v>1.5283059568514386</v>
      </c>
      <c r="R415">
        <f t="shared" si="46"/>
        <v>1.611387789670518</v>
      </c>
    </row>
    <row r="416" spans="16:18" x14ac:dyDescent="0.25">
      <c r="P416" t="s">
        <v>3390</v>
      </c>
      <c r="Q416">
        <v>1.5315984249448071</v>
      </c>
      <c r="R416">
        <f t="shared" si="46"/>
        <v>1.6148592430531012</v>
      </c>
    </row>
    <row r="417" spans="16:18" x14ac:dyDescent="0.25">
      <c r="P417" t="s">
        <v>3391</v>
      </c>
      <c r="Q417">
        <v>1.5232627230238758</v>
      </c>
      <c r="R417">
        <f t="shared" si="46"/>
        <v>1.606070395353133</v>
      </c>
    </row>
    <row r="418" spans="16:18" x14ac:dyDescent="0.25">
      <c r="P418" t="s">
        <v>3392</v>
      </c>
      <c r="Q418">
        <v>1.527801950780211</v>
      </c>
      <c r="R418">
        <f t="shared" si="46"/>
        <v>1.610856384800011</v>
      </c>
    </row>
    <row r="419" spans="16:18" x14ac:dyDescent="0.25">
      <c r="P419" t="s">
        <v>3393</v>
      </c>
      <c r="Q419">
        <v>1.526641120524908</v>
      </c>
      <c r="R419">
        <f t="shared" si="46"/>
        <v>1.6096324494414596</v>
      </c>
    </row>
    <row r="421" spans="16:18" x14ac:dyDescent="0.25">
      <c r="P421" t="s">
        <v>3394</v>
      </c>
      <c r="Q421">
        <v>2.1375408334284498</v>
      </c>
      <c r="R421">
        <f>Q421/2.13754083342845/64*100</f>
        <v>1.5625</v>
      </c>
    </row>
    <row r="422" spans="16:18" x14ac:dyDescent="0.25">
      <c r="P422" t="s">
        <v>3395</v>
      </c>
      <c r="Q422">
        <v>2.3095389955148664</v>
      </c>
      <c r="R422">
        <f t="shared" ref="R422:R428" si="47">Q422/2.13754083342845/64*100</f>
        <v>1.6882272488352779</v>
      </c>
    </row>
    <row r="423" spans="16:18" x14ac:dyDescent="0.25">
      <c r="P423" t="s">
        <v>3396</v>
      </c>
      <c r="Q423">
        <v>2.5394444712472026</v>
      </c>
      <c r="R423">
        <f t="shared" si="47"/>
        <v>1.8562835966785156</v>
      </c>
    </row>
    <row r="424" spans="16:18" x14ac:dyDescent="0.25">
      <c r="P424" t="s">
        <v>3397</v>
      </c>
      <c r="Q424">
        <v>2.5823915471858818</v>
      </c>
      <c r="R424">
        <f t="shared" si="47"/>
        <v>1.887677058316652</v>
      </c>
    </row>
    <row r="425" spans="16:18" x14ac:dyDescent="0.25">
      <c r="P425" t="s">
        <v>3398</v>
      </c>
      <c r="Q425">
        <v>2.5881975584698558</v>
      </c>
      <c r="R425">
        <f t="shared" si="47"/>
        <v>1.8919211375357883</v>
      </c>
    </row>
    <row r="426" spans="16:18" x14ac:dyDescent="0.25">
      <c r="P426" t="s">
        <v>3399</v>
      </c>
      <c r="Q426">
        <v>2.5705638923830687</v>
      </c>
      <c r="R426">
        <f t="shared" si="47"/>
        <v>1.8790312769868263</v>
      </c>
    </row>
    <row r="427" spans="16:18" x14ac:dyDescent="0.25">
      <c r="P427" t="s">
        <v>3400</v>
      </c>
      <c r="Q427">
        <v>2.5500953288904133</v>
      </c>
      <c r="R427">
        <f t="shared" si="47"/>
        <v>1.8640691625995294</v>
      </c>
    </row>
    <row r="428" spans="16:18" x14ac:dyDescent="0.25">
      <c r="P428" t="s">
        <v>3401</v>
      </c>
      <c r="Q428">
        <v>2.5372156826134025</v>
      </c>
      <c r="R428">
        <f t="shared" si="47"/>
        <v>1.8546543963442568</v>
      </c>
    </row>
    <row r="430" spans="16:18" x14ac:dyDescent="0.25">
      <c r="P430" t="s">
        <v>3402</v>
      </c>
      <c r="Q430">
        <v>2.7018122111387299</v>
      </c>
      <c r="R430">
        <f>Q430/2.70181221113873/64*100</f>
        <v>1.5625</v>
      </c>
    </row>
    <row r="431" spans="16:18" x14ac:dyDescent="0.25">
      <c r="P431" t="s">
        <v>3403</v>
      </c>
      <c r="Q431">
        <v>2.6327435974545104</v>
      </c>
      <c r="R431">
        <f t="shared" ref="R431:R437" si="48">Q431/2.70181221113873/64*100</f>
        <v>1.5225565470698987</v>
      </c>
    </row>
    <row r="432" spans="16:18" x14ac:dyDescent="0.25">
      <c r="P432" t="s">
        <v>3404</v>
      </c>
      <c r="Q432">
        <v>2.5321123268660548</v>
      </c>
      <c r="R432">
        <f t="shared" si="48"/>
        <v>1.4643599190266077</v>
      </c>
    </row>
    <row r="433" spans="16:18" x14ac:dyDescent="0.25">
      <c r="P433" t="s">
        <v>3405</v>
      </c>
      <c r="Q433">
        <v>2.5091467440004132</v>
      </c>
      <c r="R433">
        <f t="shared" si="48"/>
        <v>1.4510785654670866</v>
      </c>
    </row>
    <row r="434" spans="16:18" x14ac:dyDescent="0.25">
      <c r="P434" t="s">
        <v>3406</v>
      </c>
      <c r="Q434">
        <v>2.5074330419873863</v>
      </c>
      <c r="R434">
        <f t="shared" si="48"/>
        <v>1.4500875049543258</v>
      </c>
    </row>
    <row r="435" spans="16:18" x14ac:dyDescent="0.25">
      <c r="P435" t="s">
        <v>3407</v>
      </c>
      <c r="Q435">
        <v>2.5142085424830274</v>
      </c>
      <c r="R435">
        <f t="shared" si="48"/>
        <v>1.4540058822126687</v>
      </c>
    </row>
    <row r="436" spans="16:18" x14ac:dyDescent="0.25">
      <c r="P436" t="s">
        <v>3408</v>
      </c>
      <c r="Q436">
        <v>2.524386700056815</v>
      </c>
      <c r="R436">
        <f t="shared" si="48"/>
        <v>1.4598920689518797</v>
      </c>
    </row>
    <row r="437" spans="16:18" x14ac:dyDescent="0.25">
      <c r="P437" t="s">
        <v>3409</v>
      </c>
      <c r="Q437">
        <v>2.5530461908370228</v>
      </c>
      <c r="R437">
        <f t="shared" si="48"/>
        <v>1.4764662979673009</v>
      </c>
    </row>
    <row r="439" spans="16:18" x14ac:dyDescent="0.25">
      <c r="P439" t="s">
        <v>3410</v>
      </c>
      <c r="Q439">
        <v>1.99114594544447</v>
      </c>
      <c r="R439">
        <f>Q439/1.99114594544447/64*100</f>
        <v>1.5625</v>
      </c>
    </row>
    <row r="440" spans="16:18" x14ac:dyDescent="0.25">
      <c r="P440" t="s">
        <v>3411</v>
      </c>
      <c r="Q440">
        <v>1.9041366098569923</v>
      </c>
      <c r="R440">
        <f t="shared" ref="R440:R446" si="49">Q440/1.99114594544447/64*100</f>
        <v>1.4942216866164542</v>
      </c>
    </row>
    <row r="441" spans="16:18" x14ac:dyDescent="0.25">
      <c r="P441" t="s">
        <v>3412</v>
      </c>
      <c r="Q441">
        <v>1.7681358385925179</v>
      </c>
      <c r="R441">
        <f t="shared" si="49"/>
        <v>1.3874986181307307</v>
      </c>
    </row>
    <row r="442" spans="16:18" x14ac:dyDescent="0.25">
      <c r="P442" t="s">
        <v>3413</v>
      </c>
      <c r="Q442">
        <v>1.7538769719008998</v>
      </c>
      <c r="R442">
        <f t="shared" si="49"/>
        <v>1.3763093433030231</v>
      </c>
    </row>
    <row r="443" spans="16:18" x14ac:dyDescent="0.25">
      <c r="P443" t="s">
        <v>3414</v>
      </c>
      <c r="Q443">
        <v>1.7512888522302088</v>
      </c>
      <c r="R443">
        <f t="shared" si="49"/>
        <v>1.3742783836967187</v>
      </c>
    </row>
    <row r="444" spans="16:18" x14ac:dyDescent="0.25">
      <c r="P444" t="s">
        <v>3415</v>
      </c>
      <c r="Q444">
        <v>1.769881184158044</v>
      </c>
      <c r="R444">
        <f t="shared" si="49"/>
        <v>1.3888682326747444</v>
      </c>
    </row>
    <row r="445" spans="16:18" x14ac:dyDescent="0.25">
      <c r="P445" t="s">
        <v>3416</v>
      </c>
      <c r="Q445">
        <v>1.762147746826441</v>
      </c>
      <c r="R445">
        <f t="shared" si="49"/>
        <v>1.3827996188404468</v>
      </c>
    </row>
    <row r="446" spans="16:18" x14ac:dyDescent="0.25">
      <c r="P446" t="s">
        <v>3417</v>
      </c>
      <c r="Q446">
        <v>1.7646376791429113</v>
      </c>
      <c r="R446">
        <f t="shared" si="49"/>
        <v>1.384753528473935</v>
      </c>
    </row>
    <row r="448" spans="16:18" x14ac:dyDescent="0.25">
      <c r="P448" t="s">
        <v>3418</v>
      </c>
      <c r="Q448">
        <v>1.2131760784863499</v>
      </c>
      <c r="R448">
        <f>Q448/1.21317607848635/64*100</f>
        <v>1.5625</v>
      </c>
    </row>
    <row r="449" spans="16:18" x14ac:dyDescent="0.25">
      <c r="P449" t="s">
        <v>3419</v>
      </c>
      <c r="Q449">
        <v>1.1879146817115471</v>
      </c>
      <c r="R449">
        <f t="shared" ref="R449:R455" si="50">Q449/1.21317607848635/64*100</f>
        <v>1.5299647949620996</v>
      </c>
    </row>
    <row r="450" spans="16:18" x14ac:dyDescent="0.25">
      <c r="P450" t="s">
        <v>3420</v>
      </c>
      <c r="Q450">
        <v>1.1979544432237419</v>
      </c>
      <c r="R450">
        <f t="shared" si="50"/>
        <v>1.5428954219675188</v>
      </c>
    </row>
    <row r="451" spans="16:18" x14ac:dyDescent="0.25">
      <c r="P451" t="s">
        <v>3421</v>
      </c>
      <c r="Q451">
        <v>1.1961268914034251</v>
      </c>
      <c r="R451">
        <f t="shared" si="50"/>
        <v>1.5405416418610007</v>
      </c>
    </row>
    <row r="452" spans="16:18" x14ac:dyDescent="0.25">
      <c r="P452" t="s">
        <v>3422</v>
      </c>
      <c r="Q452">
        <v>1.2015283523518776</v>
      </c>
      <c r="R452">
        <f t="shared" si="50"/>
        <v>1.5474984083861758</v>
      </c>
    </row>
    <row r="453" spans="16:18" x14ac:dyDescent="0.25">
      <c r="P453" t="s">
        <v>3423</v>
      </c>
      <c r="Q453">
        <v>1.1984569096955131</v>
      </c>
      <c r="R453">
        <f t="shared" si="50"/>
        <v>1.5435425694641314</v>
      </c>
    </row>
    <row r="454" spans="16:18" x14ac:dyDescent="0.25">
      <c r="P454" t="s">
        <v>3424</v>
      </c>
      <c r="Q454">
        <v>1.2012854421860655</v>
      </c>
      <c r="R454">
        <f t="shared" si="50"/>
        <v>1.5471855542664714</v>
      </c>
    </row>
    <row r="455" spans="16:18" x14ac:dyDescent="0.25">
      <c r="P455" t="s">
        <v>3425</v>
      </c>
      <c r="Q455">
        <v>1.1967852774694474</v>
      </c>
      <c r="R455">
        <f t="shared" si="50"/>
        <v>1.5413896046970659</v>
      </c>
    </row>
    <row r="457" spans="16:18" x14ac:dyDescent="0.25">
      <c r="P457" t="s">
        <v>3426</v>
      </c>
      <c r="Q457">
        <v>1.86747514379326</v>
      </c>
      <c r="R457">
        <f>Q457/1.86747514379326/64*100</f>
        <v>1.5625</v>
      </c>
    </row>
    <row r="458" spans="16:18" x14ac:dyDescent="0.25">
      <c r="P458" t="s">
        <v>3427</v>
      </c>
      <c r="Q458">
        <v>1.9096568618910583</v>
      </c>
      <c r="R458">
        <f t="shared" ref="R458:R464" si="51">Q458/1.86747514379326/64*100</f>
        <v>1.5977930719034548</v>
      </c>
    </row>
    <row r="459" spans="16:18" x14ac:dyDescent="0.25">
      <c r="P459" t="s">
        <v>3428</v>
      </c>
      <c r="Q459">
        <v>1.9736180078655401</v>
      </c>
      <c r="R459">
        <f t="shared" si="51"/>
        <v>1.6513087992304214</v>
      </c>
    </row>
    <row r="460" spans="16:18" x14ac:dyDescent="0.25">
      <c r="P460" t="s">
        <v>3429</v>
      </c>
      <c r="Q460">
        <v>1.987772043406498</v>
      </c>
      <c r="R460">
        <f t="shared" si="51"/>
        <v>1.6631513560677911</v>
      </c>
    </row>
    <row r="461" spans="16:18" x14ac:dyDescent="0.25">
      <c r="P461" t="s">
        <v>3430</v>
      </c>
      <c r="Q461">
        <v>1.991655251435057</v>
      </c>
      <c r="R461">
        <f t="shared" si="51"/>
        <v>1.6664004020134835</v>
      </c>
    </row>
    <row r="462" spans="16:18" x14ac:dyDescent="0.25">
      <c r="P462" t="s">
        <v>3431</v>
      </c>
      <c r="Q462">
        <v>1.9842496346040424</v>
      </c>
      <c r="R462">
        <f t="shared" si="51"/>
        <v>1.6602041876558689</v>
      </c>
    </row>
    <row r="463" spans="16:18" x14ac:dyDescent="0.25">
      <c r="P463" t="s">
        <v>3432</v>
      </c>
      <c r="Q463">
        <v>1.9749268747183544</v>
      </c>
      <c r="R463">
        <f t="shared" si="51"/>
        <v>1.6524039165948048</v>
      </c>
    </row>
    <row r="464" spans="16:18" x14ac:dyDescent="0.25">
      <c r="P464" t="s">
        <v>3433</v>
      </c>
      <c r="Q464">
        <v>1.9667555665748047</v>
      </c>
      <c r="R464">
        <f t="shared" si="51"/>
        <v>1.6455670550618782</v>
      </c>
    </row>
    <row r="466" spans="16:18" x14ac:dyDescent="0.25">
      <c r="P466" t="s">
        <v>3434</v>
      </c>
      <c r="Q466">
        <v>2.4826064318545802</v>
      </c>
      <c r="R466">
        <f>Q466/2.48260643185458/64*100</f>
        <v>1.5625</v>
      </c>
    </row>
    <row r="467" spans="16:18" x14ac:dyDescent="0.25">
      <c r="P467" t="s">
        <v>3435</v>
      </c>
      <c r="Q467">
        <v>2.3856484052058153</v>
      </c>
      <c r="R467">
        <f t="shared" ref="R467:R473" si="52">Q467/2.48260643185458/64*100</f>
        <v>1.5014766679507381</v>
      </c>
    </row>
    <row r="468" spans="16:18" x14ac:dyDescent="0.25">
      <c r="P468" t="s">
        <v>3436</v>
      </c>
      <c r="Q468">
        <v>2.3149170631389313</v>
      </c>
      <c r="R468">
        <f t="shared" si="52"/>
        <v>1.4569598566827733</v>
      </c>
    </row>
    <row r="469" spans="16:18" x14ac:dyDescent="0.25">
      <c r="P469" t="s">
        <v>3437</v>
      </c>
      <c r="Q469">
        <v>2.2882270133153306</v>
      </c>
      <c r="R469">
        <f t="shared" si="52"/>
        <v>1.4401617036149821</v>
      </c>
    </row>
    <row r="470" spans="16:18" x14ac:dyDescent="0.25">
      <c r="P470" t="s">
        <v>3438</v>
      </c>
      <c r="Q470">
        <v>2.2873806864856991</v>
      </c>
      <c r="R470">
        <f t="shared" si="52"/>
        <v>1.4396290434017756</v>
      </c>
    </row>
    <row r="471" spans="16:18" x14ac:dyDescent="0.25">
      <c r="P471" t="s">
        <v>3439</v>
      </c>
      <c r="Q471">
        <v>2.2971086017864946</v>
      </c>
      <c r="R471">
        <f t="shared" si="52"/>
        <v>1.4457515876208118</v>
      </c>
    </row>
    <row r="472" spans="16:18" x14ac:dyDescent="0.25">
      <c r="P472" t="s">
        <v>3440</v>
      </c>
      <c r="Q472">
        <v>2.3150283159554759</v>
      </c>
      <c r="R472">
        <f t="shared" si="52"/>
        <v>1.4570298768533572</v>
      </c>
    </row>
    <row r="473" spans="16:18" x14ac:dyDescent="0.25">
      <c r="P473" t="s">
        <v>3441</v>
      </c>
      <c r="Q473">
        <v>2.32090697747357</v>
      </c>
      <c r="R473">
        <f t="shared" si="52"/>
        <v>1.460729782123948</v>
      </c>
    </row>
    <row r="475" spans="16:18" x14ac:dyDescent="0.25">
      <c r="P475" t="s">
        <v>3442</v>
      </c>
      <c r="Q475">
        <v>1.38567413139004</v>
      </c>
      <c r="R475">
        <f>Q475/1.38567413139004/64*100</f>
        <v>1.5625</v>
      </c>
    </row>
    <row r="476" spans="16:18" x14ac:dyDescent="0.25">
      <c r="P476" t="s">
        <v>3443</v>
      </c>
      <c r="Q476">
        <v>1.3711955710724402</v>
      </c>
      <c r="R476">
        <f t="shared" ref="R476:R482" si="53">Q476/1.38567413139004/64*100</f>
        <v>1.5461738306765127</v>
      </c>
    </row>
    <row r="477" spans="16:18" x14ac:dyDescent="0.25">
      <c r="P477" t="s">
        <v>3444</v>
      </c>
      <c r="Q477">
        <v>1.3724267710442888</v>
      </c>
      <c r="R477">
        <f t="shared" si="53"/>
        <v>1.5475621440702858</v>
      </c>
    </row>
    <row r="478" spans="16:18" x14ac:dyDescent="0.25">
      <c r="P478" t="s">
        <v>3445</v>
      </c>
      <c r="Q478">
        <v>1.3666235591478595</v>
      </c>
      <c r="R478">
        <f t="shared" si="53"/>
        <v>1.5410183843343119</v>
      </c>
    </row>
    <row r="479" spans="16:18" x14ac:dyDescent="0.25">
      <c r="P479" t="s">
        <v>3446</v>
      </c>
      <c r="Q479">
        <v>1.3712275622719823</v>
      </c>
      <c r="R479">
        <f t="shared" si="53"/>
        <v>1.5462099042728601</v>
      </c>
    </row>
    <row r="480" spans="16:18" x14ac:dyDescent="0.25">
      <c r="P480" t="s">
        <v>3447</v>
      </c>
      <c r="Q480">
        <v>1.3652247228402659</v>
      </c>
      <c r="R480">
        <f t="shared" si="53"/>
        <v>1.5394410425328722</v>
      </c>
    </row>
    <row r="481" spans="16:18" x14ac:dyDescent="0.25">
      <c r="P481" t="s">
        <v>3448</v>
      </c>
      <c r="Q481">
        <v>1.3741035136410922</v>
      </c>
      <c r="R481">
        <f t="shared" si="53"/>
        <v>1.5494528557810379</v>
      </c>
    </row>
    <row r="482" spans="16:18" x14ac:dyDescent="0.25">
      <c r="P482" t="s">
        <v>3449</v>
      </c>
      <c r="Q482">
        <v>1.3696210155735014</v>
      </c>
      <c r="R482">
        <f t="shared" si="53"/>
        <v>1.5443983461586459</v>
      </c>
    </row>
    <row r="484" spans="16:18" x14ac:dyDescent="0.25">
      <c r="P484" t="s">
        <v>3450</v>
      </c>
      <c r="Q484">
        <v>0.89593358729410899</v>
      </c>
      <c r="R484">
        <f>Q484/0.895933587294109/64*100</f>
        <v>1.5625</v>
      </c>
    </row>
    <row r="485" spans="16:18" x14ac:dyDescent="0.25">
      <c r="P485" t="s">
        <v>3451</v>
      </c>
      <c r="Q485">
        <v>0.87091207819782612</v>
      </c>
      <c r="R485">
        <f t="shared" ref="R485:R491" si="54">Q485/0.895933587294109/64*100</f>
        <v>1.5188627164810065</v>
      </c>
    </row>
    <row r="486" spans="16:18" x14ac:dyDescent="0.25">
      <c r="P486" t="s">
        <v>3452</v>
      </c>
      <c r="Q486">
        <v>0.86019880345053346</v>
      </c>
      <c r="R486">
        <f t="shared" si="54"/>
        <v>1.5001788630904875</v>
      </c>
    </row>
    <row r="487" spans="16:18" x14ac:dyDescent="0.25">
      <c r="P487" t="s">
        <v>3453</v>
      </c>
      <c r="Q487">
        <v>0.85438674615658672</v>
      </c>
      <c r="R487">
        <f t="shared" si="54"/>
        <v>1.4900426882103615</v>
      </c>
    </row>
    <row r="488" spans="16:18" x14ac:dyDescent="0.25">
      <c r="P488" t="s">
        <v>3454</v>
      </c>
      <c r="Q488">
        <v>0.85862157899692026</v>
      </c>
      <c r="R488">
        <f t="shared" si="54"/>
        <v>1.4974281980370503</v>
      </c>
    </row>
    <row r="489" spans="16:18" x14ac:dyDescent="0.25">
      <c r="P489" t="s">
        <v>3455</v>
      </c>
      <c r="Q489">
        <v>0.86271766547371675</v>
      </c>
      <c r="R489">
        <f t="shared" si="54"/>
        <v>1.5045717354719221</v>
      </c>
    </row>
    <row r="490" spans="16:18" x14ac:dyDescent="0.25">
      <c r="P490" t="s">
        <v>3456</v>
      </c>
      <c r="Q490">
        <v>0.8624249774948769</v>
      </c>
      <c r="R490">
        <f t="shared" si="54"/>
        <v>1.5040612903078798</v>
      </c>
    </row>
    <row r="491" spans="16:18" x14ac:dyDescent="0.25">
      <c r="P491" t="s">
        <v>3457</v>
      </c>
      <c r="Q491">
        <v>0.86177808291252422</v>
      </c>
      <c r="R491">
        <f t="shared" si="54"/>
        <v>1.5029331120597815</v>
      </c>
    </row>
    <row r="493" spans="16:18" x14ac:dyDescent="0.25">
      <c r="P493" t="s">
        <v>3458</v>
      </c>
      <c r="Q493">
        <v>1.2659644090078399</v>
      </c>
      <c r="R493">
        <f>Q493/1.26596440900784/64*100</f>
        <v>1.5625</v>
      </c>
    </row>
    <row r="494" spans="16:18" x14ac:dyDescent="0.25">
      <c r="P494" t="s">
        <v>3459</v>
      </c>
      <c r="Q494">
        <v>1.2996784808266402</v>
      </c>
      <c r="R494">
        <f t="shared" ref="R494:R500" si="55">Q494/1.26596440900784/64*100</f>
        <v>1.6041111518159981</v>
      </c>
    </row>
    <row r="495" spans="16:18" x14ac:dyDescent="0.25">
      <c r="P495" t="s">
        <v>3460</v>
      </c>
      <c r="Q495">
        <v>1.3488196944916713</v>
      </c>
      <c r="R495">
        <f t="shared" si="55"/>
        <v>1.6647630515102299</v>
      </c>
    </row>
    <row r="496" spans="16:18" x14ac:dyDescent="0.25">
      <c r="P496" t="s">
        <v>3461</v>
      </c>
      <c r="Q496">
        <v>1.3590635465210297</v>
      </c>
      <c r="R496">
        <f t="shared" si="55"/>
        <v>1.6774063917826605</v>
      </c>
    </row>
    <row r="497" spans="16:18" x14ac:dyDescent="0.25">
      <c r="P497" t="s">
        <v>3462</v>
      </c>
      <c r="Q497">
        <v>1.3628411684603343</v>
      </c>
      <c r="R497">
        <f t="shared" si="55"/>
        <v>1.6820688722111499</v>
      </c>
    </row>
    <row r="498" spans="16:18" x14ac:dyDescent="0.25">
      <c r="P498" t="s">
        <v>3463</v>
      </c>
      <c r="Q498">
        <v>1.355135389663269</v>
      </c>
      <c r="R498">
        <f t="shared" si="55"/>
        <v>1.6725581156016092</v>
      </c>
    </row>
    <row r="499" spans="16:18" x14ac:dyDescent="0.25">
      <c r="P499" t="s">
        <v>3464</v>
      </c>
      <c r="Q499">
        <v>1.3502952980244796</v>
      </c>
      <c r="R499">
        <f t="shared" si="55"/>
        <v>1.6665842958545476</v>
      </c>
    </row>
    <row r="500" spans="16:18" x14ac:dyDescent="0.25">
      <c r="P500" t="s">
        <v>3465</v>
      </c>
      <c r="Q500">
        <v>1.3483782699882823</v>
      </c>
      <c r="R500">
        <f t="shared" si="55"/>
        <v>1.6642182290952885</v>
      </c>
    </row>
    <row r="502" spans="16:18" x14ac:dyDescent="0.25">
      <c r="P502" t="s">
        <v>3466</v>
      </c>
      <c r="Q502">
        <v>1.6518916672616999</v>
      </c>
      <c r="R502">
        <f>Q502/1.6518916672617/64*100</f>
        <v>1.5625</v>
      </c>
    </row>
    <row r="503" spans="16:18" x14ac:dyDescent="0.25">
      <c r="P503" t="s">
        <v>3467</v>
      </c>
      <c r="Q503">
        <v>1.5702087052954272</v>
      </c>
      <c r="R503">
        <f t="shared" ref="R503:R509" si="56">Q503/1.6518916672617/64*100</f>
        <v>1.4852372892534356</v>
      </c>
    </row>
    <row r="504" spans="16:18" x14ac:dyDescent="0.25">
      <c r="P504" t="s">
        <v>3468</v>
      </c>
      <c r="Q504">
        <v>1.5107674113711871</v>
      </c>
      <c r="R504">
        <f t="shared" si="56"/>
        <v>1.429012644745975</v>
      </c>
    </row>
    <row r="505" spans="16:18" x14ac:dyDescent="0.25">
      <c r="P505" t="s">
        <v>3469</v>
      </c>
      <c r="Q505">
        <v>1.491758236234501</v>
      </c>
      <c r="R505">
        <f t="shared" si="56"/>
        <v>1.4110321459398347</v>
      </c>
    </row>
    <row r="506" spans="16:18" x14ac:dyDescent="0.25">
      <c r="P506" t="s">
        <v>3470</v>
      </c>
      <c r="Q506">
        <v>1.4956086591466757</v>
      </c>
      <c r="R506">
        <f t="shared" si="56"/>
        <v>1.4146742042657576</v>
      </c>
    </row>
    <row r="507" spans="16:18" x14ac:dyDescent="0.25">
      <c r="P507" t="s">
        <v>3471</v>
      </c>
      <c r="Q507">
        <v>1.5083030207219514</v>
      </c>
      <c r="R507">
        <f t="shared" si="56"/>
        <v>1.4266816139249201</v>
      </c>
    </row>
    <row r="508" spans="16:18" x14ac:dyDescent="0.25">
      <c r="P508" t="s">
        <v>3472</v>
      </c>
      <c r="Q508">
        <v>1.5118774281556171</v>
      </c>
      <c r="R508">
        <f t="shared" si="56"/>
        <v>1.4300625932747104</v>
      </c>
    </row>
    <row r="509" spans="16:18" x14ac:dyDescent="0.25">
      <c r="P509" t="s">
        <v>3473</v>
      </c>
      <c r="Q509">
        <v>1.5206338803244015</v>
      </c>
      <c r="R509">
        <f t="shared" si="56"/>
        <v>1.4383451924214243</v>
      </c>
    </row>
    <row r="511" spans="16:18" x14ac:dyDescent="0.25">
      <c r="P511" t="s">
        <v>3474</v>
      </c>
      <c r="Q511">
        <v>1.87113219285522</v>
      </c>
      <c r="R511">
        <f>Q511/1.87113219285522/64*100</f>
        <v>1.5625</v>
      </c>
    </row>
    <row r="512" spans="16:18" x14ac:dyDescent="0.25">
      <c r="P512" t="s">
        <v>3475</v>
      </c>
      <c r="Q512">
        <v>1.9089798498491448</v>
      </c>
      <c r="R512">
        <f t="shared" ref="R512:R518" si="57">Q512/1.87113219285522/64*100</f>
        <v>1.5941049097326303</v>
      </c>
    </row>
    <row r="513" spans="16:18" x14ac:dyDescent="0.25">
      <c r="P513" t="s">
        <v>3476</v>
      </c>
      <c r="Q513">
        <v>1.9231367265526187</v>
      </c>
      <c r="R513">
        <f t="shared" si="57"/>
        <v>1.6059266933210061</v>
      </c>
    </row>
    <row r="514" spans="16:18" x14ac:dyDescent="0.25">
      <c r="P514" t="s">
        <v>3477</v>
      </c>
      <c r="Q514">
        <v>1.9280272627689388</v>
      </c>
      <c r="R514">
        <f t="shared" si="57"/>
        <v>1.6100105645018763</v>
      </c>
    </row>
    <row r="515" spans="16:18" x14ac:dyDescent="0.25">
      <c r="P515" t="s">
        <v>3478</v>
      </c>
      <c r="Q515">
        <v>1.9260766788639612</v>
      </c>
      <c r="R515">
        <f t="shared" si="57"/>
        <v>1.6083817178799407</v>
      </c>
    </row>
    <row r="516" spans="16:18" x14ac:dyDescent="0.25">
      <c r="P516" t="s">
        <v>3479</v>
      </c>
      <c r="Q516">
        <v>1.9096727298695331</v>
      </c>
      <c r="R516">
        <f t="shared" si="57"/>
        <v>1.5946835032900446</v>
      </c>
    </row>
    <row r="517" spans="16:18" x14ac:dyDescent="0.25">
      <c r="P517" t="s">
        <v>3480</v>
      </c>
      <c r="Q517">
        <v>1.9217059033052832</v>
      </c>
      <c r="R517">
        <f t="shared" si="57"/>
        <v>1.6047318759091216</v>
      </c>
    </row>
    <row r="518" spans="16:18" x14ac:dyDescent="0.25">
      <c r="P518" t="s">
        <v>3481</v>
      </c>
      <c r="Q518">
        <v>1.9206931929535507</v>
      </c>
      <c r="R518">
        <f t="shared" si="57"/>
        <v>1.6038862061426431</v>
      </c>
    </row>
    <row r="520" spans="16:18" x14ac:dyDescent="0.25">
      <c r="P520" t="s">
        <v>3482</v>
      </c>
      <c r="Q520">
        <v>1.43307678395805</v>
      </c>
      <c r="R520">
        <f>Q520/1.43307678395805/64*100</f>
        <v>1.5625</v>
      </c>
    </row>
    <row r="521" spans="16:18" x14ac:dyDescent="0.25">
      <c r="P521" t="s">
        <v>3483</v>
      </c>
      <c r="Q521">
        <v>1.4465569534723237</v>
      </c>
      <c r="R521">
        <f t="shared" ref="R521:R527" si="58">Q521/1.43307678395805/64*100</f>
        <v>1.5771975829221647</v>
      </c>
    </row>
    <row r="522" spans="16:18" x14ac:dyDescent="0.25">
      <c r="P522" t="s">
        <v>3484</v>
      </c>
      <c r="Q522">
        <v>1.4857801373125543</v>
      </c>
      <c r="R522">
        <f t="shared" si="58"/>
        <v>1.6199630686493791</v>
      </c>
    </row>
    <row r="523" spans="16:18" x14ac:dyDescent="0.25">
      <c r="P523" t="s">
        <v>3485</v>
      </c>
      <c r="Q523">
        <v>1.4909099369453203</v>
      </c>
      <c r="R523">
        <f t="shared" si="58"/>
        <v>1.6255561478311233</v>
      </c>
    </row>
    <row r="524" spans="16:18" x14ac:dyDescent="0.25">
      <c r="P524" t="s">
        <v>3486</v>
      </c>
      <c r="Q524">
        <v>1.495000431728658</v>
      </c>
      <c r="R524">
        <f t="shared" si="58"/>
        <v>1.6300160610545535</v>
      </c>
    </row>
    <row r="525" spans="16:18" x14ac:dyDescent="0.25">
      <c r="P525" t="s">
        <v>3487</v>
      </c>
      <c r="Q525">
        <v>1.4882364027373964</v>
      </c>
      <c r="R525">
        <f t="shared" si="58"/>
        <v>1.6226411629212825</v>
      </c>
    </row>
    <row r="526" spans="16:18" x14ac:dyDescent="0.25">
      <c r="P526" t="s">
        <v>3488</v>
      </c>
      <c r="Q526">
        <v>1.489659381619507</v>
      </c>
      <c r="R526">
        <f t="shared" si="58"/>
        <v>1.6241926530634623</v>
      </c>
    </row>
    <row r="527" spans="16:18" x14ac:dyDescent="0.25">
      <c r="P527" t="s">
        <v>3489</v>
      </c>
      <c r="Q527">
        <v>1.4846865549645716</v>
      </c>
      <c r="R527">
        <f t="shared" si="58"/>
        <v>1.618770723313909</v>
      </c>
    </row>
    <row r="529" spans="16:18" x14ac:dyDescent="0.25">
      <c r="P529" t="s">
        <v>3490</v>
      </c>
      <c r="Q529">
        <v>2.44009432233144</v>
      </c>
      <c r="R529">
        <f>Q529/2.44009432233144/64*100</f>
        <v>1.5625</v>
      </c>
    </row>
    <row r="530" spans="16:18" x14ac:dyDescent="0.25">
      <c r="P530" t="s">
        <v>3491</v>
      </c>
      <c r="Q530">
        <v>2.5886194559815294</v>
      </c>
      <c r="R530">
        <f t="shared" ref="R530:R536" si="59">Q530/2.44009432233144/64*100</f>
        <v>1.6576071928672529</v>
      </c>
    </row>
    <row r="531" spans="16:18" x14ac:dyDescent="0.25">
      <c r="P531" t="s">
        <v>3492</v>
      </c>
      <c r="Q531">
        <v>2.7222661267096142</v>
      </c>
      <c r="R531">
        <f t="shared" si="59"/>
        <v>1.7431870498020898</v>
      </c>
    </row>
    <row r="532" spans="16:18" x14ac:dyDescent="0.25">
      <c r="P532" t="s">
        <v>3493</v>
      </c>
      <c r="Q532">
        <v>2.7464445871468102</v>
      </c>
      <c r="R532">
        <f t="shared" si="59"/>
        <v>1.7586695842628977</v>
      </c>
    </row>
    <row r="533" spans="16:18" x14ac:dyDescent="0.25">
      <c r="P533" t="s">
        <v>3494</v>
      </c>
      <c r="Q533">
        <v>2.7440654700881137</v>
      </c>
      <c r="R533">
        <f t="shared" si="59"/>
        <v>1.7571461306938319</v>
      </c>
    </row>
    <row r="534" spans="16:18" x14ac:dyDescent="0.25">
      <c r="P534" t="s">
        <v>3495</v>
      </c>
      <c r="Q534">
        <v>2.7177332007311432</v>
      </c>
      <c r="R534">
        <f t="shared" si="59"/>
        <v>1.7402844174011449</v>
      </c>
    </row>
    <row r="535" spans="16:18" x14ac:dyDescent="0.25">
      <c r="P535" t="s">
        <v>3496</v>
      </c>
      <c r="Q535">
        <v>2.7242497333142746</v>
      </c>
      <c r="R535">
        <f t="shared" si="59"/>
        <v>1.7444572405858707</v>
      </c>
    </row>
    <row r="536" spans="16:18" x14ac:dyDescent="0.25">
      <c r="P536" t="s">
        <v>3497</v>
      </c>
      <c r="Q536">
        <v>2.7179500834039509</v>
      </c>
      <c r="R536">
        <f t="shared" si="59"/>
        <v>1.7404232969408251</v>
      </c>
    </row>
    <row r="538" spans="16:18" x14ac:dyDescent="0.25">
      <c r="P538" t="s">
        <v>3498</v>
      </c>
      <c r="Q538">
        <v>2.7114629985682801</v>
      </c>
      <c r="R538">
        <f>Q538/2.71146299856828/64*100</f>
        <v>1.5625</v>
      </c>
    </row>
    <row r="539" spans="16:18" x14ac:dyDescent="0.25">
      <c r="P539" t="s">
        <v>3499</v>
      </c>
      <c r="Q539">
        <v>2.707281202964233</v>
      </c>
      <c r="R539">
        <f t="shared" ref="R539:R545" si="60">Q539/2.71146299856828/64*100</f>
        <v>1.5600902102906167</v>
      </c>
    </row>
    <row r="540" spans="16:18" x14ac:dyDescent="0.25">
      <c r="P540" t="s">
        <v>3500</v>
      </c>
      <c r="Q540">
        <v>2.723311805969109</v>
      </c>
      <c r="R540">
        <f t="shared" si="60"/>
        <v>1.5693279602463952</v>
      </c>
    </row>
    <row r="541" spans="16:18" x14ac:dyDescent="0.25">
      <c r="P541" t="s">
        <v>3501</v>
      </c>
      <c r="Q541">
        <v>2.7060804771769673</v>
      </c>
      <c r="R541">
        <f t="shared" si="60"/>
        <v>1.5593982834438946</v>
      </c>
    </row>
    <row r="542" spans="16:18" x14ac:dyDescent="0.25">
      <c r="P542" t="s">
        <v>3502</v>
      </c>
      <c r="Q542">
        <v>2.7119647874867971</v>
      </c>
      <c r="R542">
        <f t="shared" si="60"/>
        <v>1.5627891594632113</v>
      </c>
    </row>
    <row r="543" spans="16:18" x14ac:dyDescent="0.25">
      <c r="P543" t="s">
        <v>3503</v>
      </c>
      <c r="Q543">
        <v>2.7049522167238567</v>
      </c>
      <c r="R543">
        <f t="shared" si="60"/>
        <v>1.5587481152657132</v>
      </c>
    </row>
    <row r="544" spans="16:18" x14ac:dyDescent="0.25">
      <c r="P544" t="s">
        <v>3504</v>
      </c>
      <c r="Q544">
        <v>2.7200621089958568</v>
      </c>
      <c r="R544">
        <f t="shared" si="60"/>
        <v>1.5674552990581774</v>
      </c>
    </row>
    <row r="545" spans="16:18" x14ac:dyDescent="0.25">
      <c r="P545" t="s">
        <v>3505</v>
      </c>
      <c r="Q545">
        <v>2.7312975990113615</v>
      </c>
      <c r="R545">
        <f t="shared" si="60"/>
        <v>1.5739298307624625</v>
      </c>
    </row>
    <row r="547" spans="16:18" x14ac:dyDescent="0.25">
      <c r="P547" t="s">
        <v>3506</v>
      </c>
      <c r="Q547">
        <v>2.5533933506335198</v>
      </c>
      <c r="R547">
        <f>Q547/2.55339335063352/64*100</f>
        <v>1.5625</v>
      </c>
    </row>
    <row r="548" spans="16:18" x14ac:dyDescent="0.25">
      <c r="P548" t="s">
        <v>3507</v>
      </c>
      <c r="Q548">
        <v>2.4649535011085955</v>
      </c>
      <c r="R548">
        <f t="shared" ref="R548:R554" si="61">Q548/2.55339335063352/64*100</f>
        <v>1.508380933367196</v>
      </c>
    </row>
    <row r="549" spans="16:18" x14ac:dyDescent="0.25">
      <c r="P549" t="s">
        <v>3508</v>
      </c>
      <c r="Q549">
        <v>2.4123163869610931</v>
      </c>
      <c r="R549">
        <f t="shared" si="61"/>
        <v>1.4761706627345625</v>
      </c>
    </row>
    <row r="550" spans="16:18" x14ac:dyDescent="0.25">
      <c r="P550" t="s">
        <v>3509</v>
      </c>
      <c r="Q550">
        <v>2.3862027088704818</v>
      </c>
      <c r="R550">
        <f t="shared" si="61"/>
        <v>1.4601908991754318</v>
      </c>
    </row>
    <row r="551" spans="16:18" x14ac:dyDescent="0.25">
      <c r="P551" t="s">
        <v>3510</v>
      </c>
      <c r="Q551">
        <v>2.3889198825829663</v>
      </c>
      <c r="R551">
        <f t="shared" si="61"/>
        <v>1.4618536214209892</v>
      </c>
    </row>
    <row r="552" spans="16:18" x14ac:dyDescent="0.25">
      <c r="P552" t="s">
        <v>3511</v>
      </c>
      <c r="Q552">
        <v>2.3849246438611051</v>
      </c>
      <c r="R552">
        <f t="shared" si="61"/>
        <v>1.4594088118496951</v>
      </c>
    </row>
    <row r="553" spans="16:18" x14ac:dyDescent="0.25">
      <c r="P553" t="s">
        <v>3512</v>
      </c>
      <c r="Q553">
        <v>2.4144205987279372</v>
      </c>
      <c r="R553">
        <f t="shared" si="61"/>
        <v>1.4774582946949411</v>
      </c>
    </row>
    <row r="554" spans="16:18" x14ac:dyDescent="0.25">
      <c r="P554" t="s">
        <v>3513</v>
      </c>
      <c r="Q554">
        <v>2.4159804214773555</v>
      </c>
      <c r="R554">
        <f t="shared" si="61"/>
        <v>1.4784127982560009</v>
      </c>
    </row>
    <row r="556" spans="16:18" x14ac:dyDescent="0.25">
      <c r="P556" t="s">
        <v>3514</v>
      </c>
      <c r="Q556">
        <v>1.6732345877967101</v>
      </c>
      <c r="R556">
        <f>Q556/1.67323458779671/64*100</f>
        <v>1.5625</v>
      </c>
    </row>
    <row r="557" spans="16:18" x14ac:dyDescent="0.25">
      <c r="P557" t="s">
        <v>3515</v>
      </c>
      <c r="Q557">
        <v>1.5869398979955898</v>
      </c>
      <c r="R557">
        <f t="shared" ref="R557:R563" si="62">Q557/1.67323458779671/64*100</f>
        <v>1.4819162887872166</v>
      </c>
    </row>
    <row r="558" spans="16:18" x14ac:dyDescent="0.25">
      <c r="P558" t="s">
        <v>3516</v>
      </c>
      <c r="Q558">
        <v>1.5321294988027097</v>
      </c>
      <c r="R558">
        <f t="shared" si="62"/>
        <v>1.4307332392832937</v>
      </c>
    </row>
    <row r="559" spans="16:18" x14ac:dyDescent="0.25">
      <c r="P559" t="s">
        <v>3517</v>
      </c>
      <c r="Q559">
        <v>1.5118838017633709</v>
      </c>
      <c r="R559">
        <f t="shared" si="62"/>
        <v>1.4118274015396324</v>
      </c>
    </row>
    <row r="560" spans="16:18" x14ac:dyDescent="0.25">
      <c r="P560" t="s">
        <v>3518</v>
      </c>
      <c r="Q560">
        <v>1.5192712439054461</v>
      </c>
      <c r="R560">
        <f t="shared" si="62"/>
        <v>1.4187259431016928</v>
      </c>
    </row>
    <row r="561" spans="16:18" x14ac:dyDescent="0.25">
      <c r="P561" t="s">
        <v>3519</v>
      </c>
      <c r="Q561">
        <v>1.527186905917989</v>
      </c>
      <c r="R561">
        <f t="shared" si="62"/>
        <v>1.4261177469675719</v>
      </c>
    </row>
    <row r="562" spans="16:18" x14ac:dyDescent="0.25">
      <c r="P562" t="s">
        <v>3520</v>
      </c>
      <c r="Q562">
        <v>1.5346125482525323</v>
      </c>
      <c r="R562">
        <f t="shared" si="62"/>
        <v>1.4330519606351257</v>
      </c>
    </row>
    <row r="563" spans="16:18" x14ac:dyDescent="0.25">
      <c r="P563" t="s">
        <v>3521</v>
      </c>
      <c r="Q563">
        <v>1.5400767423219262</v>
      </c>
      <c r="R563">
        <f t="shared" si="62"/>
        <v>1.4381545345931923</v>
      </c>
    </row>
    <row r="565" spans="16:18" x14ac:dyDescent="0.25">
      <c r="P565" t="s">
        <v>3522</v>
      </c>
      <c r="Q565">
        <v>2.5130528854464602</v>
      </c>
      <c r="R565">
        <f>Q565/2.51305288544646/64*100</f>
        <v>1.5625</v>
      </c>
    </row>
    <row r="566" spans="16:18" x14ac:dyDescent="0.25">
      <c r="P566" t="s">
        <v>3523</v>
      </c>
      <c r="Q566">
        <v>2.5177935808274734</v>
      </c>
      <c r="R566">
        <f t="shared" ref="R566:R572" si="63">Q566/2.51305288544646/64*100</f>
        <v>1.5654475450261038</v>
      </c>
    </row>
    <row r="567" spans="16:18" x14ac:dyDescent="0.25">
      <c r="P567" t="s">
        <v>3524</v>
      </c>
      <c r="Q567">
        <v>2.5497959525423179</v>
      </c>
      <c r="R567">
        <f t="shared" si="63"/>
        <v>1.5853451389422624</v>
      </c>
    </row>
    <row r="568" spans="16:18" x14ac:dyDescent="0.25">
      <c r="P568" t="s">
        <v>3525</v>
      </c>
      <c r="Q568">
        <v>2.5447791439396341</v>
      </c>
      <c r="R568">
        <f t="shared" si="63"/>
        <v>1.5822259194912556</v>
      </c>
    </row>
    <row r="569" spans="16:18" x14ac:dyDescent="0.25">
      <c r="P569" t="s">
        <v>3526</v>
      </c>
      <c r="Q569">
        <v>2.5509772367363532</v>
      </c>
      <c r="R569">
        <f t="shared" si="63"/>
        <v>1.5860796067936431</v>
      </c>
    </row>
    <row r="570" spans="16:18" x14ac:dyDescent="0.25">
      <c r="P570" t="s">
        <v>3527</v>
      </c>
      <c r="Q570">
        <v>2.5387496253538271</v>
      </c>
      <c r="R570">
        <f t="shared" si="63"/>
        <v>1.5784770438329345</v>
      </c>
    </row>
    <row r="571" spans="16:18" x14ac:dyDescent="0.25">
      <c r="P571" t="s">
        <v>3528</v>
      </c>
      <c r="Q571">
        <v>2.551686841019126</v>
      </c>
      <c r="R571">
        <f t="shared" si="63"/>
        <v>1.5865208059018088</v>
      </c>
    </row>
    <row r="572" spans="16:18" x14ac:dyDescent="0.25">
      <c r="P572" t="s">
        <v>3529</v>
      </c>
      <c r="Q572">
        <v>2.5545851885645807</v>
      </c>
      <c r="R572">
        <f t="shared" si="63"/>
        <v>1.5883228642930187</v>
      </c>
    </row>
    <row r="574" spans="16:18" x14ac:dyDescent="0.25">
      <c r="P574" t="s">
        <v>3530</v>
      </c>
      <c r="Q574">
        <v>3.5399713725157</v>
      </c>
      <c r="R574">
        <f>Q574/3.5399713725157/64*100</f>
        <v>1.5625</v>
      </c>
    </row>
    <row r="575" spans="16:18" x14ac:dyDescent="0.25">
      <c r="P575" t="s">
        <v>3531</v>
      </c>
      <c r="Q575">
        <v>3.2896772612580949</v>
      </c>
      <c r="R575">
        <f t="shared" ref="R575:R581" si="64">Q575/3.5399713725157/64*100</f>
        <v>1.4520232453357154</v>
      </c>
    </row>
    <row r="576" spans="16:18" x14ac:dyDescent="0.25">
      <c r="P576" t="s">
        <v>3532</v>
      </c>
      <c r="Q576">
        <v>3.0951164474122574</v>
      </c>
      <c r="R576">
        <f t="shared" si="64"/>
        <v>1.3661464854290155</v>
      </c>
    </row>
    <row r="577" spans="16:18" x14ac:dyDescent="0.25">
      <c r="P577" t="s">
        <v>3533</v>
      </c>
      <c r="Q577">
        <v>3.0315267654223637</v>
      </c>
      <c r="R577">
        <f t="shared" si="64"/>
        <v>1.338078778757535</v>
      </c>
    </row>
    <row r="578" spans="16:18" x14ac:dyDescent="0.25">
      <c r="P578" t="s">
        <v>3534</v>
      </c>
      <c r="Q578">
        <v>3.0509420544935102</v>
      </c>
      <c r="R578">
        <f t="shared" si="64"/>
        <v>1.3466484495207502</v>
      </c>
    </row>
    <row r="579" spans="16:18" x14ac:dyDescent="0.25">
      <c r="P579" t="s">
        <v>3535</v>
      </c>
      <c r="Q579">
        <v>3.0802993145602846</v>
      </c>
      <c r="R579">
        <f t="shared" si="64"/>
        <v>1.3596063844945963</v>
      </c>
    </row>
    <row r="580" spans="16:18" x14ac:dyDescent="0.25">
      <c r="P580" t="s">
        <v>3536</v>
      </c>
      <c r="Q580">
        <v>3.0906171683920967</v>
      </c>
      <c r="R580">
        <f t="shared" si="64"/>
        <v>1.3641605587846413</v>
      </c>
    </row>
    <row r="581" spans="16:18" x14ac:dyDescent="0.25">
      <c r="P581" t="s">
        <v>3537</v>
      </c>
      <c r="Q581">
        <v>3.1366261194735263</v>
      </c>
      <c r="R581">
        <f t="shared" si="64"/>
        <v>1.3844683461930025</v>
      </c>
    </row>
    <row r="582" spans="16:18" x14ac:dyDescent="0.25">
      <c r="Q582">
        <f>SUM(Q7:Q581)</f>
        <v>800.00000000000011</v>
      </c>
      <c r="R582">
        <f>SUM(R7:R581)</f>
        <v>802.8104915917944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M3"/>
  <sheetViews>
    <sheetView workbookViewId="0"/>
  </sheetViews>
  <sheetFormatPr defaultRowHeight="15" x14ac:dyDescent="0.25"/>
  <sheetData>
    <row r="1" spans="1:455" x14ac:dyDescent="0.25"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178</v>
      </c>
      <c r="AC1" s="1" t="s">
        <v>179</v>
      </c>
      <c r="AD1" s="1" t="s">
        <v>180</v>
      </c>
      <c r="AE1" s="1" t="s">
        <v>181</v>
      </c>
      <c r="AF1" s="1" t="s">
        <v>182</v>
      </c>
      <c r="AG1" s="1" t="s">
        <v>183</v>
      </c>
      <c r="AH1" s="1" t="s">
        <v>184</v>
      </c>
      <c r="AI1" s="1" t="s">
        <v>185</v>
      </c>
      <c r="AJ1" s="1" t="s">
        <v>186</v>
      </c>
      <c r="AK1" s="1" t="s">
        <v>187</v>
      </c>
      <c r="AL1" s="1" t="s">
        <v>188</v>
      </c>
      <c r="AM1" s="1" t="s">
        <v>189</v>
      </c>
      <c r="AN1" s="1" t="s">
        <v>190</v>
      </c>
      <c r="AO1" s="1" t="s">
        <v>191</v>
      </c>
      <c r="AP1" s="1" t="s">
        <v>192</v>
      </c>
      <c r="AQ1" s="1" t="s">
        <v>193</v>
      </c>
      <c r="AR1" s="1" t="s">
        <v>194</v>
      </c>
      <c r="AS1" s="1" t="s">
        <v>195</v>
      </c>
      <c r="AT1" s="1" t="s">
        <v>196</v>
      </c>
      <c r="AU1" s="1" t="s">
        <v>197</v>
      </c>
      <c r="AV1" s="1" t="s">
        <v>198</v>
      </c>
      <c r="AW1" s="1" t="s">
        <v>199</v>
      </c>
      <c r="AX1" s="1" t="s">
        <v>200</v>
      </c>
      <c r="AY1" s="1" t="s">
        <v>201</v>
      </c>
      <c r="AZ1" s="1" t="s">
        <v>202</v>
      </c>
      <c r="BA1" s="1" t="s">
        <v>203</v>
      </c>
      <c r="BB1" s="1" t="s">
        <v>204</v>
      </c>
      <c r="BC1" s="1" t="s">
        <v>205</v>
      </c>
      <c r="BD1" s="1" t="s">
        <v>206</v>
      </c>
      <c r="BE1" s="1" t="s">
        <v>207</v>
      </c>
      <c r="BF1" s="1" t="s">
        <v>208</v>
      </c>
      <c r="BG1" s="1" t="s">
        <v>209</v>
      </c>
      <c r="BH1" s="1" t="s">
        <v>210</v>
      </c>
      <c r="BI1" s="1" t="s">
        <v>211</v>
      </c>
      <c r="BJ1" s="1" t="s">
        <v>212</v>
      </c>
      <c r="BK1" s="1" t="s">
        <v>213</v>
      </c>
      <c r="BL1" s="1" t="s">
        <v>214</v>
      </c>
      <c r="BM1" s="1" t="s">
        <v>215</v>
      </c>
      <c r="BN1" s="1" t="s">
        <v>216</v>
      </c>
      <c r="BO1" s="1" t="s">
        <v>217</v>
      </c>
      <c r="BP1" s="1" t="s">
        <v>218</v>
      </c>
      <c r="BQ1" s="1" t="s">
        <v>219</v>
      </c>
      <c r="BR1" s="1" t="s">
        <v>220</v>
      </c>
      <c r="BS1" s="1" t="s">
        <v>221</v>
      </c>
      <c r="BT1" s="1" t="s">
        <v>222</v>
      </c>
      <c r="BU1" s="1" t="s">
        <v>223</v>
      </c>
      <c r="BV1" s="1" t="s">
        <v>224</v>
      </c>
      <c r="BW1" s="1" t="s">
        <v>225</v>
      </c>
      <c r="BX1" s="1" t="s">
        <v>226</v>
      </c>
      <c r="BY1" s="1" t="s">
        <v>227</v>
      </c>
      <c r="BZ1" s="1" t="s">
        <v>228</v>
      </c>
      <c r="CA1" s="1" t="s">
        <v>229</v>
      </c>
      <c r="CB1" s="1" t="s">
        <v>230</v>
      </c>
      <c r="CC1" s="1" t="s">
        <v>231</v>
      </c>
      <c r="CD1" s="1" t="s">
        <v>232</v>
      </c>
      <c r="CE1" s="1" t="s">
        <v>233</v>
      </c>
      <c r="CF1" s="1" t="s">
        <v>234</v>
      </c>
      <c r="CG1" s="1" t="s">
        <v>235</v>
      </c>
      <c r="CH1" s="1" t="s">
        <v>236</v>
      </c>
      <c r="CI1" s="1" t="s">
        <v>237</v>
      </c>
      <c r="CJ1" s="1" t="s">
        <v>238</v>
      </c>
      <c r="CK1" s="1" t="s">
        <v>239</v>
      </c>
      <c r="CL1" s="1" t="s">
        <v>240</v>
      </c>
      <c r="CM1" s="1" t="s">
        <v>241</v>
      </c>
      <c r="CN1" s="1" t="s">
        <v>242</v>
      </c>
      <c r="CO1" s="1" t="s">
        <v>243</v>
      </c>
      <c r="CP1" s="1" t="s">
        <v>244</v>
      </c>
      <c r="CQ1" s="1" t="s">
        <v>245</v>
      </c>
      <c r="CR1" s="1" t="s">
        <v>246</v>
      </c>
      <c r="CS1" s="1" t="s">
        <v>247</v>
      </c>
      <c r="CT1" s="1" t="s">
        <v>248</v>
      </c>
      <c r="CU1" s="1" t="s">
        <v>249</v>
      </c>
      <c r="CV1" s="1" t="s">
        <v>250</v>
      </c>
      <c r="CW1" s="1" t="s">
        <v>251</v>
      </c>
      <c r="CX1" s="1" t="s">
        <v>252</v>
      </c>
      <c r="CY1" s="1" t="s">
        <v>253</v>
      </c>
      <c r="CZ1" s="1" t="s">
        <v>254</v>
      </c>
      <c r="DA1" s="1" t="s">
        <v>255</v>
      </c>
      <c r="DB1" s="1" t="s">
        <v>256</v>
      </c>
      <c r="DC1" s="1" t="s">
        <v>257</v>
      </c>
      <c r="DD1" s="1" t="s">
        <v>258</v>
      </c>
      <c r="DE1" s="1" t="s">
        <v>259</v>
      </c>
      <c r="DF1" s="1" t="s">
        <v>260</v>
      </c>
      <c r="DG1" s="1" t="s">
        <v>261</v>
      </c>
      <c r="DH1" s="1" t="s">
        <v>262</v>
      </c>
      <c r="DI1" s="1" t="s">
        <v>263</v>
      </c>
      <c r="DJ1" s="1" t="s">
        <v>264</v>
      </c>
      <c r="DK1" s="1" t="s">
        <v>265</v>
      </c>
      <c r="DL1" s="1" t="s">
        <v>266</v>
      </c>
      <c r="DM1" s="1" t="s">
        <v>267</v>
      </c>
      <c r="DN1" s="1" t="s">
        <v>268</v>
      </c>
      <c r="DO1" s="1" t="s">
        <v>269</v>
      </c>
      <c r="DP1" s="1" t="s">
        <v>270</v>
      </c>
      <c r="DQ1" s="1" t="s">
        <v>271</v>
      </c>
      <c r="DR1" s="1" t="s">
        <v>272</v>
      </c>
      <c r="DS1" s="1" t="s">
        <v>273</v>
      </c>
      <c r="DT1" s="1" t="s">
        <v>274</v>
      </c>
      <c r="DU1" s="1" t="s">
        <v>275</v>
      </c>
      <c r="DV1" s="1" t="s">
        <v>276</v>
      </c>
      <c r="DW1" s="1" t="s">
        <v>277</v>
      </c>
      <c r="DX1" s="1" t="s">
        <v>278</v>
      </c>
      <c r="DY1" s="1" t="s">
        <v>279</v>
      </c>
      <c r="DZ1" s="1" t="s">
        <v>280</v>
      </c>
      <c r="EA1" s="1" t="s">
        <v>281</v>
      </c>
      <c r="EB1" s="1" t="s">
        <v>282</v>
      </c>
      <c r="EC1" s="1" t="s">
        <v>283</v>
      </c>
      <c r="ED1" s="1" t="s">
        <v>284</v>
      </c>
      <c r="EE1" s="1" t="s">
        <v>285</v>
      </c>
      <c r="EF1" s="1" t="s">
        <v>286</v>
      </c>
      <c r="EG1" s="1" t="s">
        <v>287</v>
      </c>
      <c r="EH1" s="1" t="s">
        <v>288</v>
      </c>
      <c r="EI1" s="1" t="s">
        <v>289</v>
      </c>
      <c r="EJ1" s="1" t="s">
        <v>290</v>
      </c>
      <c r="EK1" s="1" t="s">
        <v>291</v>
      </c>
      <c r="EL1" s="1" t="s">
        <v>292</v>
      </c>
      <c r="EM1" s="1" t="s">
        <v>293</v>
      </c>
      <c r="EN1" s="1" t="s">
        <v>294</v>
      </c>
      <c r="EO1" s="1" t="s">
        <v>295</v>
      </c>
      <c r="EP1" s="1" t="s">
        <v>296</v>
      </c>
      <c r="EQ1" s="1" t="s">
        <v>297</v>
      </c>
      <c r="ER1" s="1" t="s">
        <v>298</v>
      </c>
      <c r="ES1" s="1" t="s">
        <v>299</v>
      </c>
      <c r="ET1" s="1" t="s">
        <v>300</v>
      </c>
      <c r="EU1" s="1" t="s">
        <v>301</v>
      </c>
      <c r="EV1" s="1" t="s">
        <v>302</v>
      </c>
      <c r="EW1" s="1" t="s">
        <v>303</v>
      </c>
      <c r="EX1" s="1" t="s">
        <v>304</v>
      </c>
      <c r="EY1" s="1" t="s">
        <v>305</v>
      </c>
      <c r="EZ1" s="1" t="s">
        <v>306</v>
      </c>
      <c r="FA1" s="1" t="s">
        <v>307</v>
      </c>
      <c r="FB1" s="1" t="s">
        <v>308</v>
      </c>
      <c r="FC1" s="1" t="s">
        <v>309</v>
      </c>
      <c r="FD1" s="1" t="s">
        <v>310</v>
      </c>
      <c r="FE1" s="1" t="s">
        <v>311</v>
      </c>
      <c r="FF1" s="1" t="s">
        <v>312</v>
      </c>
      <c r="FG1" s="1" t="s">
        <v>313</v>
      </c>
      <c r="FH1" s="1" t="s">
        <v>314</v>
      </c>
      <c r="FI1" s="1" t="s">
        <v>315</v>
      </c>
      <c r="FJ1" s="1" t="s">
        <v>316</v>
      </c>
      <c r="FK1" s="1" t="s">
        <v>317</v>
      </c>
      <c r="FL1" s="1" t="s">
        <v>318</v>
      </c>
      <c r="FM1" s="1" t="s">
        <v>319</v>
      </c>
      <c r="FN1" s="1" t="s">
        <v>320</v>
      </c>
      <c r="FO1" s="1" t="s">
        <v>321</v>
      </c>
      <c r="FP1" s="1" t="s">
        <v>322</v>
      </c>
      <c r="FQ1" s="1" t="s">
        <v>323</v>
      </c>
      <c r="FR1" s="1" t="s">
        <v>324</v>
      </c>
      <c r="FS1" s="1" t="s">
        <v>325</v>
      </c>
      <c r="FT1" s="1" t="s">
        <v>326</v>
      </c>
      <c r="FU1" s="1" t="s">
        <v>327</v>
      </c>
      <c r="FV1" s="1" t="s">
        <v>328</v>
      </c>
      <c r="FW1" s="1" t="s">
        <v>329</v>
      </c>
      <c r="FX1" s="1" t="s">
        <v>330</v>
      </c>
      <c r="FY1" s="1" t="s">
        <v>331</v>
      </c>
      <c r="FZ1" s="1" t="s">
        <v>332</v>
      </c>
      <c r="GA1" s="1" t="s">
        <v>333</v>
      </c>
      <c r="GB1" s="1" t="s">
        <v>334</v>
      </c>
      <c r="GC1" s="1" t="s">
        <v>335</v>
      </c>
      <c r="GD1" s="1" t="s">
        <v>336</v>
      </c>
      <c r="GE1" s="1" t="s">
        <v>337</v>
      </c>
      <c r="GF1" s="1" t="s">
        <v>338</v>
      </c>
      <c r="GG1" s="1" t="s">
        <v>339</v>
      </c>
      <c r="GH1" s="1" t="s">
        <v>340</v>
      </c>
      <c r="GI1" s="1" t="s">
        <v>341</v>
      </c>
      <c r="GJ1" s="1" t="s">
        <v>342</v>
      </c>
      <c r="GK1" s="1" t="s">
        <v>343</v>
      </c>
      <c r="GL1" s="1" t="s">
        <v>344</v>
      </c>
      <c r="GM1" s="1" t="s">
        <v>345</v>
      </c>
      <c r="GN1" s="1" t="s">
        <v>346</v>
      </c>
      <c r="GO1" s="1" t="s">
        <v>347</v>
      </c>
      <c r="GP1" s="1" t="s">
        <v>348</v>
      </c>
      <c r="GQ1" s="1" t="s">
        <v>349</v>
      </c>
      <c r="GR1" s="1" t="s">
        <v>350</v>
      </c>
      <c r="GS1" s="1" t="s">
        <v>351</v>
      </c>
      <c r="GT1" s="1" t="s">
        <v>352</v>
      </c>
      <c r="GU1" s="1" t="s">
        <v>353</v>
      </c>
      <c r="GV1" s="1" t="s">
        <v>354</v>
      </c>
      <c r="GW1" s="1" t="s">
        <v>355</v>
      </c>
      <c r="GX1" s="1" t="s">
        <v>356</v>
      </c>
      <c r="GY1" s="1" t="s">
        <v>357</v>
      </c>
      <c r="GZ1" s="1" t="s">
        <v>358</v>
      </c>
      <c r="HA1" s="1" t="s">
        <v>359</v>
      </c>
      <c r="HB1" s="1" t="s">
        <v>360</v>
      </c>
      <c r="HC1" s="1" t="s">
        <v>361</v>
      </c>
      <c r="HD1" s="1" t="s">
        <v>362</v>
      </c>
      <c r="HE1" s="1" t="s">
        <v>363</v>
      </c>
      <c r="HF1" s="1" t="s">
        <v>364</v>
      </c>
      <c r="HG1" s="1" t="s">
        <v>365</v>
      </c>
      <c r="HH1" s="1" t="s">
        <v>366</v>
      </c>
      <c r="HI1" s="1" t="s">
        <v>367</v>
      </c>
      <c r="HJ1" s="1" t="s">
        <v>368</v>
      </c>
      <c r="HK1" s="1" t="s">
        <v>369</v>
      </c>
      <c r="HL1" s="1" t="s">
        <v>370</v>
      </c>
      <c r="HM1" s="1" t="s">
        <v>371</v>
      </c>
      <c r="HN1" s="1" t="s">
        <v>372</v>
      </c>
      <c r="HO1" s="1" t="s">
        <v>373</v>
      </c>
      <c r="HP1" s="1" t="s">
        <v>374</v>
      </c>
      <c r="HQ1" s="1" t="s">
        <v>375</v>
      </c>
      <c r="HR1" s="1" t="s">
        <v>376</v>
      </c>
      <c r="HS1" s="1" t="s">
        <v>377</v>
      </c>
      <c r="HT1" s="1" t="s">
        <v>378</v>
      </c>
      <c r="HU1" s="1" t="s">
        <v>379</v>
      </c>
      <c r="HV1" s="1" t="s">
        <v>380</v>
      </c>
      <c r="HW1" s="1" t="s">
        <v>381</v>
      </c>
      <c r="HX1" s="1" t="s">
        <v>382</v>
      </c>
      <c r="HY1" s="1" t="s">
        <v>383</v>
      </c>
      <c r="HZ1" s="1" t="s">
        <v>384</v>
      </c>
      <c r="IA1" s="1" t="s">
        <v>385</v>
      </c>
      <c r="IB1" s="1" t="s">
        <v>386</v>
      </c>
      <c r="IC1" s="1" t="s">
        <v>387</v>
      </c>
      <c r="ID1" s="1" t="s">
        <v>388</v>
      </c>
      <c r="IE1" s="1" t="s">
        <v>389</v>
      </c>
      <c r="IF1" s="1" t="s">
        <v>390</v>
      </c>
      <c r="IG1" s="1" t="s">
        <v>391</v>
      </c>
      <c r="IH1" s="1" t="s">
        <v>392</v>
      </c>
      <c r="II1" s="1" t="s">
        <v>393</v>
      </c>
      <c r="IJ1" s="1" t="s">
        <v>394</v>
      </c>
      <c r="IK1" s="1" t="s">
        <v>395</v>
      </c>
      <c r="IL1" s="1" t="s">
        <v>396</v>
      </c>
      <c r="IM1" s="1" t="s">
        <v>397</v>
      </c>
      <c r="IN1" s="1" t="s">
        <v>398</v>
      </c>
      <c r="IO1" s="1" t="s">
        <v>399</v>
      </c>
      <c r="IP1" s="1" t="s">
        <v>400</v>
      </c>
      <c r="IQ1" s="1" t="s">
        <v>401</v>
      </c>
      <c r="IR1" s="1" t="s">
        <v>402</v>
      </c>
      <c r="IS1" s="1" t="s">
        <v>403</v>
      </c>
      <c r="IT1" s="1" t="s">
        <v>404</v>
      </c>
      <c r="IU1" s="1" t="s">
        <v>405</v>
      </c>
      <c r="IV1" s="1" t="s">
        <v>406</v>
      </c>
      <c r="IW1" s="1" t="s">
        <v>407</v>
      </c>
      <c r="IX1" s="1" t="s">
        <v>408</v>
      </c>
      <c r="IY1" s="1" t="s">
        <v>409</v>
      </c>
      <c r="IZ1" s="1" t="s">
        <v>410</v>
      </c>
      <c r="JA1" s="1" t="s">
        <v>411</v>
      </c>
      <c r="JB1" s="1" t="s">
        <v>412</v>
      </c>
      <c r="JC1" s="1" t="s">
        <v>413</v>
      </c>
      <c r="JD1" s="1" t="s">
        <v>414</v>
      </c>
      <c r="JE1" s="1" t="s">
        <v>415</v>
      </c>
      <c r="JF1" s="1" t="s">
        <v>416</v>
      </c>
      <c r="JG1" s="1" t="s">
        <v>417</v>
      </c>
      <c r="JH1" s="1" t="s">
        <v>418</v>
      </c>
      <c r="JI1" s="1" t="s">
        <v>419</v>
      </c>
      <c r="JJ1" s="1" t="s">
        <v>420</v>
      </c>
      <c r="JK1" s="1" t="s">
        <v>421</v>
      </c>
      <c r="JL1" s="1" t="s">
        <v>422</v>
      </c>
      <c r="JM1" s="1" t="s">
        <v>423</v>
      </c>
      <c r="JN1" s="1" t="s">
        <v>424</v>
      </c>
      <c r="JO1" s="1" t="s">
        <v>425</v>
      </c>
      <c r="JP1" s="1" t="s">
        <v>426</v>
      </c>
      <c r="JQ1" s="1" t="s">
        <v>427</v>
      </c>
      <c r="JR1" s="1" t="s">
        <v>428</v>
      </c>
      <c r="JS1" s="1" t="s">
        <v>429</v>
      </c>
      <c r="JT1" s="1" t="s">
        <v>430</v>
      </c>
      <c r="JU1" s="1" t="s">
        <v>431</v>
      </c>
      <c r="JV1" s="1" t="s">
        <v>432</v>
      </c>
      <c r="JW1" s="1" t="s">
        <v>433</v>
      </c>
      <c r="JX1" s="1" t="s">
        <v>434</v>
      </c>
      <c r="JY1" s="1" t="s">
        <v>435</v>
      </c>
      <c r="JZ1" s="1" t="s">
        <v>436</v>
      </c>
      <c r="KA1" s="1" t="s">
        <v>437</v>
      </c>
      <c r="KB1" s="1" t="s">
        <v>438</v>
      </c>
      <c r="KC1" s="1" t="s">
        <v>439</v>
      </c>
      <c r="KD1" s="1" t="s">
        <v>440</v>
      </c>
      <c r="KE1" s="1" t="s">
        <v>441</v>
      </c>
      <c r="KF1" s="1" t="s">
        <v>442</v>
      </c>
      <c r="KG1" s="1" t="s">
        <v>443</v>
      </c>
      <c r="KH1" s="1" t="s">
        <v>444</v>
      </c>
      <c r="KI1" s="1" t="s">
        <v>445</v>
      </c>
      <c r="KJ1" s="1" t="s">
        <v>446</v>
      </c>
      <c r="KK1" s="1" t="s">
        <v>447</v>
      </c>
      <c r="KL1" s="1" t="s">
        <v>448</v>
      </c>
      <c r="KM1" s="1" t="s">
        <v>449</v>
      </c>
      <c r="KN1" s="1" t="s">
        <v>450</v>
      </c>
      <c r="KO1" s="1" t="s">
        <v>451</v>
      </c>
      <c r="KP1" s="1" t="s">
        <v>452</v>
      </c>
      <c r="KQ1" s="1" t="s">
        <v>453</v>
      </c>
      <c r="KR1" s="1" t="s">
        <v>454</v>
      </c>
      <c r="KS1" s="1" t="s">
        <v>455</v>
      </c>
      <c r="KT1" s="1" t="s">
        <v>456</v>
      </c>
      <c r="KU1" s="1" t="s">
        <v>457</v>
      </c>
      <c r="KV1" s="1" t="s">
        <v>458</v>
      </c>
      <c r="KW1" s="1" t="s">
        <v>459</v>
      </c>
      <c r="KX1" s="1" t="s">
        <v>460</v>
      </c>
      <c r="KY1" s="1" t="s">
        <v>461</v>
      </c>
      <c r="KZ1" s="1" t="s">
        <v>462</v>
      </c>
      <c r="LA1" s="1" t="s">
        <v>463</v>
      </c>
      <c r="LB1" s="1" t="s">
        <v>464</v>
      </c>
      <c r="LC1" s="1" t="s">
        <v>465</v>
      </c>
      <c r="LD1" s="1" t="s">
        <v>466</v>
      </c>
      <c r="LE1" s="1" t="s">
        <v>467</v>
      </c>
      <c r="LF1" s="1" t="s">
        <v>468</v>
      </c>
      <c r="LG1" s="1" t="s">
        <v>469</v>
      </c>
      <c r="LH1" s="1" t="s">
        <v>470</v>
      </c>
      <c r="LI1" s="1" t="s">
        <v>471</v>
      </c>
      <c r="LJ1" s="1" t="s">
        <v>472</v>
      </c>
      <c r="LK1" s="1" t="s">
        <v>473</v>
      </c>
      <c r="LL1" s="1" t="s">
        <v>474</v>
      </c>
      <c r="LM1" s="1" t="s">
        <v>475</v>
      </c>
      <c r="LN1" s="1" t="s">
        <v>476</v>
      </c>
      <c r="LO1" s="1" t="s">
        <v>477</v>
      </c>
      <c r="LP1" s="1" t="s">
        <v>478</v>
      </c>
      <c r="LQ1" s="1" t="s">
        <v>479</v>
      </c>
      <c r="LR1" s="1" t="s">
        <v>480</v>
      </c>
      <c r="LS1" s="1" t="s">
        <v>481</v>
      </c>
      <c r="LT1" s="1" t="s">
        <v>482</v>
      </c>
      <c r="LU1" s="1" t="s">
        <v>483</v>
      </c>
      <c r="LV1" s="1" t="s">
        <v>484</v>
      </c>
      <c r="LW1" s="1" t="s">
        <v>485</v>
      </c>
      <c r="LX1" s="1" t="s">
        <v>486</v>
      </c>
      <c r="LY1" s="1" t="s">
        <v>487</v>
      </c>
      <c r="LZ1" s="1" t="s">
        <v>488</v>
      </c>
      <c r="MA1" s="1" t="s">
        <v>489</v>
      </c>
      <c r="MB1" s="1" t="s">
        <v>490</v>
      </c>
      <c r="MC1" s="1" t="s">
        <v>491</v>
      </c>
      <c r="MD1" s="1" t="s">
        <v>492</v>
      </c>
      <c r="ME1" s="1" t="s">
        <v>493</v>
      </c>
      <c r="MF1" s="1" t="s">
        <v>494</v>
      </c>
      <c r="MG1" s="1" t="s">
        <v>495</v>
      </c>
      <c r="MH1" s="1" t="s">
        <v>496</v>
      </c>
      <c r="MI1" s="1" t="s">
        <v>497</v>
      </c>
      <c r="MJ1" s="1" t="s">
        <v>498</v>
      </c>
      <c r="MK1" s="1" t="s">
        <v>499</v>
      </c>
      <c r="ML1" s="1" t="s">
        <v>500</v>
      </c>
      <c r="MM1" s="1" t="s">
        <v>501</v>
      </c>
      <c r="MN1" s="1" t="s">
        <v>502</v>
      </c>
      <c r="MO1" s="1" t="s">
        <v>503</v>
      </c>
      <c r="MP1" s="1" t="s">
        <v>504</v>
      </c>
      <c r="MQ1" s="1" t="s">
        <v>505</v>
      </c>
      <c r="MR1" s="1" t="s">
        <v>506</v>
      </c>
      <c r="MS1" s="1" t="s">
        <v>507</v>
      </c>
      <c r="MT1" s="1" t="s">
        <v>508</v>
      </c>
      <c r="MU1" s="1" t="s">
        <v>509</v>
      </c>
      <c r="MV1" s="1" t="s">
        <v>510</v>
      </c>
      <c r="MW1" s="1" t="s">
        <v>511</v>
      </c>
      <c r="MX1" s="1" t="s">
        <v>512</v>
      </c>
      <c r="MY1" s="1" t="s">
        <v>513</v>
      </c>
      <c r="MZ1" s="1" t="s">
        <v>514</v>
      </c>
      <c r="NA1" s="1" t="s">
        <v>515</v>
      </c>
      <c r="NB1" s="1" t="s">
        <v>516</v>
      </c>
      <c r="NC1" s="1" t="s">
        <v>517</v>
      </c>
      <c r="ND1" s="1" t="s">
        <v>518</v>
      </c>
      <c r="NE1" s="1" t="s">
        <v>519</v>
      </c>
      <c r="NF1" s="1" t="s">
        <v>520</v>
      </c>
      <c r="NG1" s="1" t="s">
        <v>521</v>
      </c>
      <c r="NH1" s="1" t="s">
        <v>522</v>
      </c>
      <c r="NI1" s="1" t="s">
        <v>523</v>
      </c>
      <c r="NJ1" s="1" t="s">
        <v>524</v>
      </c>
      <c r="NK1" s="1" t="s">
        <v>525</v>
      </c>
      <c r="NL1" s="1" t="s">
        <v>526</v>
      </c>
      <c r="NM1" s="1" t="s">
        <v>527</v>
      </c>
      <c r="NN1" s="1" t="s">
        <v>528</v>
      </c>
      <c r="NO1" s="1" t="s">
        <v>529</v>
      </c>
      <c r="NP1" s="1" t="s">
        <v>530</v>
      </c>
      <c r="NQ1" s="1" t="s">
        <v>531</v>
      </c>
      <c r="NR1" s="1" t="s">
        <v>532</v>
      </c>
      <c r="NS1" s="1" t="s">
        <v>533</v>
      </c>
      <c r="NT1" s="1" t="s">
        <v>534</v>
      </c>
      <c r="NU1" s="1" t="s">
        <v>535</v>
      </c>
      <c r="NV1" s="1" t="s">
        <v>536</v>
      </c>
      <c r="NW1" s="1" t="s">
        <v>537</v>
      </c>
      <c r="NX1" s="1" t="s">
        <v>538</v>
      </c>
      <c r="NY1" s="1" t="s">
        <v>539</v>
      </c>
      <c r="NZ1" s="1" t="s">
        <v>540</v>
      </c>
      <c r="OA1" s="1" t="s">
        <v>541</v>
      </c>
      <c r="OB1" s="1" t="s">
        <v>542</v>
      </c>
      <c r="OC1" s="1" t="s">
        <v>543</v>
      </c>
      <c r="OD1" s="1" t="s">
        <v>544</v>
      </c>
      <c r="OE1" s="1" t="s">
        <v>545</v>
      </c>
      <c r="OF1" s="1" t="s">
        <v>546</v>
      </c>
      <c r="OG1" s="1" t="s">
        <v>547</v>
      </c>
      <c r="OH1" s="1" t="s">
        <v>548</v>
      </c>
      <c r="OI1" s="1" t="s">
        <v>549</v>
      </c>
      <c r="OJ1" s="1" t="s">
        <v>550</v>
      </c>
      <c r="OK1" s="1" t="s">
        <v>551</v>
      </c>
      <c r="OL1" s="1" t="s">
        <v>552</v>
      </c>
      <c r="OM1" s="1" t="s">
        <v>553</v>
      </c>
      <c r="ON1" s="1" t="s">
        <v>554</v>
      </c>
      <c r="OO1" s="1" t="s">
        <v>555</v>
      </c>
      <c r="OP1" s="1" t="s">
        <v>556</v>
      </c>
      <c r="OQ1" s="1" t="s">
        <v>557</v>
      </c>
      <c r="OR1" s="1" t="s">
        <v>558</v>
      </c>
      <c r="OS1" s="1" t="s">
        <v>559</v>
      </c>
      <c r="OT1" s="1" t="s">
        <v>560</v>
      </c>
      <c r="OU1" s="1" t="s">
        <v>561</v>
      </c>
      <c r="OV1" s="1" t="s">
        <v>562</v>
      </c>
      <c r="OW1" s="1" t="s">
        <v>563</v>
      </c>
      <c r="OX1" s="1" t="s">
        <v>564</v>
      </c>
      <c r="OY1" s="1" t="s">
        <v>565</v>
      </c>
      <c r="OZ1" s="1" t="s">
        <v>566</v>
      </c>
      <c r="PA1" s="1" t="s">
        <v>567</v>
      </c>
      <c r="PB1" s="1" t="s">
        <v>568</v>
      </c>
      <c r="PC1" s="1" t="s">
        <v>569</v>
      </c>
      <c r="PD1" s="1" t="s">
        <v>570</v>
      </c>
      <c r="PE1" s="1" t="s">
        <v>571</v>
      </c>
      <c r="PF1" s="1" t="s">
        <v>572</v>
      </c>
      <c r="PG1" s="1" t="s">
        <v>573</v>
      </c>
      <c r="PH1" s="1" t="s">
        <v>574</v>
      </c>
      <c r="PI1" s="1" t="s">
        <v>575</v>
      </c>
      <c r="PJ1" s="1" t="s">
        <v>576</v>
      </c>
      <c r="PK1" s="1" t="s">
        <v>577</v>
      </c>
      <c r="PL1" s="1" t="s">
        <v>578</v>
      </c>
      <c r="PM1" s="1" t="s">
        <v>579</v>
      </c>
      <c r="PN1" s="1" t="s">
        <v>580</v>
      </c>
      <c r="PO1" s="1" t="s">
        <v>581</v>
      </c>
      <c r="PP1" s="1" t="s">
        <v>582</v>
      </c>
      <c r="PQ1" s="1" t="s">
        <v>583</v>
      </c>
      <c r="PR1" s="1" t="s">
        <v>584</v>
      </c>
      <c r="PS1" s="1" t="s">
        <v>585</v>
      </c>
      <c r="PT1" s="1" t="s">
        <v>586</v>
      </c>
      <c r="PU1" s="1" t="s">
        <v>587</v>
      </c>
      <c r="PV1" s="1" t="s">
        <v>588</v>
      </c>
      <c r="PW1" s="1" t="s">
        <v>589</v>
      </c>
      <c r="PX1" s="1" t="s">
        <v>590</v>
      </c>
      <c r="PY1" s="1" t="s">
        <v>591</v>
      </c>
      <c r="PZ1" s="1" t="s">
        <v>592</v>
      </c>
      <c r="QA1" s="1" t="s">
        <v>593</v>
      </c>
      <c r="QB1" s="1" t="s">
        <v>594</v>
      </c>
      <c r="QC1" s="1" t="s">
        <v>595</v>
      </c>
      <c r="QD1" s="1" t="s">
        <v>596</v>
      </c>
      <c r="QE1" s="1" t="s">
        <v>597</v>
      </c>
      <c r="QF1" s="1" t="s">
        <v>598</v>
      </c>
      <c r="QG1" s="1" t="s">
        <v>599</v>
      </c>
      <c r="QH1" s="1" t="s">
        <v>600</v>
      </c>
      <c r="QI1" s="1" t="s">
        <v>601</v>
      </c>
      <c r="QJ1" s="1" t="s">
        <v>602</v>
      </c>
      <c r="QK1" s="1" t="s">
        <v>603</v>
      </c>
      <c r="QL1" s="1" t="s">
        <v>604</v>
      </c>
      <c r="QM1" s="1" t="s">
        <v>605</v>
      </c>
    </row>
    <row r="2" spans="1:455" x14ac:dyDescent="0.25">
      <c r="A2" s="1">
        <v>0</v>
      </c>
      <c r="B2">
        <v>51985</v>
      </c>
      <c r="C2">
        <v>30459</v>
      </c>
      <c r="D2">
        <v>49709</v>
      </c>
      <c r="E2">
        <v>4</v>
      </c>
      <c r="F2">
        <v>58903</v>
      </c>
      <c r="G2">
        <v>30165</v>
      </c>
      <c r="H2">
        <v>19509</v>
      </c>
      <c r="I2">
        <v>30603</v>
      </c>
      <c r="J2">
        <v>2</v>
      </c>
      <c r="K2">
        <v>35822</v>
      </c>
      <c r="L2">
        <v>42708</v>
      </c>
      <c r="M2">
        <v>31156</v>
      </c>
      <c r="N2">
        <v>54003</v>
      </c>
      <c r="O2">
        <v>54243</v>
      </c>
      <c r="R2">
        <v>1</v>
      </c>
      <c r="U2">
        <v>56287</v>
      </c>
      <c r="V2">
        <v>38352</v>
      </c>
      <c r="W2">
        <v>58634</v>
      </c>
      <c r="X2">
        <v>2</v>
      </c>
      <c r="Y2">
        <v>74159</v>
      </c>
      <c r="Z2">
        <v>29171</v>
      </c>
      <c r="AA2">
        <v>19327</v>
      </c>
      <c r="AB2">
        <v>30829</v>
      </c>
      <c r="AC2">
        <v>2</v>
      </c>
      <c r="AD2">
        <v>31314</v>
      </c>
      <c r="AE2">
        <v>19093</v>
      </c>
      <c r="AF2">
        <v>14112</v>
      </c>
      <c r="AG2">
        <v>23013</v>
      </c>
      <c r="AI2">
        <v>23568</v>
      </c>
      <c r="AJ2">
        <v>28554</v>
      </c>
      <c r="AK2">
        <v>24193</v>
      </c>
      <c r="AL2">
        <v>39712</v>
      </c>
      <c r="AM2">
        <v>6</v>
      </c>
      <c r="AN2">
        <v>40897</v>
      </c>
      <c r="AP2">
        <v>1</v>
      </c>
      <c r="AS2">
        <v>33890</v>
      </c>
      <c r="AT2">
        <v>25405</v>
      </c>
      <c r="AU2">
        <v>39317</v>
      </c>
      <c r="AV2">
        <v>1</v>
      </c>
      <c r="AW2">
        <v>45542</v>
      </c>
      <c r="AX2">
        <v>44012</v>
      </c>
      <c r="AY2">
        <v>28053</v>
      </c>
      <c r="AZ2">
        <v>48459</v>
      </c>
      <c r="BA2">
        <v>3</v>
      </c>
      <c r="BB2">
        <v>51129</v>
      </c>
      <c r="BC2">
        <v>31320</v>
      </c>
      <c r="BD2">
        <v>22194</v>
      </c>
      <c r="BE2">
        <v>35787</v>
      </c>
      <c r="BF2">
        <v>3</v>
      </c>
      <c r="BG2">
        <v>38173</v>
      </c>
      <c r="BH2">
        <v>49286</v>
      </c>
      <c r="BI2">
        <v>38295</v>
      </c>
      <c r="BJ2">
        <v>71188</v>
      </c>
      <c r="BK2">
        <v>2</v>
      </c>
      <c r="BL2">
        <v>68682</v>
      </c>
      <c r="BM2">
        <v>1</v>
      </c>
      <c r="BN2">
        <v>1</v>
      </c>
      <c r="BQ2">
        <v>55278</v>
      </c>
      <c r="BR2">
        <v>37363</v>
      </c>
      <c r="BS2">
        <v>61941</v>
      </c>
      <c r="BT2">
        <v>7</v>
      </c>
      <c r="BU2">
        <v>73689</v>
      </c>
      <c r="BW2">
        <v>1</v>
      </c>
      <c r="BY2">
        <v>1</v>
      </c>
      <c r="CA2">
        <v>1</v>
      </c>
      <c r="CB2">
        <v>1</v>
      </c>
      <c r="CC2">
        <v>1</v>
      </c>
      <c r="CD2">
        <v>2</v>
      </c>
      <c r="CE2">
        <v>56437</v>
      </c>
      <c r="CF2">
        <v>38368</v>
      </c>
      <c r="CG2">
        <v>55701</v>
      </c>
      <c r="CH2">
        <v>1</v>
      </c>
      <c r="CI2">
        <v>65715</v>
      </c>
      <c r="CJ2">
        <v>38035</v>
      </c>
      <c r="CK2">
        <v>25163</v>
      </c>
      <c r="CL2">
        <v>40561</v>
      </c>
      <c r="CM2">
        <v>6</v>
      </c>
      <c r="CN2">
        <v>44837</v>
      </c>
      <c r="CO2">
        <v>51108</v>
      </c>
      <c r="CP2">
        <v>38976</v>
      </c>
      <c r="CQ2">
        <v>65718</v>
      </c>
      <c r="CR2">
        <v>5</v>
      </c>
      <c r="CS2">
        <v>72999</v>
      </c>
      <c r="CX2">
        <v>71384</v>
      </c>
      <c r="CY2">
        <v>47829</v>
      </c>
      <c r="CZ2">
        <v>71340</v>
      </c>
      <c r="DA2">
        <v>6</v>
      </c>
      <c r="DB2">
        <v>93057</v>
      </c>
      <c r="DC2">
        <v>33096</v>
      </c>
      <c r="DD2">
        <v>20220</v>
      </c>
      <c r="DE2">
        <v>33685</v>
      </c>
      <c r="DF2">
        <v>2</v>
      </c>
      <c r="DG2">
        <v>38928</v>
      </c>
      <c r="DH2">
        <v>22372</v>
      </c>
      <c r="DI2">
        <v>14216</v>
      </c>
      <c r="DJ2">
        <v>22177</v>
      </c>
      <c r="DK2">
        <v>2</v>
      </c>
      <c r="DL2">
        <v>24810</v>
      </c>
      <c r="DM2">
        <v>29619</v>
      </c>
      <c r="DN2">
        <v>22334</v>
      </c>
      <c r="DO2">
        <v>40723</v>
      </c>
      <c r="DP2">
        <v>3</v>
      </c>
      <c r="DQ2">
        <v>39779</v>
      </c>
      <c r="DS2">
        <v>1</v>
      </c>
      <c r="DU2">
        <v>1</v>
      </c>
      <c r="DV2">
        <v>36435</v>
      </c>
      <c r="DW2">
        <v>25135</v>
      </c>
      <c r="DX2">
        <v>40042</v>
      </c>
      <c r="DY2">
        <v>2</v>
      </c>
      <c r="DZ2">
        <v>48031</v>
      </c>
      <c r="EA2">
        <v>20532</v>
      </c>
      <c r="EB2">
        <v>13819</v>
      </c>
      <c r="EC2">
        <v>24477</v>
      </c>
      <c r="ED2">
        <v>1</v>
      </c>
      <c r="EE2">
        <v>24567</v>
      </c>
      <c r="EF2">
        <v>14447</v>
      </c>
      <c r="EG2">
        <v>11389</v>
      </c>
      <c r="EH2">
        <v>18608</v>
      </c>
      <c r="EI2">
        <v>1</v>
      </c>
      <c r="EJ2">
        <v>18017</v>
      </c>
      <c r="EK2">
        <v>20627</v>
      </c>
      <c r="EL2">
        <v>17617</v>
      </c>
      <c r="EM2">
        <v>31340</v>
      </c>
      <c r="EN2">
        <v>2</v>
      </c>
      <c r="EO2">
        <v>28790</v>
      </c>
      <c r="EQ2">
        <v>1</v>
      </c>
      <c r="ET2">
        <v>23708</v>
      </c>
      <c r="EU2">
        <v>18038</v>
      </c>
      <c r="EV2">
        <v>29614</v>
      </c>
      <c r="EW2">
        <v>4</v>
      </c>
      <c r="EX2">
        <v>31910</v>
      </c>
      <c r="EY2">
        <v>29728</v>
      </c>
      <c r="EZ2">
        <v>19102</v>
      </c>
      <c r="FA2">
        <v>35123</v>
      </c>
      <c r="FB2">
        <v>1</v>
      </c>
      <c r="FC2">
        <v>36944</v>
      </c>
      <c r="FD2">
        <v>22612</v>
      </c>
      <c r="FE2">
        <v>17283</v>
      </c>
      <c r="FF2">
        <v>29688</v>
      </c>
      <c r="FH2">
        <v>28711</v>
      </c>
      <c r="FI2">
        <v>34440</v>
      </c>
      <c r="FJ2">
        <v>27812</v>
      </c>
      <c r="FK2">
        <v>53096</v>
      </c>
      <c r="FL2">
        <v>4</v>
      </c>
      <c r="FM2">
        <v>51118</v>
      </c>
      <c r="FQ2">
        <v>1</v>
      </c>
      <c r="FR2">
        <v>38099</v>
      </c>
      <c r="FS2">
        <v>26395</v>
      </c>
      <c r="FT2">
        <v>46359</v>
      </c>
      <c r="FV2">
        <v>51655</v>
      </c>
      <c r="FW2">
        <v>1</v>
      </c>
      <c r="FX2">
        <v>1</v>
      </c>
      <c r="FY2">
        <v>1</v>
      </c>
      <c r="GA2">
        <v>1</v>
      </c>
      <c r="GB2">
        <v>1</v>
      </c>
      <c r="GD2">
        <v>1</v>
      </c>
      <c r="GG2">
        <v>35887</v>
      </c>
      <c r="GH2">
        <v>22773</v>
      </c>
      <c r="GI2">
        <v>38160</v>
      </c>
      <c r="GK2">
        <v>43991</v>
      </c>
      <c r="GL2">
        <v>25978</v>
      </c>
      <c r="GM2">
        <v>17493</v>
      </c>
      <c r="GN2">
        <v>29089</v>
      </c>
      <c r="GO2">
        <v>2</v>
      </c>
      <c r="GP2">
        <v>31430</v>
      </c>
      <c r="GQ2">
        <v>35165</v>
      </c>
      <c r="GR2">
        <v>27773</v>
      </c>
      <c r="GS2">
        <v>50134</v>
      </c>
      <c r="GT2">
        <v>1</v>
      </c>
      <c r="GU2">
        <v>50407</v>
      </c>
      <c r="GV2">
        <v>1</v>
      </c>
      <c r="HA2">
        <v>45348</v>
      </c>
      <c r="HB2">
        <v>30797</v>
      </c>
      <c r="HC2">
        <v>50808</v>
      </c>
      <c r="HD2">
        <v>4</v>
      </c>
      <c r="HE2">
        <v>62105</v>
      </c>
      <c r="HF2">
        <v>44385</v>
      </c>
      <c r="HG2">
        <v>25303</v>
      </c>
      <c r="HH2">
        <v>41507</v>
      </c>
      <c r="HI2">
        <v>6</v>
      </c>
      <c r="HJ2">
        <v>51749</v>
      </c>
      <c r="HK2">
        <v>27724</v>
      </c>
      <c r="HL2">
        <v>18679</v>
      </c>
      <c r="HM2">
        <v>27580</v>
      </c>
      <c r="HN2">
        <v>3</v>
      </c>
      <c r="HO2">
        <v>33056</v>
      </c>
      <c r="HP2">
        <v>41660</v>
      </c>
      <c r="HQ2">
        <v>31913</v>
      </c>
      <c r="HR2">
        <v>56700</v>
      </c>
      <c r="HS2">
        <v>4</v>
      </c>
      <c r="HT2">
        <v>55600</v>
      </c>
      <c r="HW2">
        <v>2</v>
      </c>
      <c r="HX2">
        <v>1</v>
      </c>
      <c r="HZ2">
        <v>49560</v>
      </c>
      <c r="IA2">
        <v>34730</v>
      </c>
      <c r="IB2">
        <v>55018</v>
      </c>
      <c r="IC2">
        <v>3</v>
      </c>
      <c r="ID2">
        <v>66346</v>
      </c>
      <c r="IE2">
        <v>31870</v>
      </c>
      <c r="IF2">
        <v>22109</v>
      </c>
      <c r="IG2">
        <v>32931</v>
      </c>
      <c r="IH2">
        <v>2</v>
      </c>
      <c r="II2">
        <v>38365</v>
      </c>
      <c r="IJ2">
        <v>22108</v>
      </c>
      <c r="IK2">
        <v>16769</v>
      </c>
      <c r="IL2">
        <v>25522</v>
      </c>
      <c r="IM2">
        <v>2</v>
      </c>
      <c r="IN2">
        <v>27370</v>
      </c>
      <c r="IO2">
        <v>30944</v>
      </c>
      <c r="IP2">
        <v>28985</v>
      </c>
      <c r="IQ2">
        <v>45174</v>
      </c>
      <c r="IR2">
        <v>2</v>
      </c>
      <c r="IS2">
        <v>45013</v>
      </c>
      <c r="IT2">
        <v>1</v>
      </c>
      <c r="IX2">
        <v>35194</v>
      </c>
      <c r="IY2">
        <v>27576</v>
      </c>
      <c r="IZ2">
        <v>43156</v>
      </c>
      <c r="JA2">
        <v>1</v>
      </c>
      <c r="JB2">
        <v>49528</v>
      </c>
      <c r="JC2">
        <v>47489</v>
      </c>
      <c r="JD2">
        <v>30339</v>
      </c>
      <c r="JE2">
        <v>51647</v>
      </c>
      <c r="JF2">
        <v>1</v>
      </c>
      <c r="JG2">
        <v>58605</v>
      </c>
      <c r="JH2">
        <v>36122</v>
      </c>
      <c r="JI2">
        <v>26418</v>
      </c>
      <c r="JJ2">
        <v>42831</v>
      </c>
      <c r="JK2">
        <v>2</v>
      </c>
      <c r="JL2">
        <v>45565</v>
      </c>
      <c r="JM2">
        <v>58408</v>
      </c>
      <c r="JN2">
        <v>49738</v>
      </c>
      <c r="JO2">
        <v>86506</v>
      </c>
      <c r="JP2">
        <v>7</v>
      </c>
      <c r="JQ2">
        <v>82709</v>
      </c>
      <c r="JT2">
        <v>1</v>
      </c>
      <c r="JU2">
        <v>1</v>
      </c>
      <c r="JW2">
        <v>63473</v>
      </c>
      <c r="JX2">
        <v>44645</v>
      </c>
      <c r="JY2">
        <v>74275</v>
      </c>
      <c r="JZ2">
        <v>5</v>
      </c>
      <c r="KA2">
        <v>87265</v>
      </c>
      <c r="KE2">
        <v>1</v>
      </c>
      <c r="KH2">
        <v>1</v>
      </c>
      <c r="KJ2">
        <v>1</v>
      </c>
      <c r="KK2">
        <v>52242</v>
      </c>
      <c r="KL2">
        <v>31756</v>
      </c>
      <c r="KM2">
        <v>53778</v>
      </c>
      <c r="KN2">
        <v>1</v>
      </c>
      <c r="KO2">
        <v>68374</v>
      </c>
      <c r="KP2">
        <v>38571</v>
      </c>
      <c r="KQ2">
        <v>25845</v>
      </c>
      <c r="KR2">
        <v>38554</v>
      </c>
      <c r="KS2">
        <v>3</v>
      </c>
      <c r="KT2">
        <v>47758</v>
      </c>
      <c r="KU2">
        <v>54096</v>
      </c>
      <c r="KV2">
        <v>55293</v>
      </c>
      <c r="KW2">
        <v>75531</v>
      </c>
      <c r="KX2">
        <v>3</v>
      </c>
      <c r="KY2">
        <v>78393</v>
      </c>
      <c r="KZ2">
        <v>1</v>
      </c>
      <c r="LB2">
        <v>1</v>
      </c>
      <c r="LC2">
        <v>3</v>
      </c>
      <c r="LE2">
        <v>68682</v>
      </c>
      <c r="LF2">
        <v>46996</v>
      </c>
      <c r="LG2">
        <v>74987</v>
      </c>
      <c r="LH2">
        <v>5</v>
      </c>
      <c r="LI2">
        <v>94947</v>
      </c>
      <c r="LV2">
        <v>1</v>
      </c>
      <c r="LX2">
        <v>1</v>
      </c>
      <c r="ME2">
        <v>1</v>
      </c>
      <c r="MI2">
        <v>63279</v>
      </c>
      <c r="MJ2">
        <v>37282</v>
      </c>
      <c r="MK2">
        <v>61990</v>
      </c>
      <c r="ML2">
        <v>6</v>
      </c>
      <c r="MM2">
        <v>78044</v>
      </c>
      <c r="MN2">
        <v>37176</v>
      </c>
      <c r="MO2">
        <v>24300</v>
      </c>
      <c r="MP2">
        <v>35386</v>
      </c>
      <c r="MQ2">
        <v>2</v>
      </c>
      <c r="MR2">
        <v>43506</v>
      </c>
      <c r="MS2">
        <v>53122</v>
      </c>
      <c r="MT2">
        <v>38979</v>
      </c>
      <c r="MU2">
        <v>65050</v>
      </c>
      <c r="MV2">
        <v>5</v>
      </c>
      <c r="MW2">
        <v>68146</v>
      </c>
      <c r="MX2">
        <v>1</v>
      </c>
      <c r="MZ2">
        <v>1</v>
      </c>
      <c r="NB2">
        <v>73878</v>
      </c>
      <c r="NC2">
        <v>47568</v>
      </c>
      <c r="ND2">
        <v>90732</v>
      </c>
      <c r="NE2">
        <v>7</v>
      </c>
      <c r="NF2">
        <v>108668</v>
      </c>
      <c r="NG2">
        <v>42379</v>
      </c>
      <c r="NH2">
        <v>25713</v>
      </c>
      <c r="NI2">
        <v>44772</v>
      </c>
      <c r="NJ2">
        <v>2</v>
      </c>
      <c r="NK2">
        <v>49321</v>
      </c>
      <c r="NL2">
        <v>26544</v>
      </c>
      <c r="NM2">
        <v>18530</v>
      </c>
      <c r="NN2">
        <v>29149</v>
      </c>
      <c r="NO2">
        <v>3</v>
      </c>
      <c r="NP2">
        <v>31992</v>
      </c>
      <c r="NQ2">
        <v>38018</v>
      </c>
      <c r="NR2">
        <v>30355</v>
      </c>
      <c r="NS2">
        <v>50598</v>
      </c>
      <c r="NT2">
        <v>3</v>
      </c>
      <c r="NU2">
        <v>49892</v>
      </c>
      <c r="NY2">
        <v>1</v>
      </c>
      <c r="OA2">
        <v>47468</v>
      </c>
      <c r="OB2">
        <v>33437</v>
      </c>
      <c r="OC2">
        <v>53393</v>
      </c>
      <c r="OD2">
        <v>2</v>
      </c>
      <c r="OE2">
        <v>63669</v>
      </c>
      <c r="OF2">
        <v>57329</v>
      </c>
      <c r="OG2">
        <v>35635</v>
      </c>
      <c r="OH2">
        <v>62473</v>
      </c>
      <c r="OI2">
        <v>5</v>
      </c>
      <c r="OJ2">
        <v>69677</v>
      </c>
      <c r="OK2">
        <v>41910</v>
      </c>
      <c r="OL2">
        <v>29289</v>
      </c>
      <c r="OM2">
        <v>44471</v>
      </c>
      <c r="ON2">
        <v>1</v>
      </c>
      <c r="OO2">
        <v>51324</v>
      </c>
      <c r="OP2">
        <v>63384</v>
      </c>
      <c r="OQ2">
        <v>47614</v>
      </c>
      <c r="OR2">
        <v>88715</v>
      </c>
      <c r="OS2">
        <v>5</v>
      </c>
      <c r="OT2">
        <v>89547</v>
      </c>
      <c r="OU2">
        <v>1</v>
      </c>
      <c r="OZ2">
        <v>74429</v>
      </c>
      <c r="PA2">
        <v>50805</v>
      </c>
      <c r="PB2">
        <v>82558</v>
      </c>
      <c r="PC2">
        <v>5</v>
      </c>
      <c r="PD2">
        <v>100611</v>
      </c>
      <c r="PE2">
        <v>1</v>
      </c>
      <c r="PF2">
        <v>1</v>
      </c>
      <c r="PH2">
        <v>1</v>
      </c>
      <c r="PK2">
        <v>1</v>
      </c>
      <c r="PM2">
        <v>2</v>
      </c>
      <c r="PN2">
        <v>8</v>
      </c>
      <c r="PO2">
        <v>76308</v>
      </c>
      <c r="PP2">
        <v>46051</v>
      </c>
      <c r="PQ2">
        <v>76131</v>
      </c>
      <c r="PR2">
        <v>7</v>
      </c>
      <c r="PS2">
        <v>92879</v>
      </c>
      <c r="PT2">
        <v>50951</v>
      </c>
      <c r="PU2">
        <v>31956</v>
      </c>
      <c r="PV2">
        <v>49996</v>
      </c>
      <c r="PW2">
        <v>4</v>
      </c>
      <c r="PX2">
        <v>60509</v>
      </c>
      <c r="PY2">
        <v>69229</v>
      </c>
      <c r="PZ2">
        <v>50257</v>
      </c>
      <c r="QA2">
        <v>89275</v>
      </c>
      <c r="QB2">
        <v>11</v>
      </c>
      <c r="QC2">
        <v>95593</v>
      </c>
      <c r="QF2">
        <v>1</v>
      </c>
      <c r="QI2">
        <v>96556</v>
      </c>
      <c r="QJ2">
        <v>63494</v>
      </c>
      <c r="QK2">
        <v>101257</v>
      </c>
      <c r="QL2">
        <v>2</v>
      </c>
      <c r="QM2">
        <v>132219</v>
      </c>
    </row>
    <row r="3" spans="1:455" x14ac:dyDescent="0.25">
      <c r="A3" s="1">
        <v>1</v>
      </c>
      <c r="B3">
        <v>53238</v>
      </c>
      <c r="C3">
        <v>30728</v>
      </c>
      <c r="D3">
        <v>46409</v>
      </c>
      <c r="F3">
        <v>62370</v>
      </c>
      <c r="G3">
        <v>29763</v>
      </c>
      <c r="H3">
        <v>20074</v>
      </c>
      <c r="I3">
        <v>27622</v>
      </c>
      <c r="J3">
        <v>1</v>
      </c>
      <c r="K3">
        <v>35804</v>
      </c>
      <c r="L3">
        <v>44311</v>
      </c>
      <c r="M3">
        <v>32268</v>
      </c>
      <c r="N3">
        <v>54436</v>
      </c>
      <c r="O3">
        <v>55876</v>
      </c>
      <c r="P3">
        <v>3</v>
      </c>
      <c r="Q3">
        <v>5</v>
      </c>
      <c r="R3">
        <v>3</v>
      </c>
      <c r="S3">
        <v>1</v>
      </c>
      <c r="T3">
        <v>6</v>
      </c>
      <c r="U3">
        <v>60467</v>
      </c>
      <c r="V3">
        <v>38632</v>
      </c>
      <c r="W3">
        <v>53313</v>
      </c>
      <c r="X3">
        <v>1</v>
      </c>
      <c r="Y3">
        <v>75211</v>
      </c>
      <c r="Z3">
        <v>29895</v>
      </c>
      <c r="AA3">
        <v>21648</v>
      </c>
      <c r="AB3">
        <v>29750</v>
      </c>
      <c r="AD3">
        <v>36144</v>
      </c>
      <c r="AE3">
        <v>19110</v>
      </c>
      <c r="AF3">
        <v>13774</v>
      </c>
      <c r="AG3">
        <v>20059</v>
      </c>
      <c r="AH3">
        <v>2</v>
      </c>
      <c r="AI3">
        <v>23759</v>
      </c>
      <c r="AJ3">
        <v>26044</v>
      </c>
      <c r="AK3">
        <v>21290</v>
      </c>
      <c r="AL3">
        <v>34350</v>
      </c>
      <c r="AN3">
        <v>34062</v>
      </c>
      <c r="AO3">
        <v>2</v>
      </c>
      <c r="AP3">
        <v>1</v>
      </c>
      <c r="AQ3">
        <v>1</v>
      </c>
      <c r="AR3">
        <v>5</v>
      </c>
      <c r="AS3">
        <v>33627</v>
      </c>
      <c r="AT3">
        <v>24183</v>
      </c>
      <c r="AU3">
        <v>34968</v>
      </c>
      <c r="AW3">
        <v>44416</v>
      </c>
      <c r="AX3">
        <v>43179</v>
      </c>
      <c r="AY3">
        <v>27718</v>
      </c>
      <c r="AZ3">
        <v>44287</v>
      </c>
      <c r="BB3">
        <v>51925</v>
      </c>
      <c r="BC3">
        <v>31097</v>
      </c>
      <c r="BD3">
        <v>22214</v>
      </c>
      <c r="BE3">
        <v>33989</v>
      </c>
      <c r="BG3">
        <v>37082</v>
      </c>
      <c r="BH3">
        <v>48816</v>
      </c>
      <c r="BI3">
        <v>37350</v>
      </c>
      <c r="BJ3">
        <v>64320</v>
      </c>
      <c r="BK3">
        <v>1</v>
      </c>
      <c r="BL3">
        <v>65989</v>
      </c>
      <c r="BM3">
        <v>5</v>
      </c>
      <c r="BN3">
        <v>2</v>
      </c>
      <c r="BO3">
        <v>4</v>
      </c>
      <c r="BP3">
        <v>1</v>
      </c>
      <c r="BQ3">
        <v>56305</v>
      </c>
      <c r="BR3">
        <v>38177</v>
      </c>
      <c r="BS3">
        <v>52869</v>
      </c>
      <c r="BU3">
        <v>70417</v>
      </c>
      <c r="BV3">
        <v>1</v>
      </c>
      <c r="BW3">
        <v>1</v>
      </c>
      <c r="BX3">
        <v>3</v>
      </c>
      <c r="BZ3">
        <v>1</v>
      </c>
      <c r="CA3">
        <v>2</v>
      </c>
      <c r="CE3">
        <v>57586</v>
      </c>
      <c r="CF3">
        <v>35370</v>
      </c>
      <c r="CG3">
        <v>52991</v>
      </c>
      <c r="CI3">
        <v>70213</v>
      </c>
      <c r="CJ3">
        <v>38740</v>
      </c>
      <c r="CK3">
        <v>24369</v>
      </c>
      <c r="CL3">
        <v>36564</v>
      </c>
      <c r="CN3">
        <v>46112</v>
      </c>
      <c r="CO3">
        <v>52578</v>
      </c>
      <c r="CP3">
        <v>39151</v>
      </c>
      <c r="CQ3">
        <v>65182</v>
      </c>
      <c r="CS3">
        <v>87515</v>
      </c>
      <c r="CT3">
        <v>4</v>
      </c>
      <c r="CU3">
        <v>1</v>
      </c>
      <c r="CV3">
        <v>4</v>
      </c>
      <c r="CW3">
        <v>5</v>
      </c>
      <c r="CX3">
        <v>72902</v>
      </c>
      <c r="CY3">
        <v>46567</v>
      </c>
      <c r="CZ3">
        <v>68961</v>
      </c>
      <c r="DA3">
        <v>3</v>
      </c>
      <c r="DB3">
        <v>108771</v>
      </c>
      <c r="DC3">
        <v>32677</v>
      </c>
      <c r="DD3">
        <v>20182</v>
      </c>
      <c r="DE3">
        <v>31958</v>
      </c>
      <c r="DG3">
        <v>39135</v>
      </c>
      <c r="DH3">
        <v>20605</v>
      </c>
      <c r="DI3">
        <v>14218</v>
      </c>
      <c r="DJ3">
        <v>20955</v>
      </c>
      <c r="DL3">
        <v>25190</v>
      </c>
      <c r="DM3">
        <v>29578</v>
      </c>
      <c r="DN3">
        <v>23626</v>
      </c>
      <c r="DO3">
        <v>39840</v>
      </c>
      <c r="DQ3">
        <v>39965</v>
      </c>
      <c r="DR3">
        <v>4</v>
      </c>
      <c r="DT3">
        <v>3</v>
      </c>
      <c r="DV3">
        <v>32966</v>
      </c>
      <c r="DW3">
        <v>25526</v>
      </c>
      <c r="DX3">
        <v>37347</v>
      </c>
      <c r="DZ3">
        <v>47728</v>
      </c>
      <c r="EA3">
        <v>20457</v>
      </c>
      <c r="EB3">
        <v>13831</v>
      </c>
      <c r="EC3">
        <v>22546</v>
      </c>
      <c r="ED3">
        <v>1</v>
      </c>
      <c r="EE3">
        <v>25357</v>
      </c>
      <c r="EF3">
        <v>14194</v>
      </c>
      <c r="EG3">
        <v>11592</v>
      </c>
      <c r="EH3">
        <v>17073</v>
      </c>
      <c r="EJ3">
        <v>17941</v>
      </c>
      <c r="EK3">
        <v>20587</v>
      </c>
      <c r="EL3">
        <v>17374</v>
      </c>
      <c r="EM3">
        <v>30190</v>
      </c>
      <c r="EO3">
        <v>28141</v>
      </c>
      <c r="EP3">
        <v>2</v>
      </c>
      <c r="EQ3">
        <v>1</v>
      </c>
      <c r="ER3">
        <v>2</v>
      </c>
      <c r="ES3">
        <v>1</v>
      </c>
      <c r="ET3">
        <v>23125</v>
      </c>
      <c r="EU3">
        <v>18023</v>
      </c>
      <c r="EV3">
        <v>27875</v>
      </c>
      <c r="EX3">
        <v>31924</v>
      </c>
      <c r="EY3">
        <v>29480</v>
      </c>
      <c r="EZ3">
        <v>19859</v>
      </c>
      <c r="FA3">
        <v>32483</v>
      </c>
      <c r="FC3">
        <v>36321</v>
      </c>
      <c r="FD3">
        <v>23955</v>
      </c>
      <c r="FE3">
        <v>17963</v>
      </c>
      <c r="FF3">
        <v>29229</v>
      </c>
      <c r="FG3">
        <v>2</v>
      </c>
      <c r="FH3">
        <v>30001</v>
      </c>
      <c r="FI3">
        <v>36418</v>
      </c>
      <c r="FJ3">
        <v>29852</v>
      </c>
      <c r="FK3">
        <v>49477</v>
      </c>
      <c r="FL3">
        <v>3</v>
      </c>
      <c r="FM3">
        <v>51074</v>
      </c>
      <c r="FN3">
        <v>3</v>
      </c>
      <c r="FO3">
        <v>4</v>
      </c>
      <c r="FP3">
        <v>3</v>
      </c>
      <c r="FQ3">
        <v>3</v>
      </c>
      <c r="FR3">
        <v>40285</v>
      </c>
      <c r="FS3">
        <v>29491</v>
      </c>
      <c r="FT3">
        <v>42572</v>
      </c>
      <c r="FU3">
        <v>2</v>
      </c>
      <c r="FV3">
        <v>52242</v>
      </c>
      <c r="FZ3">
        <v>1</v>
      </c>
      <c r="GC3">
        <v>1</v>
      </c>
      <c r="GE3">
        <v>1</v>
      </c>
      <c r="GF3">
        <v>1</v>
      </c>
      <c r="GG3">
        <v>36301</v>
      </c>
      <c r="GH3">
        <v>23067</v>
      </c>
      <c r="GI3">
        <v>35868</v>
      </c>
      <c r="GJ3">
        <v>1</v>
      </c>
      <c r="GK3">
        <v>45023</v>
      </c>
      <c r="GL3">
        <v>26661</v>
      </c>
      <c r="GM3">
        <v>18028</v>
      </c>
      <c r="GN3">
        <v>27480</v>
      </c>
      <c r="GP3">
        <v>32287</v>
      </c>
      <c r="GQ3">
        <v>36556</v>
      </c>
      <c r="GR3">
        <v>28637</v>
      </c>
      <c r="GS3">
        <v>49667</v>
      </c>
      <c r="GU3">
        <v>50620</v>
      </c>
      <c r="GV3">
        <v>1</v>
      </c>
      <c r="GW3">
        <v>2</v>
      </c>
      <c r="GX3">
        <v>2</v>
      </c>
      <c r="GY3">
        <v>1</v>
      </c>
      <c r="GZ3">
        <v>2</v>
      </c>
      <c r="HA3">
        <v>46072</v>
      </c>
      <c r="HB3">
        <v>31888</v>
      </c>
      <c r="HC3">
        <v>49322</v>
      </c>
      <c r="HD3">
        <v>1</v>
      </c>
      <c r="HE3">
        <v>63366</v>
      </c>
      <c r="HF3">
        <v>48822</v>
      </c>
      <c r="HG3">
        <v>28693</v>
      </c>
      <c r="HH3">
        <v>44040</v>
      </c>
      <c r="HJ3">
        <v>57003</v>
      </c>
      <c r="HK3">
        <v>29801</v>
      </c>
      <c r="HL3">
        <v>20224</v>
      </c>
      <c r="HM3">
        <v>28280</v>
      </c>
      <c r="HN3">
        <v>1</v>
      </c>
      <c r="HO3">
        <v>34823</v>
      </c>
      <c r="HP3">
        <v>45085</v>
      </c>
      <c r="HQ3">
        <v>34667</v>
      </c>
      <c r="HR3">
        <v>59956</v>
      </c>
      <c r="HS3">
        <v>2</v>
      </c>
      <c r="HT3">
        <v>57992</v>
      </c>
      <c r="HU3">
        <v>6</v>
      </c>
      <c r="HV3">
        <v>1</v>
      </c>
      <c r="HX3">
        <v>1</v>
      </c>
      <c r="HY3">
        <v>2</v>
      </c>
      <c r="HZ3">
        <v>55210</v>
      </c>
      <c r="IA3">
        <v>37160</v>
      </c>
      <c r="IB3">
        <v>53273</v>
      </c>
      <c r="ID3">
        <v>70712</v>
      </c>
      <c r="IE3">
        <v>34534</v>
      </c>
      <c r="IF3">
        <v>22303</v>
      </c>
      <c r="IG3">
        <v>33823</v>
      </c>
      <c r="IH3">
        <v>1</v>
      </c>
      <c r="II3">
        <v>41303</v>
      </c>
      <c r="IJ3">
        <v>23833</v>
      </c>
      <c r="IK3">
        <v>18148</v>
      </c>
      <c r="IL3">
        <v>23840</v>
      </c>
      <c r="IN3">
        <v>29363</v>
      </c>
      <c r="IO3">
        <v>32934</v>
      </c>
      <c r="IP3">
        <v>28158</v>
      </c>
      <c r="IQ3">
        <v>46481</v>
      </c>
      <c r="IR3">
        <v>1</v>
      </c>
      <c r="IS3">
        <v>45203</v>
      </c>
      <c r="IT3">
        <v>1</v>
      </c>
      <c r="IU3">
        <v>1</v>
      </c>
      <c r="IV3">
        <v>1</v>
      </c>
      <c r="IW3">
        <v>3</v>
      </c>
      <c r="IX3">
        <v>39616</v>
      </c>
      <c r="IY3">
        <v>29445</v>
      </c>
      <c r="IZ3">
        <v>42972</v>
      </c>
      <c r="JA3">
        <v>1</v>
      </c>
      <c r="JB3">
        <v>51739</v>
      </c>
      <c r="JC3">
        <v>53280</v>
      </c>
      <c r="JD3">
        <v>33510</v>
      </c>
      <c r="JE3">
        <v>54687</v>
      </c>
      <c r="JF3">
        <v>1</v>
      </c>
      <c r="JG3">
        <v>64040</v>
      </c>
      <c r="JH3">
        <v>40288</v>
      </c>
      <c r="JI3">
        <v>29790</v>
      </c>
      <c r="JJ3">
        <v>44615</v>
      </c>
      <c r="JL3">
        <v>48766</v>
      </c>
      <c r="JM3">
        <v>65563</v>
      </c>
      <c r="JN3">
        <v>51554</v>
      </c>
      <c r="JO3">
        <v>93582</v>
      </c>
      <c r="JQ3">
        <v>88806</v>
      </c>
      <c r="JR3">
        <v>2</v>
      </c>
      <c r="JS3">
        <v>6</v>
      </c>
      <c r="JT3">
        <v>3</v>
      </c>
      <c r="JU3">
        <v>3</v>
      </c>
      <c r="JV3">
        <v>5</v>
      </c>
      <c r="JW3">
        <v>73808</v>
      </c>
      <c r="JX3">
        <v>51502</v>
      </c>
      <c r="JY3">
        <v>74857</v>
      </c>
      <c r="JZ3">
        <v>2</v>
      </c>
      <c r="KA3">
        <v>91887</v>
      </c>
      <c r="KB3">
        <v>1</v>
      </c>
      <c r="KC3">
        <v>1</v>
      </c>
      <c r="KD3">
        <v>1</v>
      </c>
      <c r="KF3">
        <v>1</v>
      </c>
      <c r="KG3">
        <v>1</v>
      </c>
      <c r="KI3">
        <v>1</v>
      </c>
      <c r="KK3">
        <v>60676</v>
      </c>
      <c r="KL3">
        <v>35986</v>
      </c>
      <c r="KM3">
        <v>57325</v>
      </c>
      <c r="KN3">
        <v>4</v>
      </c>
      <c r="KO3">
        <v>77288</v>
      </c>
      <c r="KP3">
        <v>44018</v>
      </c>
      <c r="KQ3">
        <v>28738</v>
      </c>
      <c r="KR3">
        <v>34584</v>
      </c>
      <c r="KS3">
        <v>1</v>
      </c>
      <c r="KT3">
        <v>51867</v>
      </c>
      <c r="KU3">
        <v>58198</v>
      </c>
      <c r="KV3">
        <v>45630</v>
      </c>
      <c r="KW3">
        <v>80240</v>
      </c>
      <c r="KX3">
        <v>2</v>
      </c>
      <c r="KY3">
        <v>81063</v>
      </c>
      <c r="KZ3">
        <v>7</v>
      </c>
      <c r="LA3">
        <v>3</v>
      </c>
      <c r="LB3">
        <v>3</v>
      </c>
      <c r="LD3">
        <v>4</v>
      </c>
      <c r="LE3">
        <v>78810</v>
      </c>
      <c r="LF3">
        <v>51496</v>
      </c>
      <c r="LG3">
        <v>78916</v>
      </c>
      <c r="LH3">
        <v>2</v>
      </c>
      <c r="LI3">
        <v>103996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W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F3">
        <v>1</v>
      </c>
      <c r="MG3">
        <v>10</v>
      </c>
      <c r="MH3">
        <v>1</v>
      </c>
      <c r="MI3">
        <v>59974</v>
      </c>
      <c r="MJ3">
        <v>35686</v>
      </c>
      <c r="MK3">
        <v>52924</v>
      </c>
      <c r="MM3">
        <v>72290</v>
      </c>
      <c r="MN3">
        <v>36900</v>
      </c>
      <c r="MO3">
        <v>24232</v>
      </c>
      <c r="MP3">
        <v>34070</v>
      </c>
      <c r="MQ3">
        <v>1</v>
      </c>
      <c r="MR3">
        <v>43745</v>
      </c>
      <c r="MS3">
        <v>53270</v>
      </c>
      <c r="MT3">
        <v>39168</v>
      </c>
      <c r="MU3">
        <v>61906</v>
      </c>
      <c r="MV3">
        <v>1</v>
      </c>
      <c r="MW3">
        <v>69425</v>
      </c>
      <c r="MX3">
        <v>5</v>
      </c>
      <c r="MY3">
        <v>3</v>
      </c>
      <c r="NA3">
        <v>1</v>
      </c>
      <c r="NB3">
        <v>71682</v>
      </c>
      <c r="NC3">
        <v>46359</v>
      </c>
      <c r="ND3">
        <v>61959</v>
      </c>
      <c r="NF3">
        <v>90959</v>
      </c>
      <c r="NG3">
        <v>39858</v>
      </c>
      <c r="NH3">
        <v>25538</v>
      </c>
      <c r="NI3">
        <v>39873</v>
      </c>
      <c r="NK3">
        <v>48266</v>
      </c>
      <c r="NL3">
        <v>25332</v>
      </c>
      <c r="NM3">
        <v>17928</v>
      </c>
      <c r="NN3">
        <v>26303</v>
      </c>
      <c r="NO3">
        <v>1</v>
      </c>
      <c r="NP3">
        <v>30893</v>
      </c>
      <c r="NQ3">
        <v>35756</v>
      </c>
      <c r="NR3">
        <v>27855</v>
      </c>
      <c r="NS3">
        <v>47164</v>
      </c>
      <c r="NU3">
        <v>47425</v>
      </c>
      <c r="NV3">
        <v>4</v>
      </c>
      <c r="NW3">
        <v>2</v>
      </c>
      <c r="NX3">
        <v>4</v>
      </c>
      <c r="NZ3">
        <v>5</v>
      </c>
      <c r="OA3">
        <v>45691</v>
      </c>
      <c r="OB3">
        <v>31991</v>
      </c>
      <c r="OC3">
        <v>46700</v>
      </c>
      <c r="OE3">
        <v>60152</v>
      </c>
      <c r="OF3">
        <v>53378</v>
      </c>
      <c r="OG3">
        <v>34670</v>
      </c>
      <c r="OH3">
        <v>55576</v>
      </c>
      <c r="OI3">
        <v>1</v>
      </c>
      <c r="OJ3">
        <v>65973</v>
      </c>
      <c r="OK3">
        <v>41893</v>
      </c>
      <c r="OL3">
        <v>30485</v>
      </c>
      <c r="OM3">
        <v>49374</v>
      </c>
      <c r="ON3">
        <v>1</v>
      </c>
      <c r="OO3">
        <v>50546</v>
      </c>
      <c r="OP3">
        <v>62325</v>
      </c>
      <c r="OQ3">
        <v>48576</v>
      </c>
      <c r="OR3">
        <v>82660</v>
      </c>
      <c r="OT3">
        <v>87097</v>
      </c>
      <c r="OU3">
        <v>3</v>
      </c>
      <c r="OV3">
        <v>6</v>
      </c>
      <c r="OW3">
        <v>5</v>
      </c>
      <c r="OX3">
        <v>1</v>
      </c>
      <c r="OY3">
        <v>6</v>
      </c>
      <c r="OZ3">
        <v>73698</v>
      </c>
      <c r="PA3">
        <v>51431</v>
      </c>
      <c r="PB3">
        <v>75775</v>
      </c>
      <c r="PC3">
        <v>1</v>
      </c>
      <c r="PD3">
        <v>96487</v>
      </c>
      <c r="PE3">
        <v>1</v>
      </c>
      <c r="PG3">
        <v>1</v>
      </c>
      <c r="PI3">
        <v>1</v>
      </c>
      <c r="PJ3">
        <v>1</v>
      </c>
      <c r="PL3">
        <v>3</v>
      </c>
      <c r="PO3">
        <v>74658</v>
      </c>
      <c r="PP3">
        <v>45238</v>
      </c>
      <c r="PQ3">
        <v>68800</v>
      </c>
      <c r="PR3">
        <v>1</v>
      </c>
      <c r="PS3">
        <v>93273</v>
      </c>
      <c r="PT3">
        <v>50100</v>
      </c>
      <c r="PU3">
        <v>32004</v>
      </c>
      <c r="PV3">
        <v>47110</v>
      </c>
      <c r="PW3">
        <v>2</v>
      </c>
      <c r="PX3">
        <v>59900</v>
      </c>
      <c r="PY3">
        <v>68072</v>
      </c>
      <c r="PZ3">
        <v>51558</v>
      </c>
      <c r="QA3">
        <v>85815</v>
      </c>
      <c r="QB3">
        <v>2</v>
      </c>
      <c r="QC3">
        <v>92945</v>
      </c>
      <c r="QD3">
        <v>6</v>
      </c>
      <c r="QE3">
        <v>2</v>
      </c>
      <c r="QF3">
        <v>3</v>
      </c>
      <c r="QG3">
        <v>1</v>
      </c>
      <c r="QH3">
        <v>5</v>
      </c>
      <c r="QI3">
        <v>96163</v>
      </c>
      <c r="QJ3">
        <v>62672</v>
      </c>
      <c r="QK3">
        <v>92104</v>
      </c>
      <c r="QL3">
        <v>1</v>
      </c>
      <c r="QM3">
        <v>131388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A2"/>
  <sheetViews>
    <sheetView workbookViewId="0"/>
  </sheetViews>
  <sheetFormatPr defaultRowHeight="15" x14ac:dyDescent="0.25"/>
  <sheetData>
    <row r="1" spans="1:1249" x14ac:dyDescent="0.25">
      <c r="B1" s="1" t="s">
        <v>606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611</v>
      </c>
      <c r="H1" s="1" t="s">
        <v>612</v>
      </c>
      <c r="I1" s="1" t="s">
        <v>613</v>
      </c>
      <c r="J1" s="1" t="s">
        <v>614</v>
      </c>
      <c r="K1" s="1" t="s">
        <v>615</v>
      </c>
      <c r="L1" s="1" t="s">
        <v>616</v>
      </c>
      <c r="M1" s="1" t="s">
        <v>617</v>
      </c>
      <c r="N1" s="1" t="s">
        <v>618</v>
      </c>
      <c r="O1" s="1" t="s">
        <v>619</v>
      </c>
      <c r="P1" s="1" t="s">
        <v>620</v>
      </c>
      <c r="Q1" s="1" t="s">
        <v>621</v>
      </c>
      <c r="R1" s="1" t="s">
        <v>622</v>
      </c>
      <c r="S1" s="1" t="s">
        <v>623</v>
      </c>
      <c r="T1" s="1" t="s">
        <v>624</v>
      </c>
      <c r="U1" s="1" t="s">
        <v>625</v>
      </c>
      <c r="V1" s="1" t="s">
        <v>626</v>
      </c>
      <c r="W1" s="1" t="s">
        <v>627</v>
      </c>
      <c r="X1" s="1" t="s">
        <v>628</v>
      </c>
      <c r="Y1" s="1" t="s">
        <v>629</v>
      </c>
      <c r="Z1" s="1" t="s">
        <v>630</v>
      </c>
      <c r="AA1" s="1" t="s">
        <v>631</v>
      </c>
      <c r="AB1" s="1" t="s">
        <v>632</v>
      </c>
      <c r="AC1" s="1" t="s">
        <v>633</v>
      </c>
      <c r="AD1" s="1" t="s">
        <v>634</v>
      </c>
      <c r="AE1" s="1" t="s">
        <v>635</v>
      </c>
      <c r="AF1" s="1" t="s">
        <v>636</v>
      </c>
      <c r="AG1" s="1" t="s">
        <v>637</v>
      </c>
      <c r="AH1" s="1" t="s">
        <v>638</v>
      </c>
      <c r="AI1" s="1" t="s">
        <v>639</v>
      </c>
      <c r="AJ1" s="1" t="s">
        <v>640</v>
      </c>
      <c r="AK1" s="1" t="s">
        <v>641</v>
      </c>
      <c r="AL1" s="1" t="s">
        <v>642</v>
      </c>
      <c r="AM1" s="1" t="s">
        <v>643</v>
      </c>
      <c r="AN1" s="1" t="s">
        <v>644</v>
      </c>
      <c r="AO1" s="1" t="s">
        <v>645</v>
      </c>
      <c r="AP1" s="1" t="s">
        <v>646</v>
      </c>
      <c r="AQ1" s="1" t="s">
        <v>647</v>
      </c>
      <c r="AR1" s="1" t="s">
        <v>648</v>
      </c>
      <c r="AS1" s="1" t="s">
        <v>649</v>
      </c>
      <c r="AT1" s="1" t="s">
        <v>650</v>
      </c>
      <c r="AU1" s="1" t="s">
        <v>651</v>
      </c>
      <c r="AV1" s="1" t="s">
        <v>652</v>
      </c>
      <c r="AW1" s="1" t="s">
        <v>653</v>
      </c>
      <c r="AX1" s="1" t="s">
        <v>654</v>
      </c>
      <c r="AY1" s="1" t="s">
        <v>655</v>
      </c>
      <c r="AZ1" s="1" t="s">
        <v>656</v>
      </c>
      <c r="BA1" s="1" t="s">
        <v>657</v>
      </c>
      <c r="BB1" s="1" t="s">
        <v>658</v>
      </c>
      <c r="BC1" s="1" t="s">
        <v>659</v>
      </c>
      <c r="BD1" s="1" t="s">
        <v>660</v>
      </c>
      <c r="BE1" s="1" t="s">
        <v>661</v>
      </c>
      <c r="BF1" s="1" t="s">
        <v>662</v>
      </c>
      <c r="BG1" s="1" t="s">
        <v>663</v>
      </c>
      <c r="BH1" s="1" t="s">
        <v>664</v>
      </c>
      <c r="BI1" s="1" t="s">
        <v>665</v>
      </c>
      <c r="BJ1" s="1" t="s">
        <v>666</v>
      </c>
      <c r="BK1" s="1" t="s">
        <v>667</v>
      </c>
      <c r="BL1" s="1" t="s">
        <v>668</v>
      </c>
      <c r="BM1" s="1" t="s">
        <v>669</v>
      </c>
      <c r="BN1" s="1" t="s">
        <v>670</v>
      </c>
      <c r="BO1" s="1" t="s">
        <v>671</v>
      </c>
      <c r="BP1" s="1" t="s">
        <v>672</v>
      </c>
      <c r="BQ1" s="1" t="s">
        <v>673</v>
      </c>
      <c r="BR1" s="1" t="s">
        <v>674</v>
      </c>
      <c r="BS1" s="1" t="s">
        <v>675</v>
      </c>
      <c r="BT1" s="1" t="s">
        <v>676</v>
      </c>
      <c r="BU1" s="1" t="s">
        <v>677</v>
      </c>
      <c r="BV1" s="1" t="s">
        <v>678</v>
      </c>
      <c r="BW1" s="1" t="s">
        <v>679</v>
      </c>
      <c r="BX1" s="1" t="s">
        <v>680</v>
      </c>
      <c r="BY1" s="1" t="s">
        <v>681</v>
      </c>
      <c r="BZ1" s="1" t="s">
        <v>682</v>
      </c>
      <c r="CA1" s="1" t="s">
        <v>683</v>
      </c>
      <c r="CB1" s="1" t="s">
        <v>684</v>
      </c>
      <c r="CC1" s="1" t="s">
        <v>685</v>
      </c>
      <c r="CD1" s="1" t="s">
        <v>686</v>
      </c>
      <c r="CE1" s="1" t="s">
        <v>687</v>
      </c>
      <c r="CF1" s="1" t="s">
        <v>688</v>
      </c>
      <c r="CG1" s="1" t="s">
        <v>689</v>
      </c>
      <c r="CH1" s="1" t="s">
        <v>690</v>
      </c>
      <c r="CI1" s="1" t="s">
        <v>691</v>
      </c>
      <c r="CJ1" s="1" t="s">
        <v>692</v>
      </c>
      <c r="CK1" s="1" t="s">
        <v>693</v>
      </c>
      <c r="CL1" s="1" t="s">
        <v>694</v>
      </c>
      <c r="CM1" s="1" t="s">
        <v>695</v>
      </c>
      <c r="CN1" s="1" t="s">
        <v>696</v>
      </c>
      <c r="CO1" s="1" t="s">
        <v>697</v>
      </c>
      <c r="CP1" s="1" t="s">
        <v>698</v>
      </c>
      <c r="CQ1" s="1" t="s">
        <v>699</v>
      </c>
      <c r="CR1" s="1" t="s">
        <v>700</v>
      </c>
      <c r="CS1" s="1" t="s">
        <v>701</v>
      </c>
      <c r="CT1" s="1" t="s">
        <v>702</v>
      </c>
      <c r="CU1" s="1" t="s">
        <v>703</v>
      </c>
      <c r="CV1" s="1" t="s">
        <v>704</v>
      </c>
      <c r="CW1" s="1" t="s">
        <v>705</v>
      </c>
      <c r="CX1" s="1" t="s">
        <v>706</v>
      </c>
      <c r="CY1" s="1" t="s">
        <v>707</v>
      </c>
      <c r="CZ1" s="1" t="s">
        <v>708</v>
      </c>
      <c r="DA1" s="1" t="s">
        <v>709</v>
      </c>
      <c r="DB1" s="1" t="s">
        <v>710</v>
      </c>
      <c r="DC1" s="1" t="s">
        <v>711</v>
      </c>
      <c r="DD1" s="1" t="s">
        <v>712</v>
      </c>
      <c r="DE1" s="1" t="s">
        <v>713</v>
      </c>
      <c r="DF1" s="1" t="s">
        <v>714</v>
      </c>
      <c r="DG1" s="1" t="s">
        <v>715</v>
      </c>
      <c r="DH1" s="1" t="s">
        <v>716</v>
      </c>
      <c r="DI1" s="1" t="s">
        <v>717</v>
      </c>
      <c r="DJ1" s="1" t="s">
        <v>718</v>
      </c>
      <c r="DK1" s="1" t="s">
        <v>719</v>
      </c>
      <c r="DL1" s="1" t="s">
        <v>720</v>
      </c>
      <c r="DM1" s="1" t="s">
        <v>721</v>
      </c>
      <c r="DN1" s="1" t="s">
        <v>722</v>
      </c>
      <c r="DO1" s="1" t="s">
        <v>723</v>
      </c>
      <c r="DP1" s="1" t="s">
        <v>724</v>
      </c>
      <c r="DQ1" s="1" t="s">
        <v>725</v>
      </c>
      <c r="DR1" s="1" t="s">
        <v>726</v>
      </c>
      <c r="DS1" s="1" t="s">
        <v>727</v>
      </c>
      <c r="DT1" s="1" t="s">
        <v>728</v>
      </c>
      <c r="DU1" s="1" t="s">
        <v>729</v>
      </c>
      <c r="DV1" s="1" t="s">
        <v>730</v>
      </c>
      <c r="DW1" s="1" t="s">
        <v>731</v>
      </c>
      <c r="DX1" s="1" t="s">
        <v>732</v>
      </c>
      <c r="DY1" s="1" t="s">
        <v>733</v>
      </c>
      <c r="DZ1" s="1" t="s">
        <v>734</v>
      </c>
      <c r="EA1" s="1" t="s">
        <v>735</v>
      </c>
      <c r="EB1" s="1" t="s">
        <v>736</v>
      </c>
      <c r="EC1" s="1" t="s">
        <v>737</v>
      </c>
      <c r="ED1" s="1" t="s">
        <v>738</v>
      </c>
      <c r="EE1" s="1" t="s">
        <v>739</v>
      </c>
      <c r="EF1" s="1" t="s">
        <v>740</v>
      </c>
      <c r="EG1" s="1" t="s">
        <v>741</v>
      </c>
      <c r="EH1" s="1" t="s">
        <v>742</v>
      </c>
      <c r="EI1" s="1" t="s">
        <v>743</v>
      </c>
      <c r="EJ1" s="1" t="s">
        <v>744</v>
      </c>
      <c r="EK1" s="1" t="s">
        <v>745</v>
      </c>
      <c r="EL1" s="1" t="s">
        <v>746</v>
      </c>
      <c r="EM1" s="1" t="s">
        <v>747</v>
      </c>
      <c r="EN1" s="1" t="s">
        <v>748</v>
      </c>
      <c r="EO1" s="1" t="s">
        <v>749</v>
      </c>
      <c r="EP1" s="1" t="s">
        <v>750</v>
      </c>
      <c r="EQ1" s="1" t="s">
        <v>751</v>
      </c>
      <c r="ER1" s="1" t="s">
        <v>752</v>
      </c>
      <c r="ES1" s="1" t="s">
        <v>753</v>
      </c>
      <c r="ET1" s="1" t="s">
        <v>754</v>
      </c>
      <c r="EU1" s="1" t="s">
        <v>755</v>
      </c>
      <c r="EV1" s="1" t="s">
        <v>756</v>
      </c>
      <c r="EW1" s="1" t="s">
        <v>757</v>
      </c>
      <c r="EX1" s="1" t="s">
        <v>758</v>
      </c>
      <c r="EY1" s="1" t="s">
        <v>759</v>
      </c>
      <c r="EZ1" s="1" t="s">
        <v>760</v>
      </c>
      <c r="FA1" s="1" t="s">
        <v>761</v>
      </c>
      <c r="FB1" s="1" t="s">
        <v>762</v>
      </c>
      <c r="FC1" s="1" t="s">
        <v>763</v>
      </c>
      <c r="FD1" s="1" t="s">
        <v>764</v>
      </c>
      <c r="FE1" s="1" t="s">
        <v>765</v>
      </c>
      <c r="FF1" s="1" t="s">
        <v>766</v>
      </c>
      <c r="FG1" s="1" t="s">
        <v>767</v>
      </c>
      <c r="FH1" s="1" t="s">
        <v>768</v>
      </c>
      <c r="FI1" s="1" t="s">
        <v>769</v>
      </c>
      <c r="FJ1" s="1" t="s">
        <v>770</v>
      </c>
      <c r="FK1" s="1" t="s">
        <v>771</v>
      </c>
      <c r="FL1" s="1" t="s">
        <v>772</v>
      </c>
      <c r="FM1" s="1" t="s">
        <v>773</v>
      </c>
      <c r="FN1" s="1" t="s">
        <v>774</v>
      </c>
      <c r="FO1" s="1" t="s">
        <v>775</v>
      </c>
      <c r="FP1" s="1" t="s">
        <v>776</v>
      </c>
      <c r="FQ1" s="1" t="s">
        <v>777</v>
      </c>
      <c r="FR1" s="1" t="s">
        <v>778</v>
      </c>
      <c r="FS1" s="1" t="s">
        <v>779</v>
      </c>
      <c r="FT1" s="1" t="s">
        <v>780</v>
      </c>
      <c r="FU1" s="1" t="s">
        <v>781</v>
      </c>
      <c r="FV1" s="1" t="s">
        <v>782</v>
      </c>
      <c r="FW1" s="1" t="s">
        <v>783</v>
      </c>
      <c r="FX1" s="1" t="s">
        <v>784</v>
      </c>
      <c r="FY1" s="1" t="s">
        <v>785</v>
      </c>
      <c r="FZ1" s="1" t="s">
        <v>786</v>
      </c>
      <c r="GA1" s="1" t="s">
        <v>787</v>
      </c>
      <c r="GB1" s="1" t="s">
        <v>788</v>
      </c>
      <c r="GC1" s="1" t="s">
        <v>789</v>
      </c>
      <c r="GD1" s="1" t="s">
        <v>790</v>
      </c>
      <c r="GE1" s="1" t="s">
        <v>791</v>
      </c>
      <c r="GF1" s="1" t="s">
        <v>792</v>
      </c>
      <c r="GG1" s="1" t="s">
        <v>793</v>
      </c>
      <c r="GH1" s="1" t="s">
        <v>794</v>
      </c>
      <c r="GI1" s="1" t="s">
        <v>795</v>
      </c>
      <c r="GJ1" s="1" t="s">
        <v>796</v>
      </c>
      <c r="GK1" s="1" t="s">
        <v>797</v>
      </c>
      <c r="GL1" s="1" t="s">
        <v>798</v>
      </c>
      <c r="GM1" s="1" t="s">
        <v>799</v>
      </c>
      <c r="GN1" s="1" t="s">
        <v>800</v>
      </c>
      <c r="GO1" s="1" t="s">
        <v>801</v>
      </c>
      <c r="GP1" s="1" t="s">
        <v>802</v>
      </c>
      <c r="GQ1" s="1" t="s">
        <v>803</v>
      </c>
      <c r="GR1" s="1" t="s">
        <v>804</v>
      </c>
      <c r="GS1" s="1" t="s">
        <v>805</v>
      </c>
      <c r="GT1" s="1" t="s">
        <v>806</v>
      </c>
      <c r="GU1" s="1" t="s">
        <v>807</v>
      </c>
      <c r="GV1" s="1" t="s">
        <v>808</v>
      </c>
      <c r="GW1" s="1" t="s">
        <v>809</v>
      </c>
      <c r="GX1" s="1" t="s">
        <v>810</v>
      </c>
      <c r="GY1" s="1" t="s">
        <v>811</v>
      </c>
      <c r="GZ1" s="1" t="s">
        <v>812</v>
      </c>
      <c r="HA1" s="1" t="s">
        <v>813</v>
      </c>
      <c r="HB1" s="1" t="s">
        <v>814</v>
      </c>
      <c r="HC1" s="1" t="s">
        <v>815</v>
      </c>
      <c r="HD1" s="1" t="s">
        <v>816</v>
      </c>
      <c r="HE1" s="1" t="s">
        <v>817</v>
      </c>
      <c r="HF1" s="1" t="s">
        <v>818</v>
      </c>
      <c r="HG1" s="1" t="s">
        <v>819</v>
      </c>
      <c r="HH1" s="1" t="s">
        <v>820</v>
      </c>
      <c r="HI1" s="1" t="s">
        <v>821</v>
      </c>
      <c r="HJ1" s="1" t="s">
        <v>822</v>
      </c>
      <c r="HK1" s="1" t="s">
        <v>823</v>
      </c>
      <c r="HL1" s="1" t="s">
        <v>824</v>
      </c>
      <c r="HM1" s="1" t="s">
        <v>825</v>
      </c>
      <c r="HN1" s="1" t="s">
        <v>826</v>
      </c>
      <c r="HO1" s="1" t="s">
        <v>827</v>
      </c>
      <c r="HP1" s="1" t="s">
        <v>828</v>
      </c>
      <c r="HQ1" s="1" t="s">
        <v>829</v>
      </c>
      <c r="HR1" s="1" t="s">
        <v>830</v>
      </c>
      <c r="HS1" s="1" t="s">
        <v>831</v>
      </c>
      <c r="HT1" s="1" t="s">
        <v>832</v>
      </c>
      <c r="HU1" s="1" t="s">
        <v>833</v>
      </c>
      <c r="HV1" s="1" t="s">
        <v>834</v>
      </c>
      <c r="HW1" s="1" t="s">
        <v>835</v>
      </c>
      <c r="HX1" s="1" t="s">
        <v>836</v>
      </c>
      <c r="HY1" s="1" t="s">
        <v>837</v>
      </c>
      <c r="HZ1" s="1" t="s">
        <v>838</v>
      </c>
      <c r="IA1" s="1" t="s">
        <v>839</v>
      </c>
      <c r="IB1" s="1" t="s">
        <v>840</v>
      </c>
      <c r="IC1" s="1" t="s">
        <v>841</v>
      </c>
      <c r="ID1" s="1" t="s">
        <v>842</v>
      </c>
      <c r="IE1" s="1" t="s">
        <v>843</v>
      </c>
      <c r="IF1" s="1" t="s">
        <v>844</v>
      </c>
      <c r="IG1" s="1" t="s">
        <v>845</v>
      </c>
      <c r="IH1" s="1" t="s">
        <v>846</v>
      </c>
      <c r="II1" s="1" t="s">
        <v>847</v>
      </c>
      <c r="IJ1" s="1" t="s">
        <v>848</v>
      </c>
      <c r="IK1" s="1" t="s">
        <v>849</v>
      </c>
      <c r="IL1" s="1" t="s">
        <v>850</v>
      </c>
      <c r="IM1" s="1" t="s">
        <v>851</v>
      </c>
      <c r="IN1" s="1" t="s">
        <v>852</v>
      </c>
      <c r="IO1" s="1" t="s">
        <v>853</v>
      </c>
      <c r="IP1" s="1" t="s">
        <v>854</v>
      </c>
      <c r="IQ1" s="1" t="s">
        <v>855</v>
      </c>
      <c r="IR1" s="1" t="s">
        <v>856</v>
      </c>
      <c r="IS1" s="1" t="s">
        <v>857</v>
      </c>
      <c r="IT1" s="1" t="s">
        <v>858</v>
      </c>
      <c r="IU1" s="1" t="s">
        <v>859</v>
      </c>
      <c r="IV1" s="1" t="s">
        <v>860</v>
      </c>
      <c r="IW1" s="1" t="s">
        <v>861</v>
      </c>
      <c r="IX1" s="1" t="s">
        <v>862</v>
      </c>
      <c r="IY1" s="1" t="s">
        <v>863</v>
      </c>
      <c r="IZ1" s="1" t="s">
        <v>864</v>
      </c>
      <c r="JA1" s="1" t="s">
        <v>865</v>
      </c>
      <c r="JB1" s="1" t="s">
        <v>866</v>
      </c>
      <c r="JC1" s="1" t="s">
        <v>867</v>
      </c>
      <c r="JD1" s="1" t="s">
        <v>868</v>
      </c>
      <c r="JE1" s="1" t="s">
        <v>869</v>
      </c>
      <c r="JF1" s="1" t="s">
        <v>870</v>
      </c>
      <c r="JG1" s="1" t="s">
        <v>871</v>
      </c>
      <c r="JH1" s="1" t="s">
        <v>872</v>
      </c>
      <c r="JI1" s="1" t="s">
        <v>873</v>
      </c>
      <c r="JJ1" s="1" t="s">
        <v>874</v>
      </c>
      <c r="JK1" s="1" t="s">
        <v>875</v>
      </c>
      <c r="JL1" s="1" t="s">
        <v>876</v>
      </c>
      <c r="JM1" s="1" t="s">
        <v>877</v>
      </c>
      <c r="JN1" s="1" t="s">
        <v>878</v>
      </c>
      <c r="JO1" s="1" t="s">
        <v>879</v>
      </c>
      <c r="JP1" s="1" t="s">
        <v>880</v>
      </c>
      <c r="JQ1" s="1" t="s">
        <v>881</v>
      </c>
      <c r="JR1" s="1" t="s">
        <v>882</v>
      </c>
      <c r="JS1" s="1" t="s">
        <v>883</v>
      </c>
      <c r="JT1" s="1" t="s">
        <v>884</v>
      </c>
      <c r="JU1" s="1" t="s">
        <v>885</v>
      </c>
      <c r="JV1" s="1" t="s">
        <v>886</v>
      </c>
      <c r="JW1" s="1" t="s">
        <v>887</v>
      </c>
      <c r="JX1" s="1" t="s">
        <v>888</v>
      </c>
      <c r="JY1" s="1" t="s">
        <v>889</v>
      </c>
      <c r="JZ1" s="1" t="s">
        <v>890</v>
      </c>
      <c r="KA1" s="1" t="s">
        <v>891</v>
      </c>
      <c r="KB1" s="1" t="s">
        <v>892</v>
      </c>
      <c r="KC1" s="1" t="s">
        <v>893</v>
      </c>
      <c r="KD1" s="1" t="s">
        <v>894</v>
      </c>
      <c r="KE1" s="1" t="s">
        <v>895</v>
      </c>
      <c r="KF1" s="1" t="s">
        <v>896</v>
      </c>
      <c r="KG1" s="1" t="s">
        <v>897</v>
      </c>
      <c r="KH1" s="1" t="s">
        <v>898</v>
      </c>
      <c r="KI1" s="1" t="s">
        <v>899</v>
      </c>
      <c r="KJ1" s="1" t="s">
        <v>900</v>
      </c>
      <c r="KK1" s="1" t="s">
        <v>901</v>
      </c>
      <c r="KL1" s="1" t="s">
        <v>902</v>
      </c>
      <c r="KM1" s="1" t="s">
        <v>903</v>
      </c>
      <c r="KN1" s="1" t="s">
        <v>904</v>
      </c>
      <c r="KO1" s="1" t="s">
        <v>905</v>
      </c>
      <c r="KP1" s="1" t="s">
        <v>906</v>
      </c>
      <c r="KQ1" s="1" t="s">
        <v>907</v>
      </c>
      <c r="KR1" s="1" t="s">
        <v>908</v>
      </c>
      <c r="KS1" s="1" t="s">
        <v>909</v>
      </c>
      <c r="KT1" s="1" t="s">
        <v>910</v>
      </c>
      <c r="KU1" s="1" t="s">
        <v>911</v>
      </c>
      <c r="KV1" s="1" t="s">
        <v>912</v>
      </c>
      <c r="KW1" s="1" t="s">
        <v>913</v>
      </c>
      <c r="KX1" s="1" t="s">
        <v>914</v>
      </c>
      <c r="KY1" s="1" t="s">
        <v>915</v>
      </c>
      <c r="KZ1" s="1" t="s">
        <v>916</v>
      </c>
      <c r="LA1" s="1" t="s">
        <v>917</v>
      </c>
      <c r="LB1" s="1" t="s">
        <v>918</v>
      </c>
      <c r="LC1" s="1" t="s">
        <v>919</v>
      </c>
      <c r="LD1" s="1" t="s">
        <v>920</v>
      </c>
      <c r="LE1" s="1" t="s">
        <v>921</v>
      </c>
      <c r="LF1" s="1" t="s">
        <v>922</v>
      </c>
      <c r="LG1" s="1" t="s">
        <v>923</v>
      </c>
      <c r="LH1" s="1" t="s">
        <v>924</v>
      </c>
      <c r="LI1" s="1" t="s">
        <v>925</v>
      </c>
      <c r="LJ1" s="1" t="s">
        <v>926</v>
      </c>
      <c r="LK1" s="1" t="s">
        <v>927</v>
      </c>
      <c r="LL1" s="1" t="s">
        <v>928</v>
      </c>
      <c r="LM1" s="1" t="s">
        <v>929</v>
      </c>
      <c r="LN1" s="1" t="s">
        <v>930</v>
      </c>
      <c r="LO1" s="1" t="s">
        <v>931</v>
      </c>
      <c r="LP1" s="1" t="s">
        <v>932</v>
      </c>
      <c r="LQ1" s="1" t="s">
        <v>933</v>
      </c>
      <c r="LR1" s="1" t="s">
        <v>934</v>
      </c>
      <c r="LS1" s="1" t="s">
        <v>935</v>
      </c>
      <c r="LT1" s="1" t="s">
        <v>936</v>
      </c>
      <c r="LU1" s="1" t="s">
        <v>937</v>
      </c>
      <c r="LV1" s="1" t="s">
        <v>938</v>
      </c>
      <c r="LW1" s="1" t="s">
        <v>939</v>
      </c>
      <c r="LX1" s="1" t="s">
        <v>940</v>
      </c>
      <c r="LY1" s="1" t="s">
        <v>941</v>
      </c>
      <c r="LZ1" s="1" t="s">
        <v>942</v>
      </c>
      <c r="MA1" s="1" t="s">
        <v>943</v>
      </c>
      <c r="MB1" s="1" t="s">
        <v>944</v>
      </c>
      <c r="MC1" s="1" t="s">
        <v>945</v>
      </c>
      <c r="MD1" s="1" t="s">
        <v>946</v>
      </c>
      <c r="ME1" s="1" t="s">
        <v>947</v>
      </c>
      <c r="MF1" s="1" t="s">
        <v>948</v>
      </c>
      <c r="MG1" s="1" t="s">
        <v>949</v>
      </c>
      <c r="MH1" s="1" t="s">
        <v>950</v>
      </c>
      <c r="MI1" s="1" t="s">
        <v>951</v>
      </c>
      <c r="MJ1" s="1" t="s">
        <v>952</v>
      </c>
      <c r="MK1" s="1" t="s">
        <v>953</v>
      </c>
      <c r="ML1" s="1" t="s">
        <v>954</v>
      </c>
      <c r="MM1" s="1" t="s">
        <v>955</v>
      </c>
      <c r="MN1" s="1" t="s">
        <v>956</v>
      </c>
      <c r="MO1" s="1" t="s">
        <v>957</v>
      </c>
      <c r="MP1" s="1" t="s">
        <v>958</v>
      </c>
      <c r="MQ1" s="1" t="s">
        <v>959</v>
      </c>
      <c r="MR1" s="1" t="s">
        <v>960</v>
      </c>
      <c r="MS1" s="1" t="s">
        <v>961</v>
      </c>
      <c r="MT1" s="1" t="s">
        <v>962</v>
      </c>
      <c r="MU1" s="1" t="s">
        <v>963</v>
      </c>
      <c r="MV1" s="1" t="s">
        <v>964</v>
      </c>
      <c r="MW1" s="1" t="s">
        <v>965</v>
      </c>
      <c r="MX1" s="1" t="s">
        <v>966</v>
      </c>
      <c r="MY1" s="1" t="s">
        <v>967</v>
      </c>
      <c r="MZ1" s="1" t="s">
        <v>968</v>
      </c>
      <c r="NA1" s="1" t="s">
        <v>969</v>
      </c>
      <c r="NB1" s="1" t="s">
        <v>970</v>
      </c>
      <c r="NC1" s="1" t="s">
        <v>971</v>
      </c>
      <c r="ND1" s="1" t="s">
        <v>972</v>
      </c>
      <c r="NE1" s="1" t="s">
        <v>973</v>
      </c>
      <c r="NF1" s="1" t="s">
        <v>974</v>
      </c>
      <c r="NG1" s="1" t="s">
        <v>975</v>
      </c>
      <c r="NH1" s="1" t="s">
        <v>976</v>
      </c>
      <c r="NI1" s="1" t="s">
        <v>977</v>
      </c>
      <c r="NJ1" s="1" t="s">
        <v>978</v>
      </c>
      <c r="NK1" s="1" t="s">
        <v>979</v>
      </c>
      <c r="NL1" s="1" t="s">
        <v>980</v>
      </c>
      <c r="NM1" s="1" t="s">
        <v>981</v>
      </c>
      <c r="NN1" s="1" t="s">
        <v>982</v>
      </c>
      <c r="NO1" s="1" t="s">
        <v>983</v>
      </c>
      <c r="NP1" s="1" t="s">
        <v>984</v>
      </c>
      <c r="NQ1" s="1" t="s">
        <v>985</v>
      </c>
      <c r="NR1" s="1" t="s">
        <v>986</v>
      </c>
      <c r="NS1" s="1" t="s">
        <v>987</v>
      </c>
      <c r="NT1" s="1" t="s">
        <v>988</v>
      </c>
      <c r="NU1" s="1" t="s">
        <v>989</v>
      </c>
      <c r="NV1" s="1" t="s">
        <v>990</v>
      </c>
      <c r="NW1" s="1" t="s">
        <v>991</v>
      </c>
      <c r="NX1" s="1" t="s">
        <v>992</v>
      </c>
      <c r="NY1" s="1" t="s">
        <v>993</v>
      </c>
      <c r="NZ1" s="1" t="s">
        <v>994</v>
      </c>
      <c r="OA1" s="1" t="s">
        <v>995</v>
      </c>
      <c r="OB1" s="1" t="s">
        <v>996</v>
      </c>
      <c r="OC1" s="1" t="s">
        <v>997</v>
      </c>
      <c r="OD1" s="1" t="s">
        <v>998</v>
      </c>
      <c r="OE1" s="1" t="s">
        <v>999</v>
      </c>
      <c r="OF1" s="1" t="s">
        <v>1000</v>
      </c>
      <c r="OG1" s="1" t="s">
        <v>1001</v>
      </c>
      <c r="OH1" s="1" t="s">
        <v>1002</v>
      </c>
      <c r="OI1" s="1" t="s">
        <v>1003</v>
      </c>
      <c r="OJ1" s="1" t="s">
        <v>1004</v>
      </c>
      <c r="OK1" s="1" t="s">
        <v>1005</v>
      </c>
      <c r="OL1" s="1" t="s">
        <v>1006</v>
      </c>
      <c r="OM1" s="1" t="s">
        <v>1007</v>
      </c>
      <c r="ON1" s="1" t="s">
        <v>1008</v>
      </c>
      <c r="OO1" s="1" t="s">
        <v>1009</v>
      </c>
      <c r="OP1" s="1" t="s">
        <v>1010</v>
      </c>
      <c r="OQ1" s="1" t="s">
        <v>1011</v>
      </c>
      <c r="OR1" s="1" t="s">
        <v>1012</v>
      </c>
      <c r="OS1" s="1" t="s">
        <v>1013</v>
      </c>
      <c r="OT1" s="1" t="s">
        <v>1014</v>
      </c>
      <c r="OU1" s="1" t="s">
        <v>1015</v>
      </c>
      <c r="OV1" s="1" t="s">
        <v>1016</v>
      </c>
      <c r="OW1" s="1" t="s">
        <v>1017</v>
      </c>
      <c r="OX1" s="1" t="s">
        <v>1018</v>
      </c>
      <c r="OY1" s="1" t="s">
        <v>1019</v>
      </c>
      <c r="OZ1" s="1" t="s">
        <v>1020</v>
      </c>
      <c r="PA1" s="1" t="s">
        <v>1021</v>
      </c>
      <c r="PB1" s="1" t="s">
        <v>1022</v>
      </c>
      <c r="PC1" s="1" t="s">
        <v>1023</v>
      </c>
      <c r="PD1" s="1" t="s">
        <v>1024</v>
      </c>
      <c r="PE1" s="1" t="s">
        <v>1025</v>
      </c>
      <c r="PF1" s="1" t="s">
        <v>1026</v>
      </c>
      <c r="PG1" s="1" t="s">
        <v>1027</v>
      </c>
      <c r="PH1" s="1" t="s">
        <v>1028</v>
      </c>
      <c r="PI1" s="1" t="s">
        <v>1029</v>
      </c>
      <c r="PJ1" s="1" t="s">
        <v>1030</v>
      </c>
      <c r="PK1" s="1" t="s">
        <v>1031</v>
      </c>
      <c r="PL1" s="1" t="s">
        <v>1032</v>
      </c>
      <c r="PM1" s="1" t="s">
        <v>1033</v>
      </c>
      <c r="PN1" s="1" t="s">
        <v>1034</v>
      </c>
      <c r="PO1" s="1" t="s">
        <v>1035</v>
      </c>
      <c r="PP1" s="1" t="s">
        <v>1036</v>
      </c>
      <c r="PQ1" s="1" t="s">
        <v>1037</v>
      </c>
      <c r="PR1" s="1" t="s">
        <v>1038</v>
      </c>
      <c r="PS1" s="1" t="s">
        <v>1039</v>
      </c>
      <c r="PT1" s="1" t="s">
        <v>1040</v>
      </c>
      <c r="PU1" s="1" t="s">
        <v>1041</v>
      </c>
      <c r="PV1" s="1" t="s">
        <v>1042</v>
      </c>
      <c r="PW1" s="1" t="s">
        <v>1043</v>
      </c>
      <c r="PX1" s="1" t="s">
        <v>1044</v>
      </c>
      <c r="PY1" s="1" t="s">
        <v>1045</v>
      </c>
      <c r="PZ1" s="1" t="s">
        <v>1046</v>
      </c>
      <c r="QA1" s="1" t="s">
        <v>1047</v>
      </c>
      <c r="QB1" s="1" t="s">
        <v>1048</v>
      </c>
      <c r="QC1" s="1" t="s">
        <v>1049</v>
      </c>
      <c r="QD1" s="1" t="s">
        <v>1050</v>
      </c>
      <c r="QE1" s="1" t="s">
        <v>1051</v>
      </c>
      <c r="QF1" s="1" t="s">
        <v>1052</v>
      </c>
      <c r="QG1" s="1" t="s">
        <v>1053</v>
      </c>
      <c r="QH1" s="1" t="s">
        <v>1054</v>
      </c>
      <c r="QI1" s="1" t="s">
        <v>1055</v>
      </c>
      <c r="QJ1" s="1" t="s">
        <v>1056</v>
      </c>
      <c r="QK1" s="1" t="s">
        <v>1057</v>
      </c>
      <c r="QL1" s="1" t="s">
        <v>1058</v>
      </c>
      <c r="QM1" s="1" t="s">
        <v>1059</v>
      </c>
      <c r="QN1" s="1" t="s">
        <v>1060</v>
      </c>
      <c r="QO1" s="1" t="s">
        <v>1061</v>
      </c>
      <c r="QP1" s="1" t="s">
        <v>1062</v>
      </c>
      <c r="QQ1" s="1" t="s">
        <v>1063</v>
      </c>
      <c r="QR1" s="1" t="s">
        <v>1064</v>
      </c>
      <c r="QS1" s="1" t="s">
        <v>1065</v>
      </c>
      <c r="QT1" s="1" t="s">
        <v>1066</v>
      </c>
      <c r="QU1" s="1" t="s">
        <v>1067</v>
      </c>
      <c r="QV1" s="1" t="s">
        <v>1068</v>
      </c>
      <c r="QW1" s="1" t="s">
        <v>1069</v>
      </c>
      <c r="QX1" s="1" t="s">
        <v>1070</v>
      </c>
      <c r="QY1" s="1" t="s">
        <v>1071</v>
      </c>
      <c r="QZ1" s="1" t="s">
        <v>1072</v>
      </c>
      <c r="RA1" s="1" t="s">
        <v>1073</v>
      </c>
      <c r="RB1" s="1" t="s">
        <v>1074</v>
      </c>
      <c r="RC1" s="1" t="s">
        <v>1075</v>
      </c>
      <c r="RD1" s="1" t="s">
        <v>1076</v>
      </c>
      <c r="RE1" s="1" t="s">
        <v>1077</v>
      </c>
      <c r="RF1" s="1" t="s">
        <v>1078</v>
      </c>
      <c r="RG1" s="1" t="s">
        <v>1079</v>
      </c>
      <c r="RH1" s="1" t="s">
        <v>1080</v>
      </c>
      <c r="RI1" s="1" t="s">
        <v>1081</v>
      </c>
      <c r="RJ1" s="1" t="s">
        <v>1082</v>
      </c>
      <c r="RK1" s="1" t="s">
        <v>1083</v>
      </c>
      <c r="RL1" s="1" t="s">
        <v>1084</v>
      </c>
      <c r="RM1" s="1" t="s">
        <v>1085</v>
      </c>
      <c r="RN1" s="1" t="s">
        <v>1086</v>
      </c>
      <c r="RO1" s="1" t="s">
        <v>1087</v>
      </c>
      <c r="RP1" s="1" t="s">
        <v>1088</v>
      </c>
      <c r="RQ1" s="1" t="s">
        <v>1089</v>
      </c>
      <c r="RR1" s="1" t="s">
        <v>1090</v>
      </c>
      <c r="RS1" s="1" t="s">
        <v>1091</v>
      </c>
      <c r="RT1" s="1" t="s">
        <v>1092</v>
      </c>
      <c r="RU1" s="1" t="s">
        <v>1093</v>
      </c>
      <c r="RV1" s="1" t="s">
        <v>1094</v>
      </c>
      <c r="RW1" s="1" t="s">
        <v>1095</v>
      </c>
      <c r="RX1" s="1" t="s">
        <v>1096</v>
      </c>
      <c r="RY1" s="1" t="s">
        <v>1097</v>
      </c>
      <c r="RZ1" s="1" t="s">
        <v>1098</v>
      </c>
      <c r="SA1" s="1" t="s">
        <v>1099</v>
      </c>
      <c r="SB1" s="1" t="s">
        <v>1100</v>
      </c>
      <c r="SC1" s="1" t="s">
        <v>1101</v>
      </c>
      <c r="SD1" s="1" t="s">
        <v>1102</v>
      </c>
      <c r="SE1" s="1" t="s">
        <v>1103</v>
      </c>
      <c r="SF1" s="1" t="s">
        <v>1104</v>
      </c>
      <c r="SG1" s="1" t="s">
        <v>1105</v>
      </c>
      <c r="SH1" s="1" t="s">
        <v>1106</v>
      </c>
      <c r="SI1" s="1" t="s">
        <v>1107</v>
      </c>
      <c r="SJ1" s="1" t="s">
        <v>1108</v>
      </c>
      <c r="SK1" s="1" t="s">
        <v>1109</v>
      </c>
      <c r="SL1" s="1" t="s">
        <v>1110</v>
      </c>
      <c r="SM1" s="1" t="s">
        <v>1111</v>
      </c>
      <c r="SN1" s="1" t="s">
        <v>1112</v>
      </c>
      <c r="SO1" s="1" t="s">
        <v>1113</v>
      </c>
      <c r="SP1" s="1" t="s">
        <v>1114</v>
      </c>
      <c r="SQ1" s="1" t="s">
        <v>1115</v>
      </c>
      <c r="SR1" s="1" t="s">
        <v>1116</v>
      </c>
      <c r="SS1" s="1" t="s">
        <v>1117</v>
      </c>
      <c r="ST1" s="1" t="s">
        <v>1118</v>
      </c>
      <c r="SU1" s="1" t="s">
        <v>1119</v>
      </c>
      <c r="SV1" s="1" t="s">
        <v>1120</v>
      </c>
      <c r="SW1" s="1" t="s">
        <v>1121</v>
      </c>
      <c r="SX1" s="1" t="s">
        <v>1122</v>
      </c>
      <c r="SY1" s="1" t="s">
        <v>1123</v>
      </c>
      <c r="SZ1" s="1" t="s">
        <v>1124</v>
      </c>
      <c r="TA1" s="1" t="s">
        <v>1125</v>
      </c>
      <c r="TB1" s="1" t="s">
        <v>1126</v>
      </c>
      <c r="TC1" s="1" t="s">
        <v>1127</v>
      </c>
      <c r="TD1" s="1" t="s">
        <v>1128</v>
      </c>
      <c r="TE1" s="1" t="s">
        <v>1129</v>
      </c>
      <c r="TF1" s="1" t="s">
        <v>1130</v>
      </c>
      <c r="TG1" s="1" t="s">
        <v>1131</v>
      </c>
      <c r="TH1" s="1" t="s">
        <v>1132</v>
      </c>
      <c r="TI1" s="1" t="s">
        <v>1133</v>
      </c>
      <c r="TJ1" s="1" t="s">
        <v>1134</v>
      </c>
      <c r="TK1" s="1" t="s">
        <v>1135</v>
      </c>
      <c r="TL1" s="1" t="s">
        <v>1136</v>
      </c>
      <c r="TM1" s="1" t="s">
        <v>1137</v>
      </c>
      <c r="TN1" s="1" t="s">
        <v>1138</v>
      </c>
      <c r="TO1" s="1" t="s">
        <v>1139</v>
      </c>
      <c r="TP1" s="1" t="s">
        <v>1140</v>
      </c>
      <c r="TQ1" s="1" t="s">
        <v>1141</v>
      </c>
      <c r="TR1" s="1" t="s">
        <v>1142</v>
      </c>
      <c r="TS1" s="1" t="s">
        <v>1143</v>
      </c>
      <c r="TT1" s="1" t="s">
        <v>1144</v>
      </c>
      <c r="TU1" s="1" t="s">
        <v>1145</v>
      </c>
      <c r="TV1" s="1" t="s">
        <v>1146</v>
      </c>
      <c r="TW1" s="1" t="s">
        <v>1147</v>
      </c>
      <c r="TX1" s="1" t="s">
        <v>1148</v>
      </c>
      <c r="TY1" s="1" t="s">
        <v>1149</v>
      </c>
      <c r="TZ1" s="1" t="s">
        <v>1150</v>
      </c>
      <c r="UA1" s="1" t="s">
        <v>1151</v>
      </c>
      <c r="UB1" s="1" t="s">
        <v>1152</v>
      </c>
      <c r="UC1" s="1" t="s">
        <v>1153</v>
      </c>
      <c r="UD1" s="1" t="s">
        <v>1154</v>
      </c>
      <c r="UE1" s="1" t="s">
        <v>1155</v>
      </c>
      <c r="UF1" s="1" t="s">
        <v>1156</v>
      </c>
      <c r="UG1" s="1" t="s">
        <v>1157</v>
      </c>
      <c r="UH1" s="1" t="s">
        <v>1158</v>
      </c>
      <c r="UI1" s="1" t="s">
        <v>1159</v>
      </c>
      <c r="UJ1" s="1" t="s">
        <v>1160</v>
      </c>
      <c r="UK1" s="1" t="s">
        <v>1161</v>
      </c>
      <c r="UL1" s="1" t="s">
        <v>1162</v>
      </c>
      <c r="UM1" s="1" t="s">
        <v>1163</v>
      </c>
      <c r="UN1" s="1" t="s">
        <v>1164</v>
      </c>
      <c r="UO1" s="1" t="s">
        <v>1165</v>
      </c>
      <c r="UP1" s="1" t="s">
        <v>1166</v>
      </c>
      <c r="UQ1" s="1" t="s">
        <v>1167</v>
      </c>
      <c r="UR1" s="1" t="s">
        <v>1168</v>
      </c>
      <c r="US1" s="1" t="s">
        <v>1169</v>
      </c>
      <c r="UT1" s="1" t="s">
        <v>1170</v>
      </c>
      <c r="UU1" s="1" t="s">
        <v>1171</v>
      </c>
      <c r="UV1" s="1" t="s">
        <v>1172</v>
      </c>
      <c r="UW1" s="1" t="s">
        <v>1173</v>
      </c>
      <c r="UX1" s="1" t="s">
        <v>1174</v>
      </c>
      <c r="UY1" s="1" t="s">
        <v>1175</v>
      </c>
      <c r="UZ1" s="1" t="s">
        <v>1176</v>
      </c>
      <c r="VA1" s="1" t="s">
        <v>1177</v>
      </c>
      <c r="VB1" s="1" t="s">
        <v>1178</v>
      </c>
      <c r="VC1" s="1" t="s">
        <v>1179</v>
      </c>
      <c r="VD1" s="1" t="s">
        <v>1180</v>
      </c>
      <c r="VE1" s="1" t="s">
        <v>1181</v>
      </c>
      <c r="VF1" s="1" t="s">
        <v>1182</v>
      </c>
      <c r="VG1" s="1" t="s">
        <v>1183</v>
      </c>
      <c r="VH1" s="1" t="s">
        <v>1184</v>
      </c>
      <c r="VI1" s="1" t="s">
        <v>1185</v>
      </c>
      <c r="VJ1" s="1" t="s">
        <v>1186</v>
      </c>
      <c r="VK1" s="1" t="s">
        <v>1187</v>
      </c>
      <c r="VL1" s="1" t="s">
        <v>1188</v>
      </c>
      <c r="VM1" s="1" t="s">
        <v>1189</v>
      </c>
      <c r="VN1" s="1" t="s">
        <v>1190</v>
      </c>
      <c r="VO1" s="1" t="s">
        <v>1191</v>
      </c>
      <c r="VP1" s="1" t="s">
        <v>1192</v>
      </c>
      <c r="VQ1" s="1" t="s">
        <v>1193</v>
      </c>
      <c r="VR1" s="1" t="s">
        <v>1194</v>
      </c>
      <c r="VS1" s="1" t="s">
        <v>1195</v>
      </c>
      <c r="VT1" s="1" t="s">
        <v>1196</v>
      </c>
      <c r="VU1" s="1" t="s">
        <v>1197</v>
      </c>
      <c r="VV1" s="1" t="s">
        <v>1198</v>
      </c>
      <c r="VW1" s="1" t="s">
        <v>1199</v>
      </c>
      <c r="VX1" s="1" t="s">
        <v>1200</v>
      </c>
      <c r="VY1" s="1" t="s">
        <v>1201</v>
      </c>
      <c r="VZ1" s="1" t="s">
        <v>1202</v>
      </c>
      <c r="WA1" s="1" t="s">
        <v>1203</v>
      </c>
      <c r="WB1" s="1" t="s">
        <v>1204</v>
      </c>
      <c r="WC1" s="1" t="s">
        <v>1205</v>
      </c>
      <c r="WD1" s="1" t="s">
        <v>1206</v>
      </c>
      <c r="WE1" s="1" t="s">
        <v>1207</v>
      </c>
      <c r="WF1" s="1" t="s">
        <v>1208</v>
      </c>
      <c r="WG1" s="1" t="s">
        <v>1209</v>
      </c>
      <c r="WH1" s="1" t="s">
        <v>1210</v>
      </c>
      <c r="WI1" s="1" t="s">
        <v>1211</v>
      </c>
      <c r="WJ1" s="1" t="s">
        <v>1212</v>
      </c>
      <c r="WK1" s="1" t="s">
        <v>1213</v>
      </c>
      <c r="WL1" s="1" t="s">
        <v>1214</v>
      </c>
      <c r="WM1" s="1" t="s">
        <v>1215</v>
      </c>
      <c r="WN1" s="1" t="s">
        <v>1216</v>
      </c>
      <c r="WO1" s="1" t="s">
        <v>1217</v>
      </c>
      <c r="WP1" s="1" t="s">
        <v>1218</v>
      </c>
      <c r="WQ1" s="1" t="s">
        <v>1219</v>
      </c>
      <c r="WR1" s="1" t="s">
        <v>1220</v>
      </c>
      <c r="WS1" s="1" t="s">
        <v>1221</v>
      </c>
      <c r="WT1" s="1" t="s">
        <v>1222</v>
      </c>
      <c r="WU1" s="1" t="s">
        <v>1223</v>
      </c>
      <c r="WV1" s="1" t="s">
        <v>1224</v>
      </c>
      <c r="WW1" s="1" t="s">
        <v>1225</v>
      </c>
      <c r="WX1" s="1" t="s">
        <v>1226</v>
      </c>
      <c r="WY1" s="1" t="s">
        <v>1227</v>
      </c>
      <c r="WZ1" s="1" t="s">
        <v>1228</v>
      </c>
      <c r="XA1" s="1" t="s">
        <v>1229</v>
      </c>
      <c r="XB1" s="1" t="s">
        <v>1230</v>
      </c>
      <c r="XC1" s="1" t="s">
        <v>1231</v>
      </c>
      <c r="XD1" s="1" t="s">
        <v>1232</v>
      </c>
      <c r="XE1" s="1" t="s">
        <v>1233</v>
      </c>
      <c r="XF1" s="1" t="s">
        <v>1234</v>
      </c>
      <c r="XG1" s="1" t="s">
        <v>1235</v>
      </c>
      <c r="XH1" s="1" t="s">
        <v>1236</v>
      </c>
      <c r="XI1" s="1" t="s">
        <v>1237</v>
      </c>
      <c r="XJ1" s="1" t="s">
        <v>1238</v>
      </c>
      <c r="XK1" s="1" t="s">
        <v>1239</v>
      </c>
      <c r="XL1" s="1" t="s">
        <v>1240</v>
      </c>
      <c r="XM1" s="1" t="s">
        <v>1241</v>
      </c>
      <c r="XN1" s="1" t="s">
        <v>1242</v>
      </c>
      <c r="XO1" s="1" t="s">
        <v>1243</v>
      </c>
      <c r="XP1" s="1" t="s">
        <v>1244</v>
      </c>
      <c r="XQ1" s="1" t="s">
        <v>1245</v>
      </c>
      <c r="XR1" s="1" t="s">
        <v>1246</v>
      </c>
      <c r="XS1" s="1" t="s">
        <v>1247</v>
      </c>
      <c r="XT1" s="1" t="s">
        <v>1248</v>
      </c>
      <c r="XU1" s="1" t="s">
        <v>1249</v>
      </c>
      <c r="XV1" s="1" t="s">
        <v>1250</v>
      </c>
      <c r="XW1" s="1" t="s">
        <v>1251</v>
      </c>
      <c r="XX1" s="1" t="s">
        <v>1252</v>
      </c>
      <c r="XY1" s="1" t="s">
        <v>1253</v>
      </c>
      <c r="XZ1" s="1" t="s">
        <v>1254</v>
      </c>
      <c r="YA1" s="1" t="s">
        <v>1255</v>
      </c>
      <c r="YB1" s="1" t="s">
        <v>1256</v>
      </c>
      <c r="YC1" s="1" t="s">
        <v>1257</v>
      </c>
      <c r="YD1" s="1" t="s">
        <v>1258</v>
      </c>
      <c r="YE1" s="1" t="s">
        <v>1259</v>
      </c>
      <c r="YF1" s="1" t="s">
        <v>1260</v>
      </c>
      <c r="YG1" s="1" t="s">
        <v>1261</v>
      </c>
      <c r="YH1" s="1" t="s">
        <v>1262</v>
      </c>
      <c r="YI1" s="1" t="s">
        <v>1263</v>
      </c>
      <c r="YJ1" s="1" t="s">
        <v>1264</v>
      </c>
      <c r="YK1" s="1" t="s">
        <v>1265</v>
      </c>
      <c r="YL1" s="1" t="s">
        <v>1266</v>
      </c>
      <c r="YM1" s="1" t="s">
        <v>1267</v>
      </c>
      <c r="YN1" s="1" t="s">
        <v>1268</v>
      </c>
      <c r="YO1" s="1" t="s">
        <v>1269</v>
      </c>
      <c r="YP1" s="1" t="s">
        <v>1270</v>
      </c>
      <c r="YQ1" s="1" t="s">
        <v>1271</v>
      </c>
      <c r="YR1" s="1" t="s">
        <v>1272</v>
      </c>
      <c r="YS1" s="1" t="s">
        <v>1273</v>
      </c>
      <c r="YT1" s="1" t="s">
        <v>1274</v>
      </c>
      <c r="YU1" s="1" t="s">
        <v>1275</v>
      </c>
      <c r="YV1" s="1" t="s">
        <v>1276</v>
      </c>
      <c r="YW1" s="1" t="s">
        <v>1277</v>
      </c>
      <c r="YX1" s="1" t="s">
        <v>1278</v>
      </c>
      <c r="YY1" s="1" t="s">
        <v>1279</v>
      </c>
      <c r="YZ1" s="1" t="s">
        <v>1280</v>
      </c>
      <c r="ZA1" s="1" t="s">
        <v>1281</v>
      </c>
      <c r="ZB1" s="1" t="s">
        <v>1282</v>
      </c>
      <c r="ZC1" s="1" t="s">
        <v>1283</v>
      </c>
      <c r="ZD1" s="1" t="s">
        <v>1284</v>
      </c>
      <c r="ZE1" s="1" t="s">
        <v>1285</v>
      </c>
      <c r="ZF1" s="1" t="s">
        <v>1286</v>
      </c>
      <c r="ZG1" s="1" t="s">
        <v>1287</v>
      </c>
      <c r="ZH1" s="1" t="s">
        <v>1288</v>
      </c>
      <c r="ZI1" s="1" t="s">
        <v>1289</v>
      </c>
      <c r="ZJ1" s="1" t="s">
        <v>1290</v>
      </c>
      <c r="ZK1" s="1" t="s">
        <v>1291</v>
      </c>
      <c r="ZL1" s="1" t="s">
        <v>1292</v>
      </c>
      <c r="ZM1" s="1" t="s">
        <v>1293</v>
      </c>
      <c r="ZN1" s="1" t="s">
        <v>1294</v>
      </c>
      <c r="ZO1" s="1" t="s">
        <v>1295</v>
      </c>
      <c r="ZP1" s="1" t="s">
        <v>1296</v>
      </c>
      <c r="ZQ1" s="1" t="s">
        <v>1297</v>
      </c>
      <c r="ZR1" s="1" t="s">
        <v>1298</v>
      </c>
      <c r="ZS1" s="1" t="s">
        <v>1299</v>
      </c>
      <c r="ZT1" s="1" t="s">
        <v>1300</v>
      </c>
      <c r="ZU1" s="1" t="s">
        <v>1301</v>
      </c>
      <c r="ZV1" s="1" t="s">
        <v>1302</v>
      </c>
      <c r="ZW1" s="1" t="s">
        <v>1303</v>
      </c>
      <c r="ZX1" s="1" t="s">
        <v>1304</v>
      </c>
      <c r="ZY1" s="1" t="s">
        <v>1305</v>
      </c>
      <c r="ZZ1" s="1" t="s">
        <v>1306</v>
      </c>
      <c r="AAA1" s="1" t="s">
        <v>1307</v>
      </c>
      <c r="AAB1" s="1" t="s">
        <v>1308</v>
      </c>
      <c r="AAC1" s="1" t="s">
        <v>1309</v>
      </c>
      <c r="AAD1" s="1" t="s">
        <v>1310</v>
      </c>
      <c r="AAE1" s="1" t="s">
        <v>1311</v>
      </c>
      <c r="AAF1" s="1" t="s">
        <v>1312</v>
      </c>
      <c r="AAG1" s="1" t="s">
        <v>1313</v>
      </c>
      <c r="AAH1" s="1" t="s">
        <v>1314</v>
      </c>
      <c r="AAI1" s="1" t="s">
        <v>1315</v>
      </c>
      <c r="AAJ1" s="1" t="s">
        <v>1316</v>
      </c>
      <c r="AAK1" s="1" t="s">
        <v>1317</v>
      </c>
      <c r="AAL1" s="1" t="s">
        <v>1318</v>
      </c>
      <c r="AAM1" s="1" t="s">
        <v>1319</v>
      </c>
      <c r="AAN1" s="1" t="s">
        <v>1320</v>
      </c>
      <c r="AAO1" s="1" t="s">
        <v>1321</v>
      </c>
      <c r="AAP1" s="1" t="s">
        <v>1322</v>
      </c>
      <c r="AAQ1" s="1" t="s">
        <v>1323</v>
      </c>
      <c r="AAR1" s="1" t="s">
        <v>1324</v>
      </c>
      <c r="AAS1" s="1" t="s">
        <v>1325</v>
      </c>
      <c r="AAT1" s="1" t="s">
        <v>1326</v>
      </c>
      <c r="AAU1" s="1" t="s">
        <v>1327</v>
      </c>
      <c r="AAV1" s="1" t="s">
        <v>1328</v>
      </c>
      <c r="AAW1" s="1" t="s">
        <v>1329</v>
      </c>
      <c r="AAX1" s="1" t="s">
        <v>1330</v>
      </c>
      <c r="AAY1" s="1" t="s">
        <v>1331</v>
      </c>
      <c r="AAZ1" s="1" t="s">
        <v>1332</v>
      </c>
      <c r="ABA1" s="1" t="s">
        <v>1333</v>
      </c>
      <c r="ABB1" s="1" t="s">
        <v>1334</v>
      </c>
      <c r="ABC1" s="1" t="s">
        <v>1335</v>
      </c>
      <c r="ABD1" s="1" t="s">
        <v>1336</v>
      </c>
      <c r="ABE1" s="1" t="s">
        <v>1337</v>
      </c>
      <c r="ABF1" s="1" t="s">
        <v>1338</v>
      </c>
      <c r="ABG1" s="1" t="s">
        <v>1339</v>
      </c>
      <c r="ABH1" s="1" t="s">
        <v>1340</v>
      </c>
      <c r="ABI1" s="1" t="s">
        <v>1341</v>
      </c>
      <c r="ABJ1" s="1" t="s">
        <v>1342</v>
      </c>
      <c r="ABK1" s="1" t="s">
        <v>1343</v>
      </c>
      <c r="ABL1" s="1" t="s">
        <v>1344</v>
      </c>
      <c r="ABM1" s="1" t="s">
        <v>1345</v>
      </c>
      <c r="ABN1" s="1" t="s">
        <v>1346</v>
      </c>
      <c r="ABO1" s="1" t="s">
        <v>1347</v>
      </c>
      <c r="ABP1" s="1" t="s">
        <v>1348</v>
      </c>
      <c r="ABQ1" s="1" t="s">
        <v>1349</v>
      </c>
      <c r="ABR1" s="1" t="s">
        <v>1350</v>
      </c>
      <c r="ABS1" s="1" t="s">
        <v>1351</v>
      </c>
      <c r="ABT1" s="1" t="s">
        <v>1352</v>
      </c>
      <c r="ABU1" s="1" t="s">
        <v>1353</v>
      </c>
      <c r="ABV1" s="1" t="s">
        <v>1354</v>
      </c>
      <c r="ABW1" s="1" t="s">
        <v>1355</v>
      </c>
      <c r="ABX1" s="1" t="s">
        <v>1356</v>
      </c>
      <c r="ABY1" s="1" t="s">
        <v>1357</v>
      </c>
      <c r="ABZ1" s="1" t="s">
        <v>1358</v>
      </c>
      <c r="ACA1" s="1" t="s">
        <v>1359</v>
      </c>
      <c r="ACB1" s="1" t="s">
        <v>1360</v>
      </c>
      <c r="ACC1" s="1" t="s">
        <v>1361</v>
      </c>
      <c r="ACD1" s="1" t="s">
        <v>1362</v>
      </c>
      <c r="ACE1" s="1" t="s">
        <v>1363</v>
      </c>
      <c r="ACF1" s="1" t="s">
        <v>1364</v>
      </c>
      <c r="ACG1" s="1" t="s">
        <v>1365</v>
      </c>
      <c r="ACH1" s="1" t="s">
        <v>1366</v>
      </c>
      <c r="ACI1" s="1" t="s">
        <v>1367</v>
      </c>
      <c r="ACJ1" s="1" t="s">
        <v>1368</v>
      </c>
      <c r="ACK1" s="1" t="s">
        <v>1369</v>
      </c>
      <c r="ACL1" s="1" t="s">
        <v>1370</v>
      </c>
      <c r="ACM1" s="1" t="s">
        <v>1371</v>
      </c>
      <c r="ACN1" s="1" t="s">
        <v>1372</v>
      </c>
      <c r="ACO1" s="1" t="s">
        <v>1373</v>
      </c>
      <c r="ACP1" s="1" t="s">
        <v>1374</v>
      </c>
      <c r="ACQ1" s="1" t="s">
        <v>1375</v>
      </c>
      <c r="ACR1" s="1" t="s">
        <v>1376</v>
      </c>
      <c r="ACS1" s="1" t="s">
        <v>1377</v>
      </c>
      <c r="ACT1" s="1" t="s">
        <v>1378</v>
      </c>
      <c r="ACU1" s="1" t="s">
        <v>1379</v>
      </c>
      <c r="ACV1" s="1" t="s">
        <v>1380</v>
      </c>
      <c r="ACW1" s="1" t="s">
        <v>1381</v>
      </c>
      <c r="ACX1" s="1" t="s">
        <v>1382</v>
      </c>
      <c r="ACY1" s="1" t="s">
        <v>1383</v>
      </c>
      <c r="ACZ1" s="1" t="s">
        <v>1384</v>
      </c>
      <c r="ADA1" s="1" t="s">
        <v>1385</v>
      </c>
      <c r="ADB1" s="1" t="s">
        <v>1386</v>
      </c>
      <c r="ADC1" s="1" t="s">
        <v>1387</v>
      </c>
      <c r="ADD1" s="1" t="s">
        <v>1388</v>
      </c>
      <c r="ADE1" s="1" t="s">
        <v>1389</v>
      </c>
      <c r="ADF1" s="1" t="s">
        <v>1390</v>
      </c>
      <c r="ADG1" s="1" t="s">
        <v>1391</v>
      </c>
      <c r="ADH1" s="1" t="s">
        <v>1392</v>
      </c>
      <c r="ADI1" s="1" t="s">
        <v>1393</v>
      </c>
      <c r="ADJ1" s="1" t="s">
        <v>1394</v>
      </c>
      <c r="ADK1" s="1" t="s">
        <v>1395</v>
      </c>
      <c r="ADL1" s="1" t="s">
        <v>1396</v>
      </c>
      <c r="ADM1" s="1" t="s">
        <v>1397</v>
      </c>
      <c r="ADN1" s="1" t="s">
        <v>1398</v>
      </c>
      <c r="ADO1" s="1" t="s">
        <v>1399</v>
      </c>
      <c r="ADP1" s="1" t="s">
        <v>1400</v>
      </c>
      <c r="ADQ1" s="1" t="s">
        <v>1401</v>
      </c>
      <c r="ADR1" s="1" t="s">
        <v>1402</v>
      </c>
      <c r="ADS1" s="1" t="s">
        <v>1403</v>
      </c>
      <c r="ADT1" s="1" t="s">
        <v>1404</v>
      </c>
      <c r="ADU1" s="1" t="s">
        <v>1405</v>
      </c>
      <c r="ADV1" s="1" t="s">
        <v>1406</v>
      </c>
      <c r="ADW1" s="1" t="s">
        <v>1407</v>
      </c>
      <c r="ADX1" s="1" t="s">
        <v>1408</v>
      </c>
      <c r="ADY1" s="1" t="s">
        <v>1409</v>
      </c>
      <c r="ADZ1" s="1" t="s">
        <v>1410</v>
      </c>
      <c r="AEA1" s="1" t="s">
        <v>1411</v>
      </c>
      <c r="AEB1" s="1" t="s">
        <v>1412</v>
      </c>
      <c r="AEC1" s="1" t="s">
        <v>1413</v>
      </c>
      <c r="AED1" s="1" t="s">
        <v>1414</v>
      </c>
      <c r="AEE1" s="1" t="s">
        <v>1415</v>
      </c>
      <c r="AEF1" s="1" t="s">
        <v>1416</v>
      </c>
      <c r="AEG1" s="1" t="s">
        <v>1417</v>
      </c>
      <c r="AEH1" s="1" t="s">
        <v>1418</v>
      </c>
      <c r="AEI1" s="1" t="s">
        <v>1419</v>
      </c>
      <c r="AEJ1" s="1" t="s">
        <v>1420</v>
      </c>
      <c r="AEK1" s="1" t="s">
        <v>1421</v>
      </c>
      <c r="AEL1" s="1" t="s">
        <v>1422</v>
      </c>
      <c r="AEM1" s="1" t="s">
        <v>1423</v>
      </c>
      <c r="AEN1" s="1" t="s">
        <v>1424</v>
      </c>
      <c r="AEO1" s="1" t="s">
        <v>1425</v>
      </c>
      <c r="AEP1" s="1" t="s">
        <v>1426</v>
      </c>
      <c r="AEQ1" s="1" t="s">
        <v>1427</v>
      </c>
      <c r="AER1" s="1" t="s">
        <v>1428</v>
      </c>
      <c r="AES1" s="1" t="s">
        <v>1429</v>
      </c>
      <c r="AET1" s="1" t="s">
        <v>1430</v>
      </c>
      <c r="AEU1" s="1" t="s">
        <v>1431</v>
      </c>
      <c r="AEV1" s="1" t="s">
        <v>1432</v>
      </c>
      <c r="AEW1" s="1" t="s">
        <v>1433</v>
      </c>
      <c r="AEX1" s="1" t="s">
        <v>1434</v>
      </c>
      <c r="AEY1" s="1" t="s">
        <v>1435</v>
      </c>
      <c r="AEZ1" s="1" t="s">
        <v>1436</v>
      </c>
      <c r="AFA1" s="1" t="s">
        <v>1437</v>
      </c>
      <c r="AFB1" s="1" t="s">
        <v>1438</v>
      </c>
      <c r="AFC1" s="1" t="s">
        <v>1439</v>
      </c>
      <c r="AFD1" s="1" t="s">
        <v>1440</v>
      </c>
      <c r="AFE1" s="1" t="s">
        <v>1441</v>
      </c>
      <c r="AFF1" s="1" t="s">
        <v>1442</v>
      </c>
      <c r="AFG1" s="1" t="s">
        <v>1443</v>
      </c>
      <c r="AFH1" s="1" t="s">
        <v>1444</v>
      </c>
      <c r="AFI1" s="1" t="s">
        <v>1445</v>
      </c>
      <c r="AFJ1" s="1" t="s">
        <v>1446</v>
      </c>
      <c r="AFK1" s="1" t="s">
        <v>1447</v>
      </c>
      <c r="AFL1" s="1" t="s">
        <v>1448</v>
      </c>
      <c r="AFM1" s="1" t="s">
        <v>1449</v>
      </c>
      <c r="AFN1" s="1" t="s">
        <v>1450</v>
      </c>
      <c r="AFO1" s="1" t="s">
        <v>1451</v>
      </c>
      <c r="AFP1" s="1" t="s">
        <v>1452</v>
      </c>
      <c r="AFQ1" s="1" t="s">
        <v>1453</v>
      </c>
      <c r="AFR1" s="1" t="s">
        <v>1454</v>
      </c>
      <c r="AFS1" s="1" t="s">
        <v>1455</v>
      </c>
      <c r="AFT1" s="1" t="s">
        <v>1456</v>
      </c>
      <c r="AFU1" s="1" t="s">
        <v>1457</v>
      </c>
      <c r="AFV1" s="1" t="s">
        <v>1458</v>
      </c>
      <c r="AFW1" s="1" t="s">
        <v>1459</v>
      </c>
      <c r="AFX1" s="1" t="s">
        <v>1460</v>
      </c>
      <c r="AFY1" s="1" t="s">
        <v>1461</v>
      </c>
      <c r="AFZ1" s="1" t="s">
        <v>1462</v>
      </c>
      <c r="AGA1" s="1" t="s">
        <v>1463</v>
      </c>
      <c r="AGB1" s="1" t="s">
        <v>1464</v>
      </c>
      <c r="AGC1" s="1" t="s">
        <v>1465</v>
      </c>
      <c r="AGD1" s="1" t="s">
        <v>1466</v>
      </c>
      <c r="AGE1" s="1" t="s">
        <v>1467</v>
      </c>
      <c r="AGF1" s="1" t="s">
        <v>1468</v>
      </c>
      <c r="AGG1" s="1" t="s">
        <v>1469</v>
      </c>
      <c r="AGH1" s="1" t="s">
        <v>1470</v>
      </c>
      <c r="AGI1" s="1" t="s">
        <v>1471</v>
      </c>
      <c r="AGJ1" s="1" t="s">
        <v>1472</v>
      </c>
      <c r="AGK1" s="1" t="s">
        <v>1473</v>
      </c>
      <c r="AGL1" s="1" t="s">
        <v>1474</v>
      </c>
      <c r="AGM1" s="1" t="s">
        <v>1475</v>
      </c>
      <c r="AGN1" s="1" t="s">
        <v>1476</v>
      </c>
      <c r="AGO1" s="1" t="s">
        <v>1477</v>
      </c>
      <c r="AGP1" s="1" t="s">
        <v>1478</v>
      </c>
      <c r="AGQ1" s="1" t="s">
        <v>1479</v>
      </c>
      <c r="AGR1" s="1" t="s">
        <v>1480</v>
      </c>
      <c r="AGS1" s="1" t="s">
        <v>1481</v>
      </c>
      <c r="AGT1" s="1" t="s">
        <v>1482</v>
      </c>
      <c r="AGU1" s="1" t="s">
        <v>1483</v>
      </c>
      <c r="AGV1" s="1" t="s">
        <v>1484</v>
      </c>
      <c r="AGW1" s="1" t="s">
        <v>1485</v>
      </c>
      <c r="AGX1" s="1" t="s">
        <v>1486</v>
      </c>
      <c r="AGY1" s="1" t="s">
        <v>1487</v>
      </c>
      <c r="AGZ1" s="1" t="s">
        <v>1488</v>
      </c>
      <c r="AHA1" s="1" t="s">
        <v>1489</v>
      </c>
      <c r="AHB1" s="1" t="s">
        <v>1490</v>
      </c>
      <c r="AHC1" s="1" t="s">
        <v>1491</v>
      </c>
      <c r="AHD1" s="1" t="s">
        <v>1492</v>
      </c>
      <c r="AHE1" s="1" t="s">
        <v>1493</v>
      </c>
      <c r="AHF1" s="1" t="s">
        <v>1494</v>
      </c>
      <c r="AHG1" s="1" t="s">
        <v>1495</v>
      </c>
      <c r="AHH1" s="1" t="s">
        <v>1496</v>
      </c>
      <c r="AHI1" s="1" t="s">
        <v>1497</v>
      </c>
      <c r="AHJ1" s="1" t="s">
        <v>1498</v>
      </c>
      <c r="AHK1" s="1" t="s">
        <v>1499</v>
      </c>
      <c r="AHL1" s="1" t="s">
        <v>1500</v>
      </c>
      <c r="AHM1" s="1" t="s">
        <v>1501</v>
      </c>
      <c r="AHN1" s="1" t="s">
        <v>1502</v>
      </c>
      <c r="AHO1" s="1" t="s">
        <v>1503</v>
      </c>
      <c r="AHP1" s="1" t="s">
        <v>1504</v>
      </c>
      <c r="AHQ1" s="1" t="s">
        <v>1505</v>
      </c>
      <c r="AHR1" s="1" t="s">
        <v>1506</v>
      </c>
      <c r="AHS1" s="1" t="s">
        <v>1507</v>
      </c>
      <c r="AHT1" s="1" t="s">
        <v>1508</v>
      </c>
      <c r="AHU1" s="1" t="s">
        <v>1509</v>
      </c>
      <c r="AHV1" s="1" t="s">
        <v>1510</v>
      </c>
      <c r="AHW1" s="1" t="s">
        <v>1511</v>
      </c>
      <c r="AHX1" s="1" t="s">
        <v>1512</v>
      </c>
      <c r="AHY1" s="1" t="s">
        <v>1513</v>
      </c>
      <c r="AHZ1" s="1" t="s">
        <v>1514</v>
      </c>
      <c r="AIA1" s="1" t="s">
        <v>1515</v>
      </c>
      <c r="AIB1" s="1" t="s">
        <v>1516</v>
      </c>
      <c r="AIC1" s="1" t="s">
        <v>1517</v>
      </c>
      <c r="AID1" s="1" t="s">
        <v>1518</v>
      </c>
      <c r="AIE1" s="1" t="s">
        <v>1519</v>
      </c>
      <c r="AIF1" s="1" t="s">
        <v>1520</v>
      </c>
      <c r="AIG1" s="1" t="s">
        <v>1521</v>
      </c>
      <c r="AIH1" s="1" t="s">
        <v>1522</v>
      </c>
      <c r="AII1" s="1" t="s">
        <v>1523</v>
      </c>
      <c r="AIJ1" s="1" t="s">
        <v>1524</v>
      </c>
      <c r="AIK1" s="1" t="s">
        <v>1525</v>
      </c>
      <c r="AIL1" s="1" t="s">
        <v>1526</v>
      </c>
      <c r="AIM1" s="1" t="s">
        <v>1527</v>
      </c>
      <c r="AIN1" s="1" t="s">
        <v>1528</v>
      </c>
      <c r="AIO1" s="1" t="s">
        <v>1529</v>
      </c>
      <c r="AIP1" s="1" t="s">
        <v>1530</v>
      </c>
      <c r="AIQ1" s="1" t="s">
        <v>1531</v>
      </c>
      <c r="AIR1" s="1" t="s">
        <v>1532</v>
      </c>
      <c r="AIS1" s="1" t="s">
        <v>1533</v>
      </c>
      <c r="AIT1" s="1" t="s">
        <v>1534</v>
      </c>
      <c r="AIU1" s="1" t="s">
        <v>1535</v>
      </c>
      <c r="AIV1" s="1" t="s">
        <v>1536</v>
      </c>
      <c r="AIW1" s="1" t="s">
        <v>1537</v>
      </c>
      <c r="AIX1" s="1" t="s">
        <v>1538</v>
      </c>
      <c r="AIY1" s="1" t="s">
        <v>1539</v>
      </c>
      <c r="AIZ1" s="1" t="s">
        <v>1540</v>
      </c>
      <c r="AJA1" s="1" t="s">
        <v>1541</v>
      </c>
      <c r="AJB1" s="1" t="s">
        <v>1542</v>
      </c>
      <c r="AJC1" s="1" t="s">
        <v>1543</v>
      </c>
      <c r="AJD1" s="1" t="s">
        <v>1544</v>
      </c>
      <c r="AJE1" s="1" t="s">
        <v>1545</v>
      </c>
      <c r="AJF1" s="1" t="s">
        <v>1546</v>
      </c>
      <c r="AJG1" s="1" t="s">
        <v>1547</v>
      </c>
      <c r="AJH1" s="1" t="s">
        <v>1548</v>
      </c>
      <c r="AJI1" s="1" t="s">
        <v>1549</v>
      </c>
      <c r="AJJ1" s="1" t="s">
        <v>1550</v>
      </c>
      <c r="AJK1" s="1" t="s">
        <v>1551</v>
      </c>
      <c r="AJL1" s="1" t="s">
        <v>1552</v>
      </c>
      <c r="AJM1" s="1" t="s">
        <v>1553</v>
      </c>
      <c r="AJN1" s="1" t="s">
        <v>1554</v>
      </c>
      <c r="AJO1" s="1" t="s">
        <v>1555</v>
      </c>
      <c r="AJP1" s="1" t="s">
        <v>1556</v>
      </c>
      <c r="AJQ1" s="1" t="s">
        <v>1557</v>
      </c>
      <c r="AJR1" s="1" t="s">
        <v>1558</v>
      </c>
      <c r="AJS1" s="1" t="s">
        <v>1559</v>
      </c>
      <c r="AJT1" s="1" t="s">
        <v>1560</v>
      </c>
      <c r="AJU1" s="1" t="s">
        <v>1561</v>
      </c>
      <c r="AJV1" s="1" t="s">
        <v>1562</v>
      </c>
      <c r="AJW1" s="1" t="s">
        <v>1563</v>
      </c>
      <c r="AJX1" s="1" t="s">
        <v>1564</v>
      </c>
      <c r="AJY1" s="1" t="s">
        <v>1565</v>
      </c>
      <c r="AJZ1" s="1" t="s">
        <v>1566</v>
      </c>
      <c r="AKA1" s="1" t="s">
        <v>1567</v>
      </c>
      <c r="AKB1" s="1" t="s">
        <v>1568</v>
      </c>
      <c r="AKC1" s="1" t="s">
        <v>1569</v>
      </c>
      <c r="AKD1" s="1" t="s">
        <v>1570</v>
      </c>
      <c r="AKE1" s="1" t="s">
        <v>1571</v>
      </c>
      <c r="AKF1" s="1" t="s">
        <v>1572</v>
      </c>
      <c r="AKG1" s="1" t="s">
        <v>1573</v>
      </c>
      <c r="AKH1" s="1" t="s">
        <v>1574</v>
      </c>
      <c r="AKI1" s="1" t="s">
        <v>1575</v>
      </c>
      <c r="AKJ1" s="1" t="s">
        <v>1576</v>
      </c>
      <c r="AKK1" s="1" t="s">
        <v>1577</v>
      </c>
      <c r="AKL1" s="1" t="s">
        <v>1578</v>
      </c>
      <c r="AKM1" s="1" t="s">
        <v>1579</v>
      </c>
      <c r="AKN1" s="1" t="s">
        <v>1580</v>
      </c>
      <c r="AKO1" s="1" t="s">
        <v>1581</v>
      </c>
      <c r="AKP1" s="1" t="s">
        <v>1582</v>
      </c>
      <c r="AKQ1" s="1" t="s">
        <v>1583</v>
      </c>
      <c r="AKR1" s="1" t="s">
        <v>1584</v>
      </c>
      <c r="AKS1" s="1" t="s">
        <v>1585</v>
      </c>
      <c r="AKT1" s="1" t="s">
        <v>1586</v>
      </c>
      <c r="AKU1" s="1" t="s">
        <v>1587</v>
      </c>
      <c r="AKV1" s="1" t="s">
        <v>1588</v>
      </c>
      <c r="AKW1" s="1" t="s">
        <v>1589</v>
      </c>
      <c r="AKX1" s="1" t="s">
        <v>1590</v>
      </c>
      <c r="AKY1" s="1" t="s">
        <v>1591</v>
      </c>
      <c r="AKZ1" s="1" t="s">
        <v>1592</v>
      </c>
      <c r="ALA1" s="1" t="s">
        <v>1593</v>
      </c>
      <c r="ALB1" s="1" t="s">
        <v>1594</v>
      </c>
      <c r="ALC1" s="1" t="s">
        <v>1595</v>
      </c>
      <c r="ALD1" s="1" t="s">
        <v>1596</v>
      </c>
      <c r="ALE1" s="1" t="s">
        <v>1597</v>
      </c>
      <c r="ALF1" s="1" t="s">
        <v>1598</v>
      </c>
      <c r="ALG1" s="1" t="s">
        <v>1599</v>
      </c>
      <c r="ALH1" s="1" t="s">
        <v>1600</v>
      </c>
      <c r="ALI1" s="1" t="s">
        <v>1601</v>
      </c>
      <c r="ALJ1" s="1" t="s">
        <v>1602</v>
      </c>
      <c r="ALK1" s="1" t="s">
        <v>1603</v>
      </c>
      <c r="ALL1" s="1" t="s">
        <v>1604</v>
      </c>
      <c r="ALM1" s="1" t="s">
        <v>1605</v>
      </c>
      <c r="ALN1" s="1" t="s">
        <v>1606</v>
      </c>
      <c r="ALO1" s="1" t="s">
        <v>1607</v>
      </c>
      <c r="ALP1" s="1" t="s">
        <v>1608</v>
      </c>
      <c r="ALQ1" s="1" t="s">
        <v>1609</v>
      </c>
      <c r="ALR1" s="1" t="s">
        <v>1610</v>
      </c>
      <c r="ALS1" s="1" t="s">
        <v>1611</v>
      </c>
      <c r="ALT1" s="1" t="s">
        <v>1612</v>
      </c>
      <c r="ALU1" s="1" t="s">
        <v>1613</v>
      </c>
      <c r="ALV1" s="1" t="s">
        <v>1614</v>
      </c>
      <c r="ALW1" s="1" t="s">
        <v>1615</v>
      </c>
      <c r="ALX1" s="1" t="s">
        <v>1616</v>
      </c>
      <c r="ALY1" s="1" t="s">
        <v>1617</v>
      </c>
      <c r="ALZ1" s="1" t="s">
        <v>1618</v>
      </c>
      <c r="AMA1" s="1" t="s">
        <v>1619</v>
      </c>
      <c r="AMB1" s="1" t="s">
        <v>1620</v>
      </c>
      <c r="AMC1" s="1" t="s">
        <v>1621</v>
      </c>
      <c r="AMD1" s="1" t="s">
        <v>1622</v>
      </c>
      <c r="AME1" s="1" t="s">
        <v>1623</v>
      </c>
      <c r="AMF1" s="1" t="s">
        <v>1624</v>
      </c>
      <c r="AMG1" s="1" t="s">
        <v>1625</v>
      </c>
      <c r="AMH1" s="1" t="s">
        <v>1626</v>
      </c>
      <c r="AMI1" s="1" t="s">
        <v>1627</v>
      </c>
      <c r="AMJ1" s="1" t="s">
        <v>1628</v>
      </c>
      <c r="AMK1" s="1" t="s">
        <v>1629</v>
      </c>
      <c r="AML1" s="1" t="s">
        <v>1630</v>
      </c>
      <c r="AMM1" s="1" t="s">
        <v>1631</v>
      </c>
      <c r="AMN1" s="1" t="s">
        <v>1632</v>
      </c>
      <c r="AMO1" s="1" t="s">
        <v>1633</v>
      </c>
      <c r="AMP1" s="1" t="s">
        <v>1634</v>
      </c>
      <c r="AMQ1" s="1" t="s">
        <v>1635</v>
      </c>
      <c r="AMR1" s="1" t="s">
        <v>1636</v>
      </c>
      <c r="AMS1" s="1" t="s">
        <v>1637</v>
      </c>
      <c r="AMT1" s="1" t="s">
        <v>1638</v>
      </c>
      <c r="AMU1" s="1" t="s">
        <v>1639</v>
      </c>
      <c r="AMV1" s="1" t="s">
        <v>1640</v>
      </c>
      <c r="AMW1" s="1" t="s">
        <v>1641</v>
      </c>
      <c r="AMX1" s="1" t="s">
        <v>1642</v>
      </c>
      <c r="AMY1" s="1" t="s">
        <v>1643</v>
      </c>
      <c r="AMZ1" s="1" t="s">
        <v>1644</v>
      </c>
      <c r="ANA1" s="1" t="s">
        <v>1645</v>
      </c>
      <c r="ANB1" s="1" t="s">
        <v>1646</v>
      </c>
      <c r="ANC1" s="1" t="s">
        <v>1647</v>
      </c>
      <c r="AND1" s="1" t="s">
        <v>1648</v>
      </c>
      <c r="ANE1" s="1" t="s">
        <v>1649</v>
      </c>
      <c r="ANF1" s="1" t="s">
        <v>1650</v>
      </c>
      <c r="ANG1" s="1" t="s">
        <v>1651</v>
      </c>
      <c r="ANH1" s="1" t="s">
        <v>1652</v>
      </c>
      <c r="ANI1" s="1" t="s">
        <v>1653</v>
      </c>
      <c r="ANJ1" s="1" t="s">
        <v>1654</v>
      </c>
      <c r="ANK1" s="1" t="s">
        <v>1655</v>
      </c>
      <c r="ANL1" s="1" t="s">
        <v>1656</v>
      </c>
      <c r="ANM1" s="1" t="s">
        <v>1657</v>
      </c>
      <c r="ANN1" s="1" t="s">
        <v>1658</v>
      </c>
      <c r="ANO1" s="1" t="s">
        <v>1659</v>
      </c>
      <c r="ANP1" s="1" t="s">
        <v>1660</v>
      </c>
      <c r="ANQ1" s="1" t="s">
        <v>1661</v>
      </c>
      <c r="ANR1" s="1" t="s">
        <v>1662</v>
      </c>
      <c r="ANS1" s="1" t="s">
        <v>1663</v>
      </c>
      <c r="ANT1" s="1" t="s">
        <v>1664</v>
      </c>
      <c r="ANU1" s="1" t="s">
        <v>1665</v>
      </c>
      <c r="ANV1" s="1" t="s">
        <v>1666</v>
      </c>
      <c r="ANW1" s="1" t="s">
        <v>1667</v>
      </c>
      <c r="ANX1" s="1" t="s">
        <v>1668</v>
      </c>
      <c r="ANY1" s="1" t="s">
        <v>1669</v>
      </c>
      <c r="ANZ1" s="1" t="s">
        <v>1670</v>
      </c>
      <c r="AOA1" s="1" t="s">
        <v>1671</v>
      </c>
      <c r="AOB1" s="1" t="s">
        <v>1672</v>
      </c>
      <c r="AOC1" s="1" t="s">
        <v>1673</v>
      </c>
      <c r="AOD1" s="1" t="s">
        <v>1674</v>
      </c>
      <c r="AOE1" s="1" t="s">
        <v>1675</v>
      </c>
      <c r="AOF1" s="1" t="s">
        <v>1676</v>
      </c>
      <c r="AOG1" s="1" t="s">
        <v>1677</v>
      </c>
      <c r="AOH1" s="1" t="s">
        <v>1678</v>
      </c>
      <c r="AOI1" s="1" t="s">
        <v>1679</v>
      </c>
      <c r="AOJ1" s="1" t="s">
        <v>1680</v>
      </c>
      <c r="AOK1" s="1" t="s">
        <v>1681</v>
      </c>
      <c r="AOL1" s="1" t="s">
        <v>1682</v>
      </c>
      <c r="AOM1" s="1" t="s">
        <v>1683</v>
      </c>
      <c r="AON1" s="1" t="s">
        <v>1684</v>
      </c>
      <c r="AOO1" s="1" t="s">
        <v>1685</v>
      </c>
      <c r="AOP1" s="1" t="s">
        <v>1686</v>
      </c>
      <c r="AOQ1" s="1" t="s">
        <v>1687</v>
      </c>
      <c r="AOR1" s="1" t="s">
        <v>1688</v>
      </c>
      <c r="AOS1" s="1" t="s">
        <v>1689</v>
      </c>
      <c r="AOT1" s="1" t="s">
        <v>1690</v>
      </c>
      <c r="AOU1" s="1" t="s">
        <v>1691</v>
      </c>
      <c r="AOV1" s="1" t="s">
        <v>1692</v>
      </c>
      <c r="AOW1" s="1" t="s">
        <v>1693</v>
      </c>
      <c r="AOX1" s="1" t="s">
        <v>1694</v>
      </c>
      <c r="AOY1" s="1" t="s">
        <v>1695</v>
      </c>
      <c r="AOZ1" s="1" t="s">
        <v>1696</v>
      </c>
      <c r="APA1" s="1" t="s">
        <v>1697</v>
      </c>
      <c r="APB1" s="1" t="s">
        <v>1698</v>
      </c>
      <c r="APC1" s="1" t="s">
        <v>1699</v>
      </c>
      <c r="APD1" s="1" t="s">
        <v>1700</v>
      </c>
      <c r="APE1" s="1" t="s">
        <v>1701</v>
      </c>
      <c r="APF1" s="1" t="s">
        <v>1702</v>
      </c>
      <c r="APG1" s="1" t="s">
        <v>1703</v>
      </c>
      <c r="APH1" s="1" t="s">
        <v>1704</v>
      </c>
      <c r="API1" s="1" t="s">
        <v>1705</v>
      </c>
      <c r="APJ1" s="1" t="s">
        <v>1706</v>
      </c>
      <c r="APK1" s="1" t="s">
        <v>1707</v>
      </c>
      <c r="APL1" s="1" t="s">
        <v>1708</v>
      </c>
      <c r="APM1" s="1" t="s">
        <v>1709</v>
      </c>
      <c r="APN1" s="1" t="s">
        <v>1710</v>
      </c>
      <c r="APO1" s="1" t="s">
        <v>1711</v>
      </c>
      <c r="APP1" s="1" t="s">
        <v>1712</v>
      </c>
      <c r="APQ1" s="1" t="s">
        <v>1713</v>
      </c>
      <c r="APR1" s="1" t="s">
        <v>1714</v>
      </c>
      <c r="APS1" s="1" t="s">
        <v>1715</v>
      </c>
      <c r="APT1" s="1" t="s">
        <v>1716</v>
      </c>
      <c r="APU1" s="1" t="s">
        <v>1717</v>
      </c>
      <c r="APV1" s="1" t="s">
        <v>1718</v>
      </c>
      <c r="APW1" s="1" t="s">
        <v>1719</v>
      </c>
      <c r="APX1" s="1" t="s">
        <v>1720</v>
      </c>
      <c r="APY1" s="1" t="s">
        <v>1721</v>
      </c>
      <c r="APZ1" s="1" t="s">
        <v>1722</v>
      </c>
      <c r="AQA1" s="1" t="s">
        <v>1723</v>
      </c>
      <c r="AQB1" s="1" t="s">
        <v>1724</v>
      </c>
      <c r="AQC1" s="1" t="s">
        <v>1725</v>
      </c>
      <c r="AQD1" s="1" t="s">
        <v>1726</v>
      </c>
      <c r="AQE1" s="1" t="s">
        <v>1727</v>
      </c>
      <c r="AQF1" s="1" t="s">
        <v>1728</v>
      </c>
      <c r="AQG1" s="1" t="s">
        <v>1729</v>
      </c>
      <c r="AQH1" s="1" t="s">
        <v>1730</v>
      </c>
      <c r="AQI1" s="1" t="s">
        <v>1731</v>
      </c>
      <c r="AQJ1" s="1" t="s">
        <v>1732</v>
      </c>
      <c r="AQK1" s="1" t="s">
        <v>1733</v>
      </c>
      <c r="AQL1" s="1" t="s">
        <v>1734</v>
      </c>
      <c r="AQM1" s="1" t="s">
        <v>1735</v>
      </c>
      <c r="AQN1" s="1" t="s">
        <v>1736</v>
      </c>
      <c r="AQO1" s="1" t="s">
        <v>1737</v>
      </c>
      <c r="AQP1" s="1" t="s">
        <v>1738</v>
      </c>
      <c r="AQQ1" s="1" t="s">
        <v>1739</v>
      </c>
      <c r="AQR1" s="1" t="s">
        <v>1740</v>
      </c>
      <c r="AQS1" s="1" t="s">
        <v>1741</v>
      </c>
      <c r="AQT1" s="1" t="s">
        <v>1742</v>
      </c>
      <c r="AQU1" s="1" t="s">
        <v>1743</v>
      </c>
      <c r="AQV1" s="1" t="s">
        <v>1744</v>
      </c>
      <c r="AQW1" s="1" t="s">
        <v>1745</v>
      </c>
      <c r="AQX1" s="1" t="s">
        <v>1746</v>
      </c>
      <c r="AQY1" s="1" t="s">
        <v>1747</v>
      </c>
      <c r="AQZ1" s="1" t="s">
        <v>1748</v>
      </c>
      <c r="ARA1" s="1" t="s">
        <v>1749</v>
      </c>
      <c r="ARB1" s="1" t="s">
        <v>1750</v>
      </c>
      <c r="ARC1" s="1" t="s">
        <v>1751</v>
      </c>
      <c r="ARD1" s="1" t="s">
        <v>1752</v>
      </c>
      <c r="ARE1" s="1" t="s">
        <v>1753</v>
      </c>
      <c r="ARF1" s="1" t="s">
        <v>1754</v>
      </c>
      <c r="ARG1" s="1" t="s">
        <v>1755</v>
      </c>
      <c r="ARH1" s="1" t="s">
        <v>1756</v>
      </c>
      <c r="ARI1" s="1" t="s">
        <v>1757</v>
      </c>
      <c r="ARJ1" s="1" t="s">
        <v>1758</v>
      </c>
      <c r="ARK1" s="1" t="s">
        <v>1759</v>
      </c>
      <c r="ARL1" s="1" t="s">
        <v>1760</v>
      </c>
      <c r="ARM1" s="1" t="s">
        <v>1761</v>
      </c>
      <c r="ARN1" s="1" t="s">
        <v>1762</v>
      </c>
      <c r="ARO1" s="1" t="s">
        <v>1763</v>
      </c>
      <c r="ARP1" s="1" t="s">
        <v>1764</v>
      </c>
      <c r="ARQ1" s="1" t="s">
        <v>1765</v>
      </c>
      <c r="ARR1" s="1" t="s">
        <v>1766</v>
      </c>
      <c r="ARS1" s="1" t="s">
        <v>1767</v>
      </c>
      <c r="ART1" s="1" t="s">
        <v>1768</v>
      </c>
      <c r="ARU1" s="1" t="s">
        <v>1769</v>
      </c>
      <c r="ARV1" s="1" t="s">
        <v>1770</v>
      </c>
      <c r="ARW1" s="1" t="s">
        <v>1771</v>
      </c>
      <c r="ARX1" s="1" t="s">
        <v>1772</v>
      </c>
      <c r="ARY1" s="1" t="s">
        <v>1773</v>
      </c>
      <c r="ARZ1" s="1" t="s">
        <v>1774</v>
      </c>
      <c r="ASA1" s="1" t="s">
        <v>1775</v>
      </c>
      <c r="ASB1" s="1" t="s">
        <v>1776</v>
      </c>
      <c r="ASC1" s="1" t="s">
        <v>1777</v>
      </c>
      <c r="ASD1" s="1" t="s">
        <v>1778</v>
      </c>
      <c r="ASE1" s="1" t="s">
        <v>1779</v>
      </c>
      <c r="ASF1" s="1" t="s">
        <v>1780</v>
      </c>
      <c r="ASG1" s="1" t="s">
        <v>1781</v>
      </c>
      <c r="ASH1" s="1" t="s">
        <v>1782</v>
      </c>
      <c r="ASI1" s="1" t="s">
        <v>1783</v>
      </c>
      <c r="ASJ1" s="1" t="s">
        <v>1784</v>
      </c>
      <c r="ASK1" s="1" t="s">
        <v>1785</v>
      </c>
      <c r="ASL1" s="1" t="s">
        <v>1786</v>
      </c>
      <c r="ASM1" s="1" t="s">
        <v>1787</v>
      </c>
      <c r="ASN1" s="1" t="s">
        <v>1788</v>
      </c>
      <c r="ASO1" s="1" t="s">
        <v>1789</v>
      </c>
      <c r="ASP1" s="1" t="s">
        <v>1790</v>
      </c>
      <c r="ASQ1" s="1" t="s">
        <v>1791</v>
      </c>
      <c r="ASR1" s="1" t="s">
        <v>1792</v>
      </c>
      <c r="ASS1" s="1" t="s">
        <v>1793</v>
      </c>
      <c r="AST1" s="1" t="s">
        <v>1794</v>
      </c>
      <c r="ASU1" s="1" t="s">
        <v>1795</v>
      </c>
      <c r="ASV1" s="1" t="s">
        <v>1796</v>
      </c>
      <c r="ASW1" s="1" t="s">
        <v>1797</v>
      </c>
      <c r="ASX1" s="1" t="s">
        <v>1798</v>
      </c>
      <c r="ASY1" s="1" t="s">
        <v>1799</v>
      </c>
      <c r="ASZ1" s="1" t="s">
        <v>1800</v>
      </c>
      <c r="ATA1" s="1" t="s">
        <v>1801</v>
      </c>
      <c r="ATB1" s="1" t="s">
        <v>1802</v>
      </c>
      <c r="ATC1" s="1" t="s">
        <v>1803</v>
      </c>
      <c r="ATD1" s="1" t="s">
        <v>1804</v>
      </c>
      <c r="ATE1" s="1" t="s">
        <v>1805</v>
      </c>
      <c r="ATF1" s="1" t="s">
        <v>1806</v>
      </c>
      <c r="ATG1" s="1" t="s">
        <v>1807</v>
      </c>
      <c r="ATH1" s="1" t="s">
        <v>1808</v>
      </c>
      <c r="ATI1" s="1" t="s">
        <v>1809</v>
      </c>
      <c r="ATJ1" s="1" t="s">
        <v>1810</v>
      </c>
      <c r="ATK1" s="1" t="s">
        <v>1811</v>
      </c>
      <c r="ATL1" s="1" t="s">
        <v>1812</v>
      </c>
      <c r="ATM1" s="1" t="s">
        <v>1813</v>
      </c>
      <c r="ATN1" s="1" t="s">
        <v>1814</v>
      </c>
      <c r="ATO1" s="1" t="s">
        <v>1815</v>
      </c>
      <c r="ATP1" s="1" t="s">
        <v>1816</v>
      </c>
      <c r="ATQ1" s="1" t="s">
        <v>1817</v>
      </c>
      <c r="ATR1" s="1" t="s">
        <v>1818</v>
      </c>
      <c r="ATS1" s="1" t="s">
        <v>1819</v>
      </c>
      <c r="ATT1" s="1" t="s">
        <v>1820</v>
      </c>
      <c r="ATU1" s="1" t="s">
        <v>1821</v>
      </c>
      <c r="ATV1" s="1" t="s">
        <v>1822</v>
      </c>
      <c r="ATW1" s="1" t="s">
        <v>1823</v>
      </c>
      <c r="ATX1" s="1" t="s">
        <v>1824</v>
      </c>
      <c r="ATY1" s="1" t="s">
        <v>1825</v>
      </c>
      <c r="ATZ1" s="1" t="s">
        <v>1826</v>
      </c>
      <c r="AUA1" s="1" t="s">
        <v>1827</v>
      </c>
      <c r="AUB1" s="1" t="s">
        <v>1828</v>
      </c>
      <c r="AUC1" s="1" t="s">
        <v>1829</v>
      </c>
      <c r="AUD1" s="1" t="s">
        <v>1830</v>
      </c>
      <c r="AUE1" s="1" t="s">
        <v>1831</v>
      </c>
      <c r="AUF1" s="1" t="s">
        <v>1832</v>
      </c>
      <c r="AUG1" s="1" t="s">
        <v>1833</v>
      </c>
      <c r="AUH1" s="1" t="s">
        <v>1834</v>
      </c>
      <c r="AUI1" s="1" t="s">
        <v>1835</v>
      </c>
      <c r="AUJ1" s="1" t="s">
        <v>1836</v>
      </c>
      <c r="AUK1" s="1" t="s">
        <v>1837</v>
      </c>
      <c r="AUL1" s="1" t="s">
        <v>1838</v>
      </c>
      <c r="AUM1" s="1" t="s">
        <v>1839</v>
      </c>
      <c r="AUN1" s="1" t="s">
        <v>1840</v>
      </c>
      <c r="AUO1" s="1" t="s">
        <v>1841</v>
      </c>
      <c r="AUP1" s="1" t="s">
        <v>1842</v>
      </c>
      <c r="AUQ1" s="1" t="s">
        <v>1843</v>
      </c>
      <c r="AUR1" s="1" t="s">
        <v>1844</v>
      </c>
      <c r="AUS1" s="1" t="s">
        <v>1845</v>
      </c>
      <c r="AUT1" s="1" t="s">
        <v>1846</v>
      </c>
      <c r="AUU1" s="1" t="s">
        <v>1847</v>
      </c>
      <c r="AUV1" s="1" t="s">
        <v>1848</v>
      </c>
      <c r="AUW1" s="1" t="s">
        <v>1849</v>
      </c>
      <c r="AUX1" s="1" t="s">
        <v>1850</v>
      </c>
      <c r="AUY1" s="1" t="s">
        <v>1851</v>
      </c>
      <c r="AUZ1" s="1" t="s">
        <v>1852</v>
      </c>
      <c r="AVA1" s="1" t="s">
        <v>1853</v>
      </c>
    </row>
    <row r="2" spans="1:1249" x14ac:dyDescent="0.25">
      <c r="A2" s="1">
        <v>0</v>
      </c>
      <c r="B2">
        <v>14028</v>
      </c>
      <c r="C2">
        <v>8337</v>
      </c>
      <c r="D2">
        <v>12733</v>
      </c>
      <c r="E2">
        <v>16887</v>
      </c>
      <c r="F2">
        <v>7900</v>
      </c>
      <c r="G2">
        <v>5413</v>
      </c>
      <c r="H2">
        <v>7402</v>
      </c>
      <c r="I2">
        <v>1</v>
      </c>
      <c r="J2">
        <v>9743</v>
      </c>
      <c r="K2">
        <v>11882</v>
      </c>
      <c r="L2">
        <v>8492</v>
      </c>
      <c r="M2">
        <v>14376</v>
      </c>
      <c r="N2">
        <v>14959</v>
      </c>
      <c r="O2">
        <v>2</v>
      </c>
      <c r="P2">
        <v>1</v>
      </c>
      <c r="Q2">
        <v>1</v>
      </c>
      <c r="R2">
        <v>15202</v>
      </c>
      <c r="S2">
        <v>10404</v>
      </c>
      <c r="T2">
        <v>13518</v>
      </c>
      <c r="U2">
        <v>19779</v>
      </c>
      <c r="V2">
        <v>7946</v>
      </c>
      <c r="W2">
        <v>5167</v>
      </c>
      <c r="X2">
        <v>7768</v>
      </c>
      <c r="Y2">
        <v>9284</v>
      </c>
      <c r="Z2">
        <v>4881</v>
      </c>
      <c r="AA2">
        <v>3434</v>
      </c>
      <c r="AB2">
        <v>5131</v>
      </c>
      <c r="AC2">
        <v>6063</v>
      </c>
      <c r="AD2">
        <v>6921</v>
      </c>
      <c r="AE2">
        <v>5595</v>
      </c>
      <c r="AF2">
        <v>9188</v>
      </c>
      <c r="AG2">
        <v>8899</v>
      </c>
      <c r="AH2">
        <v>2</v>
      </c>
      <c r="AI2">
        <v>8846</v>
      </c>
      <c r="AJ2">
        <v>6340</v>
      </c>
      <c r="AK2">
        <v>9168</v>
      </c>
      <c r="AL2">
        <v>11468</v>
      </c>
      <c r="AM2">
        <v>10984</v>
      </c>
      <c r="AN2">
        <v>7067</v>
      </c>
      <c r="AO2">
        <v>11313</v>
      </c>
      <c r="AP2">
        <v>13344</v>
      </c>
      <c r="AQ2">
        <v>7696</v>
      </c>
      <c r="AR2">
        <v>5616</v>
      </c>
      <c r="AS2">
        <v>8521</v>
      </c>
      <c r="AT2">
        <v>9323</v>
      </c>
      <c r="AU2">
        <v>12218</v>
      </c>
      <c r="AV2">
        <v>9281</v>
      </c>
      <c r="AW2">
        <v>15872</v>
      </c>
      <c r="AX2">
        <v>16632</v>
      </c>
      <c r="AY2">
        <v>14213</v>
      </c>
      <c r="AZ2">
        <v>9531</v>
      </c>
      <c r="BA2">
        <v>12741</v>
      </c>
      <c r="BB2">
        <v>17758</v>
      </c>
      <c r="BC2">
        <v>1</v>
      </c>
      <c r="BD2">
        <v>15287</v>
      </c>
      <c r="BE2">
        <v>9113</v>
      </c>
      <c r="BF2">
        <v>13860</v>
      </c>
      <c r="BG2">
        <v>18027</v>
      </c>
      <c r="BH2">
        <v>10127</v>
      </c>
      <c r="BI2">
        <v>6377</v>
      </c>
      <c r="BJ2">
        <v>9800</v>
      </c>
      <c r="BK2">
        <v>12048</v>
      </c>
      <c r="BL2">
        <v>13785</v>
      </c>
      <c r="BM2">
        <v>9941</v>
      </c>
      <c r="BN2">
        <v>16773</v>
      </c>
      <c r="BO2">
        <v>18135</v>
      </c>
      <c r="BP2">
        <v>2</v>
      </c>
      <c r="BQ2">
        <v>18676</v>
      </c>
      <c r="BR2">
        <v>11896</v>
      </c>
      <c r="BS2">
        <v>17580</v>
      </c>
      <c r="BT2">
        <v>26007</v>
      </c>
      <c r="BU2">
        <v>7434</v>
      </c>
      <c r="BV2">
        <v>4759</v>
      </c>
      <c r="BW2">
        <v>7753</v>
      </c>
      <c r="BX2">
        <v>9225</v>
      </c>
      <c r="BY2">
        <v>4800</v>
      </c>
      <c r="BZ2">
        <v>3326</v>
      </c>
      <c r="CA2">
        <v>5384</v>
      </c>
      <c r="CB2">
        <v>5817</v>
      </c>
      <c r="CC2">
        <v>6511</v>
      </c>
      <c r="CD2">
        <v>5679</v>
      </c>
      <c r="CE2">
        <v>9058</v>
      </c>
      <c r="CF2">
        <v>9581</v>
      </c>
      <c r="CG2">
        <v>1</v>
      </c>
      <c r="CH2">
        <v>1</v>
      </c>
      <c r="CI2">
        <v>6686</v>
      </c>
      <c r="CJ2">
        <v>5929</v>
      </c>
      <c r="CK2">
        <v>7938</v>
      </c>
      <c r="CL2">
        <v>10761</v>
      </c>
      <c r="CM2">
        <v>4712</v>
      </c>
      <c r="CN2">
        <v>3058</v>
      </c>
      <c r="CO2">
        <v>5384</v>
      </c>
      <c r="CP2">
        <v>5939</v>
      </c>
      <c r="CQ2">
        <v>3360</v>
      </c>
      <c r="CR2">
        <v>2624</v>
      </c>
      <c r="CS2">
        <v>3961</v>
      </c>
      <c r="CT2">
        <v>4167</v>
      </c>
      <c r="CU2">
        <v>4905</v>
      </c>
      <c r="CV2">
        <v>4000</v>
      </c>
      <c r="CW2">
        <v>6968</v>
      </c>
      <c r="CX2">
        <v>7140</v>
      </c>
      <c r="CY2">
        <v>5446</v>
      </c>
      <c r="CZ2">
        <v>4148</v>
      </c>
      <c r="DA2">
        <v>6312</v>
      </c>
      <c r="DB2">
        <v>7662</v>
      </c>
      <c r="DC2">
        <v>6876</v>
      </c>
      <c r="DD2">
        <v>4724</v>
      </c>
      <c r="DE2">
        <v>8096</v>
      </c>
      <c r="DF2">
        <v>8858</v>
      </c>
      <c r="DG2">
        <v>5698</v>
      </c>
      <c r="DH2">
        <v>4268</v>
      </c>
      <c r="DI2">
        <v>6522</v>
      </c>
      <c r="DJ2">
        <v>7705</v>
      </c>
      <c r="DK2">
        <v>8507</v>
      </c>
      <c r="DL2">
        <v>7108</v>
      </c>
      <c r="DM2">
        <v>11993</v>
      </c>
      <c r="DN2">
        <v>1</v>
      </c>
      <c r="DO2">
        <v>12103</v>
      </c>
      <c r="DP2">
        <v>1</v>
      </c>
      <c r="DQ2">
        <v>2</v>
      </c>
      <c r="DR2">
        <v>2</v>
      </c>
      <c r="DS2">
        <v>1</v>
      </c>
      <c r="DT2">
        <v>9310</v>
      </c>
      <c r="DU2">
        <v>7269</v>
      </c>
      <c r="DV2">
        <v>11264</v>
      </c>
      <c r="DW2">
        <v>1</v>
      </c>
      <c r="DX2">
        <v>13053</v>
      </c>
      <c r="DY2">
        <v>1</v>
      </c>
      <c r="DZ2">
        <v>8763</v>
      </c>
      <c r="EA2">
        <v>5812</v>
      </c>
      <c r="EB2">
        <v>8594</v>
      </c>
      <c r="EC2">
        <v>10721</v>
      </c>
      <c r="ED2">
        <v>6354</v>
      </c>
      <c r="EE2">
        <v>4283</v>
      </c>
      <c r="EF2">
        <v>6853</v>
      </c>
      <c r="EG2">
        <v>7915</v>
      </c>
      <c r="EH2">
        <v>8645</v>
      </c>
      <c r="EI2">
        <v>7053</v>
      </c>
      <c r="EJ2">
        <v>11458</v>
      </c>
      <c r="EK2">
        <v>12161</v>
      </c>
      <c r="EL2">
        <v>1</v>
      </c>
      <c r="EM2">
        <v>10755</v>
      </c>
      <c r="EN2">
        <v>7834</v>
      </c>
      <c r="EO2">
        <v>11317</v>
      </c>
      <c r="EP2">
        <v>15636</v>
      </c>
      <c r="EQ2">
        <v>12080</v>
      </c>
      <c r="ER2">
        <v>6924</v>
      </c>
      <c r="ES2">
        <v>11012</v>
      </c>
      <c r="ET2">
        <v>13996</v>
      </c>
      <c r="EU2">
        <v>7433</v>
      </c>
      <c r="EV2">
        <v>4952</v>
      </c>
      <c r="EW2">
        <v>7112</v>
      </c>
      <c r="EX2">
        <v>1</v>
      </c>
      <c r="EY2">
        <v>8555</v>
      </c>
      <c r="EZ2">
        <v>11148</v>
      </c>
      <c r="FA2">
        <v>8384</v>
      </c>
      <c r="FB2">
        <v>14428</v>
      </c>
      <c r="FC2">
        <v>1</v>
      </c>
      <c r="FD2">
        <v>14498</v>
      </c>
      <c r="FE2">
        <v>2</v>
      </c>
      <c r="FF2">
        <v>1</v>
      </c>
      <c r="FG2">
        <v>13040</v>
      </c>
      <c r="FH2">
        <v>9099</v>
      </c>
      <c r="FI2">
        <v>11933</v>
      </c>
      <c r="FJ2">
        <v>17057</v>
      </c>
      <c r="FK2">
        <v>8278</v>
      </c>
      <c r="FL2">
        <v>5254</v>
      </c>
      <c r="FM2">
        <v>8154</v>
      </c>
      <c r="FN2">
        <v>9634</v>
      </c>
      <c r="FO2">
        <v>5543</v>
      </c>
      <c r="FP2">
        <v>4080</v>
      </c>
      <c r="FQ2">
        <v>5685</v>
      </c>
      <c r="FR2">
        <v>6886</v>
      </c>
      <c r="FS2">
        <v>7938</v>
      </c>
      <c r="FT2">
        <v>6647</v>
      </c>
      <c r="FU2">
        <v>10735</v>
      </c>
      <c r="FV2">
        <v>10467</v>
      </c>
      <c r="FW2">
        <v>3</v>
      </c>
      <c r="FX2">
        <v>9377</v>
      </c>
      <c r="FY2">
        <v>6832</v>
      </c>
      <c r="FZ2">
        <v>9961</v>
      </c>
      <c r="GA2">
        <v>12003</v>
      </c>
      <c r="GB2">
        <v>12713</v>
      </c>
      <c r="GC2">
        <v>7912</v>
      </c>
      <c r="GD2">
        <v>13255</v>
      </c>
      <c r="GE2">
        <v>15406</v>
      </c>
      <c r="GF2">
        <v>9422</v>
      </c>
      <c r="GG2">
        <v>6789</v>
      </c>
      <c r="GH2">
        <v>10572</v>
      </c>
      <c r="GI2">
        <v>11512</v>
      </c>
      <c r="GJ2">
        <v>15687</v>
      </c>
      <c r="GK2">
        <v>11969</v>
      </c>
      <c r="GL2">
        <v>22524</v>
      </c>
      <c r="GM2">
        <v>21008</v>
      </c>
      <c r="GN2">
        <v>1</v>
      </c>
      <c r="GO2">
        <v>1</v>
      </c>
      <c r="GP2">
        <v>17619</v>
      </c>
      <c r="GQ2">
        <v>12173</v>
      </c>
      <c r="GR2">
        <v>17162</v>
      </c>
      <c r="GS2">
        <v>21728</v>
      </c>
      <c r="GT2">
        <v>1</v>
      </c>
      <c r="GU2">
        <v>1</v>
      </c>
      <c r="GV2">
        <v>14484</v>
      </c>
      <c r="GW2">
        <v>8566</v>
      </c>
      <c r="GX2">
        <v>13752</v>
      </c>
      <c r="GY2">
        <v>1</v>
      </c>
      <c r="GZ2">
        <v>18475</v>
      </c>
      <c r="HA2">
        <v>10514</v>
      </c>
      <c r="HB2">
        <v>6683</v>
      </c>
      <c r="HC2">
        <v>7874</v>
      </c>
      <c r="HD2">
        <v>12292</v>
      </c>
      <c r="HE2">
        <v>13940</v>
      </c>
      <c r="HF2">
        <v>10765</v>
      </c>
      <c r="HG2">
        <v>18547</v>
      </c>
      <c r="HH2">
        <v>1</v>
      </c>
      <c r="HI2">
        <v>18688</v>
      </c>
      <c r="HJ2">
        <v>4</v>
      </c>
      <c r="HK2">
        <v>3</v>
      </c>
      <c r="HL2">
        <v>18760</v>
      </c>
      <c r="HM2">
        <v>12001</v>
      </c>
      <c r="HN2">
        <v>18430</v>
      </c>
      <c r="HO2">
        <v>24498</v>
      </c>
      <c r="HP2">
        <v>1</v>
      </c>
      <c r="HQ2">
        <v>1</v>
      </c>
      <c r="HR2">
        <v>1</v>
      </c>
      <c r="HS2">
        <v>1</v>
      </c>
      <c r="HT2">
        <v>1</v>
      </c>
      <c r="HU2">
        <v>2</v>
      </c>
      <c r="HV2">
        <v>15407</v>
      </c>
      <c r="HW2">
        <v>9171</v>
      </c>
      <c r="HX2">
        <v>13265</v>
      </c>
      <c r="HY2">
        <v>18594</v>
      </c>
      <c r="HZ2">
        <v>10027</v>
      </c>
      <c r="IA2">
        <v>6553</v>
      </c>
      <c r="IB2">
        <v>9868</v>
      </c>
      <c r="IC2">
        <v>11920</v>
      </c>
      <c r="ID2">
        <v>13353</v>
      </c>
      <c r="IE2">
        <v>9858</v>
      </c>
      <c r="IF2">
        <v>14946</v>
      </c>
      <c r="IG2">
        <v>1</v>
      </c>
      <c r="IH2">
        <v>17543</v>
      </c>
      <c r="II2">
        <v>1</v>
      </c>
      <c r="IJ2">
        <v>17788</v>
      </c>
      <c r="IK2">
        <v>11712</v>
      </c>
      <c r="IL2">
        <v>14120</v>
      </c>
      <c r="IM2">
        <v>22095</v>
      </c>
      <c r="IN2">
        <v>10018</v>
      </c>
      <c r="IO2">
        <v>6350</v>
      </c>
      <c r="IP2">
        <v>9887</v>
      </c>
      <c r="IQ2">
        <v>11780</v>
      </c>
      <c r="IR2">
        <v>6216</v>
      </c>
      <c r="IS2">
        <v>4408</v>
      </c>
      <c r="IT2">
        <v>6722</v>
      </c>
      <c r="IU2">
        <v>7817</v>
      </c>
      <c r="IV2">
        <v>9344</v>
      </c>
      <c r="IW2">
        <v>7096</v>
      </c>
      <c r="IX2">
        <v>11859</v>
      </c>
      <c r="IY2">
        <v>12262</v>
      </c>
      <c r="IZ2">
        <v>2</v>
      </c>
      <c r="JA2">
        <v>3</v>
      </c>
      <c r="JB2">
        <v>1</v>
      </c>
      <c r="JC2">
        <v>11363</v>
      </c>
      <c r="JD2">
        <v>7838</v>
      </c>
      <c r="JE2">
        <v>10814</v>
      </c>
      <c r="JF2">
        <v>14822</v>
      </c>
      <c r="JG2">
        <v>13143</v>
      </c>
      <c r="JH2">
        <v>8378</v>
      </c>
      <c r="JI2">
        <v>13270</v>
      </c>
      <c r="JJ2">
        <v>1</v>
      </c>
      <c r="JK2">
        <v>16316</v>
      </c>
      <c r="JL2">
        <v>9613</v>
      </c>
      <c r="JM2">
        <v>6737</v>
      </c>
      <c r="JN2">
        <v>10910</v>
      </c>
      <c r="JO2">
        <v>11716</v>
      </c>
      <c r="JP2">
        <v>14819</v>
      </c>
      <c r="JQ2">
        <v>11284</v>
      </c>
      <c r="JR2">
        <v>19044</v>
      </c>
      <c r="JS2">
        <v>20571</v>
      </c>
      <c r="JT2">
        <v>1</v>
      </c>
      <c r="JU2">
        <v>3</v>
      </c>
      <c r="JV2">
        <v>1</v>
      </c>
      <c r="JW2">
        <v>18039</v>
      </c>
      <c r="JX2">
        <v>12489</v>
      </c>
      <c r="JY2">
        <v>18913</v>
      </c>
      <c r="JZ2">
        <v>1</v>
      </c>
      <c r="KA2">
        <v>23557</v>
      </c>
      <c r="KB2">
        <v>18998</v>
      </c>
      <c r="KC2">
        <v>11569</v>
      </c>
      <c r="KD2">
        <v>17388</v>
      </c>
      <c r="KE2">
        <v>23429</v>
      </c>
      <c r="KF2">
        <v>12855</v>
      </c>
      <c r="KG2">
        <v>7885</v>
      </c>
      <c r="KH2">
        <v>12023</v>
      </c>
      <c r="KI2">
        <v>15066</v>
      </c>
      <c r="KJ2">
        <v>16686</v>
      </c>
      <c r="KK2">
        <v>12442</v>
      </c>
      <c r="KL2">
        <v>20113</v>
      </c>
      <c r="KM2">
        <v>22099</v>
      </c>
      <c r="KN2">
        <v>3</v>
      </c>
      <c r="KO2">
        <v>1</v>
      </c>
      <c r="KP2">
        <v>1</v>
      </c>
      <c r="KQ2">
        <v>1</v>
      </c>
      <c r="KR2">
        <v>23929</v>
      </c>
      <c r="KS2">
        <v>15560</v>
      </c>
      <c r="KT2">
        <v>21403</v>
      </c>
      <c r="KU2">
        <v>32165</v>
      </c>
      <c r="KV2">
        <v>8923</v>
      </c>
      <c r="KW2">
        <v>5178</v>
      </c>
      <c r="KX2">
        <v>8491</v>
      </c>
      <c r="KY2">
        <v>10504</v>
      </c>
      <c r="KZ2">
        <v>5169</v>
      </c>
      <c r="LA2">
        <v>3547</v>
      </c>
      <c r="LB2">
        <v>5286</v>
      </c>
      <c r="LC2">
        <v>6218</v>
      </c>
      <c r="LD2">
        <v>7614</v>
      </c>
      <c r="LE2">
        <v>5913</v>
      </c>
      <c r="LF2">
        <v>9832</v>
      </c>
      <c r="LG2">
        <v>10326</v>
      </c>
      <c r="LH2">
        <v>1</v>
      </c>
      <c r="LI2">
        <v>1</v>
      </c>
      <c r="LJ2">
        <v>9812</v>
      </c>
      <c r="LK2">
        <v>6662</v>
      </c>
      <c r="LL2">
        <v>9841</v>
      </c>
      <c r="LM2">
        <v>12613</v>
      </c>
      <c r="LN2">
        <v>5176</v>
      </c>
      <c r="LO2">
        <v>5473</v>
      </c>
      <c r="LP2">
        <v>5606</v>
      </c>
      <c r="LQ2">
        <v>6117</v>
      </c>
      <c r="LR2">
        <v>3407</v>
      </c>
      <c r="LS2">
        <v>2533</v>
      </c>
      <c r="LT2">
        <v>3892</v>
      </c>
      <c r="LU2">
        <v>1</v>
      </c>
      <c r="LV2">
        <v>4383</v>
      </c>
      <c r="LW2">
        <v>4852</v>
      </c>
      <c r="LX2">
        <v>4078</v>
      </c>
      <c r="LY2">
        <v>6646</v>
      </c>
      <c r="LZ2">
        <v>6601</v>
      </c>
      <c r="MA2">
        <v>1</v>
      </c>
      <c r="MB2">
        <v>1</v>
      </c>
      <c r="MC2">
        <v>5830</v>
      </c>
      <c r="MD2">
        <v>4398</v>
      </c>
      <c r="ME2">
        <v>6746</v>
      </c>
      <c r="MF2">
        <v>7836</v>
      </c>
      <c r="MG2">
        <v>7522</v>
      </c>
      <c r="MH2">
        <v>4936</v>
      </c>
      <c r="MI2">
        <v>8168</v>
      </c>
      <c r="MJ2">
        <v>8993</v>
      </c>
      <c r="MK2">
        <v>5497</v>
      </c>
      <c r="ML2">
        <v>3943</v>
      </c>
      <c r="MM2">
        <v>6113</v>
      </c>
      <c r="MN2">
        <v>6781</v>
      </c>
      <c r="MO2">
        <v>8979</v>
      </c>
      <c r="MP2">
        <v>6907</v>
      </c>
      <c r="MQ2">
        <v>12283</v>
      </c>
      <c r="MR2">
        <v>12554</v>
      </c>
      <c r="MS2">
        <v>2</v>
      </c>
      <c r="MT2">
        <v>1</v>
      </c>
      <c r="MU2">
        <v>10428</v>
      </c>
      <c r="MV2">
        <v>6953</v>
      </c>
      <c r="MW2">
        <v>9755</v>
      </c>
      <c r="MX2">
        <v>12643</v>
      </c>
      <c r="MY2">
        <v>1</v>
      </c>
      <c r="MZ2">
        <v>1</v>
      </c>
      <c r="NA2">
        <v>9492</v>
      </c>
      <c r="NB2">
        <v>6370</v>
      </c>
      <c r="NC2">
        <v>9260</v>
      </c>
      <c r="ND2">
        <v>11313</v>
      </c>
      <c r="NE2">
        <v>6533</v>
      </c>
      <c r="NF2">
        <v>4191</v>
      </c>
      <c r="NG2">
        <v>6599</v>
      </c>
      <c r="NH2">
        <v>7812</v>
      </c>
      <c r="NI2">
        <v>9116</v>
      </c>
      <c r="NJ2">
        <v>6774</v>
      </c>
      <c r="NK2">
        <v>11741</v>
      </c>
      <c r="NL2">
        <v>12411</v>
      </c>
      <c r="NM2">
        <v>2</v>
      </c>
      <c r="NN2">
        <v>11998</v>
      </c>
      <c r="NO2">
        <v>8149</v>
      </c>
      <c r="NP2">
        <v>12154</v>
      </c>
      <c r="NQ2">
        <v>1</v>
      </c>
      <c r="NR2">
        <v>15729</v>
      </c>
      <c r="NS2">
        <v>5199</v>
      </c>
      <c r="NT2">
        <v>3419</v>
      </c>
      <c r="NU2">
        <v>5554</v>
      </c>
      <c r="NV2">
        <v>6360</v>
      </c>
      <c r="NW2">
        <v>3236</v>
      </c>
      <c r="NX2">
        <v>2464</v>
      </c>
      <c r="NY2">
        <v>3751</v>
      </c>
      <c r="NZ2">
        <v>4368</v>
      </c>
      <c r="OA2">
        <v>5357</v>
      </c>
      <c r="OB2">
        <v>4239</v>
      </c>
      <c r="OC2">
        <v>7454</v>
      </c>
      <c r="OD2">
        <v>7427</v>
      </c>
      <c r="OE2">
        <v>1</v>
      </c>
      <c r="OF2">
        <v>5560</v>
      </c>
      <c r="OG2">
        <v>4249</v>
      </c>
      <c r="OH2">
        <v>6940</v>
      </c>
      <c r="OI2">
        <v>7818</v>
      </c>
      <c r="OJ2">
        <v>3417</v>
      </c>
      <c r="OK2">
        <v>2556</v>
      </c>
      <c r="OL2">
        <v>4205</v>
      </c>
      <c r="OM2">
        <v>4269</v>
      </c>
      <c r="ON2">
        <v>2559</v>
      </c>
      <c r="OO2">
        <v>2194</v>
      </c>
      <c r="OP2">
        <v>3317</v>
      </c>
      <c r="OQ2">
        <v>3319</v>
      </c>
      <c r="OR2">
        <v>3803</v>
      </c>
      <c r="OS2">
        <v>3391</v>
      </c>
      <c r="OT2">
        <v>6009</v>
      </c>
      <c r="OU2">
        <v>5405</v>
      </c>
      <c r="OV2">
        <v>1</v>
      </c>
      <c r="OW2">
        <v>3895</v>
      </c>
      <c r="OX2">
        <v>3184</v>
      </c>
      <c r="OY2">
        <v>5323</v>
      </c>
      <c r="OZ2">
        <v>5615</v>
      </c>
      <c r="PA2">
        <v>5113</v>
      </c>
      <c r="PB2">
        <v>3481</v>
      </c>
      <c r="PC2">
        <v>5823</v>
      </c>
      <c r="PD2">
        <v>6210</v>
      </c>
      <c r="PE2">
        <v>4185</v>
      </c>
      <c r="PF2">
        <v>3251</v>
      </c>
      <c r="PG2">
        <v>5009</v>
      </c>
      <c r="PH2">
        <v>1</v>
      </c>
      <c r="PI2">
        <v>5171</v>
      </c>
      <c r="PJ2">
        <v>6645</v>
      </c>
      <c r="PK2">
        <v>5603</v>
      </c>
      <c r="PL2">
        <v>9590</v>
      </c>
      <c r="PM2">
        <v>2</v>
      </c>
      <c r="PN2">
        <v>9500</v>
      </c>
      <c r="PO2">
        <v>1</v>
      </c>
      <c r="PP2">
        <v>1</v>
      </c>
      <c r="PQ2">
        <v>7182</v>
      </c>
      <c r="PR2">
        <v>5173</v>
      </c>
      <c r="PS2">
        <v>7393</v>
      </c>
      <c r="PT2">
        <v>1</v>
      </c>
      <c r="PU2">
        <v>9041</v>
      </c>
      <c r="PV2">
        <v>1</v>
      </c>
      <c r="PW2">
        <v>6033</v>
      </c>
      <c r="PX2">
        <v>3840</v>
      </c>
      <c r="PY2">
        <v>6402</v>
      </c>
      <c r="PZ2">
        <v>7433</v>
      </c>
      <c r="QA2">
        <v>4439</v>
      </c>
      <c r="QB2">
        <v>3184</v>
      </c>
      <c r="QC2">
        <v>5009</v>
      </c>
      <c r="QD2">
        <v>5406</v>
      </c>
      <c r="QE2">
        <v>6473</v>
      </c>
      <c r="QF2">
        <v>5110</v>
      </c>
      <c r="QG2">
        <v>8858</v>
      </c>
      <c r="QH2">
        <v>9173</v>
      </c>
      <c r="QI2">
        <v>1</v>
      </c>
      <c r="QJ2">
        <v>1</v>
      </c>
      <c r="QK2">
        <v>1</v>
      </c>
      <c r="QL2">
        <v>1</v>
      </c>
      <c r="QM2">
        <v>7539</v>
      </c>
      <c r="QN2">
        <v>5427</v>
      </c>
      <c r="QO2">
        <v>8712</v>
      </c>
      <c r="QP2">
        <v>10232</v>
      </c>
      <c r="QQ2">
        <v>8197</v>
      </c>
      <c r="QR2">
        <v>4682</v>
      </c>
      <c r="QS2">
        <v>7550</v>
      </c>
      <c r="QT2">
        <v>9299</v>
      </c>
      <c r="QU2">
        <v>4976</v>
      </c>
      <c r="QV2">
        <v>3419</v>
      </c>
      <c r="QW2">
        <v>4853</v>
      </c>
      <c r="QX2">
        <v>5854</v>
      </c>
      <c r="QY2">
        <v>7851</v>
      </c>
      <c r="QZ2">
        <v>6051</v>
      </c>
      <c r="RA2">
        <v>10727</v>
      </c>
      <c r="RB2">
        <v>10494</v>
      </c>
      <c r="RC2">
        <v>1</v>
      </c>
      <c r="RD2">
        <v>9204</v>
      </c>
      <c r="RE2">
        <v>6198</v>
      </c>
      <c r="RF2">
        <v>9762</v>
      </c>
      <c r="RG2">
        <v>11780</v>
      </c>
      <c r="RH2">
        <v>5785</v>
      </c>
      <c r="RI2">
        <v>3802</v>
      </c>
      <c r="RJ2">
        <v>6017</v>
      </c>
      <c r="RK2">
        <v>7008</v>
      </c>
      <c r="RL2">
        <v>4206</v>
      </c>
      <c r="RM2">
        <v>3336</v>
      </c>
      <c r="RN2">
        <v>4565</v>
      </c>
      <c r="RO2">
        <v>5176</v>
      </c>
      <c r="RP2">
        <v>6169</v>
      </c>
      <c r="RQ2">
        <v>5416</v>
      </c>
      <c r="RR2">
        <v>9056</v>
      </c>
      <c r="RS2">
        <v>9047</v>
      </c>
      <c r="RT2">
        <v>6816</v>
      </c>
      <c r="RU2">
        <v>5218</v>
      </c>
      <c r="RV2">
        <v>7727</v>
      </c>
      <c r="RW2">
        <v>8950</v>
      </c>
      <c r="RX2">
        <v>8909</v>
      </c>
      <c r="RY2">
        <v>5601</v>
      </c>
      <c r="RZ2">
        <v>9324</v>
      </c>
      <c r="SA2">
        <v>10606</v>
      </c>
      <c r="SB2">
        <v>6868</v>
      </c>
      <c r="SC2">
        <v>5230</v>
      </c>
      <c r="SD2">
        <v>7167</v>
      </c>
      <c r="SE2">
        <v>8547</v>
      </c>
      <c r="SF2">
        <v>11430</v>
      </c>
      <c r="SG2">
        <v>9241</v>
      </c>
      <c r="SH2">
        <v>16655</v>
      </c>
      <c r="SI2">
        <v>15770</v>
      </c>
      <c r="SJ2">
        <v>4</v>
      </c>
      <c r="SK2">
        <v>12851</v>
      </c>
      <c r="SL2">
        <v>9033</v>
      </c>
      <c r="SM2">
        <v>13331</v>
      </c>
      <c r="SN2">
        <v>15903</v>
      </c>
      <c r="SO2">
        <v>1</v>
      </c>
      <c r="SP2">
        <v>10031</v>
      </c>
      <c r="SQ2">
        <v>5881</v>
      </c>
      <c r="SR2">
        <v>9678</v>
      </c>
      <c r="SS2">
        <v>12509</v>
      </c>
      <c r="ST2">
        <v>7044</v>
      </c>
      <c r="SU2">
        <v>4777</v>
      </c>
      <c r="SV2">
        <v>6115</v>
      </c>
      <c r="SW2">
        <v>8459</v>
      </c>
      <c r="SX2">
        <v>9899</v>
      </c>
      <c r="SY2">
        <v>8507</v>
      </c>
      <c r="SZ2">
        <v>13839</v>
      </c>
      <c r="TA2">
        <v>14114</v>
      </c>
      <c r="TB2">
        <v>12910</v>
      </c>
      <c r="TC2">
        <v>8684</v>
      </c>
      <c r="TD2">
        <v>13216</v>
      </c>
      <c r="TE2">
        <v>1</v>
      </c>
      <c r="TF2">
        <v>16844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9600</v>
      </c>
      <c r="TN2">
        <v>5899</v>
      </c>
      <c r="TO2">
        <v>9136</v>
      </c>
      <c r="TP2">
        <v>11252</v>
      </c>
      <c r="TQ2">
        <v>5948</v>
      </c>
      <c r="TR2">
        <v>3988</v>
      </c>
      <c r="TS2">
        <v>5672</v>
      </c>
      <c r="TT2">
        <v>1</v>
      </c>
      <c r="TU2">
        <v>7164</v>
      </c>
      <c r="TV2">
        <v>8828</v>
      </c>
      <c r="TW2">
        <v>6641</v>
      </c>
      <c r="TX2">
        <v>11015</v>
      </c>
      <c r="TY2">
        <v>11676</v>
      </c>
      <c r="TZ2">
        <v>11241</v>
      </c>
      <c r="UA2">
        <v>7612</v>
      </c>
      <c r="UB2">
        <v>10503</v>
      </c>
      <c r="UC2">
        <v>14635</v>
      </c>
      <c r="UD2">
        <v>6529</v>
      </c>
      <c r="UE2">
        <v>4309</v>
      </c>
      <c r="UF2">
        <v>7191</v>
      </c>
      <c r="UG2">
        <v>7949</v>
      </c>
      <c r="UH2">
        <v>4336</v>
      </c>
      <c r="UI2">
        <v>3144</v>
      </c>
      <c r="UJ2">
        <v>4782</v>
      </c>
      <c r="UK2">
        <v>5231</v>
      </c>
      <c r="UL2">
        <v>6469</v>
      </c>
      <c r="UM2">
        <v>4973</v>
      </c>
      <c r="UN2">
        <v>8918</v>
      </c>
      <c r="UO2">
        <v>8729</v>
      </c>
      <c r="UP2">
        <v>1</v>
      </c>
      <c r="UQ2">
        <v>1</v>
      </c>
      <c r="UR2">
        <v>7511</v>
      </c>
      <c r="US2">
        <v>5461</v>
      </c>
      <c r="UT2">
        <v>8409</v>
      </c>
      <c r="UU2">
        <v>10049</v>
      </c>
      <c r="UV2">
        <v>8840</v>
      </c>
      <c r="UW2">
        <v>5785</v>
      </c>
      <c r="UX2">
        <v>9771</v>
      </c>
      <c r="UY2">
        <v>10769</v>
      </c>
      <c r="UZ2">
        <v>6851</v>
      </c>
      <c r="VA2">
        <v>5105</v>
      </c>
      <c r="VB2">
        <v>7528</v>
      </c>
      <c r="VC2">
        <v>8289</v>
      </c>
      <c r="VD2">
        <v>10916</v>
      </c>
      <c r="VE2">
        <v>8673</v>
      </c>
      <c r="VF2">
        <v>15128</v>
      </c>
      <c r="VG2">
        <v>15417</v>
      </c>
      <c r="VH2">
        <v>1</v>
      </c>
      <c r="VI2">
        <v>12608</v>
      </c>
      <c r="VJ2">
        <v>8722</v>
      </c>
      <c r="VK2">
        <v>12885</v>
      </c>
      <c r="VL2">
        <v>16192</v>
      </c>
      <c r="VM2">
        <v>1</v>
      </c>
      <c r="VN2">
        <v>11890</v>
      </c>
      <c r="VO2">
        <v>7297</v>
      </c>
      <c r="VP2">
        <v>11673</v>
      </c>
      <c r="VQ2">
        <v>14488</v>
      </c>
      <c r="VR2">
        <v>7996</v>
      </c>
      <c r="VS2">
        <v>5294</v>
      </c>
      <c r="VT2">
        <v>7961</v>
      </c>
      <c r="VU2">
        <v>9546</v>
      </c>
      <c r="VV2">
        <v>11237</v>
      </c>
      <c r="VW2">
        <v>8894</v>
      </c>
      <c r="VX2">
        <v>14688</v>
      </c>
      <c r="VY2">
        <v>15989</v>
      </c>
      <c r="VZ2">
        <v>1</v>
      </c>
      <c r="WA2">
        <v>3</v>
      </c>
      <c r="WB2">
        <v>15194</v>
      </c>
      <c r="WC2">
        <v>10137</v>
      </c>
      <c r="WD2">
        <v>15751</v>
      </c>
      <c r="WE2">
        <v>1</v>
      </c>
      <c r="WF2">
        <v>21022</v>
      </c>
      <c r="WG2">
        <v>12429</v>
      </c>
      <c r="WH2">
        <v>7250</v>
      </c>
      <c r="WI2">
        <v>10387</v>
      </c>
      <c r="WJ2">
        <v>14319</v>
      </c>
      <c r="WK2">
        <v>6801</v>
      </c>
      <c r="WL2">
        <v>4536</v>
      </c>
      <c r="WM2">
        <v>6078</v>
      </c>
      <c r="WN2">
        <v>7888</v>
      </c>
      <c r="WO2">
        <v>9891</v>
      </c>
      <c r="WP2">
        <v>7346</v>
      </c>
      <c r="WQ2">
        <v>12561</v>
      </c>
      <c r="WR2">
        <v>11709</v>
      </c>
      <c r="WS2">
        <v>2</v>
      </c>
      <c r="WT2">
        <v>1</v>
      </c>
      <c r="WU2">
        <v>1</v>
      </c>
      <c r="WV2">
        <v>2</v>
      </c>
      <c r="WW2">
        <v>13588</v>
      </c>
      <c r="WX2">
        <v>8924</v>
      </c>
      <c r="WY2">
        <v>12404</v>
      </c>
      <c r="WZ2">
        <v>16833</v>
      </c>
      <c r="XA2">
        <v>7217</v>
      </c>
      <c r="XB2">
        <v>4665</v>
      </c>
      <c r="XC2">
        <v>7126</v>
      </c>
      <c r="XD2">
        <v>8716</v>
      </c>
      <c r="XE2">
        <v>4726</v>
      </c>
      <c r="XF2">
        <v>3423</v>
      </c>
      <c r="XG2">
        <v>4856</v>
      </c>
      <c r="XH2">
        <v>5674</v>
      </c>
      <c r="XI2">
        <v>6065</v>
      </c>
      <c r="XJ2">
        <v>5079</v>
      </c>
      <c r="XK2">
        <v>8544</v>
      </c>
      <c r="XL2">
        <v>7892</v>
      </c>
      <c r="XM2">
        <v>1</v>
      </c>
      <c r="XN2">
        <v>1</v>
      </c>
      <c r="XO2">
        <v>1</v>
      </c>
      <c r="XP2">
        <v>8092</v>
      </c>
      <c r="XQ2">
        <v>5743</v>
      </c>
      <c r="XR2">
        <v>8661</v>
      </c>
      <c r="XS2">
        <v>10560</v>
      </c>
      <c r="XT2">
        <v>10890</v>
      </c>
      <c r="XU2">
        <v>6872</v>
      </c>
      <c r="XV2">
        <v>11193</v>
      </c>
      <c r="XW2">
        <v>12705</v>
      </c>
      <c r="XX2">
        <v>7865</v>
      </c>
      <c r="XY2">
        <v>5759</v>
      </c>
      <c r="XZ2">
        <v>9112</v>
      </c>
      <c r="YA2">
        <v>9177</v>
      </c>
      <c r="YB2">
        <v>12713</v>
      </c>
      <c r="YC2">
        <v>9747</v>
      </c>
      <c r="YD2">
        <v>17439</v>
      </c>
      <c r="YE2">
        <v>1</v>
      </c>
      <c r="YF2">
        <v>16800</v>
      </c>
      <c r="YG2">
        <v>2</v>
      </c>
      <c r="YH2">
        <v>1</v>
      </c>
      <c r="YI2">
        <v>1</v>
      </c>
      <c r="YJ2">
        <v>14372</v>
      </c>
      <c r="YK2">
        <v>9740</v>
      </c>
      <c r="YL2">
        <v>13908</v>
      </c>
      <c r="YM2">
        <v>17580</v>
      </c>
      <c r="YN2">
        <v>2</v>
      </c>
      <c r="YO2">
        <v>1</v>
      </c>
      <c r="YP2">
        <v>13501</v>
      </c>
      <c r="YQ2">
        <v>8020</v>
      </c>
      <c r="YR2">
        <v>12023</v>
      </c>
      <c r="YS2">
        <v>16016</v>
      </c>
      <c r="YT2">
        <v>9395</v>
      </c>
      <c r="YU2">
        <v>5866</v>
      </c>
      <c r="YV2">
        <v>8558</v>
      </c>
      <c r="YW2">
        <v>10911</v>
      </c>
      <c r="YX2">
        <v>12631</v>
      </c>
      <c r="YY2">
        <v>9432</v>
      </c>
      <c r="YZ2">
        <v>16595</v>
      </c>
      <c r="ZA2">
        <v>16360</v>
      </c>
      <c r="ZB2">
        <v>1</v>
      </c>
      <c r="ZC2">
        <v>1</v>
      </c>
      <c r="ZD2">
        <v>1</v>
      </c>
      <c r="ZE2">
        <v>16833</v>
      </c>
      <c r="ZF2">
        <v>10819</v>
      </c>
      <c r="ZG2">
        <v>16936</v>
      </c>
      <c r="ZH2">
        <v>21758</v>
      </c>
      <c r="ZI2">
        <v>8658</v>
      </c>
      <c r="ZJ2">
        <v>5226</v>
      </c>
      <c r="ZK2">
        <v>7911</v>
      </c>
      <c r="ZL2">
        <v>10075</v>
      </c>
      <c r="ZM2">
        <v>5960</v>
      </c>
      <c r="ZN2">
        <v>3979</v>
      </c>
      <c r="ZO2">
        <v>5318</v>
      </c>
      <c r="ZP2">
        <v>6852</v>
      </c>
      <c r="ZQ2">
        <v>7584</v>
      </c>
      <c r="ZR2">
        <v>6069</v>
      </c>
      <c r="ZS2">
        <v>10054</v>
      </c>
      <c r="ZT2">
        <v>9224</v>
      </c>
      <c r="ZU2">
        <v>1</v>
      </c>
      <c r="ZV2">
        <v>1</v>
      </c>
      <c r="ZW2">
        <v>8968</v>
      </c>
      <c r="ZX2">
        <v>6827</v>
      </c>
      <c r="ZY2">
        <v>9824</v>
      </c>
      <c r="ZZ2">
        <v>12746</v>
      </c>
      <c r="AAA2">
        <v>5661</v>
      </c>
      <c r="AAB2">
        <v>3792</v>
      </c>
      <c r="AAC2">
        <v>5814</v>
      </c>
      <c r="AAD2">
        <v>1</v>
      </c>
      <c r="AAE2">
        <v>6840</v>
      </c>
      <c r="AAF2">
        <v>4025</v>
      </c>
      <c r="AAG2">
        <v>3308</v>
      </c>
      <c r="AAH2">
        <v>4665</v>
      </c>
      <c r="AAI2">
        <v>4771</v>
      </c>
      <c r="AAJ2">
        <v>5539</v>
      </c>
      <c r="AAK2">
        <v>4745</v>
      </c>
      <c r="AAL2">
        <v>8207</v>
      </c>
      <c r="AAM2">
        <v>7031</v>
      </c>
      <c r="AAN2">
        <v>1</v>
      </c>
      <c r="AAO2">
        <v>1</v>
      </c>
      <c r="AAP2">
        <v>6346</v>
      </c>
      <c r="AAQ2">
        <v>4975</v>
      </c>
      <c r="AAR2">
        <v>7599</v>
      </c>
      <c r="AAS2">
        <v>8450</v>
      </c>
      <c r="AAT2">
        <v>7793</v>
      </c>
      <c r="AAU2">
        <v>5314</v>
      </c>
      <c r="AAV2">
        <v>8265</v>
      </c>
      <c r="AAW2">
        <v>9572</v>
      </c>
      <c r="AAX2">
        <v>6861</v>
      </c>
      <c r="AAY2">
        <v>5101</v>
      </c>
      <c r="AAZ2">
        <v>8969</v>
      </c>
      <c r="ABA2">
        <v>8054</v>
      </c>
      <c r="ABB2">
        <v>10026</v>
      </c>
      <c r="ABC2">
        <v>8171</v>
      </c>
      <c r="ABD2">
        <v>13510</v>
      </c>
      <c r="ABE2">
        <v>13467</v>
      </c>
      <c r="ABF2">
        <v>1</v>
      </c>
      <c r="ABG2">
        <v>1</v>
      </c>
      <c r="ABH2">
        <v>11038</v>
      </c>
      <c r="ABI2">
        <v>8231</v>
      </c>
      <c r="ABJ2">
        <v>11877</v>
      </c>
      <c r="ABK2">
        <v>13867</v>
      </c>
      <c r="ABL2">
        <v>1</v>
      </c>
      <c r="ABM2">
        <v>9289</v>
      </c>
      <c r="ABN2">
        <v>5717</v>
      </c>
      <c r="ABO2">
        <v>8698</v>
      </c>
      <c r="ABP2">
        <v>11490</v>
      </c>
      <c r="ABQ2">
        <v>7248</v>
      </c>
      <c r="ABR2">
        <v>4837</v>
      </c>
      <c r="ABS2">
        <v>6947</v>
      </c>
      <c r="ABT2">
        <v>8544</v>
      </c>
      <c r="ABU2">
        <v>9429</v>
      </c>
      <c r="ABV2">
        <v>7349</v>
      </c>
      <c r="ABW2">
        <v>13362</v>
      </c>
      <c r="ABX2">
        <v>13016</v>
      </c>
      <c r="ABY2">
        <v>1</v>
      </c>
      <c r="ABZ2">
        <v>12299</v>
      </c>
      <c r="ACA2">
        <v>8172</v>
      </c>
      <c r="ACB2">
        <v>12912</v>
      </c>
      <c r="ACC2">
        <v>1</v>
      </c>
      <c r="ACD2">
        <v>16144</v>
      </c>
      <c r="ACE2">
        <v>13161</v>
      </c>
      <c r="ACF2">
        <v>7885</v>
      </c>
      <c r="ACG2">
        <v>11222</v>
      </c>
      <c r="ACH2">
        <v>15221</v>
      </c>
      <c r="ACI2">
        <v>7941</v>
      </c>
      <c r="ACJ2">
        <v>5544</v>
      </c>
      <c r="ACK2">
        <v>7669</v>
      </c>
      <c r="ACL2">
        <v>9185</v>
      </c>
      <c r="ACM2">
        <v>11818</v>
      </c>
      <c r="ACN2">
        <v>9582</v>
      </c>
      <c r="ACO2">
        <v>15800</v>
      </c>
      <c r="ACP2">
        <v>14447</v>
      </c>
      <c r="ACQ2">
        <v>1</v>
      </c>
      <c r="ACR2">
        <v>15195</v>
      </c>
      <c r="ACS2">
        <v>10094</v>
      </c>
      <c r="ACT2">
        <v>14449</v>
      </c>
      <c r="ACU2">
        <v>18867</v>
      </c>
      <c r="ACV2">
        <v>9533</v>
      </c>
      <c r="ACW2">
        <v>6339</v>
      </c>
      <c r="ACX2">
        <v>8924</v>
      </c>
      <c r="ACY2">
        <v>11326</v>
      </c>
      <c r="ACZ2">
        <v>6761</v>
      </c>
      <c r="ADA2">
        <v>5254</v>
      </c>
      <c r="ADB2">
        <v>6221</v>
      </c>
      <c r="ADC2">
        <v>8182</v>
      </c>
      <c r="ADD2">
        <v>9006</v>
      </c>
      <c r="ADE2">
        <v>7915</v>
      </c>
      <c r="ADF2">
        <v>13366</v>
      </c>
      <c r="ADG2">
        <v>12544</v>
      </c>
      <c r="ADH2">
        <v>1</v>
      </c>
      <c r="ADI2">
        <v>1</v>
      </c>
      <c r="ADJ2">
        <v>10876</v>
      </c>
      <c r="ADK2">
        <v>8223</v>
      </c>
      <c r="ADL2">
        <v>12071</v>
      </c>
      <c r="ADM2">
        <v>14395</v>
      </c>
      <c r="ADN2">
        <v>15182</v>
      </c>
      <c r="ADO2">
        <v>9926</v>
      </c>
      <c r="ADP2">
        <v>15302</v>
      </c>
      <c r="ADQ2">
        <v>1</v>
      </c>
      <c r="ADR2">
        <v>17997</v>
      </c>
      <c r="ADS2">
        <v>12159</v>
      </c>
      <c r="ADT2">
        <v>9024</v>
      </c>
      <c r="ADU2">
        <v>14777</v>
      </c>
      <c r="ADV2">
        <v>13778</v>
      </c>
      <c r="ADW2">
        <v>18967</v>
      </c>
      <c r="ADX2">
        <v>15481</v>
      </c>
      <c r="ADY2">
        <v>26847</v>
      </c>
      <c r="ADZ2">
        <v>25211</v>
      </c>
      <c r="AEA2">
        <v>2</v>
      </c>
      <c r="AEB2">
        <v>2</v>
      </c>
      <c r="AEC2">
        <v>1</v>
      </c>
      <c r="AED2">
        <v>2</v>
      </c>
      <c r="AEE2">
        <v>20837</v>
      </c>
      <c r="AEF2">
        <v>14642</v>
      </c>
      <c r="AEG2">
        <v>21663</v>
      </c>
      <c r="AEH2">
        <v>1</v>
      </c>
      <c r="AEI2">
        <v>25566</v>
      </c>
      <c r="AEJ2">
        <v>1</v>
      </c>
      <c r="AEK2">
        <v>1</v>
      </c>
      <c r="AEL2">
        <v>16746</v>
      </c>
      <c r="AEM2">
        <v>10144</v>
      </c>
      <c r="AEN2">
        <v>15285</v>
      </c>
      <c r="AEO2">
        <v>21298</v>
      </c>
      <c r="AEP2">
        <v>12375</v>
      </c>
      <c r="AEQ2">
        <v>8281</v>
      </c>
      <c r="AER2">
        <v>9243</v>
      </c>
      <c r="AES2">
        <v>14746</v>
      </c>
      <c r="AET2">
        <v>16136</v>
      </c>
      <c r="AEU2">
        <v>12344</v>
      </c>
      <c r="AEV2">
        <v>23257</v>
      </c>
      <c r="AEW2">
        <v>1</v>
      </c>
      <c r="AEX2">
        <v>22537</v>
      </c>
      <c r="AEY2">
        <v>1</v>
      </c>
      <c r="AEZ2">
        <v>3</v>
      </c>
      <c r="AFA2">
        <v>1</v>
      </c>
      <c r="AFB2">
        <v>22232</v>
      </c>
      <c r="AFC2">
        <v>14351</v>
      </c>
      <c r="AFD2">
        <v>22051</v>
      </c>
      <c r="AFE2">
        <v>28631</v>
      </c>
      <c r="AFF2">
        <v>1</v>
      </c>
      <c r="AFG2">
        <v>1</v>
      </c>
      <c r="AFH2">
        <v>1</v>
      </c>
      <c r="AFI2">
        <v>14192</v>
      </c>
      <c r="AFJ2">
        <v>8534</v>
      </c>
      <c r="AFK2">
        <v>12295</v>
      </c>
      <c r="AFL2">
        <v>17221</v>
      </c>
      <c r="AFM2">
        <v>8512</v>
      </c>
      <c r="AFN2">
        <v>5769</v>
      </c>
      <c r="AFO2">
        <v>7603</v>
      </c>
      <c r="AFP2">
        <v>9872</v>
      </c>
      <c r="AFQ2">
        <v>13036</v>
      </c>
      <c r="AFR2">
        <v>9628</v>
      </c>
      <c r="AFS2">
        <v>14941</v>
      </c>
      <c r="AFT2">
        <v>16173</v>
      </c>
      <c r="AFU2">
        <v>1</v>
      </c>
      <c r="AFV2">
        <v>18213</v>
      </c>
      <c r="AFW2">
        <v>11420</v>
      </c>
      <c r="AFX2">
        <v>16129</v>
      </c>
      <c r="AFY2">
        <v>22612</v>
      </c>
      <c r="AFZ2">
        <v>9837</v>
      </c>
      <c r="AGA2">
        <v>6515</v>
      </c>
      <c r="AGB2">
        <v>9803</v>
      </c>
      <c r="AGC2">
        <v>12416</v>
      </c>
      <c r="AGD2">
        <v>6550</v>
      </c>
      <c r="AGE2">
        <v>4841</v>
      </c>
      <c r="AGF2">
        <v>6540</v>
      </c>
      <c r="AGG2">
        <v>7914</v>
      </c>
      <c r="AGH2">
        <v>8419</v>
      </c>
      <c r="AGI2">
        <v>7259</v>
      </c>
      <c r="AGJ2">
        <v>11594</v>
      </c>
      <c r="AGK2">
        <v>11282</v>
      </c>
      <c r="AGL2">
        <v>1</v>
      </c>
      <c r="AGM2">
        <v>2</v>
      </c>
      <c r="AGN2">
        <v>11899</v>
      </c>
      <c r="AGO2">
        <v>8365</v>
      </c>
      <c r="AGP2">
        <v>12151</v>
      </c>
      <c r="AGQ2">
        <v>15343</v>
      </c>
      <c r="AGR2">
        <v>13811</v>
      </c>
      <c r="AGS2">
        <v>9209</v>
      </c>
      <c r="AGT2">
        <v>14197</v>
      </c>
      <c r="AGU2">
        <v>16879</v>
      </c>
      <c r="AGV2">
        <v>12735</v>
      </c>
      <c r="AGW2">
        <v>9562</v>
      </c>
      <c r="AGX2">
        <v>18107</v>
      </c>
      <c r="AGY2">
        <v>1</v>
      </c>
      <c r="AGZ2">
        <v>14888</v>
      </c>
      <c r="AHA2">
        <v>16475</v>
      </c>
      <c r="AHB2">
        <v>13319</v>
      </c>
      <c r="AHC2">
        <v>22919</v>
      </c>
      <c r="AHD2">
        <v>22818</v>
      </c>
      <c r="AHE2">
        <v>1</v>
      </c>
      <c r="AHF2">
        <v>2</v>
      </c>
      <c r="AHG2">
        <v>19182</v>
      </c>
      <c r="AHH2">
        <v>13643</v>
      </c>
      <c r="AHI2">
        <v>20752</v>
      </c>
      <c r="AHJ2">
        <v>24816</v>
      </c>
      <c r="AHK2">
        <v>1</v>
      </c>
      <c r="AHL2">
        <v>1</v>
      </c>
      <c r="AHM2">
        <v>3</v>
      </c>
      <c r="AHN2">
        <v>18078</v>
      </c>
      <c r="AHO2">
        <v>10919</v>
      </c>
      <c r="AHP2">
        <v>16477</v>
      </c>
      <c r="AHQ2">
        <v>23208</v>
      </c>
      <c r="AHR2">
        <v>12383</v>
      </c>
      <c r="AHS2">
        <v>8223</v>
      </c>
      <c r="AHT2">
        <v>11360</v>
      </c>
      <c r="AHU2">
        <v>1</v>
      </c>
      <c r="AHV2">
        <v>15029</v>
      </c>
      <c r="AHW2">
        <v>16979</v>
      </c>
      <c r="AHX2">
        <v>13061</v>
      </c>
      <c r="AHY2">
        <v>21903</v>
      </c>
      <c r="AHZ2">
        <v>2</v>
      </c>
      <c r="AIA2">
        <v>23042</v>
      </c>
      <c r="AIB2">
        <v>2</v>
      </c>
      <c r="AIC2">
        <v>1</v>
      </c>
      <c r="AID2">
        <v>1</v>
      </c>
      <c r="AIE2">
        <v>1</v>
      </c>
      <c r="AIF2">
        <v>24246</v>
      </c>
      <c r="AIG2">
        <v>15742</v>
      </c>
      <c r="AIH2">
        <v>22771</v>
      </c>
      <c r="AII2">
        <v>32188</v>
      </c>
      <c r="AIJ2">
        <v>1</v>
      </c>
      <c r="AIK2">
        <v>1</v>
      </c>
      <c r="AIL2">
        <v>1</v>
      </c>
      <c r="AIM2">
        <v>17858</v>
      </c>
      <c r="AIN2">
        <v>9963</v>
      </c>
      <c r="AIO2">
        <v>14798</v>
      </c>
      <c r="AIP2">
        <v>20660</v>
      </c>
      <c r="AIQ2">
        <v>9893</v>
      </c>
      <c r="AIR2">
        <v>6578</v>
      </c>
      <c r="AIS2">
        <v>8856</v>
      </c>
      <c r="AIT2">
        <v>11955</v>
      </c>
      <c r="AIU2">
        <v>14924</v>
      </c>
      <c r="AIV2">
        <v>10517</v>
      </c>
      <c r="AIW2">
        <v>17667</v>
      </c>
      <c r="AIX2">
        <v>18882</v>
      </c>
      <c r="AIY2">
        <v>1</v>
      </c>
      <c r="AIZ2">
        <v>1</v>
      </c>
      <c r="AJA2">
        <v>1</v>
      </c>
      <c r="AJB2">
        <v>3</v>
      </c>
      <c r="AJC2">
        <v>21865</v>
      </c>
      <c r="AJD2">
        <v>12642</v>
      </c>
      <c r="AJE2">
        <v>17550</v>
      </c>
      <c r="AJF2">
        <v>1</v>
      </c>
      <c r="AJG2">
        <v>25986</v>
      </c>
      <c r="AJH2">
        <v>9556</v>
      </c>
      <c r="AJI2">
        <v>6343</v>
      </c>
      <c r="AJJ2">
        <v>9250</v>
      </c>
      <c r="AJK2">
        <v>12027</v>
      </c>
      <c r="AJL2">
        <v>6096</v>
      </c>
      <c r="AJM2">
        <v>4384</v>
      </c>
      <c r="AJN2">
        <v>6180</v>
      </c>
      <c r="AJO2">
        <v>1</v>
      </c>
      <c r="AJP2">
        <v>7639</v>
      </c>
      <c r="AJQ2">
        <v>8206</v>
      </c>
      <c r="AJR2">
        <v>6538</v>
      </c>
      <c r="AJS2">
        <v>9972</v>
      </c>
      <c r="AJT2">
        <v>10670</v>
      </c>
      <c r="AJU2">
        <v>2</v>
      </c>
      <c r="AJV2">
        <v>10859</v>
      </c>
      <c r="AJW2">
        <v>7702</v>
      </c>
      <c r="AJX2">
        <v>10393</v>
      </c>
      <c r="AJY2">
        <v>14552</v>
      </c>
      <c r="AJZ2">
        <v>13783</v>
      </c>
      <c r="AKA2">
        <v>8843</v>
      </c>
      <c r="AKB2">
        <v>13613</v>
      </c>
      <c r="AKC2">
        <v>16883</v>
      </c>
      <c r="AKD2">
        <v>10039</v>
      </c>
      <c r="AKE2">
        <v>6896</v>
      </c>
      <c r="AKF2">
        <v>10243</v>
      </c>
      <c r="AKG2">
        <v>11801</v>
      </c>
      <c r="AKH2">
        <v>14906</v>
      </c>
      <c r="AKI2">
        <v>11415</v>
      </c>
      <c r="AKJ2">
        <v>18726</v>
      </c>
      <c r="AKK2">
        <v>20003</v>
      </c>
      <c r="AKL2">
        <v>1</v>
      </c>
      <c r="AKM2">
        <v>1</v>
      </c>
      <c r="AKN2">
        <v>2</v>
      </c>
      <c r="AKO2">
        <v>1</v>
      </c>
      <c r="AKP2">
        <v>17292</v>
      </c>
      <c r="AKQ2">
        <v>11953</v>
      </c>
      <c r="AKR2">
        <v>16465</v>
      </c>
      <c r="AKS2">
        <v>22436</v>
      </c>
      <c r="AKT2">
        <v>1</v>
      </c>
      <c r="AKU2">
        <v>1</v>
      </c>
      <c r="AKV2">
        <v>19306</v>
      </c>
      <c r="AKW2">
        <v>11867</v>
      </c>
      <c r="AKX2">
        <v>17848</v>
      </c>
      <c r="AKY2">
        <v>24857</v>
      </c>
      <c r="AKZ2">
        <v>12685</v>
      </c>
      <c r="ALA2">
        <v>7935</v>
      </c>
      <c r="ALB2">
        <v>11607</v>
      </c>
      <c r="ALC2">
        <v>15341</v>
      </c>
      <c r="ALD2">
        <v>17046</v>
      </c>
      <c r="ALE2">
        <v>13004</v>
      </c>
      <c r="ALF2">
        <v>20073</v>
      </c>
      <c r="ALG2">
        <v>40609</v>
      </c>
      <c r="ALH2">
        <v>1</v>
      </c>
      <c r="ALI2">
        <v>3</v>
      </c>
      <c r="ALJ2">
        <v>3</v>
      </c>
      <c r="ALK2">
        <v>25395</v>
      </c>
      <c r="ALL2">
        <v>15703</v>
      </c>
      <c r="ALM2">
        <v>22291</v>
      </c>
      <c r="ALN2">
        <v>2</v>
      </c>
      <c r="ALO2">
        <v>45277</v>
      </c>
      <c r="ALP2">
        <v>11386</v>
      </c>
      <c r="ALQ2">
        <v>6778</v>
      </c>
      <c r="ALR2">
        <v>10740</v>
      </c>
      <c r="ALS2">
        <v>13475</v>
      </c>
      <c r="ALT2">
        <v>6609</v>
      </c>
      <c r="ALU2">
        <v>4449</v>
      </c>
      <c r="ALV2">
        <v>6502</v>
      </c>
      <c r="ALW2">
        <v>8153</v>
      </c>
      <c r="ALX2">
        <v>10126</v>
      </c>
      <c r="ALY2">
        <v>7639</v>
      </c>
      <c r="ALZ2">
        <v>13274</v>
      </c>
      <c r="AMA2">
        <v>13733</v>
      </c>
      <c r="AMB2">
        <v>2</v>
      </c>
      <c r="AMC2">
        <v>11752</v>
      </c>
      <c r="AMD2">
        <v>8521</v>
      </c>
      <c r="AME2">
        <v>12645</v>
      </c>
      <c r="AMF2">
        <v>16403</v>
      </c>
      <c r="AMG2">
        <v>6667</v>
      </c>
      <c r="AMH2">
        <v>4425</v>
      </c>
      <c r="AMI2">
        <v>7143</v>
      </c>
      <c r="AMJ2">
        <v>8309</v>
      </c>
      <c r="AMK2">
        <v>4250</v>
      </c>
      <c r="AML2">
        <v>3466</v>
      </c>
      <c r="AMM2">
        <v>5130</v>
      </c>
      <c r="AMN2">
        <v>5684</v>
      </c>
      <c r="AMO2">
        <v>6340</v>
      </c>
      <c r="AMP2">
        <v>5238</v>
      </c>
      <c r="AMQ2">
        <v>9006</v>
      </c>
      <c r="AMR2">
        <v>8565</v>
      </c>
      <c r="AMS2">
        <v>2</v>
      </c>
      <c r="AMT2">
        <v>1</v>
      </c>
      <c r="AMU2">
        <v>7438</v>
      </c>
      <c r="AMV2">
        <v>5716</v>
      </c>
      <c r="AMW2">
        <v>8641</v>
      </c>
      <c r="AMX2">
        <v>10197</v>
      </c>
      <c r="AMY2">
        <v>9698</v>
      </c>
      <c r="AMZ2">
        <v>6340</v>
      </c>
      <c r="ANA2">
        <v>10299</v>
      </c>
      <c r="ANB2">
        <v>11681</v>
      </c>
      <c r="ANC2">
        <v>7211</v>
      </c>
      <c r="AND2">
        <v>5343</v>
      </c>
      <c r="ANE2">
        <v>8729</v>
      </c>
      <c r="ANF2">
        <v>1</v>
      </c>
      <c r="ANG2">
        <v>9071</v>
      </c>
      <c r="ANH2">
        <v>11240</v>
      </c>
      <c r="ANI2">
        <v>8970</v>
      </c>
      <c r="ANJ2">
        <v>14384</v>
      </c>
      <c r="ANK2">
        <v>16004</v>
      </c>
      <c r="ANL2">
        <v>1</v>
      </c>
      <c r="ANM2">
        <v>2</v>
      </c>
      <c r="ANN2">
        <v>12755</v>
      </c>
      <c r="ANO2">
        <v>8818</v>
      </c>
      <c r="ANP2">
        <v>12038</v>
      </c>
      <c r="ANQ2">
        <v>16281</v>
      </c>
      <c r="ANR2">
        <v>1</v>
      </c>
      <c r="ANS2">
        <v>12216</v>
      </c>
      <c r="ANT2">
        <v>7698</v>
      </c>
      <c r="ANU2">
        <v>12174</v>
      </c>
      <c r="ANV2">
        <v>1</v>
      </c>
      <c r="ANW2">
        <v>15379</v>
      </c>
      <c r="ANX2">
        <v>8620</v>
      </c>
      <c r="ANY2">
        <v>5724</v>
      </c>
      <c r="ANZ2">
        <v>8671</v>
      </c>
      <c r="AOA2">
        <v>10422</v>
      </c>
      <c r="AOB2">
        <v>12009</v>
      </c>
      <c r="AOC2">
        <v>9125</v>
      </c>
      <c r="AOD2">
        <v>15989</v>
      </c>
      <c r="AOE2">
        <v>16270</v>
      </c>
      <c r="AOF2">
        <v>1</v>
      </c>
      <c r="AOG2">
        <v>1</v>
      </c>
      <c r="AOH2">
        <v>15479</v>
      </c>
      <c r="AOI2">
        <v>10455</v>
      </c>
      <c r="AOJ2">
        <v>16381</v>
      </c>
      <c r="AOK2">
        <v>21354</v>
      </c>
      <c r="AOL2">
        <v>15384</v>
      </c>
      <c r="AOM2">
        <v>9202</v>
      </c>
      <c r="AON2">
        <v>14256</v>
      </c>
      <c r="AOO2">
        <v>18487</v>
      </c>
      <c r="AOP2">
        <v>9451</v>
      </c>
      <c r="AOQ2">
        <v>6309</v>
      </c>
      <c r="AOR2">
        <v>8646</v>
      </c>
      <c r="AOS2">
        <v>11229</v>
      </c>
      <c r="AOT2">
        <v>14268</v>
      </c>
      <c r="AOU2">
        <v>10650</v>
      </c>
      <c r="AOV2">
        <v>19001</v>
      </c>
      <c r="AOW2">
        <v>1</v>
      </c>
      <c r="AOX2">
        <v>18553</v>
      </c>
      <c r="AOY2">
        <v>2</v>
      </c>
      <c r="AOZ2">
        <v>1</v>
      </c>
      <c r="APA2">
        <v>1</v>
      </c>
      <c r="APB2">
        <v>1</v>
      </c>
      <c r="APC2">
        <v>17771</v>
      </c>
      <c r="APD2">
        <v>11769</v>
      </c>
      <c r="APE2">
        <v>17129</v>
      </c>
      <c r="APF2">
        <v>23008</v>
      </c>
      <c r="APG2">
        <v>10938</v>
      </c>
      <c r="APH2">
        <v>6908</v>
      </c>
      <c r="API2">
        <v>10728</v>
      </c>
      <c r="APJ2">
        <v>1</v>
      </c>
      <c r="APK2">
        <v>13335</v>
      </c>
      <c r="APL2">
        <v>7323</v>
      </c>
      <c r="APM2">
        <v>5478</v>
      </c>
      <c r="APN2">
        <v>7369</v>
      </c>
      <c r="APO2">
        <v>9119</v>
      </c>
      <c r="APP2">
        <v>9821</v>
      </c>
      <c r="APQ2">
        <v>8180</v>
      </c>
      <c r="APR2">
        <v>13324</v>
      </c>
      <c r="APS2">
        <v>1</v>
      </c>
      <c r="APT2">
        <v>13145</v>
      </c>
      <c r="APU2">
        <v>1</v>
      </c>
      <c r="APV2">
        <v>12547</v>
      </c>
      <c r="APW2">
        <v>9172</v>
      </c>
      <c r="APX2">
        <v>13213</v>
      </c>
      <c r="APY2">
        <v>1</v>
      </c>
      <c r="APZ2">
        <v>16391</v>
      </c>
      <c r="AQA2">
        <v>16476</v>
      </c>
      <c r="AQB2">
        <v>10071</v>
      </c>
      <c r="AQC2">
        <v>16806</v>
      </c>
      <c r="AQD2">
        <v>20031</v>
      </c>
      <c r="AQE2">
        <v>11839</v>
      </c>
      <c r="AQF2">
        <v>8747</v>
      </c>
      <c r="AQG2">
        <v>12099</v>
      </c>
      <c r="AQH2">
        <v>14929</v>
      </c>
      <c r="AQI2">
        <v>19479</v>
      </c>
      <c r="AQJ2">
        <v>14863</v>
      </c>
      <c r="AQK2">
        <v>27556</v>
      </c>
      <c r="AQL2">
        <v>26817</v>
      </c>
      <c r="AQM2">
        <v>1</v>
      </c>
      <c r="AQN2">
        <v>1</v>
      </c>
      <c r="AQO2">
        <v>3</v>
      </c>
      <c r="AQP2">
        <v>22501</v>
      </c>
      <c r="AQQ2">
        <v>15654</v>
      </c>
      <c r="AQR2">
        <v>22701</v>
      </c>
      <c r="AQS2">
        <v>1</v>
      </c>
      <c r="AQT2">
        <v>28690</v>
      </c>
      <c r="AQU2">
        <v>1</v>
      </c>
      <c r="AQV2">
        <v>19415</v>
      </c>
      <c r="AQW2">
        <v>11395</v>
      </c>
      <c r="AQX2">
        <v>18610</v>
      </c>
      <c r="AQY2">
        <v>3</v>
      </c>
      <c r="AQZ2">
        <v>25006</v>
      </c>
      <c r="ARA2">
        <v>14085</v>
      </c>
      <c r="ARB2">
        <v>8997</v>
      </c>
      <c r="ARC2">
        <v>11352</v>
      </c>
      <c r="ARD2">
        <v>1</v>
      </c>
      <c r="ARE2">
        <v>16370</v>
      </c>
      <c r="ARF2">
        <v>18223</v>
      </c>
      <c r="ARG2">
        <v>14014</v>
      </c>
      <c r="ARH2">
        <v>24597</v>
      </c>
      <c r="ARI2">
        <v>25724</v>
      </c>
      <c r="ARJ2">
        <v>2</v>
      </c>
      <c r="ARK2">
        <v>3</v>
      </c>
      <c r="ARL2">
        <v>24908</v>
      </c>
      <c r="ARM2">
        <v>16460</v>
      </c>
      <c r="ARN2">
        <v>25219</v>
      </c>
      <c r="ARO2">
        <v>1</v>
      </c>
      <c r="ARP2">
        <v>34023</v>
      </c>
      <c r="ARQ2">
        <v>1</v>
      </c>
      <c r="ARR2">
        <v>1</v>
      </c>
      <c r="ARS2">
        <v>1</v>
      </c>
      <c r="ART2">
        <v>1</v>
      </c>
      <c r="ARU2">
        <v>1</v>
      </c>
      <c r="ARV2">
        <v>1</v>
      </c>
      <c r="ARW2">
        <v>8</v>
      </c>
      <c r="ARX2">
        <v>20775</v>
      </c>
      <c r="ARY2">
        <v>12082</v>
      </c>
      <c r="ARZ2">
        <v>18228</v>
      </c>
      <c r="ASA2">
        <v>25223</v>
      </c>
      <c r="ASB2">
        <v>12413</v>
      </c>
      <c r="ASC2">
        <v>7922</v>
      </c>
      <c r="ASD2">
        <v>10927</v>
      </c>
      <c r="ASE2">
        <v>14789</v>
      </c>
      <c r="ASF2">
        <v>18053</v>
      </c>
      <c r="ASG2">
        <v>13041</v>
      </c>
      <c r="ASH2">
        <v>21004</v>
      </c>
      <c r="ASI2">
        <v>24033</v>
      </c>
      <c r="ASJ2">
        <v>3</v>
      </c>
      <c r="ASK2">
        <v>3</v>
      </c>
      <c r="ASL2">
        <v>1</v>
      </c>
      <c r="ASM2">
        <v>24440</v>
      </c>
      <c r="ASN2">
        <v>15615</v>
      </c>
      <c r="ASO2">
        <v>21207</v>
      </c>
      <c r="ASP2">
        <v>31617</v>
      </c>
      <c r="ASQ2">
        <v>13474</v>
      </c>
      <c r="ASR2">
        <v>8364</v>
      </c>
      <c r="ASS2">
        <v>12992</v>
      </c>
      <c r="AST2">
        <v>16121</v>
      </c>
      <c r="ASU2">
        <v>8230</v>
      </c>
      <c r="ASV2">
        <v>5535</v>
      </c>
      <c r="ASW2">
        <v>8259</v>
      </c>
      <c r="ASX2">
        <v>1</v>
      </c>
      <c r="ASY2">
        <v>9931</v>
      </c>
      <c r="ASZ2">
        <v>11524</v>
      </c>
      <c r="ATA2">
        <v>8527</v>
      </c>
      <c r="ATB2">
        <v>14793</v>
      </c>
      <c r="ATC2">
        <v>15152</v>
      </c>
      <c r="ATD2">
        <v>1</v>
      </c>
      <c r="ATE2">
        <v>1</v>
      </c>
      <c r="ATF2">
        <v>1</v>
      </c>
      <c r="ATG2">
        <v>1</v>
      </c>
      <c r="ATH2">
        <v>14918</v>
      </c>
      <c r="ATI2">
        <v>10327</v>
      </c>
      <c r="ATJ2">
        <v>15326</v>
      </c>
      <c r="ATK2">
        <v>19938</v>
      </c>
      <c r="ATL2">
        <v>17584</v>
      </c>
      <c r="ATM2">
        <v>11298</v>
      </c>
      <c r="ATN2">
        <v>18338</v>
      </c>
      <c r="ATO2">
        <v>22009</v>
      </c>
      <c r="ATP2">
        <v>12694</v>
      </c>
      <c r="ATQ2">
        <v>9081</v>
      </c>
      <c r="ATR2">
        <v>12829</v>
      </c>
      <c r="ATS2">
        <v>15653</v>
      </c>
      <c r="ATT2">
        <v>20115</v>
      </c>
      <c r="ATU2">
        <v>15300</v>
      </c>
      <c r="ATV2">
        <v>25569</v>
      </c>
      <c r="ATW2">
        <v>28291</v>
      </c>
      <c r="ATX2">
        <v>1</v>
      </c>
      <c r="ATY2">
        <v>2</v>
      </c>
      <c r="ATZ2">
        <v>2</v>
      </c>
      <c r="AUA2">
        <v>1</v>
      </c>
      <c r="AUB2">
        <v>5</v>
      </c>
      <c r="AUC2">
        <v>23869</v>
      </c>
      <c r="AUD2">
        <v>16577</v>
      </c>
      <c r="AUE2">
        <v>23225</v>
      </c>
      <c r="AUF2">
        <v>31922</v>
      </c>
      <c r="AUG2">
        <v>1</v>
      </c>
      <c r="AUH2">
        <v>25692</v>
      </c>
      <c r="AUI2">
        <v>15453</v>
      </c>
      <c r="AUJ2">
        <v>23262</v>
      </c>
      <c r="AUK2">
        <v>1</v>
      </c>
      <c r="AUL2">
        <v>32148</v>
      </c>
      <c r="AUM2">
        <v>16866</v>
      </c>
      <c r="AUN2">
        <v>10602</v>
      </c>
      <c r="AUO2">
        <v>15766</v>
      </c>
      <c r="AUP2">
        <v>1</v>
      </c>
      <c r="AUQ2">
        <v>20259</v>
      </c>
      <c r="AUR2">
        <v>23170</v>
      </c>
      <c r="AUS2">
        <v>17161</v>
      </c>
      <c r="AUT2">
        <v>29111</v>
      </c>
      <c r="AUU2">
        <v>31815</v>
      </c>
      <c r="AUV2">
        <v>1</v>
      </c>
      <c r="AUW2">
        <v>1</v>
      </c>
      <c r="AUX2">
        <v>32794</v>
      </c>
      <c r="AUY2">
        <v>21233</v>
      </c>
      <c r="AUZ2">
        <v>32179</v>
      </c>
      <c r="AVA2">
        <v>46013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0"/>
  <sheetViews>
    <sheetView topLeftCell="N1" workbookViewId="0">
      <selection activeCell="R15" sqref="R15:AG15"/>
    </sheetView>
  </sheetViews>
  <sheetFormatPr defaultRowHeight="15" x14ac:dyDescent="0.25"/>
  <sheetData>
    <row r="1" spans="1:33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33" x14ac:dyDescent="0.25">
      <c r="A2" s="1">
        <v>0</v>
      </c>
      <c r="B2">
        <v>713879</v>
      </c>
      <c r="C2">
        <v>492122</v>
      </c>
      <c r="D2">
        <v>761076</v>
      </c>
      <c r="E2">
        <v>48</v>
      </c>
      <c r="F2">
        <v>873738</v>
      </c>
      <c r="G2">
        <v>477310</v>
      </c>
      <c r="H2">
        <v>347849</v>
      </c>
      <c r="I2">
        <v>549373</v>
      </c>
      <c r="J2">
        <v>32</v>
      </c>
      <c r="K2">
        <v>594541</v>
      </c>
      <c r="L2">
        <v>758724</v>
      </c>
      <c r="M2">
        <v>538774</v>
      </c>
      <c r="N2">
        <v>824280</v>
      </c>
      <c r="O2">
        <v>46</v>
      </c>
      <c r="P2">
        <v>921762</v>
      </c>
      <c r="Q2">
        <v>18</v>
      </c>
      <c r="R2">
        <v>7</v>
      </c>
      <c r="S2">
        <v>12</v>
      </c>
      <c r="T2">
        <v>36</v>
      </c>
      <c r="U2">
        <v>12</v>
      </c>
      <c r="V2">
        <v>940298</v>
      </c>
      <c r="W2">
        <v>617280</v>
      </c>
      <c r="X2">
        <v>956610</v>
      </c>
      <c r="Y2">
        <v>50</v>
      </c>
      <c r="Z2">
        <v>1144418</v>
      </c>
    </row>
    <row r="4" spans="1:33" x14ac:dyDescent="0.25">
      <c r="B4" s="4">
        <v>0</v>
      </c>
      <c r="C4" s="5">
        <v>0</v>
      </c>
      <c r="E4" s="5">
        <v>0</v>
      </c>
      <c r="F4" s="5">
        <v>0.05</v>
      </c>
      <c r="G4" s="5">
        <v>0.15</v>
      </c>
      <c r="H4" s="5">
        <v>0.3</v>
      </c>
      <c r="I4" s="5">
        <v>0.9</v>
      </c>
      <c r="J4" s="5">
        <v>2.7</v>
      </c>
      <c r="K4" s="5">
        <v>5.4</v>
      </c>
      <c r="L4" s="5">
        <v>7.2</v>
      </c>
      <c r="N4" s="4" t="s">
        <v>1898</v>
      </c>
      <c r="O4" s="4" t="s">
        <v>2720</v>
      </c>
    </row>
    <row r="5" spans="1:33" x14ac:dyDescent="0.25">
      <c r="A5" s="1" t="s">
        <v>252</v>
      </c>
      <c r="B5">
        <v>713879</v>
      </c>
      <c r="C5">
        <f>B5/11512034*100</f>
        <v>6.2011543746309297</v>
      </c>
      <c r="E5">
        <v>6.2011543746309297</v>
      </c>
      <c r="F5">
        <v>6.1540633507607518</v>
      </c>
      <c r="G5">
        <v>6.1170805518612426</v>
      </c>
      <c r="H5">
        <v>6.1012370490302006</v>
      </c>
      <c r="I5">
        <v>6.1169064456205069</v>
      </c>
      <c r="J5">
        <v>6.0885056196522322</v>
      </c>
      <c r="K5">
        <v>6.1081294595812876</v>
      </c>
      <c r="L5">
        <v>6.0838804591059867</v>
      </c>
      <c r="N5" t="s">
        <v>2721</v>
      </c>
      <c r="O5">
        <v>6.2011543746309297</v>
      </c>
      <c r="P5">
        <f>O5/6.20115437463093/16*100</f>
        <v>6.25</v>
      </c>
    </row>
    <row r="6" spans="1:33" x14ac:dyDescent="0.25">
      <c r="A6" s="1" t="s">
        <v>253</v>
      </c>
      <c r="B6">
        <v>492122</v>
      </c>
      <c r="C6">
        <f t="shared" ref="C6:C20" si="0">B6/11512034*100</f>
        <v>4.274848389085717</v>
      </c>
      <c r="E6">
        <v>4.274848389085717</v>
      </c>
      <c r="F6">
        <v>4.2458690050009773</v>
      </c>
      <c r="G6">
        <v>4.1711039200985258</v>
      </c>
      <c r="H6">
        <v>4.1603609366902408</v>
      </c>
      <c r="I6">
        <v>4.1631376853726341</v>
      </c>
      <c r="J6">
        <v>4.1534327678265655</v>
      </c>
      <c r="K6">
        <v>4.1640632345813371</v>
      </c>
      <c r="L6">
        <v>4.1624307213547116</v>
      </c>
      <c r="N6" t="s">
        <v>2722</v>
      </c>
      <c r="O6">
        <v>6.1540633507607518</v>
      </c>
      <c r="P6">
        <f t="shared" ref="P6:P12" si="1">O6/6.20115437463093/16*100</f>
        <v>6.2025380467235784</v>
      </c>
    </row>
    <row r="7" spans="1:33" x14ac:dyDescent="0.25">
      <c r="A7" s="1" t="s">
        <v>254</v>
      </c>
      <c r="B7">
        <v>761076</v>
      </c>
      <c r="C7">
        <f t="shared" si="0"/>
        <v>6.6111340532871949</v>
      </c>
      <c r="E7">
        <v>6.6111340532871949</v>
      </c>
      <c r="F7">
        <v>6.8884682481127033</v>
      </c>
      <c r="G7">
        <v>7.1412264170988697</v>
      </c>
      <c r="H7">
        <v>7.2149059414108265</v>
      </c>
      <c r="I7">
        <v>7.2068727118887486</v>
      </c>
      <c r="J7">
        <v>7.1598208448105698</v>
      </c>
      <c r="K7">
        <v>7.151400908243291</v>
      </c>
      <c r="L7">
        <v>7.1004592762488095</v>
      </c>
      <c r="N7" t="s">
        <v>2723</v>
      </c>
      <c r="O7">
        <v>6.1170805518612426</v>
      </c>
      <c r="P7">
        <f t="shared" si="1"/>
        <v>6.1652639394916182</v>
      </c>
    </row>
    <row r="8" spans="1:33" x14ac:dyDescent="0.25">
      <c r="A8" s="1" t="s">
        <v>256</v>
      </c>
      <c r="B8">
        <v>873738</v>
      </c>
      <c r="C8">
        <f t="shared" si="0"/>
        <v>7.589779529838081</v>
      </c>
      <c r="E8">
        <v>7.589779529838081</v>
      </c>
      <c r="F8">
        <v>7.276930246897682</v>
      </c>
      <c r="G8">
        <v>6.8864806285895144</v>
      </c>
      <c r="H8">
        <v>6.8089781645955982</v>
      </c>
      <c r="I8">
        <v>6.7984943510337708</v>
      </c>
      <c r="J8">
        <v>6.8451877477722256</v>
      </c>
      <c r="K8">
        <v>6.8714127920212738</v>
      </c>
      <c r="L8">
        <v>6.9061973596261277</v>
      </c>
      <c r="N8" t="s">
        <v>2724</v>
      </c>
      <c r="O8">
        <v>6.1012370490302006</v>
      </c>
      <c r="P8">
        <f t="shared" si="1"/>
        <v>6.1492956396055334</v>
      </c>
    </row>
    <row r="9" spans="1:33" x14ac:dyDescent="0.25">
      <c r="A9" s="1" t="s">
        <v>359</v>
      </c>
      <c r="B9">
        <v>477310</v>
      </c>
      <c r="C9">
        <f t="shared" si="0"/>
        <v>4.1461830289938337</v>
      </c>
      <c r="E9">
        <v>4.1461830289938337</v>
      </c>
      <c r="F9">
        <v>4.0736621514958236</v>
      </c>
      <c r="G9">
        <v>4.076040404936454</v>
      </c>
      <c r="H9">
        <v>4.0614626566743155</v>
      </c>
      <c r="I9">
        <v>4.0835495312734151</v>
      </c>
      <c r="J9">
        <v>4.0702907086215312</v>
      </c>
      <c r="K9">
        <v>4.0799122155135308</v>
      </c>
      <c r="L9">
        <v>4.0628036218499535</v>
      </c>
      <c r="N9" t="s">
        <v>2725</v>
      </c>
      <c r="O9">
        <v>6.1169064456205069</v>
      </c>
      <c r="P9">
        <f t="shared" si="1"/>
        <v>6.1650884618403845</v>
      </c>
    </row>
    <row r="10" spans="1:33" x14ac:dyDescent="0.25">
      <c r="A10" s="1" t="s">
        <v>360</v>
      </c>
      <c r="B10">
        <v>347849</v>
      </c>
      <c r="C10">
        <f t="shared" si="0"/>
        <v>3.021611993154294</v>
      </c>
      <c r="E10">
        <v>3.021611993154294</v>
      </c>
      <c r="F10">
        <v>2.9826431550545323</v>
      </c>
      <c r="G10">
        <v>2.9950080782739872</v>
      </c>
      <c r="H10">
        <v>2.9868785667682785</v>
      </c>
      <c r="I10">
        <v>3.0039804323805885</v>
      </c>
      <c r="J10">
        <v>2.996859022431051</v>
      </c>
      <c r="K10">
        <v>2.9984338914754174</v>
      </c>
      <c r="L10">
        <v>2.997107519871641</v>
      </c>
      <c r="N10" t="s">
        <v>2726</v>
      </c>
      <c r="O10">
        <v>6.0885056196522322</v>
      </c>
      <c r="P10">
        <f t="shared" si="1"/>
        <v>6.1364639265396832</v>
      </c>
    </row>
    <row r="11" spans="1:33" x14ac:dyDescent="0.25">
      <c r="A11" s="1" t="s">
        <v>361</v>
      </c>
      <c r="B11">
        <v>549373</v>
      </c>
      <c r="C11">
        <f t="shared" si="0"/>
        <v>4.7721627646339471</v>
      </c>
      <c r="E11">
        <v>4.7721627646339471</v>
      </c>
      <c r="F11">
        <v>4.9448421078944538</v>
      </c>
      <c r="G11">
        <v>5.1682716148575318</v>
      </c>
      <c r="H11">
        <v>5.2240014350945261</v>
      </c>
      <c r="I11">
        <v>5.2255965814264078</v>
      </c>
      <c r="J11">
        <v>5.1900479918743834</v>
      </c>
      <c r="K11">
        <v>5.1822426186816175</v>
      </c>
      <c r="L11">
        <v>5.154955502206902</v>
      </c>
      <c r="N11" t="s">
        <v>2727</v>
      </c>
      <c r="O11">
        <v>6.1081294595812876</v>
      </c>
      <c r="P11">
        <f t="shared" si="1"/>
        <v>6.1562423407101736</v>
      </c>
    </row>
    <row r="12" spans="1:33" x14ac:dyDescent="0.25">
      <c r="A12" s="1" t="s">
        <v>363</v>
      </c>
      <c r="B12">
        <v>594541</v>
      </c>
      <c r="C12">
        <f t="shared" si="0"/>
        <v>5.1645174084788144</v>
      </c>
      <c r="E12">
        <v>5.1645174084788144</v>
      </c>
      <c r="F12">
        <v>4.9565974720901229</v>
      </c>
      <c r="G12">
        <v>4.7649804886809077</v>
      </c>
      <c r="H12">
        <v>4.7197728236786922</v>
      </c>
      <c r="I12">
        <v>4.7202763856629755</v>
      </c>
      <c r="J12">
        <v>4.7586858440279762</v>
      </c>
      <c r="K12">
        <v>4.7679341277367531</v>
      </c>
      <c r="L12">
        <v>4.7853126342755754</v>
      </c>
      <c r="N12" t="s">
        <v>2728</v>
      </c>
      <c r="O12">
        <v>6.0838804591059867</v>
      </c>
      <c r="P12">
        <f t="shared" si="1"/>
        <v>6.1318023342509482</v>
      </c>
    </row>
    <row r="13" spans="1:33" x14ac:dyDescent="0.25">
      <c r="A13" s="1" t="s">
        <v>467</v>
      </c>
      <c r="B13">
        <v>758724</v>
      </c>
      <c r="C13">
        <f t="shared" si="0"/>
        <v>6.5907032588680678</v>
      </c>
      <c r="E13">
        <v>6.5907032588680678</v>
      </c>
      <c r="F13">
        <v>6.8885061228261808</v>
      </c>
      <c r="G13">
        <v>7.2518635535200131</v>
      </c>
      <c r="H13">
        <v>7.3268484463278787</v>
      </c>
      <c r="I13">
        <v>7.3280598762528388</v>
      </c>
      <c r="J13">
        <v>7.3021366645201606</v>
      </c>
      <c r="K13">
        <v>7.2646368574694584</v>
      </c>
      <c r="L13">
        <v>7.1993117309733972</v>
      </c>
    </row>
    <row r="14" spans="1:33" x14ac:dyDescent="0.25">
      <c r="A14" s="1" t="s">
        <v>468</v>
      </c>
      <c r="B14">
        <v>538774</v>
      </c>
      <c r="C14">
        <f t="shared" si="0"/>
        <v>4.6800938913140806</v>
      </c>
      <c r="E14">
        <v>4.6800938913140806</v>
      </c>
      <c r="F14">
        <v>4.9211704119708335</v>
      </c>
      <c r="G14">
        <v>5.0913104211128246</v>
      </c>
      <c r="H14">
        <v>5.146429275560668</v>
      </c>
      <c r="I14">
        <v>5.1411022052175781</v>
      </c>
      <c r="J14">
        <v>5.1085517923661099</v>
      </c>
      <c r="K14">
        <v>5.0940503844842162</v>
      </c>
      <c r="L14">
        <v>5.0830760185354533</v>
      </c>
      <c r="N14" t="s">
        <v>2729</v>
      </c>
      <c r="O14">
        <v>4.2748483890857196</v>
      </c>
      <c r="P14">
        <f>O14/4.27484838908572/16*100</f>
        <v>6.25</v>
      </c>
    </row>
    <row r="15" spans="1:33" x14ac:dyDescent="0.25">
      <c r="A15" s="1" t="s">
        <v>469</v>
      </c>
      <c r="B15">
        <v>824280</v>
      </c>
      <c r="C15">
        <f t="shared" si="0"/>
        <v>7.1601595339277138</v>
      </c>
      <c r="E15">
        <v>7.1601595339277138</v>
      </c>
      <c r="F15">
        <v>7.9435110010892762</v>
      </c>
      <c r="G15">
        <v>8.9247901262497855</v>
      </c>
      <c r="H15">
        <v>9.1378701806261322</v>
      </c>
      <c r="I15">
        <v>9.1205813554516375</v>
      </c>
      <c r="J15">
        <v>9.0993133652621818</v>
      </c>
      <c r="K15">
        <v>8.9818417016682588</v>
      </c>
      <c r="L15">
        <v>8.8695328386225203</v>
      </c>
      <c r="N15" t="s">
        <v>2730</v>
      </c>
      <c r="O15">
        <v>4.2458690050009773</v>
      </c>
      <c r="P15">
        <f t="shared" ref="P15:P21" si="2">O15/4.27484838908572/16*100</f>
        <v>6.2076309768102966</v>
      </c>
      <c r="R15" s="1" t="s">
        <v>252</v>
      </c>
      <c r="S15" s="1" t="s">
        <v>253</v>
      </c>
      <c r="T15" s="1" t="s">
        <v>254</v>
      </c>
      <c r="U15" s="1" t="s">
        <v>256</v>
      </c>
      <c r="V15" s="1" t="s">
        <v>359</v>
      </c>
      <c r="W15" s="1" t="s">
        <v>360</v>
      </c>
      <c r="X15" s="1" t="s">
        <v>361</v>
      </c>
      <c r="Y15" s="1" t="s">
        <v>363</v>
      </c>
      <c r="Z15" s="1" t="s">
        <v>467</v>
      </c>
      <c r="AA15" s="1" t="s">
        <v>468</v>
      </c>
      <c r="AB15" s="1" t="s">
        <v>469</v>
      </c>
      <c r="AC15" s="1" t="s">
        <v>471</v>
      </c>
      <c r="AD15" s="1" t="s">
        <v>601</v>
      </c>
      <c r="AE15" s="1" t="s">
        <v>602</v>
      </c>
      <c r="AF15" s="1" t="s">
        <v>603</v>
      </c>
      <c r="AG15" s="1" t="s">
        <v>605</v>
      </c>
    </row>
    <row r="16" spans="1:33" x14ac:dyDescent="0.25">
      <c r="A16" s="1" t="s">
        <v>471</v>
      </c>
      <c r="B16">
        <v>921762</v>
      </c>
      <c r="C16">
        <f t="shared" si="0"/>
        <v>8.0069429954776012</v>
      </c>
      <c r="E16">
        <v>8.0069429954776012</v>
      </c>
      <c r="F16">
        <v>8.0171915218211378</v>
      </c>
      <c r="G16">
        <v>7.8941286146954157</v>
      </c>
      <c r="H16">
        <v>7.8756212091896911</v>
      </c>
      <c r="I16">
        <v>7.8714322004992763</v>
      </c>
      <c r="J16">
        <v>7.8429397673615915</v>
      </c>
      <c r="K16">
        <v>7.869066456339036</v>
      </c>
      <c r="L16">
        <v>7.927724978355716</v>
      </c>
      <c r="N16" t="s">
        <v>2731</v>
      </c>
      <c r="O16">
        <v>4.1711039200985258</v>
      </c>
      <c r="P16">
        <f t="shared" si="2"/>
        <v>6.0983214205150702</v>
      </c>
    </row>
    <row r="17" spans="1:16" x14ac:dyDescent="0.25">
      <c r="A17" s="1" t="s">
        <v>601</v>
      </c>
      <c r="B17">
        <v>940298</v>
      </c>
      <c r="C17">
        <f t="shared" si="0"/>
        <v>8.167957113399769</v>
      </c>
      <c r="E17">
        <v>8.167957113399769</v>
      </c>
      <c r="F17">
        <v>7.8081041660669843</v>
      </c>
      <c r="G17">
        <v>7.4871825813816182</v>
      </c>
      <c r="H17">
        <v>7.3923625488737157</v>
      </c>
      <c r="I17">
        <v>7.3936400564767357</v>
      </c>
      <c r="J17">
        <v>7.4471864538924484</v>
      </c>
      <c r="K17">
        <v>7.4728339755069051</v>
      </c>
      <c r="L17">
        <v>7.498059154392724</v>
      </c>
      <c r="N17" t="s">
        <v>2732</v>
      </c>
      <c r="O17">
        <v>4.1603609366902408</v>
      </c>
      <c r="P17">
        <f t="shared" si="2"/>
        <v>6.0826147473911281</v>
      </c>
    </row>
    <row r="18" spans="1:16" x14ac:dyDescent="0.25">
      <c r="A18" s="1" t="s">
        <v>602</v>
      </c>
      <c r="B18">
        <v>617280</v>
      </c>
      <c r="C18">
        <f t="shared" si="0"/>
        <v>5.3620411475504675</v>
      </c>
      <c r="E18">
        <v>5.3620411475504675</v>
      </c>
      <c r="F18">
        <v>5.1714417842929015</v>
      </c>
      <c r="G18">
        <v>4.9566822264529664</v>
      </c>
      <c r="H18">
        <v>4.9053389866988732</v>
      </c>
      <c r="I18">
        <v>4.9076904979864322</v>
      </c>
      <c r="J18">
        <v>4.940987837520133</v>
      </c>
      <c r="K18">
        <v>4.9506496988636632</v>
      </c>
      <c r="L18">
        <v>4.9808583787318659</v>
      </c>
      <c r="N18" t="s">
        <v>2733</v>
      </c>
      <c r="O18">
        <v>4.1631376853726341</v>
      </c>
      <c r="P18">
        <f t="shared" si="2"/>
        <v>6.0866744654642337</v>
      </c>
    </row>
    <row r="19" spans="1:16" x14ac:dyDescent="0.25">
      <c r="A19" s="1" t="s">
        <v>603</v>
      </c>
      <c r="B19">
        <v>956610</v>
      </c>
      <c r="C19">
        <f t="shared" si="0"/>
        <v>8.3096523168711975</v>
      </c>
      <c r="E19">
        <v>8.3096523168711975</v>
      </c>
      <c r="F19">
        <v>8.3571975590504657</v>
      </c>
      <c r="G19">
        <v>8.2751644537855888</v>
      </c>
      <c r="H19">
        <v>8.2730851759545683</v>
      </c>
      <c r="I19">
        <v>8.2485400933998427</v>
      </c>
      <c r="J19">
        <v>8.2255436329357394</v>
      </c>
      <c r="K19">
        <v>8.2621320427625289</v>
      </c>
      <c r="L19">
        <v>8.3015099646093748</v>
      </c>
      <c r="N19" t="s">
        <v>2734</v>
      </c>
      <c r="O19">
        <v>4.1534327678265655</v>
      </c>
      <c r="P19">
        <f t="shared" si="2"/>
        <v>6.0724854863140516</v>
      </c>
    </row>
    <row r="20" spans="1:16" x14ac:dyDescent="0.25">
      <c r="A20" s="1" t="s">
        <v>605</v>
      </c>
      <c r="B20">
        <v>1144418</v>
      </c>
      <c r="C20">
        <f t="shared" si="0"/>
        <v>9.941058200488289</v>
      </c>
      <c r="E20">
        <v>9.941058200488289</v>
      </c>
      <c r="F20">
        <v>9.3698016955751715</v>
      </c>
      <c r="G20">
        <v>8.7986859184047557</v>
      </c>
      <c r="H20">
        <v>8.6648466028257953</v>
      </c>
      <c r="I20">
        <v>8.6701395900566123</v>
      </c>
      <c r="J20">
        <v>8.7705099391251018</v>
      </c>
      <c r="K20">
        <v>8.7812596350714234</v>
      </c>
      <c r="L20">
        <v>8.8867798412392407</v>
      </c>
      <c r="N20" t="s">
        <v>2735</v>
      </c>
      <c r="O20">
        <v>4.1640632345813371</v>
      </c>
      <c r="P20">
        <f t="shared" si="2"/>
        <v>6.0880276555724873</v>
      </c>
    </row>
    <row r="21" spans="1:16" x14ac:dyDescent="0.25">
      <c r="B21">
        <f>SUM(B5:B20)</f>
        <v>11512034</v>
      </c>
      <c r="N21" t="s">
        <v>2736</v>
      </c>
      <c r="O21">
        <v>4.1624307213547116</v>
      </c>
      <c r="P21">
        <f t="shared" si="2"/>
        <v>6.0856408556821195</v>
      </c>
    </row>
    <row r="23" spans="1:16" x14ac:dyDescent="0.25">
      <c r="N23" t="s">
        <v>2737</v>
      </c>
      <c r="O23">
        <v>6.6111340532871896</v>
      </c>
      <c r="P23">
        <f>O23/6.61113405328719/16*100</f>
        <v>6.25</v>
      </c>
    </row>
    <row r="24" spans="1:16" x14ac:dyDescent="0.25">
      <c r="N24" t="s">
        <v>2738</v>
      </c>
      <c r="O24">
        <v>6.8884682481127033</v>
      </c>
      <c r="P24">
        <f t="shared" ref="P24:P30" si="3">O24/6.61113405328719/16*100</f>
        <v>6.512184778540016</v>
      </c>
    </row>
    <row r="25" spans="1:16" x14ac:dyDescent="0.25">
      <c r="N25" t="s">
        <v>2739</v>
      </c>
      <c r="O25">
        <v>7.1412264170988697</v>
      </c>
      <c r="P25">
        <f t="shared" si="3"/>
        <v>6.7511359998328384</v>
      </c>
    </row>
    <row r="26" spans="1:16" x14ac:dyDescent="0.25">
      <c r="N26" t="s">
        <v>2740</v>
      </c>
      <c r="O26">
        <v>7.2149059414108265</v>
      </c>
      <c r="P26">
        <f t="shared" si="3"/>
        <v>6.8207907705935016</v>
      </c>
    </row>
    <row r="27" spans="1:16" x14ac:dyDescent="0.25">
      <c r="A27" s="4" t="s">
        <v>1898</v>
      </c>
      <c r="B27" s="4" t="s">
        <v>2720</v>
      </c>
      <c r="N27" t="s">
        <v>2741</v>
      </c>
      <c r="O27">
        <v>7.2068727118887486</v>
      </c>
      <c r="P27">
        <f t="shared" si="3"/>
        <v>6.8131963572737426</v>
      </c>
    </row>
    <row r="28" spans="1:16" x14ac:dyDescent="0.25">
      <c r="A28" t="s">
        <v>2721</v>
      </c>
      <c r="B28">
        <v>6.25</v>
      </c>
      <c r="N28" t="s">
        <v>2742</v>
      </c>
      <c r="O28">
        <v>7.1598208448105698</v>
      </c>
      <c r="P28">
        <f t="shared" si="3"/>
        <v>6.7687147045242577</v>
      </c>
    </row>
    <row r="29" spans="1:16" x14ac:dyDescent="0.25">
      <c r="A29" t="s">
        <v>2722</v>
      </c>
      <c r="B29">
        <v>6.2025380467235784</v>
      </c>
      <c r="N29" t="s">
        <v>2743</v>
      </c>
      <c r="O29">
        <v>7.151400908243291</v>
      </c>
      <c r="P29">
        <f t="shared" si="3"/>
        <v>6.7607547080816923</v>
      </c>
    </row>
    <row r="30" spans="1:16" x14ac:dyDescent="0.25">
      <c r="A30" t="s">
        <v>2723</v>
      </c>
      <c r="B30">
        <v>6.1652639394916182</v>
      </c>
      <c r="N30" t="s">
        <v>2744</v>
      </c>
      <c r="O30">
        <v>7.1004592762488095</v>
      </c>
      <c r="P30">
        <f t="shared" si="3"/>
        <v>6.7125957693278782</v>
      </c>
    </row>
    <row r="31" spans="1:16" x14ac:dyDescent="0.25">
      <c r="A31" t="s">
        <v>2724</v>
      </c>
      <c r="B31">
        <v>6.1492956396055334</v>
      </c>
    </row>
    <row r="32" spans="1:16" x14ac:dyDescent="0.25">
      <c r="A32" t="s">
        <v>2725</v>
      </c>
      <c r="B32">
        <v>6.1650884618403845</v>
      </c>
      <c r="N32" t="s">
        <v>2745</v>
      </c>
      <c r="O32">
        <v>7.5897795298380801</v>
      </c>
      <c r="P32">
        <f>O32/7.58977952983808/16*100</f>
        <v>6.25</v>
      </c>
    </row>
    <row r="33" spans="1:16" x14ac:dyDescent="0.25">
      <c r="A33" t="s">
        <v>2726</v>
      </c>
      <c r="B33">
        <v>6.1364639265396832</v>
      </c>
      <c r="N33" t="s">
        <v>2746</v>
      </c>
      <c r="O33">
        <v>7.276930246897682</v>
      </c>
      <c r="P33">
        <f t="shared" ref="P33:P39" si="4">O33/7.58977952983808/16*100</f>
        <v>5.9923761769771451</v>
      </c>
    </row>
    <row r="34" spans="1:16" x14ac:dyDescent="0.25">
      <c r="A34" t="s">
        <v>2727</v>
      </c>
      <c r="B34">
        <v>6.1562423407101736</v>
      </c>
      <c r="N34" t="s">
        <v>2747</v>
      </c>
      <c r="O34">
        <v>6.8864806285895144</v>
      </c>
      <c r="P34">
        <f t="shared" si="4"/>
        <v>5.6708503533570616</v>
      </c>
    </row>
    <row r="35" spans="1:16" x14ac:dyDescent="0.25">
      <c r="A35" t="s">
        <v>2728</v>
      </c>
      <c r="B35">
        <v>6.1318023342509482</v>
      </c>
      <c r="N35" t="s">
        <v>2748</v>
      </c>
      <c r="O35">
        <v>6.8089781645955982</v>
      </c>
      <c r="P35">
        <f t="shared" si="4"/>
        <v>5.6070289474706758</v>
      </c>
    </row>
    <row r="36" spans="1:16" x14ac:dyDescent="0.25">
      <c r="N36" t="s">
        <v>2749</v>
      </c>
      <c r="O36">
        <v>6.7984943510337708</v>
      </c>
      <c r="P36">
        <f t="shared" si="4"/>
        <v>5.5983957803933153</v>
      </c>
    </row>
    <row r="37" spans="1:16" x14ac:dyDescent="0.25">
      <c r="A37" t="s">
        <v>2729</v>
      </c>
      <c r="B37">
        <v>6.25</v>
      </c>
      <c r="N37" t="s">
        <v>2750</v>
      </c>
      <c r="O37">
        <v>6.8451877477722256</v>
      </c>
      <c r="P37">
        <f t="shared" si="4"/>
        <v>5.6368466640412587</v>
      </c>
    </row>
    <row r="38" spans="1:16" x14ac:dyDescent="0.25">
      <c r="A38" t="s">
        <v>2730</v>
      </c>
      <c r="B38">
        <v>6.2076309768102966</v>
      </c>
      <c r="N38" t="s">
        <v>2751</v>
      </c>
      <c r="O38">
        <v>6.8714127920212738</v>
      </c>
      <c r="P38">
        <f t="shared" si="4"/>
        <v>5.6584423541284572</v>
      </c>
    </row>
    <row r="39" spans="1:16" x14ac:dyDescent="0.25">
      <c r="A39" t="s">
        <v>2731</v>
      </c>
      <c r="B39">
        <v>6.0983214205150702</v>
      </c>
      <c r="N39" t="s">
        <v>2752</v>
      </c>
      <c r="O39">
        <v>6.9061973596261277</v>
      </c>
      <c r="P39">
        <f t="shared" si="4"/>
        <v>5.6870866048179067</v>
      </c>
    </row>
    <row r="40" spans="1:16" x14ac:dyDescent="0.25">
      <c r="A40" t="s">
        <v>2732</v>
      </c>
      <c r="B40">
        <v>6.0826147473911281</v>
      </c>
    </row>
    <row r="41" spans="1:16" x14ac:dyDescent="0.25">
      <c r="A41" t="s">
        <v>2733</v>
      </c>
      <c r="B41">
        <v>6.0866744654642337</v>
      </c>
      <c r="N41" t="s">
        <v>2753</v>
      </c>
      <c r="O41">
        <v>4.1461830289938302</v>
      </c>
      <c r="P41">
        <f>O41/4.14618302899383/16*100</f>
        <v>6.25</v>
      </c>
    </row>
    <row r="42" spans="1:16" x14ac:dyDescent="0.25">
      <c r="A42" t="s">
        <v>2734</v>
      </c>
      <c r="B42">
        <v>6.0724854863140516</v>
      </c>
      <c r="N42" t="s">
        <v>2754</v>
      </c>
      <c r="O42">
        <v>4.0736621514958236</v>
      </c>
      <c r="P42">
        <f t="shared" ref="P42:P48" si="5">O42/4.14618302899383/16*100</f>
        <v>6.1406812648662701</v>
      </c>
    </row>
    <row r="43" spans="1:16" x14ac:dyDescent="0.25">
      <c r="A43" t="s">
        <v>2735</v>
      </c>
      <c r="B43">
        <v>6.0880276555724873</v>
      </c>
      <c r="N43" t="s">
        <v>2755</v>
      </c>
      <c r="O43">
        <v>4.076040404936454</v>
      </c>
      <c r="P43">
        <f t="shared" si="5"/>
        <v>6.1442662691702283</v>
      </c>
    </row>
    <row r="44" spans="1:16" x14ac:dyDescent="0.25">
      <c r="A44" t="s">
        <v>2736</v>
      </c>
      <c r="B44">
        <v>6.0856408556821195</v>
      </c>
      <c r="N44" t="s">
        <v>2756</v>
      </c>
      <c r="O44">
        <v>4.0614626566743155</v>
      </c>
      <c r="P44">
        <f t="shared" si="5"/>
        <v>6.1222916177857538</v>
      </c>
    </row>
    <row r="45" spans="1:16" x14ac:dyDescent="0.25">
      <c r="N45" t="s">
        <v>2757</v>
      </c>
      <c r="O45">
        <v>4.0835495312734151</v>
      </c>
      <c r="P45">
        <f t="shared" si="5"/>
        <v>6.155585605359156</v>
      </c>
    </row>
    <row r="46" spans="1:16" x14ac:dyDescent="0.25">
      <c r="A46" t="s">
        <v>2737</v>
      </c>
      <c r="B46">
        <v>6.25</v>
      </c>
      <c r="N46" t="s">
        <v>2758</v>
      </c>
      <c r="O46">
        <v>4.0702907086215312</v>
      </c>
      <c r="P46">
        <f t="shared" si="5"/>
        <v>6.135599116341476</v>
      </c>
    </row>
    <row r="47" spans="1:16" x14ac:dyDescent="0.25">
      <c r="A47" t="s">
        <v>2738</v>
      </c>
      <c r="B47">
        <v>6.512184778540016</v>
      </c>
      <c r="N47" t="s">
        <v>2759</v>
      </c>
      <c r="O47">
        <v>4.0799122155135308</v>
      </c>
      <c r="P47">
        <f t="shared" si="5"/>
        <v>6.1501026772442353</v>
      </c>
    </row>
    <row r="48" spans="1:16" x14ac:dyDescent="0.25">
      <c r="A48" t="s">
        <v>2739</v>
      </c>
      <c r="B48">
        <v>6.7511359998328384</v>
      </c>
      <c r="N48" t="s">
        <v>2760</v>
      </c>
      <c r="O48">
        <v>4.0628036218499535</v>
      </c>
      <c r="P48">
        <f t="shared" si="5"/>
        <v>6.124313002825712</v>
      </c>
    </row>
    <row r="49" spans="1:16" x14ac:dyDescent="0.25">
      <c r="A49" t="s">
        <v>2740</v>
      </c>
      <c r="B49">
        <v>6.8207907705935016</v>
      </c>
    </row>
    <row r="50" spans="1:16" x14ac:dyDescent="0.25">
      <c r="A50" t="s">
        <v>2741</v>
      </c>
      <c r="B50">
        <v>6.8131963572737426</v>
      </c>
      <c r="N50" t="s">
        <v>2761</v>
      </c>
      <c r="O50">
        <v>3.02161199315429</v>
      </c>
      <c r="P50">
        <f>O50/3.02161199315429/16*100</f>
        <v>6.25</v>
      </c>
    </row>
    <row r="51" spans="1:16" x14ac:dyDescent="0.25">
      <c r="A51" t="s">
        <v>2742</v>
      </c>
      <c r="B51">
        <v>6.7687147045242577</v>
      </c>
      <c r="N51" t="s">
        <v>2762</v>
      </c>
      <c r="O51">
        <v>2.9826431550545323</v>
      </c>
      <c r="P51">
        <f t="shared" ref="P51:P57" si="6">O51/3.02161199315429/16*100</f>
        <v>6.1693955945782317</v>
      </c>
    </row>
    <row r="52" spans="1:16" x14ac:dyDescent="0.25">
      <c r="A52" t="s">
        <v>2743</v>
      </c>
      <c r="B52">
        <v>6.7607547080816923</v>
      </c>
      <c r="N52" t="s">
        <v>2763</v>
      </c>
      <c r="O52">
        <v>2.9950080782739872</v>
      </c>
      <c r="P52">
        <f t="shared" si="6"/>
        <v>6.1949716017878531</v>
      </c>
    </row>
    <row r="53" spans="1:16" x14ac:dyDescent="0.25">
      <c r="A53" t="s">
        <v>2744</v>
      </c>
      <c r="B53">
        <v>6.7125957693278782</v>
      </c>
      <c r="N53" t="s">
        <v>2764</v>
      </c>
      <c r="O53">
        <v>2.9868785667682785</v>
      </c>
      <c r="P53">
        <f t="shared" si="6"/>
        <v>6.1781562571884168</v>
      </c>
    </row>
    <row r="54" spans="1:16" x14ac:dyDescent="0.25">
      <c r="N54" t="s">
        <v>2765</v>
      </c>
      <c r="O54">
        <v>3.0039804323805885</v>
      </c>
      <c r="P54">
        <f t="shared" si="6"/>
        <v>6.2135303092901095</v>
      </c>
    </row>
    <row r="55" spans="1:16" x14ac:dyDescent="0.25">
      <c r="A55" t="s">
        <v>2745</v>
      </c>
      <c r="B55">
        <v>6.25</v>
      </c>
      <c r="N55" t="s">
        <v>2766</v>
      </c>
      <c r="O55">
        <v>2.996859022431051</v>
      </c>
      <c r="P55">
        <f t="shared" si="6"/>
        <v>6.1988001545629476</v>
      </c>
    </row>
    <row r="56" spans="1:16" x14ac:dyDescent="0.25">
      <c r="A56" t="s">
        <v>2746</v>
      </c>
      <c r="B56">
        <v>5.9923761769771451</v>
      </c>
      <c r="N56" t="s">
        <v>2767</v>
      </c>
      <c r="O56">
        <v>2.9984338914754174</v>
      </c>
      <c r="P56">
        <f t="shared" si="6"/>
        <v>6.2020576646435241</v>
      </c>
    </row>
    <row r="57" spans="1:16" x14ac:dyDescent="0.25">
      <c r="A57" t="s">
        <v>2747</v>
      </c>
      <c r="B57">
        <v>5.6708503533570616</v>
      </c>
      <c r="N57" t="s">
        <v>2768</v>
      </c>
      <c r="O57">
        <v>2.997107519871641</v>
      </c>
      <c r="P57">
        <f t="shared" si="6"/>
        <v>6.1993141547083024</v>
      </c>
    </row>
    <row r="58" spans="1:16" x14ac:dyDescent="0.25">
      <c r="A58" t="s">
        <v>2748</v>
      </c>
      <c r="B58">
        <v>5.6070289474706758</v>
      </c>
    </row>
    <row r="59" spans="1:16" x14ac:dyDescent="0.25">
      <c r="A59" t="s">
        <v>2749</v>
      </c>
      <c r="B59">
        <v>5.5983957803933153</v>
      </c>
      <c r="N59" t="s">
        <v>2769</v>
      </c>
      <c r="O59">
        <v>4.7721627646339497</v>
      </c>
      <c r="P59">
        <f>O59/4.77216276463395/16*100</f>
        <v>6.25</v>
      </c>
    </row>
    <row r="60" spans="1:16" x14ac:dyDescent="0.25">
      <c r="A60" t="s">
        <v>2750</v>
      </c>
      <c r="B60">
        <v>5.6368466640412587</v>
      </c>
      <c r="N60" t="s">
        <v>2770</v>
      </c>
      <c r="O60">
        <v>4.9448421078944538</v>
      </c>
      <c r="P60">
        <f t="shared" ref="P60:P66" si="7">O60/4.77216276463395/16*100</f>
        <v>6.4761544604841097</v>
      </c>
    </row>
    <row r="61" spans="1:16" x14ac:dyDescent="0.25">
      <c r="A61" t="s">
        <v>2751</v>
      </c>
      <c r="B61">
        <v>5.6584423541284572</v>
      </c>
      <c r="N61" t="s">
        <v>2771</v>
      </c>
      <c r="O61">
        <v>5.1682716148575318</v>
      </c>
      <c r="P61">
        <f t="shared" si="7"/>
        <v>6.7687753301803584</v>
      </c>
    </row>
    <row r="62" spans="1:16" x14ac:dyDescent="0.25">
      <c r="A62" t="s">
        <v>2752</v>
      </c>
      <c r="B62">
        <v>5.6870866048179067</v>
      </c>
      <c r="N62" t="s">
        <v>2772</v>
      </c>
      <c r="O62">
        <v>5.2240014350945261</v>
      </c>
      <c r="P62">
        <f t="shared" si="7"/>
        <v>6.8417634895663948</v>
      </c>
    </row>
    <row r="63" spans="1:16" x14ac:dyDescent="0.25">
      <c r="N63" t="s">
        <v>2773</v>
      </c>
      <c r="O63">
        <v>5.2255965814264078</v>
      </c>
      <c r="P63">
        <f t="shared" si="7"/>
        <v>6.843852618765454</v>
      </c>
    </row>
    <row r="64" spans="1:16" x14ac:dyDescent="0.25">
      <c r="A64" t="s">
        <v>2753</v>
      </c>
      <c r="B64">
        <v>6.25</v>
      </c>
      <c r="N64" t="s">
        <v>2774</v>
      </c>
      <c r="O64">
        <v>5.1900479918743834</v>
      </c>
      <c r="P64">
        <f t="shared" si="7"/>
        <v>6.7972953876612063</v>
      </c>
    </row>
    <row r="65" spans="1:16" x14ac:dyDescent="0.25">
      <c r="A65" t="s">
        <v>2754</v>
      </c>
      <c r="B65">
        <v>6.1406812648662701</v>
      </c>
      <c r="N65" t="s">
        <v>2775</v>
      </c>
      <c r="O65">
        <v>5.1822426186816175</v>
      </c>
      <c r="P65">
        <f t="shared" si="7"/>
        <v>6.7870728565236851</v>
      </c>
    </row>
    <row r="66" spans="1:16" x14ac:dyDescent="0.25">
      <c r="A66" t="s">
        <v>2755</v>
      </c>
      <c r="B66">
        <v>6.1442662691702283</v>
      </c>
      <c r="N66" t="s">
        <v>2776</v>
      </c>
      <c r="O66">
        <v>5.154955502206902</v>
      </c>
      <c r="P66">
        <f t="shared" si="7"/>
        <v>6.7513355008679099</v>
      </c>
    </row>
    <row r="67" spans="1:16" x14ac:dyDescent="0.25">
      <c r="A67" t="s">
        <v>2756</v>
      </c>
      <c r="B67">
        <v>6.1222916177857538</v>
      </c>
    </row>
    <row r="68" spans="1:16" x14ac:dyDescent="0.25">
      <c r="A68" t="s">
        <v>2757</v>
      </c>
      <c r="B68">
        <v>6.155585605359156</v>
      </c>
      <c r="N68" t="s">
        <v>2777</v>
      </c>
      <c r="O68">
        <v>5.1645174084788099</v>
      </c>
      <c r="P68">
        <f>O68/5.16451740847881/16*100</f>
        <v>6.25</v>
      </c>
    </row>
    <row r="69" spans="1:16" x14ac:dyDescent="0.25">
      <c r="A69" t="s">
        <v>2758</v>
      </c>
      <c r="B69">
        <v>6.135599116341476</v>
      </c>
      <c r="N69" t="s">
        <v>2778</v>
      </c>
      <c r="O69">
        <v>4.9565974720901229</v>
      </c>
      <c r="P69">
        <f t="shared" ref="P69:P75" si="8">O69/5.16451740847881/16*100</f>
        <v>5.9983792773559346</v>
      </c>
    </row>
    <row r="70" spans="1:16" x14ac:dyDescent="0.25">
      <c r="A70" t="s">
        <v>2759</v>
      </c>
      <c r="B70">
        <v>6.1501026772442353</v>
      </c>
      <c r="N70" t="s">
        <v>2779</v>
      </c>
      <c r="O70">
        <v>4.7649804886809077</v>
      </c>
      <c r="P70">
        <f t="shared" si="8"/>
        <v>5.7664880759938413</v>
      </c>
    </row>
    <row r="71" spans="1:16" x14ac:dyDescent="0.25">
      <c r="A71" t="s">
        <v>2760</v>
      </c>
      <c r="B71">
        <v>6.124313002825712</v>
      </c>
      <c r="N71" t="s">
        <v>2780</v>
      </c>
      <c r="O71">
        <v>4.7197728236786922</v>
      </c>
      <c r="P71">
        <f t="shared" si="8"/>
        <v>5.7117786261234667</v>
      </c>
    </row>
    <row r="72" spans="1:16" x14ac:dyDescent="0.25">
      <c r="N72" t="s">
        <v>2781</v>
      </c>
      <c r="O72">
        <v>4.7202763856629755</v>
      </c>
      <c r="P72">
        <f t="shared" si="8"/>
        <v>5.7123880271870791</v>
      </c>
    </row>
    <row r="73" spans="1:16" x14ac:dyDescent="0.25">
      <c r="A73" t="s">
        <v>2761</v>
      </c>
      <c r="B73">
        <v>6.25</v>
      </c>
      <c r="N73" t="s">
        <v>2782</v>
      </c>
      <c r="O73">
        <v>4.7586858440279762</v>
      </c>
      <c r="P73">
        <f t="shared" si="8"/>
        <v>5.7588704176592538</v>
      </c>
    </row>
    <row r="74" spans="1:16" x14ac:dyDescent="0.25">
      <c r="A74" t="s">
        <v>2762</v>
      </c>
      <c r="B74">
        <v>6.1693955945782317</v>
      </c>
      <c r="N74" t="s">
        <v>2783</v>
      </c>
      <c r="O74">
        <v>4.7679341277367531</v>
      </c>
      <c r="P74">
        <f t="shared" si="8"/>
        <v>5.770062513378587</v>
      </c>
    </row>
    <row r="75" spans="1:16" x14ac:dyDescent="0.25">
      <c r="A75" t="s">
        <v>2763</v>
      </c>
      <c r="B75">
        <v>6.1949716017878531</v>
      </c>
      <c r="N75" t="s">
        <v>2784</v>
      </c>
      <c r="O75">
        <v>4.7853126342755754</v>
      </c>
      <c r="P75">
        <f t="shared" si="8"/>
        <v>5.7910936489672329</v>
      </c>
    </row>
    <row r="76" spans="1:16" x14ac:dyDescent="0.25">
      <c r="A76" t="s">
        <v>2764</v>
      </c>
      <c r="B76">
        <v>6.1781562571884168</v>
      </c>
    </row>
    <row r="77" spans="1:16" x14ac:dyDescent="0.25">
      <c r="A77" t="s">
        <v>2765</v>
      </c>
      <c r="B77">
        <v>6.2135303092901095</v>
      </c>
      <c r="N77" t="s">
        <v>2785</v>
      </c>
      <c r="O77">
        <v>6.5907032588680696</v>
      </c>
      <c r="P77">
        <f>O77/6.59070325886807/16*100</f>
        <v>6.25</v>
      </c>
    </row>
    <row r="78" spans="1:16" x14ac:dyDescent="0.25">
      <c r="A78" t="s">
        <v>2766</v>
      </c>
      <c r="B78">
        <v>6.1988001545629476</v>
      </c>
      <c r="N78" t="s">
        <v>2786</v>
      </c>
      <c r="O78">
        <v>6.8885061228261808</v>
      </c>
      <c r="P78">
        <f t="shared" ref="P78:P84" si="9">O78/6.59070325886807/16*100</f>
        <v>6.5324080870632102</v>
      </c>
    </row>
    <row r="79" spans="1:16" x14ac:dyDescent="0.25">
      <c r="A79" t="s">
        <v>2767</v>
      </c>
      <c r="B79">
        <v>6.2020576646435241</v>
      </c>
      <c r="N79" t="s">
        <v>2787</v>
      </c>
      <c r="O79">
        <v>7.2518635535200131</v>
      </c>
      <c r="P79">
        <f t="shared" si="9"/>
        <v>6.8769819288274778</v>
      </c>
    </row>
    <row r="80" spans="1:16" x14ac:dyDescent="0.25">
      <c r="A80" t="s">
        <v>2768</v>
      </c>
      <c r="B80">
        <v>6.1993141547083024</v>
      </c>
      <c r="N80" t="s">
        <v>2788</v>
      </c>
      <c r="O80">
        <v>7.3268484463278787</v>
      </c>
      <c r="P80">
        <f t="shared" si="9"/>
        <v>6.9480905133959849</v>
      </c>
    </row>
    <row r="81" spans="1:16" x14ac:dyDescent="0.25">
      <c r="N81" t="s">
        <v>2789</v>
      </c>
      <c r="O81">
        <v>7.3280598762528388</v>
      </c>
      <c r="P81">
        <f t="shared" si="9"/>
        <v>6.9492393190292558</v>
      </c>
    </row>
    <row r="82" spans="1:16" x14ac:dyDescent="0.25">
      <c r="A82" t="s">
        <v>2769</v>
      </c>
      <c r="B82">
        <v>6.25</v>
      </c>
      <c r="N82" t="s">
        <v>2790</v>
      </c>
      <c r="O82">
        <v>7.3021366645201606</v>
      </c>
      <c r="P82">
        <f t="shared" si="9"/>
        <v>6.9246561953525481</v>
      </c>
    </row>
    <row r="83" spans="1:16" x14ac:dyDescent="0.25">
      <c r="A83" t="s">
        <v>2770</v>
      </c>
      <c r="B83">
        <v>6.4761544604841097</v>
      </c>
      <c r="N83" t="s">
        <v>2791</v>
      </c>
      <c r="O83">
        <v>7.2646368574694584</v>
      </c>
      <c r="P83">
        <f t="shared" si="9"/>
        <v>6.8890949229266463</v>
      </c>
    </row>
    <row r="84" spans="1:16" x14ac:dyDescent="0.25">
      <c r="A84" t="s">
        <v>2771</v>
      </c>
      <c r="B84">
        <v>6.7687753301803584</v>
      </c>
      <c r="N84" t="s">
        <v>2792</v>
      </c>
      <c r="O84">
        <v>7.1993117309733972</v>
      </c>
      <c r="P84">
        <f t="shared" si="9"/>
        <v>6.8271467476615815</v>
      </c>
    </row>
    <row r="85" spans="1:16" x14ac:dyDescent="0.25">
      <c r="A85" t="s">
        <v>2772</v>
      </c>
      <c r="B85">
        <v>6.8417634895663948</v>
      </c>
    </row>
    <row r="86" spans="1:16" x14ac:dyDescent="0.25">
      <c r="A86" t="s">
        <v>2773</v>
      </c>
      <c r="B86">
        <v>6.843852618765454</v>
      </c>
      <c r="N86" t="s">
        <v>2793</v>
      </c>
      <c r="O86">
        <v>4.6800938913140797</v>
      </c>
      <c r="P86">
        <f>O86/4.68009389131408/16*100</f>
        <v>6.25</v>
      </c>
    </row>
    <row r="87" spans="1:16" x14ac:dyDescent="0.25">
      <c r="A87" t="s">
        <v>2774</v>
      </c>
      <c r="B87">
        <v>6.7972953876612063</v>
      </c>
      <c r="N87" t="s">
        <v>2794</v>
      </c>
      <c r="O87">
        <v>4.9211704119708335</v>
      </c>
      <c r="P87">
        <f t="shared" ref="P87:P93" si="10">O87/4.68009389131408/16*100</f>
        <v>6.5719440227259316</v>
      </c>
    </row>
    <row r="88" spans="1:16" x14ac:dyDescent="0.25">
      <c r="A88" t="s">
        <v>2775</v>
      </c>
      <c r="B88">
        <v>6.7870728565236851</v>
      </c>
      <c r="N88" t="s">
        <v>2795</v>
      </c>
      <c r="O88">
        <v>5.0913104211128246</v>
      </c>
      <c r="P88">
        <f t="shared" si="10"/>
        <v>6.7991563568867885</v>
      </c>
    </row>
    <row r="89" spans="1:16" x14ac:dyDescent="0.25">
      <c r="A89" t="s">
        <v>2776</v>
      </c>
      <c r="B89">
        <v>6.7513355008679099</v>
      </c>
      <c r="N89" t="s">
        <v>2796</v>
      </c>
      <c r="O89">
        <v>5.146429275560668</v>
      </c>
      <c r="P89">
        <f t="shared" si="10"/>
        <v>6.8727644614033192</v>
      </c>
    </row>
    <row r="90" spans="1:16" x14ac:dyDescent="0.25">
      <c r="N90" t="s">
        <v>2797</v>
      </c>
      <c r="O90">
        <v>5.1411022052175781</v>
      </c>
      <c r="P90">
        <f t="shared" si="10"/>
        <v>6.8656504610397571</v>
      </c>
    </row>
    <row r="91" spans="1:16" x14ac:dyDescent="0.25">
      <c r="A91" t="s">
        <v>2777</v>
      </c>
      <c r="B91">
        <v>6.25</v>
      </c>
      <c r="N91" t="s">
        <v>2798</v>
      </c>
      <c r="O91">
        <v>5.1085517923661099</v>
      </c>
      <c r="P91">
        <f t="shared" si="10"/>
        <v>6.8221812304973426</v>
      </c>
    </row>
    <row r="92" spans="1:16" x14ac:dyDescent="0.25">
      <c r="A92" t="s">
        <v>2778</v>
      </c>
      <c r="B92">
        <v>5.9983792773559346</v>
      </c>
      <c r="N92" t="s">
        <v>2799</v>
      </c>
      <c r="O92">
        <v>5.0940503844842162</v>
      </c>
      <c r="P92">
        <f t="shared" si="10"/>
        <v>6.8028154225954873</v>
      </c>
    </row>
    <row r="93" spans="1:16" x14ac:dyDescent="0.25">
      <c r="A93" t="s">
        <v>2779</v>
      </c>
      <c r="B93">
        <v>5.7664880759938413</v>
      </c>
      <c r="N93" t="s">
        <v>2800</v>
      </c>
      <c r="O93">
        <v>5.0830760185354533</v>
      </c>
      <c r="P93">
        <f t="shared" si="10"/>
        <v>6.788159779189046</v>
      </c>
    </row>
    <row r="94" spans="1:16" x14ac:dyDescent="0.25">
      <c r="A94" t="s">
        <v>2780</v>
      </c>
      <c r="B94">
        <v>5.7117786261234667</v>
      </c>
    </row>
    <row r="95" spans="1:16" x14ac:dyDescent="0.25">
      <c r="A95" t="s">
        <v>2781</v>
      </c>
      <c r="B95">
        <v>5.7123880271870791</v>
      </c>
      <c r="N95" t="s">
        <v>2801</v>
      </c>
      <c r="O95">
        <v>7.1601595339277102</v>
      </c>
      <c r="P95">
        <f>O95/7.16015953392771/16*100</f>
        <v>6.25</v>
      </c>
    </row>
    <row r="96" spans="1:16" x14ac:dyDescent="0.25">
      <c r="A96" t="s">
        <v>2782</v>
      </c>
      <c r="B96">
        <v>5.7588704176592538</v>
      </c>
      <c r="N96" t="s">
        <v>2802</v>
      </c>
      <c r="O96">
        <v>7.9435110010892762</v>
      </c>
      <c r="P96">
        <f t="shared" ref="P96:P102" si="11">O96/7.16015953392771/16*100</f>
        <v>6.93377619891859</v>
      </c>
    </row>
    <row r="97" spans="1:16" x14ac:dyDescent="0.25">
      <c r="A97" t="s">
        <v>2783</v>
      </c>
      <c r="B97">
        <v>5.770062513378587</v>
      </c>
      <c r="N97" t="s">
        <v>2803</v>
      </c>
      <c r="O97">
        <v>8.9247901262497855</v>
      </c>
      <c r="P97">
        <f t="shared" si="11"/>
        <v>7.7903205961757438</v>
      </c>
    </row>
    <row r="98" spans="1:16" x14ac:dyDescent="0.25">
      <c r="A98" t="s">
        <v>2784</v>
      </c>
      <c r="B98">
        <v>5.7910936489672329</v>
      </c>
      <c r="N98" t="s">
        <v>2804</v>
      </c>
      <c r="O98">
        <v>9.1378701806261322</v>
      </c>
      <c r="P98">
        <f t="shared" si="11"/>
        <v>7.9763151027983685</v>
      </c>
    </row>
    <row r="99" spans="1:16" x14ac:dyDescent="0.25">
      <c r="N99" t="s">
        <v>2805</v>
      </c>
      <c r="O99">
        <v>9.1205813554516375</v>
      </c>
      <c r="P99">
        <f t="shared" si="11"/>
        <v>7.9612239366269195</v>
      </c>
    </row>
    <row r="100" spans="1:16" x14ac:dyDescent="0.25">
      <c r="A100" t="s">
        <v>2785</v>
      </c>
      <c r="B100">
        <v>6.25</v>
      </c>
      <c r="N100" t="s">
        <v>2806</v>
      </c>
      <c r="O100">
        <v>9.0993133652621818</v>
      </c>
      <c r="P100">
        <f t="shared" si="11"/>
        <v>7.9426594146977294</v>
      </c>
    </row>
    <row r="101" spans="1:16" x14ac:dyDescent="0.25">
      <c r="A101" t="s">
        <v>2786</v>
      </c>
      <c r="B101">
        <v>6.5324080870632102</v>
      </c>
      <c r="N101" t="s">
        <v>2807</v>
      </c>
      <c r="O101">
        <v>8.9818417016682588</v>
      </c>
      <c r="P101">
        <f t="shared" si="11"/>
        <v>7.8401200936137379</v>
      </c>
    </row>
    <row r="102" spans="1:16" x14ac:dyDescent="0.25">
      <c r="A102" t="s">
        <v>2787</v>
      </c>
      <c r="B102">
        <v>6.8769819288274778</v>
      </c>
      <c r="N102" t="s">
        <v>2808</v>
      </c>
      <c r="O102">
        <v>8.8695328386225203</v>
      </c>
      <c r="P102">
        <f t="shared" si="11"/>
        <v>7.7420873066751454</v>
      </c>
    </row>
    <row r="103" spans="1:16" x14ac:dyDescent="0.25">
      <c r="A103" t="s">
        <v>2788</v>
      </c>
      <c r="B103">
        <v>6.9480905133959849</v>
      </c>
    </row>
    <row r="104" spans="1:16" x14ac:dyDescent="0.25">
      <c r="A104" t="s">
        <v>2789</v>
      </c>
      <c r="B104">
        <v>6.9492393190292558</v>
      </c>
      <c r="N104" t="s">
        <v>2809</v>
      </c>
      <c r="O104">
        <v>8.0069429954775995</v>
      </c>
      <c r="P104">
        <f>O104/8.0069429954776/16*100</f>
        <v>6.25</v>
      </c>
    </row>
    <row r="105" spans="1:16" x14ac:dyDescent="0.25">
      <c r="A105" t="s">
        <v>2790</v>
      </c>
      <c r="B105">
        <v>6.9246561953525481</v>
      </c>
      <c r="N105" t="s">
        <v>2810</v>
      </c>
      <c r="O105">
        <v>8.0171915218211378</v>
      </c>
      <c r="P105">
        <f t="shared" ref="P105:P111" si="12">O105/8.0069429954776/16*100</f>
        <v>6.2579997184547569</v>
      </c>
    </row>
    <row r="106" spans="1:16" x14ac:dyDescent="0.25">
      <c r="A106" t="s">
        <v>2791</v>
      </c>
      <c r="B106">
        <v>6.8890949229266463</v>
      </c>
      <c r="N106" t="s">
        <v>2811</v>
      </c>
      <c r="O106">
        <v>7.8941286146954157</v>
      </c>
      <c r="P106">
        <f t="shared" si="12"/>
        <v>6.1619401898718538</v>
      </c>
    </row>
    <row r="107" spans="1:16" x14ac:dyDescent="0.25">
      <c r="A107" t="s">
        <v>2792</v>
      </c>
      <c r="B107">
        <v>6.8271467476615815</v>
      </c>
      <c r="N107" t="s">
        <v>2812</v>
      </c>
      <c r="O107">
        <v>7.8756212091896911</v>
      </c>
      <c r="P107">
        <f t="shared" si="12"/>
        <v>6.1474938169582316</v>
      </c>
    </row>
    <row r="108" spans="1:16" x14ac:dyDescent="0.25">
      <c r="N108" t="s">
        <v>2813</v>
      </c>
      <c r="O108">
        <v>7.8714322004992763</v>
      </c>
      <c r="P108">
        <f t="shared" si="12"/>
        <v>6.1442239917165793</v>
      </c>
    </row>
    <row r="109" spans="1:16" x14ac:dyDescent="0.25">
      <c r="A109" t="s">
        <v>2793</v>
      </c>
      <c r="B109">
        <v>6.25</v>
      </c>
      <c r="N109" t="s">
        <v>2814</v>
      </c>
      <c r="O109">
        <v>7.8429397673615915</v>
      </c>
      <c r="P109">
        <f t="shared" si="12"/>
        <v>6.1219835802123246</v>
      </c>
    </row>
    <row r="110" spans="1:16" x14ac:dyDescent="0.25">
      <c r="A110" t="s">
        <v>2794</v>
      </c>
      <c r="B110">
        <v>6.5719440227259316</v>
      </c>
      <c r="N110" t="s">
        <v>2815</v>
      </c>
      <c r="O110">
        <v>7.869066456339036</v>
      </c>
      <c r="P110">
        <f t="shared" si="12"/>
        <v>6.1423773567386784</v>
      </c>
    </row>
    <row r="111" spans="1:16" x14ac:dyDescent="0.25">
      <c r="A111" t="s">
        <v>2795</v>
      </c>
      <c r="B111">
        <v>6.7991563568867885</v>
      </c>
      <c r="N111" t="s">
        <v>2816</v>
      </c>
      <c r="O111">
        <v>7.927724978355716</v>
      </c>
      <c r="P111">
        <f t="shared" si="12"/>
        <v>6.1881645894954644</v>
      </c>
    </row>
    <row r="112" spans="1:16" x14ac:dyDescent="0.25">
      <c r="A112" t="s">
        <v>2796</v>
      </c>
      <c r="B112">
        <v>6.8727644614033192</v>
      </c>
    </row>
    <row r="113" spans="1:16" x14ac:dyDescent="0.25">
      <c r="A113" t="s">
        <v>2797</v>
      </c>
      <c r="B113">
        <v>6.8656504610397571</v>
      </c>
      <c r="N113" t="s">
        <v>2817</v>
      </c>
      <c r="O113">
        <v>8.1679571133997708</v>
      </c>
      <c r="P113">
        <f>O113/8.16795711339977/16*100</f>
        <v>6.25</v>
      </c>
    </row>
    <row r="114" spans="1:16" x14ac:dyDescent="0.25">
      <c r="A114" t="s">
        <v>2798</v>
      </c>
      <c r="B114">
        <v>6.8221812304973426</v>
      </c>
      <c r="N114" t="s">
        <v>2818</v>
      </c>
      <c r="O114">
        <v>7.8081041660669843</v>
      </c>
      <c r="P114">
        <f t="shared" ref="P114:P120" si="13">O114/8.16795711339977/16*100</f>
        <v>5.9746458460047212</v>
      </c>
    </row>
    <row r="115" spans="1:16" x14ac:dyDescent="0.25">
      <c r="A115" t="s">
        <v>2799</v>
      </c>
      <c r="B115">
        <v>6.8028154225954873</v>
      </c>
      <c r="N115" t="s">
        <v>2819</v>
      </c>
      <c r="O115">
        <v>7.4871825813816182</v>
      </c>
      <c r="P115">
        <f t="shared" si="13"/>
        <v>5.7290813950120691</v>
      </c>
    </row>
    <row r="116" spans="1:16" x14ac:dyDescent="0.25">
      <c r="A116" t="s">
        <v>2800</v>
      </c>
      <c r="B116">
        <v>6.788159779189046</v>
      </c>
      <c r="N116" t="s">
        <v>2820</v>
      </c>
      <c r="O116">
        <v>7.3923625488737157</v>
      </c>
      <c r="P116">
        <f t="shared" si="13"/>
        <v>5.6565265082825382</v>
      </c>
    </row>
    <row r="117" spans="1:16" x14ac:dyDescent="0.25">
      <c r="N117" t="s">
        <v>2821</v>
      </c>
      <c r="O117">
        <v>7.3936400564767357</v>
      </c>
      <c r="P117">
        <f t="shared" si="13"/>
        <v>5.6575040382093027</v>
      </c>
    </row>
    <row r="118" spans="1:16" x14ac:dyDescent="0.25">
      <c r="A118" t="s">
        <v>2801</v>
      </c>
      <c r="B118">
        <v>6.25</v>
      </c>
      <c r="N118" t="s">
        <v>2822</v>
      </c>
      <c r="O118">
        <v>7.4471864538924484</v>
      </c>
      <c r="P118">
        <f t="shared" si="13"/>
        <v>5.6984769496976808</v>
      </c>
    </row>
    <row r="119" spans="1:16" x14ac:dyDescent="0.25">
      <c r="A119" t="s">
        <v>2802</v>
      </c>
      <c r="B119">
        <v>6.93377619891859</v>
      </c>
      <c r="N119" t="s">
        <v>2823</v>
      </c>
      <c r="O119">
        <v>7.4728339755069051</v>
      </c>
      <c r="P119">
        <f t="shared" si="13"/>
        <v>5.7181020539758833</v>
      </c>
    </row>
    <row r="120" spans="1:16" x14ac:dyDescent="0.25">
      <c r="A120" t="s">
        <v>2803</v>
      </c>
      <c r="B120">
        <v>7.7903205961757438</v>
      </c>
      <c r="N120" t="s">
        <v>2824</v>
      </c>
      <c r="O120">
        <v>7.498059154392724</v>
      </c>
      <c r="P120">
        <f t="shared" si="13"/>
        <v>5.737403987843499</v>
      </c>
    </row>
    <row r="121" spans="1:16" x14ac:dyDescent="0.25">
      <c r="A121" t="s">
        <v>2804</v>
      </c>
      <c r="B121">
        <v>7.9763151027983685</v>
      </c>
    </row>
    <row r="122" spans="1:16" x14ac:dyDescent="0.25">
      <c r="A122" t="s">
        <v>2805</v>
      </c>
      <c r="B122">
        <v>7.9612239366269195</v>
      </c>
      <c r="N122" t="s">
        <v>2825</v>
      </c>
      <c r="O122">
        <v>5.3620411475504701</v>
      </c>
      <c r="P122">
        <f>O122/5.36204114755047/16*100</f>
        <v>6.25</v>
      </c>
    </row>
    <row r="123" spans="1:16" x14ac:dyDescent="0.25">
      <c r="A123" t="s">
        <v>2806</v>
      </c>
      <c r="B123">
        <v>7.9426594146977294</v>
      </c>
      <c r="N123" t="s">
        <v>2826</v>
      </c>
      <c r="O123">
        <v>5.1714417842929015</v>
      </c>
      <c r="P123">
        <f t="shared" ref="P123:P129" si="14">O123/5.36204114755047/16*100</f>
        <v>6.027837210200448</v>
      </c>
    </row>
    <row r="124" spans="1:16" x14ac:dyDescent="0.25">
      <c r="A124" t="s">
        <v>2807</v>
      </c>
      <c r="B124">
        <v>7.8401200936137379</v>
      </c>
      <c r="N124" t="s">
        <v>2827</v>
      </c>
      <c r="O124">
        <v>4.9566822264529664</v>
      </c>
      <c r="P124">
        <f t="shared" si="14"/>
        <v>5.7775132757948402</v>
      </c>
    </row>
    <row r="125" spans="1:16" x14ac:dyDescent="0.25">
      <c r="A125" t="s">
        <v>2808</v>
      </c>
      <c r="B125">
        <v>7.7420873066751454</v>
      </c>
      <c r="N125" t="s">
        <v>2828</v>
      </c>
      <c r="O125">
        <v>4.9053389866988732</v>
      </c>
      <c r="P125">
        <f t="shared" si="14"/>
        <v>5.7176675492081133</v>
      </c>
    </row>
    <row r="126" spans="1:16" x14ac:dyDescent="0.25">
      <c r="N126" t="s">
        <v>2829</v>
      </c>
      <c r="O126">
        <v>4.9076904979864322</v>
      </c>
      <c r="P126">
        <f t="shared" si="14"/>
        <v>5.7204084728867688</v>
      </c>
    </row>
    <row r="127" spans="1:16" x14ac:dyDescent="0.25">
      <c r="A127" t="s">
        <v>2809</v>
      </c>
      <c r="B127">
        <v>6.25</v>
      </c>
      <c r="N127" t="s">
        <v>2830</v>
      </c>
      <c r="O127">
        <v>4.940987837520133</v>
      </c>
      <c r="P127">
        <f t="shared" si="14"/>
        <v>5.7592198818929639</v>
      </c>
    </row>
    <row r="128" spans="1:16" x14ac:dyDescent="0.25">
      <c r="A128" t="s">
        <v>2810</v>
      </c>
      <c r="B128">
        <v>6.2579997184547569</v>
      </c>
      <c r="N128" t="s">
        <v>2831</v>
      </c>
      <c r="O128">
        <v>4.9506496988636632</v>
      </c>
      <c r="P128">
        <f t="shared" si="14"/>
        <v>5.7704817561933224</v>
      </c>
    </row>
    <row r="129" spans="1:16" x14ac:dyDescent="0.25">
      <c r="A129" t="s">
        <v>2811</v>
      </c>
      <c r="B129">
        <v>6.1619401898718538</v>
      </c>
      <c r="N129" t="s">
        <v>2832</v>
      </c>
      <c r="O129">
        <v>4.9808583787318659</v>
      </c>
      <c r="P129">
        <f t="shared" si="14"/>
        <v>5.8056930207063742</v>
      </c>
    </row>
    <row r="130" spans="1:16" x14ac:dyDescent="0.25">
      <c r="A130" t="s">
        <v>2812</v>
      </c>
      <c r="B130">
        <v>6.1474938169582316</v>
      </c>
    </row>
    <row r="131" spans="1:16" x14ac:dyDescent="0.25">
      <c r="A131" t="s">
        <v>2813</v>
      </c>
      <c r="B131">
        <v>6.1442239917165793</v>
      </c>
      <c r="N131" t="s">
        <v>2833</v>
      </c>
      <c r="O131">
        <v>8.3096523168711993</v>
      </c>
      <c r="P131">
        <f>O131/8.3096523168712/16*100</f>
        <v>6.25</v>
      </c>
    </row>
    <row r="132" spans="1:16" x14ac:dyDescent="0.25">
      <c r="A132" t="s">
        <v>2814</v>
      </c>
      <c r="B132">
        <v>6.1219835802123246</v>
      </c>
      <c r="N132" t="s">
        <v>2834</v>
      </c>
      <c r="O132">
        <v>8.3571975590504657</v>
      </c>
      <c r="P132">
        <f t="shared" ref="P132:P138" si="15">O132/8.3096523168712/16*100</f>
        <v>6.2857605531842884</v>
      </c>
    </row>
    <row r="133" spans="1:16" x14ac:dyDescent="0.25">
      <c r="A133" t="s">
        <v>2815</v>
      </c>
      <c r="B133">
        <v>6.1423773567386784</v>
      </c>
      <c r="N133" t="s">
        <v>2835</v>
      </c>
      <c r="O133">
        <v>8.2751644537855888</v>
      </c>
      <c r="P133">
        <f t="shared" si="15"/>
        <v>6.2240603895246691</v>
      </c>
    </row>
    <row r="134" spans="1:16" x14ac:dyDescent="0.25">
      <c r="A134" t="s">
        <v>2816</v>
      </c>
      <c r="B134">
        <v>6.1881645894954644</v>
      </c>
      <c r="N134" t="s">
        <v>2836</v>
      </c>
      <c r="O134">
        <v>8.2730851759545683</v>
      </c>
      <c r="P134">
        <f t="shared" si="15"/>
        <v>6.222496486975162</v>
      </c>
    </row>
    <row r="135" spans="1:16" x14ac:dyDescent="0.25">
      <c r="N135" t="s">
        <v>2837</v>
      </c>
      <c r="O135">
        <v>8.2485400933998427</v>
      </c>
      <c r="P135">
        <f t="shared" si="15"/>
        <v>6.2040352132518839</v>
      </c>
    </row>
    <row r="136" spans="1:16" x14ac:dyDescent="0.25">
      <c r="A136" t="s">
        <v>2817</v>
      </c>
      <c r="B136">
        <v>6.25</v>
      </c>
      <c r="N136" t="s">
        <v>2838</v>
      </c>
      <c r="O136">
        <v>8.2255436329357394</v>
      </c>
      <c r="P136">
        <f t="shared" si="15"/>
        <v>6.1867387160676595</v>
      </c>
    </row>
    <row r="137" spans="1:16" x14ac:dyDescent="0.25">
      <c r="A137" t="s">
        <v>2818</v>
      </c>
      <c r="B137">
        <v>5.9746458460047212</v>
      </c>
      <c r="N137" t="s">
        <v>2839</v>
      </c>
      <c r="O137">
        <v>8.2621320427625289</v>
      </c>
      <c r="P137">
        <f t="shared" si="15"/>
        <v>6.2142582262345458</v>
      </c>
    </row>
    <row r="138" spans="1:16" x14ac:dyDescent="0.25">
      <c r="A138" t="s">
        <v>2819</v>
      </c>
      <c r="B138">
        <v>5.7290813950120691</v>
      </c>
      <c r="N138" t="s">
        <v>2840</v>
      </c>
      <c r="O138">
        <v>8.3015099646093748</v>
      </c>
      <c r="P138">
        <f t="shared" si="15"/>
        <v>6.2438758326226136</v>
      </c>
    </row>
    <row r="139" spans="1:16" x14ac:dyDescent="0.25">
      <c r="A139" t="s">
        <v>2820</v>
      </c>
      <c r="B139">
        <v>5.6565265082825382</v>
      </c>
    </row>
    <row r="140" spans="1:16" x14ac:dyDescent="0.25">
      <c r="A140" t="s">
        <v>2821</v>
      </c>
      <c r="B140">
        <v>5.6575040382093027</v>
      </c>
      <c r="N140" t="s">
        <v>2841</v>
      </c>
      <c r="O140">
        <v>9.9410582004882908</v>
      </c>
      <c r="P140">
        <f>O140/9.94105820048829/16*100</f>
        <v>6.25</v>
      </c>
    </row>
    <row r="141" spans="1:16" x14ac:dyDescent="0.25">
      <c r="A141" t="s">
        <v>2822</v>
      </c>
      <c r="B141">
        <v>5.6984769496976808</v>
      </c>
      <c r="N141" t="s">
        <v>2842</v>
      </c>
      <c r="O141">
        <v>9.3698016955751715</v>
      </c>
      <c r="P141">
        <f t="shared" ref="P141:P147" si="16">O141/9.94105820048829/16*100</f>
        <v>5.8908477765946863</v>
      </c>
    </row>
    <row r="142" spans="1:16" x14ac:dyDescent="0.25">
      <c r="A142" t="s">
        <v>2823</v>
      </c>
      <c r="B142">
        <v>5.7181020539758833</v>
      </c>
      <c r="N142" t="s">
        <v>2843</v>
      </c>
      <c r="O142">
        <v>8.7986859184047557</v>
      </c>
      <c r="P142">
        <f t="shared" si="16"/>
        <v>5.5317840295240002</v>
      </c>
    </row>
    <row r="143" spans="1:16" x14ac:dyDescent="0.25">
      <c r="A143" t="s">
        <v>2824</v>
      </c>
      <c r="B143">
        <v>5.737403987843499</v>
      </c>
      <c r="N143" t="s">
        <v>2844</v>
      </c>
      <c r="O143">
        <v>8.6648466028257953</v>
      </c>
      <c r="P143">
        <f t="shared" si="16"/>
        <v>5.4476384883252358</v>
      </c>
    </row>
    <row r="144" spans="1:16" x14ac:dyDescent="0.25">
      <c r="N144" t="s">
        <v>2845</v>
      </c>
      <c r="O144">
        <v>8.6701395900566123</v>
      </c>
      <c r="P144">
        <f t="shared" si="16"/>
        <v>5.4509662195914084</v>
      </c>
    </row>
    <row r="145" spans="1:16" x14ac:dyDescent="0.25">
      <c r="A145" t="s">
        <v>2825</v>
      </c>
      <c r="B145">
        <v>6.25</v>
      </c>
      <c r="N145" t="s">
        <v>2846</v>
      </c>
      <c r="O145">
        <v>8.7705099391251018</v>
      </c>
      <c r="P145">
        <f t="shared" si="16"/>
        <v>5.5140696306193453</v>
      </c>
    </row>
    <row r="146" spans="1:16" x14ac:dyDescent="0.25">
      <c r="A146" t="s">
        <v>2826</v>
      </c>
      <c r="B146">
        <v>6.027837210200448</v>
      </c>
      <c r="N146" t="s">
        <v>2847</v>
      </c>
      <c r="O146">
        <v>8.7812596350714234</v>
      </c>
      <c r="P146">
        <f t="shared" si="16"/>
        <v>5.5208280257830724</v>
      </c>
    </row>
    <row r="147" spans="1:16" x14ac:dyDescent="0.25">
      <c r="A147" t="s">
        <v>2827</v>
      </c>
      <c r="B147">
        <v>5.7775132757948402</v>
      </c>
      <c r="N147" t="s">
        <v>2848</v>
      </c>
      <c r="O147">
        <v>8.8867798412392407</v>
      </c>
      <c r="P147">
        <f t="shared" si="16"/>
        <v>5.5871691813470212</v>
      </c>
    </row>
    <row r="148" spans="1:16" x14ac:dyDescent="0.25">
      <c r="A148" t="s">
        <v>2828</v>
      </c>
      <c r="B148">
        <v>5.7176675492081133</v>
      </c>
    </row>
    <row r="149" spans="1:16" x14ac:dyDescent="0.25">
      <c r="A149" t="s">
        <v>2829</v>
      </c>
      <c r="B149">
        <v>5.7204084728867688</v>
      </c>
    </row>
    <row r="150" spans="1:16" x14ac:dyDescent="0.25">
      <c r="A150" t="s">
        <v>2830</v>
      </c>
      <c r="B150">
        <v>5.7592198818929639</v>
      </c>
    </row>
    <row r="151" spans="1:16" x14ac:dyDescent="0.25">
      <c r="A151" t="s">
        <v>2831</v>
      </c>
      <c r="B151">
        <v>5.7704817561933224</v>
      </c>
    </row>
    <row r="152" spans="1:16" x14ac:dyDescent="0.25">
      <c r="A152" t="s">
        <v>2832</v>
      </c>
      <c r="B152">
        <v>5.8056930207063742</v>
      </c>
    </row>
    <row r="154" spans="1:16" x14ac:dyDescent="0.25">
      <c r="A154" t="s">
        <v>2833</v>
      </c>
      <c r="B154">
        <v>6.25</v>
      </c>
    </row>
    <row r="155" spans="1:16" x14ac:dyDescent="0.25">
      <c r="A155" t="s">
        <v>2834</v>
      </c>
      <c r="B155">
        <v>6.2857605531842884</v>
      </c>
    </row>
    <row r="156" spans="1:16" x14ac:dyDescent="0.25">
      <c r="A156" t="s">
        <v>2835</v>
      </c>
      <c r="B156">
        <v>6.2240603895246691</v>
      </c>
    </row>
    <row r="157" spans="1:16" x14ac:dyDescent="0.25">
      <c r="A157" t="s">
        <v>2836</v>
      </c>
      <c r="B157">
        <v>6.222496486975162</v>
      </c>
    </row>
    <row r="158" spans="1:16" x14ac:dyDescent="0.25">
      <c r="A158" t="s">
        <v>2837</v>
      </c>
      <c r="B158">
        <v>6.2040352132518839</v>
      </c>
    </row>
    <row r="159" spans="1:16" x14ac:dyDescent="0.25">
      <c r="A159" t="s">
        <v>2838</v>
      </c>
      <c r="B159">
        <v>6.1867387160676595</v>
      </c>
    </row>
    <row r="160" spans="1:16" x14ac:dyDescent="0.25">
      <c r="A160" t="s">
        <v>2839</v>
      </c>
      <c r="B160">
        <v>6.2142582262345458</v>
      </c>
    </row>
    <row r="161" spans="1:2" x14ac:dyDescent="0.25">
      <c r="A161" t="s">
        <v>2840</v>
      </c>
      <c r="B161">
        <v>6.2438758326226136</v>
      </c>
    </row>
    <row r="163" spans="1:2" x14ac:dyDescent="0.25">
      <c r="A163" t="s">
        <v>2841</v>
      </c>
      <c r="B163">
        <v>6.25</v>
      </c>
    </row>
    <row r="164" spans="1:2" x14ac:dyDescent="0.25">
      <c r="A164" t="s">
        <v>2842</v>
      </c>
      <c r="B164">
        <v>5.8908477765946863</v>
      </c>
    </row>
    <row r="165" spans="1:2" x14ac:dyDescent="0.25">
      <c r="A165" t="s">
        <v>2843</v>
      </c>
      <c r="B165">
        <v>5.5317840295240002</v>
      </c>
    </row>
    <row r="166" spans="1:2" x14ac:dyDescent="0.25">
      <c r="A166" t="s">
        <v>2844</v>
      </c>
      <c r="B166">
        <v>5.4476384883252358</v>
      </c>
    </row>
    <row r="167" spans="1:2" x14ac:dyDescent="0.25">
      <c r="A167" t="s">
        <v>2845</v>
      </c>
      <c r="B167">
        <v>5.4509662195914084</v>
      </c>
    </row>
    <row r="168" spans="1:2" x14ac:dyDescent="0.25">
      <c r="A168" t="s">
        <v>2846</v>
      </c>
      <c r="B168">
        <v>5.5140696306193453</v>
      </c>
    </row>
    <row r="169" spans="1:2" x14ac:dyDescent="0.25">
      <c r="A169" t="s">
        <v>2847</v>
      </c>
      <c r="B169">
        <v>5.5208280257830724</v>
      </c>
    </row>
    <row r="170" spans="1:2" x14ac:dyDescent="0.25">
      <c r="A170" t="s">
        <v>2848</v>
      </c>
      <c r="B170">
        <v>5.5871691813470212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I2"/>
  <sheetViews>
    <sheetView workbookViewId="0"/>
  </sheetViews>
  <sheetFormatPr defaultRowHeight="15" x14ac:dyDescent="0.25"/>
  <sheetData>
    <row r="1" spans="1:425" x14ac:dyDescent="0.25"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1854</v>
      </c>
      <c r="P1" s="1" t="s">
        <v>165</v>
      </c>
      <c r="Q1" s="1" t="s">
        <v>168</v>
      </c>
      <c r="R1" s="1" t="s">
        <v>169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  <c r="AH1" s="1" t="s">
        <v>186</v>
      </c>
      <c r="AI1" s="1" t="s">
        <v>187</v>
      </c>
      <c r="AJ1" s="1" t="s">
        <v>188</v>
      </c>
      <c r="AK1" s="1" t="s">
        <v>189</v>
      </c>
      <c r="AL1" s="1" t="s">
        <v>190</v>
      </c>
      <c r="AM1" s="1" t="s">
        <v>1855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209</v>
      </c>
      <c r="BD1" s="1" t="s">
        <v>210</v>
      </c>
      <c r="BE1" s="1" t="s">
        <v>211</v>
      </c>
      <c r="BF1" s="1" t="s">
        <v>212</v>
      </c>
      <c r="BG1" s="1" t="s">
        <v>213</v>
      </c>
      <c r="BH1" s="1" t="s">
        <v>214</v>
      </c>
      <c r="BI1" s="1" t="s">
        <v>1856</v>
      </c>
      <c r="BJ1" s="1" t="s">
        <v>218</v>
      </c>
      <c r="BK1" s="1" t="s">
        <v>219</v>
      </c>
      <c r="BL1" s="1" t="s">
        <v>220</v>
      </c>
      <c r="BM1" s="1" t="s">
        <v>221</v>
      </c>
      <c r="BN1" s="1" t="s">
        <v>222</v>
      </c>
      <c r="BO1" s="1" t="s">
        <v>223</v>
      </c>
      <c r="BP1" s="1" t="s">
        <v>224</v>
      </c>
      <c r="BQ1" s="1" t="s">
        <v>1857</v>
      </c>
      <c r="BR1" s="1" t="s">
        <v>1858</v>
      </c>
      <c r="BS1" s="1" t="s">
        <v>1859</v>
      </c>
      <c r="BT1" s="1" t="s">
        <v>1860</v>
      </c>
      <c r="BU1" s="1" t="s">
        <v>226</v>
      </c>
      <c r="BV1" s="1" t="s">
        <v>229</v>
      </c>
      <c r="BW1" s="1" t="s">
        <v>230</v>
      </c>
      <c r="BX1" s="1" t="s">
        <v>1861</v>
      </c>
      <c r="BY1" s="1" t="s">
        <v>232</v>
      </c>
      <c r="BZ1" s="1" t="s">
        <v>233</v>
      </c>
      <c r="CA1" s="1" t="s">
        <v>234</v>
      </c>
      <c r="CB1" s="1" t="s">
        <v>235</v>
      </c>
      <c r="CC1" s="1" t="s">
        <v>236</v>
      </c>
      <c r="CD1" s="1" t="s">
        <v>237</v>
      </c>
      <c r="CE1" s="1" t="s">
        <v>238</v>
      </c>
      <c r="CF1" s="1" t="s">
        <v>239</v>
      </c>
      <c r="CG1" s="1" t="s">
        <v>240</v>
      </c>
      <c r="CH1" s="1" t="s">
        <v>242</v>
      </c>
      <c r="CI1" s="1" t="s">
        <v>243</v>
      </c>
      <c r="CJ1" s="1" t="s">
        <v>244</v>
      </c>
      <c r="CK1" s="1" t="s">
        <v>245</v>
      </c>
      <c r="CL1" s="1" t="s">
        <v>247</v>
      </c>
      <c r="CM1" s="1" t="s">
        <v>248</v>
      </c>
      <c r="CN1" s="1" t="s">
        <v>250</v>
      </c>
      <c r="CO1" s="1" t="s">
        <v>1862</v>
      </c>
      <c r="CP1" s="1" t="s">
        <v>252</v>
      </c>
      <c r="CQ1" s="1" t="s">
        <v>253</v>
      </c>
      <c r="CR1" s="1" t="s">
        <v>254</v>
      </c>
      <c r="CS1" s="1" t="s">
        <v>256</v>
      </c>
      <c r="CT1" s="1" t="s">
        <v>257</v>
      </c>
      <c r="CU1" s="1" t="s">
        <v>258</v>
      </c>
      <c r="CV1" s="1" t="s">
        <v>259</v>
      </c>
      <c r="CW1" s="1" t="s">
        <v>260</v>
      </c>
      <c r="CX1" s="1" t="s">
        <v>261</v>
      </c>
      <c r="CY1" s="1" t="s">
        <v>262</v>
      </c>
      <c r="CZ1" s="1" t="s">
        <v>263</v>
      </c>
      <c r="DA1" s="1" t="s">
        <v>264</v>
      </c>
      <c r="DB1" s="1" t="s">
        <v>265</v>
      </c>
      <c r="DC1" s="1" t="s">
        <v>266</v>
      </c>
      <c r="DD1" s="1" t="s">
        <v>267</v>
      </c>
      <c r="DE1" s="1" t="s">
        <v>268</v>
      </c>
      <c r="DF1" s="1" t="s">
        <v>269</v>
      </c>
      <c r="DG1" s="1" t="s">
        <v>270</v>
      </c>
      <c r="DH1" s="1" t="s">
        <v>271</v>
      </c>
      <c r="DI1" s="1" t="s">
        <v>274</v>
      </c>
      <c r="DJ1" s="1" t="s">
        <v>275</v>
      </c>
      <c r="DK1" s="1" t="s">
        <v>1863</v>
      </c>
      <c r="DL1" s="1" t="s">
        <v>276</v>
      </c>
      <c r="DM1" s="1" t="s">
        <v>277</v>
      </c>
      <c r="DN1" s="1" t="s">
        <v>278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290</v>
      </c>
      <c r="DY1" s="1" t="s">
        <v>291</v>
      </c>
      <c r="DZ1" s="1" t="s">
        <v>292</v>
      </c>
      <c r="EA1" s="1" t="s">
        <v>293</v>
      </c>
      <c r="EB1" s="1" t="s">
        <v>294</v>
      </c>
      <c r="EC1" s="1" t="s">
        <v>295</v>
      </c>
      <c r="ED1" s="1" t="s">
        <v>1864</v>
      </c>
      <c r="EE1" s="1" t="s">
        <v>300</v>
      </c>
      <c r="EF1" s="1" t="s">
        <v>301</v>
      </c>
      <c r="EG1" s="1" t="s">
        <v>302</v>
      </c>
      <c r="EH1" s="1" t="s">
        <v>303</v>
      </c>
      <c r="EI1" s="1" t="s">
        <v>304</v>
      </c>
      <c r="EJ1" s="1" t="s">
        <v>305</v>
      </c>
      <c r="EK1" s="1" t="s">
        <v>306</v>
      </c>
      <c r="EL1" s="1" t="s">
        <v>307</v>
      </c>
      <c r="EM1" s="1" t="s">
        <v>309</v>
      </c>
      <c r="EN1" s="1" t="s">
        <v>310</v>
      </c>
      <c r="EO1" s="1" t="s">
        <v>311</v>
      </c>
      <c r="EP1" s="1" t="s">
        <v>312</v>
      </c>
      <c r="EQ1" s="1" t="s">
        <v>313</v>
      </c>
      <c r="ER1" s="1" t="s">
        <v>314</v>
      </c>
      <c r="ES1" s="1" t="s">
        <v>315</v>
      </c>
      <c r="ET1" s="1" t="s">
        <v>316</v>
      </c>
      <c r="EU1" s="1" t="s">
        <v>317</v>
      </c>
      <c r="EV1" s="1" t="s">
        <v>318</v>
      </c>
      <c r="EW1" s="1" t="s">
        <v>319</v>
      </c>
      <c r="EX1" s="1" t="s">
        <v>320</v>
      </c>
      <c r="EY1" s="1" t="s">
        <v>321</v>
      </c>
      <c r="EZ1" s="1" t="s">
        <v>322</v>
      </c>
      <c r="FA1" s="1" t="s">
        <v>1865</v>
      </c>
      <c r="FB1" s="1" t="s">
        <v>324</v>
      </c>
      <c r="FC1" s="1" t="s">
        <v>325</v>
      </c>
      <c r="FD1" s="1" t="s">
        <v>326</v>
      </c>
      <c r="FE1" s="1" t="s">
        <v>327</v>
      </c>
      <c r="FF1" s="1" t="s">
        <v>328</v>
      </c>
      <c r="FG1" s="1" t="s">
        <v>331</v>
      </c>
      <c r="FH1" s="1" t="s">
        <v>332</v>
      </c>
      <c r="FI1" s="1" t="s">
        <v>1866</v>
      </c>
      <c r="FJ1" s="1" t="s">
        <v>334</v>
      </c>
      <c r="FK1" s="1" t="s">
        <v>335</v>
      </c>
      <c r="FL1" s="1" t="s">
        <v>1867</v>
      </c>
      <c r="FM1" s="1" t="s">
        <v>1868</v>
      </c>
      <c r="FN1" s="1" t="s">
        <v>1869</v>
      </c>
      <c r="FO1" s="1" t="s">
        <v>339</v>
      </c>
      <c r="FP1" s="1" t="s">
        <v>340</v>
      </c>
      <c r="FQ1" s="1" t="s">
        <v>341</v>
      </c>
      <c r="FR1" s="1" t="s">
        <v>343</v>
      </c>
      <c r="FS1" s="1" t="s">
        <v>344</v>
      </c>
      <c r="FT1" s="1" t="s">
        <v>345</v>
      </c>
      <c r="FU1" s="1" t="s">
        <v>346</v>
      </c>
      <c r="FV1" s="1" t="s">
        <v>348</v>
      </c>
      <c r="FW1" s="1" t="s">
        <v>349</v>
      </c>
      <c r="FX1" s="1" t="s">
        <v>350</v>
      </c>
      <c r="FY1" s="1" t="s">
        <v>351</v>
      </c>
      <c r="FZ1" s="1" t="s">
        <v>352</v>
      </c>
      <c r="GA1" s="1" t="s">
        <v>353</v>
      </c>
      <c r="GB1" s="1" t="s">
        <v>356</v>
      </c>
      <c r="GC1" s="1" t="s">
        <v>357</v>
      </c>
      <c r="GD1" s="1" t="s">
        <v>358</v>
      </c>
      <c r="GE1" s="1" t="s">
        <v>359</v>
      </c>
      <c r="GF1" s="1" t="s">
        <v>360</v>
      </c>
      <c r="GG1" s="1" t="s">
        <v>361</v>
      </c>
      <c r="GH1" s="1" t="s">
        <v>362</v>
      </c>
      <c r="GI1" s="1" t="s">
        <v>363</v>
      </c>
      <c r="GJ1" s="1" t="s">
        <v>364</v>
      </c>
      <c r="GK1" s="1" t="s">
        <v>365</v>
      </c>
      <c r="GL1" s="1" t="s">
        <v>366</v>
      </c>
      <c r="GM1" s="1" t="s">
        <v>367</v>
      </c>
      <c r="GN1" s="1" t="s">
        <v>368</v>
      </c>
      <c r="GO1" s="1" t="s">
        <v>369</v>
      </c>
      <c r="GP1" s="1" t="s">
        <v>370</v>
      </c>
      <c r="GQ1" s="1" t="s">
        <v>371</v>
      </c>
      <c r="GR1" s="1" t="s">
        <v>372</v>
      </c>
      <c r="GS1" s="1" t="s">
        <v>373</v>
      </c>
      <c r="GT1" s="1" t="s">
        <v>374</v>
      </c>
      <c r="GU1" s="1" t="s">
        <v>375</v>
      </c>
      <c r="GV1" s="1" t="s">
        <v>376</v>
      </c>
      <c r="GW1" s="1" t="s">
        <v>377</v>
      </c>
      <c r="GX1" s="1" t="s">
        <v>378</v>
      </c>
      <c r="GY1" s="1" t="s">
        <v>380</v>
      </c>
      <c r="GZ1" s="1" t="s">
        <v>381</v>
      </c>
      <c r="HA1" s="1" t="s">
        <v>382</v>
      </c>
      <c r="HB1" s="1" t="s">
        <v>383</v>
      </c>
      <c r="HC1" s="1" t="s">
        <v>384</v>
      </c>
      <c r="HD1" s="1" t="s">
        <v>385</v>
      </c>
      <c r="HE1" s="1" t="s">
        <v>386</v>
      </c>
      <c r="HF1" s="1" t="s">
        <v>387</v>
      </c>
      <c r="HG1" s="1" t="s">
        <v>388</v>
      </c>
      <c r="HH1" s="1" t="s">
        <v>389</v>
      </c>
      <c r="HI1" s="1" t="s">
        <v>390</v>
      </c>
      <c r="HJ1" s="1" t="s">
        <v>391</v>
      </c>
      <c r="HK1" s="1" t="s">
        <v>392</v>
      </c>
      <c r="HL1" s="1" t="s">
        <v>393</v>
      </c>
      <c r="HM1" s="1" t="s">
        <v>394</v>
      </c>
      <c r="HN1" s="1" t="s">
        <v>395</v>
      </c>
      <c r="HO1" s="1" t="s">
        <v>396</v>
      </c>
      <c r="HP1" s="1" t="s">
        <v>398</v>
      </c>
      <c r="HQ1" s="1" t="s">
        <v>399</v>
      </c>
      <c r="HR1" s="1" t="s">
        <v>400</v>
      </c>
      <c r="HS1" s="1" t="s">
        <v>401</v>
      </c>
      <c r="HT1" s="1" t="s">
        <v>402</v>
      </c>
      <c r="HU1" s="1" t="s">
        <v>403</v>
      </c>
      <c r="HV1" s="1" t="s">
        <v>1870</v>
      </c>
      <c r="HW1" s="1" t="s">
        <v>407</v>
      </c>
      <c r="HX1" s="1" t="s">
        <v>408</v>
      </c>
      <c r="HY1" s="1" t="s">
        <v>409</v>
      </c>
      <c r="HZ1" s="1" t="s">
        <v>410</v>
      </c>
      <c r="IA1" s="1" t="s">
        <v>411</v>
      </c>
      <c r="IB1" s="1" t="s">
        <v>412</v>
      </c>
      <c r="IC1" s="1" t="s">
        <v>413</v>
      </c>
      <c r="ID1" s="1" t="s">
        <v>414</v>
      </c>
      <c r="IE1" s="1" t="s">
        <v>415</v>
      </c>
      <c r="IF1" s="1" t="s">
        <v>416</v>
      </c>
      <c r="IG1" s="1" t="s">
        <v>417</v>
      </c>
      <c r="IH1" s="1" t="s">
        <v>418</v>
      </c>
      <c r="II1" s="1" t="s">
        <v>419</v>
      </c>
      <c r="IJ1" s="1" t="s">
        <v>420</v>
      </c>
      <c r="IK1" s="1" t="s">
        <v>421</v>
      </c>
      <c r="IL1" s="1" t="s">
        <v>422</v>
      </c>
      <c r="IM1" s="1" t="s">
        <v>423</v>
      </c>
      <c r="IN1" s="1" t="s">
        <v>424</v>
      </c>
      <c r="IO1" s="1" t="s">
        <v>425</v>
      </c>
      <c r="IP1" s="1" t="s">
        <v>426</v>
      </c>
      <c r="IQ1" s="1" t="s">
        <v>427</v>
      </c>
      <c r="IR1" s="1" t="s">
        <v>430</v>
      </c>
      <c r="IS1" s="1" t="s">
        <v>431</v>
      </c>
      <c r="IT1" s="1" t="s">
        <v>432</v>
      </c>
      <c r="IU1" s="1" t="s">
        <v>433</v>
      </c>
      <c r="IV1" s="1" t="s">
        <v>434</v>
      </c>
      <c r="IW1" s="1" t="s">
        <v>435</v>
      </c>
      <c r="IX1" s="1" t="s">
        <v>436</v>
      </c>
      <c r="IY1" s="1" t="s">
        <v>437</v>
      </c>
      <c r="IZ1" s="1" t="s">
        <v>439</v>
      </c>
      <c r="JA1" s="1" t="s">
        <v>1871</v>
      </c>
      <c r="JB1" s="1" t="s">
        <v>440</v>
      </c>
      <c r="JC1" s="1" t="s">
        <v>442</v>
      </c>
      <c r="JD1" s="1" t="s">
        <v>443</v>
      </c>
      <c r="JE1" s="1" t="s">
        <v>444</v>
      </c>
      <c r="JF1" s="1" t="s">
        <v>1872</v>
      </c>
      <c r="JG1" s="1" t="s">
        <v>445</v>
      </c>
      <c r="JH1" s="1" t="s">
        <v>1873</v>
      </c>
      <c r="JI1" s="1" t="s">
        <v>447</v>
      </c>
      <c r="JJ1" s="1" t="s">
        <v>448</v>
      </c>
      <c r="JK1" s="1" t="s">
        <v>449</v>
      </c>
      <c r="JL1" s="1" t="s">
        <v>450</v>
      </c>
      <c r="JM1" s="1" t="s">
        <v>451</v>
      </c>
      <c r="JN1" s="1" t="s">
        <v>452</v>
      </c>
      <c r="JO1" s="1" t="s">
        <v>453</v>
      </c>
      <c r="JP1" s="1" t="s">
        <v>454</v>
      </c>
      <c r="JQ1" s="1" t="s">
        <v>455</v>
      </c>
      <c r="JR1" s="1" t="s">
        <v>456</v>
      </c>
      <c r="JS1" s="1" t="s">
        <v>457</v>
      </c>
      <c r="JT1" s="1" t="s">
        <v>458</v>
      </c>
      <c r="JU1" s="1" t="s">
        <v>459</v>
      </c>
      <c r="JV1" s="1" t="s">
        <v>460</v>
      </c>
      <c r="JW1" s="1" t="s">
        <v>461</v>
      </c>
      <c r="JX1" s="1" t="s">
        <v>463</v>
      </c>
      <c r="JY1" s="1" t="s">
        <v>464</v>
      </c>
      <c r="JZ1" s="1" t="s">
        <v>465</v>
      </c>
      <c r="KA1" s="1" t="s">
        <v>467</v>
      </c>
      <c r="KB1" s="1" t="s">
        <v>468</v>
      </c>
      <c r="KC1" s="1" t="s">
        <v>469</v>
      </c>
      <c r="KD1" s="1" t="s">
        <v>470</v>
      </c>
      <c r="KE1" s="1" t="s">
        <v>471</v>
      </c>
      <c r="KF1" s="1" t="s">
        <v>1874</v>
      </c>
      <c r="KG1" s="1" t="s">
        <v>1875</v>
      </c>
      <c r="KH1" s="1" t="s">
        <v>1876</v>
      </c>
      <c r="KI1" s="1" t="s">
        <v>1877</v>
      </c>
      <c r="KJ1" s="1" t="s">
        <v>475</v>
      </c>
      <c r="KK1" s="1" t="s">
        <v>1878</v>
      </c>
      <c r="KL1" s="1" t="s">
        <v>477</v>
      </c>
      <c r="KM1" s="1" t="s">
        <v>1879</v>
      </c>
      <c r="KN1" s="1" t="s">
        <v>1880</v>
      </c>
      <c r="KO1" s="1" t="s">
        <v>1881</v>
      </c>
      <c r="KP1" s="1" t="s">
        <v>1882</v>
      </c>
      <c r="KQ1" s="1" t="s">
        <v>481</v>
      </c>
      <c r="KR1" s="1" t="s">
        <v>1883</v>
      </c>
      <c r="KS1" s="1" t="s">
        <v>1884</v>
      </c>
      <c r="KT1" s="1" t="s">
        <v>1885</v>
      </c>
      <c r="KU1" s="1" t="s">
        <v>1886</v>
      </c>
      <c r="KV1" s="1" t="s">
        <v>1887</v>
      </c>
      <c r="KW1" s="1" t="s">
        <v>484</v>
      </c>
      <c r="KX1" s="1" t="s">
        <v>1888</v>
      </c>
      <c r="KY1" s="1" t="s">
        <v>1889</v>
      </c>
      <c r="KZ1" s="1" t="s">
        <v>1890</v>
      </c>
      <c r="LA1" s="1" t="s">
        <v>486</v>
      </c>
      <c r="LB1" s="1" t="s">
        <v>1891</v>
      </c>
      <c r="LC1" s="1" t="s">
        <v>1892</v>
      </c>
      <c r="LD1" s="1" t="s">
        <v>1893</v>
      </c>
      <c r="LE1" s="1" t="s">
        <v>1894</v>
      </c>
      <c r="LF1" s="1" t="s">
        <v>488</v>
      </c>
      <c r="LG1" s="1" t="s">
        <v>1895</v>
      </c>
      <c r="LH1" s="1" t="s">
        <v>1896</v>
      </c>
      <c r="LI1" s="1" t="s">
        <v>1897</v>
      </c>
      <c r="LJ1" s="1" t="s">
        <v>495</v>
      </c>
      <c r="LK1" s="1" t="s">
        <v>1898</v>
      </c>
      <c r="LL1" s="1" t="s">
        <v>497</v>
      </c>
      <c r="LM1" s="1" t="s">
        <v>498</v>
      </c>
      <c r="LN1" s="1" t="s">
        <v>499</v>
      </c>
      <c r="LO1" s="1" t="s">
        <v>500</v>
      </c>
      <c r="LP1" s="1" t="s">
        <v>501</v>
      </c>
      <c r="LQ1" s="1" t="s">
        <v>502</v>
      </c>
      <c r="LR1" s="1" t="s">
        <v>503</v>
      </c>
      <c r="LS1" s="1" t="s">
        <v>504</v>
      </c>
      <c r="LT1" s="1" t="s">
        <v>505</v>
      </c>
      <c r="LU1" s="1" t="s">
        <v>506</v>
      </c>
      <c r="LV1" s="1" t="s">
        <v>507</v>
      </c>
      <c r="LW1" s="1" t="s">
        <v>508</v>
      </c>
      <c r="LX1" s="1" t="s">
        <v>509</v>
      </c>
      <c r="LY1" s="1" t="s">
        <v>511</v>
      </c>
      <c r="LZ1" s="1" t="s">
        <v>514</v>
      </c>
      <c r="MA1" s="1" t="s">
        <v>516</v>
      </c>
      <c r="MB1" s="1" t="s">
        <v>517</v>
      </c>
      <c r="MC1" s="1" t="s">
        <v>518</v>
      </c>
      <c r="MD1" s="1" t="s">
        <v>519</v>
      </c>
      <c r="ME1" s="1" t="s">
        <v>520</v>
      </c>
      <c r="MF1" s="1" t="s">
        <v>521</v>
      </c>
      <c r="MG1" s="1" t="s">
        <v>522</v>
      </c>
      <c r="MH1" s="1" t="s">
        <v>523</v>
      </c>
      <c r="MI1" s="1" t="s">
        <v>524</v>
      </c>
      <c r="MJ1" s="1" t="s">
        <v>525</v>
      </c>
      <c r="MK1" s="1" t="s">
        <v>526</v>
      </c>
      <c r="ML1" s="1" t="s">
        <v>527</v>
      </c>
      <c r="MM1" s="1" t="s">
        <v>528</v>
      </c>
      <c r="MN1" s="1" t="s">
        <v>529</v>
      </c>
      <c r="MO1" s="1" t="s">
        <v>530</v>
      </c>
      <c r="MP1" s="1" t="s">
        <v>531</v>
      </c>
      <c r="MQ1" s="1" t="s">
        <v>532</v>
      </c>
      <c r="MR1" s="1" t="s">
        <v>533</v>
      </c>
      <c r="MS1" s="1" t="s">
        <v>534</v>
      </c>
      <c r="MT1" s="1" t="s">
        <v>535</v>
      </c>
      <c r="MU1" s="1" t="s">
        <v>537</v>
      </c>
      <c r="MV1" s="1" t="s">
        <v>539</v>
      </c>
      <c r="MW1" s="1" t="s">
        <v>540</v>
      </c>
      <c r="MX1" s="1" t="s">
        <v>541</v>
      </c>
      <c r="MY1" s="1" t="s">
        <v>542</v>
      </c>
      <c r="MZ1" s="1" t="s">
        <v>543</v>
      </c>
      <c r="NA1" s="1" t="s">
        <v>544</v>
      </c>
      <c r="NB1" s="1" t="s">
        <v>545</v>
      </c>
      <c r="NC1" s="1" t="s">
        <v>546</v>
      </c>
      <c r="ND1" s="1" t="s">
        <v>547</v>
      </c>
      <c r="NE1" s="1" t="s">
        <v>548</v>
      </c>
      <c r="NF1" s="1" t="s">
        <v>549</v>
      </c>
      <c r="NG1" s="1" t="s">
        <v>550</v>
      </c>
      <c r="NH1" s="1" t="s">
        <v>551</v>
      </c>
      <c r="NI1" s="1" t="s">
        <v>552</v>
      </c>
      <c r="NJ1" s="1" t="s">
        <v>553</v>
      </c>
      <c r="NK1" s="1" t="s">
        <v>554</v>
      </c>
      <c r="NL1" s="1" t="s">
        <v>555</v>
      </c>
      <c r="NM1" s="1" t="s">
        <v>556</v>
      </c>
      <c r="NN1" s="1" t="s">
        <v>557</v>
      </c>
      <c r="NO1" s="1" t="s">
        <v>558</v>
      </c>
      <c r="NP1" s="1" t="s">
        <v>559</v>
      </c>
      <c r="NQ1" s="1" t="s">
        <v>560</v>
      </c>
      <c r="NR1" s="1" t="s">
        <v>561</v>
      </c>
      <c r="NS1" s="1" t="s">
        <v>562</v>
      </c>
      <c r="NT1" s="1" t="s">
        <v>563</v>
      </c>
      <c r="NU1" s="1" t="s">
        <v>564</v>
      </c>
      <c r="NV1" s="1" t="s">
        <v>565</v>
      </c>
      <c r="NW1" s="1" t="s">
        <v>566</v>
      </c>
      <c r="NX1" s="1" t="s">
        <v>567</v>
      </c>
      <c r="NY1" s="1" t="s">
        <v>568</v>
      </c>
      <c r="NZ1" s="1" t="s">
        <v>569</v>
      </c>
      <c r="OA1" s="1" t="s">
        <v>570</v>
      </c>
      <c r="OB1" s="1" t="s">
        <v>571</v>
      </c>
      <c r="OC1" s="1" t="s">
        <v>573</v>
      </c>
      <c r="OD1" s="1" t="s">
        <v>1899</v>
      </c>
      <c r="OE1" s="1" t="s">
        <v>574</v>
      </c>
      <c r="OF1" s="1" t="s">
        <v>1900</v>
      </c>
      <c r="OG1" s="1" t="s">
        <v>1901</v>
      </c>
      <c r="OH1" s="1" t="s">
        <v>1902</v>
      </c>
      <c r="OI1" s="1" t="s">
        <v>576</v>
      </c>
      <c r="OJ1" s="1" t="s">
        <v>578</v>
      </c>
      <c r="OK1" s="1" t="s">
        <v>1903</v>
      </c>
      <c r="OL1" s="1" t="s">
        <v>580</v>
      </c>
      <c r="OM1" s="1" t="s">
        <v>1904</v>
      </c>
      <c r="ON1" s="1" t="s">
        <v>581</v>
      </c>
      <c r="OO1" s="1" t="s">
        <v>582</v>
      </c>
      <c r="OP1" s="1" t="s">
        <v>583</v>
      </c>
      <c r="OQ1" s="1" t="s">
        <v>584</v>
      </c>
      <c r="OR1" s="1" t="s">
        <v>585</v>
      </c>
      <c r="OS1" s="1" t="s">
        <v>586</v>
      </c>
      <c r="OT1" s="1" t="s">
        <v>587</v>
      </c>
      <c r="OU1" s="1" t="s">
        <v>588</v>
      </c>
      <c r="OV1" s="1" t="s">
        <v>590</v>
      </c>
      <c r="OW1" s="1" t="s">
        <v>591</v>
      </c>
      <c r="OX1" s="1" t="s">
        <v>592</v>
      </c>
      <c r="OY1" s="1" t="s">
        <v>593</v>
      </c>
      <c r="OZ1" s="1" t="s">
        <v>594</v>
      </c>
      <c r="PA1" s="1" t="s">
        <v>595</v>
      </c>
      <c r="PB1" s="1" t="s">
        <v>596</v>
      </c>
      <c r="PC1" s="1" t="s">
        <v>598</v>
      </c>
      <c r="PD1" s="1" t="s">
        <v>599</v>
      </c>
      <c r="PE1" s="1" t="s">
        <v>601</v>
      </c>
      <c r="PF1" s="1" t="s">
        <v>602</v>
      </c>
      <c r="PG1" s="1" t="s">
        <v>603</v>
      </c>
      <c r="PH1" s="1" t="s">
        <v>604</v>
      </c>
      <c r="PI1" s="1" t="s">
        <v>605</v>
      </c>
    </row>
    <row r="2" spans="1:425" x14ac:dyDescent="0.25">
      <c r="A2" s="1">
        <v>0</v>
      </c>
      <c r="B2">
        <v>48406</v>
      </c>
      <c r="C2">
        <v>30699</v>
      </c>
      <c r="D2">
        <v>46108</v>
      </c>
      <c r="E2">
        <v>3</v>
      </c>
      <c r="F2">
        <v>58285</v>
      </c>
      <c r="G2">
        <v>32945</v>
      </c>
      <c r="H2">
        <v>22088</v>
      </c>
      <c r="I2">
        <v>32511</v>
      </c>
      <c r="J2">
        <v>2</v>
      </c>
      <c r="K2">
        <v>38631</v>
      </c>
      <c r="L2">
        <v>46724</v>
      </c>
      <c r="M2">
        <v>33274</v>
      </c>
      <c r="N2">
        <v>55700</v>
      </c>
      <c r="O2">
        <v>2</v>
      </c>
      <c r="P2">
        <v>58070</v>
      </c>
      <c r="Q2">
        <v>1</v>
      </c>
      <c r="R2">
        <v>2</v>
      </c>
      <c r="S2">
        <v>57925</v>
      </c>
      <c r="T2">
        <v>39230</v>
      </c>
      <c r="U2">
        <v>55043</v>
      </c>
      <c r="V2">
        <v>5</v>
      </c>
      <c r="W2">
        <v>72342</v>
      </c>
      <c r="X2">
        <v>32105</v>
      </c>
      <c r="Y2">
        <v>21171</v>
      </c>
      <c r="Z2">
        <v>31138</v>
      </c>
      <c r="AA2">
        <v>1</v>
      </c>
      <c r="AB2">
        <v>37977</v>
      </c>
      <c r="AC2">
        <v>22313</v>
      </c>
      <c r="AD2">
        <v>15906</v>
      </c>
      <c r="AE2">
        <v>22919</v>
      </c>
      <c r="AF2">
        <v>1</v>
      </c>
      <c r="AG2">
        <v>26458</v>
      </c>
      <c r="AH2">
        <v>31310</v>
      </c>
      <c r="AI2">
        <v>23932</v>
      </c>
      <c r="AJ2">
        <v>39166</v>
      </c>
      <c r="AK2">
        <v>1</v>
      </c>
      <c r="AL2">
        <v>39498</v>
      </c>
      <c r="AM2">
        <v>1</v>
      </c>
      <c r="AN2">
        <v>1</v>
      </c>
      <c r="AO2">
        <v>1</v>
      </c>
      <c r="AP2">
        <v>38992</v>
      </c>
      <c r="AQ2">
        <v>27316</v>
      </c>
      <c r="AR2">
        <v>37103</v>
      </c>
      <c r="AS2">
        <v>1</v>
      </c>
      <c r="AT2">
        <v>48980</v>
      </c>
      <c r="AU2">
        <v>46136</v>
      </c>
      <c r="AV2">
        <v>29930</v>
      </c>
      <c r="AW2">
        <v>47417</v>
      </c>
      <c r="AX2">
        <v>2</v>
      </c>
      <c r="AY2">
        <v>55263</v>
      </c>
      <c r="AZ2">
        <v>31321</v>
      </c>
      <c r="BA2">
        <v>21684</v>
      </c>
      <c r="BB2">
        <v>34116</v>
      </c>
      <c r="BC2">
        <v>36548</v>
      </c>
      <c r="BD2">
        <v>45998</v>
      </c>
      <c r="BE2">
        <v>33701</v>
      </c>
      <c r="BF2">
        <v>61101</v>
      </c>
      <c r="BG2">
        <v>2</v>
      </c>
      <c r="BH2">
        <v>57945</v>
      </c>
      <c r="BI2">
        <v>3</v>
      </c>
      <c r="BJ2">
        <v>1</v>
      </c>
      <c r="BK2">
        <v>54435</v>
      </c>
      <c r="BL2">
        <v>37236</v>
      </c>
      <c r="BM2">
        <v>55067</v>
      </c>
      <c r="BN2">
        <v>2</v>
      </c>
      <c r="BO2">
        <v>68184</v>
      </c>
      <c r="BP2">
        <v>6</v>
      </c>
      <c r="BQ2">
        <v>1</v>
      </c>
      <c r="BR2">
        <v>1</v>
      </c>
      <c r="BS2">
        <v>8</v>
      </c>
      <c r="BT2">
        <v>2</v>
      </c>
      <c r="BU2">
        <v>7</v>
      </c>
      <c r="BV2">
        <v>28</v>
      </c>
      <c r="BW2">
        <v>1</v>
      </c>
      <c r="BX2">
        <v>1</v>
      </c>
      <c r="BY2">
        <v>2</v>
      </c>
      <c r="BZ2">
        <v>60879</v>
      </c>
      <c r="CA2">
        <v>37833</v>
      </c>
      <c r="CB2">
        <v>56647</v>
      </c>
      <c r="CC2">
        <v>1</v>
      </c>
      <c r="CD2">
        <v>73871</v>
      </c>
      <c r="CE2">
        <v>39231</v>
      </c>
      <c r="CF2">
        <v>27055</v>
      </c>
      <c r="CG2">
        <v>40504</v>
      </c>
      <c r="CH2">
        <v>47880</v>
      </c>
      <c r="CI2">
        <v>55784</v>
      </c>
      <c r="CJ2">
        <v>41020</v>
      </c>
      <c r="CK2">
        <v>67035</v>
      </c>
      <c r="CL2">
        <v>70804</v>
      </c>
      <c r="CM2">
        <v>2</v>
      </c>
      <c r="CN2">
        <v>2</v>
      </c>
      <c r="CO2">
        <v>5</v>
      </c>
      <c r="CP2">
        <v>71746</v>
      </c>
      <c r="CQ2">
        <v>49714</v>
      </c>
      <c r="CR2">
        <v>67962</v>
      </c>
      <c r="CS2">
        <v>92452</v>
      </c>
      <c r="CT2">
        <v>29985</v>
      </c>
      <c r="CU2">
        <v>19664</v>
      </c>
      <c r="CV2">
        <v>28440</v>
      </c>
      <c r="CW2">
        <v>1</v>
      </c>
      <c r="CX2">
        <v>35846</v>
      </c>
      <c r="CY2">
        <v>20545</v>
      </c>
      <c r="CZ2">
        <v>14248</v>
      </c>
      <c r="DA2">
        <v>20677</v>
      </c>
      <c r="DB2">
        <v>1</v>
      </c>
      <c r="DC2">
        <v>24266</v>
      </c>
      <c r="DD2">
        <v>28876</v>
      </c>
      <c r="DE2">
        <v>22286</v>
      </c>
      <c r="DF2">
        <v>35557</v>
      </c>
      <c r="DG2">
        <v>1</v>
      </c>
      <c r="DH2">
        <v>35926</v>
      </c>
      <c r="DI2">
        <v>1</v>
      </c>
      <c r="DJ2">
        <v>3</v>
      </c>
      <c r="DK2">
        <v>2</v>
      </c>
      <c r="DL2">
        <v>35494</v>
      </c>
      <c r="DM2">
        <v>24840</v>
      </c>
      <c r="DN2">
        <v>33489</v>
      </c>
      <c r="DO2">
        <v>43879</v>
      </c>
      <c r="DP2">
        <v>20631</v>
      </c>
      <c r="DQ2">
        <v>14493</v>
      </c>
      <c r="DR2">
        <v>21068</v>
      </c>
      <c r="DS2">
        <v>1</v>
      </c>
      <c r="DT2">
        <v>24835</v>
      </c>
      <c r="DU2">
        <v>15515</v>
      </c>
      <c r="DV2">
        <v>11803</v>
      </c>
      <c r="DW2">
        <v>16684</v>
      </c>
      <c r="DX2">
        <v>18173</v>
      </c>
      <c r="DY2">
        <v>21988</v>
      </c>
      <c r="DZ2">
        <v>18308</v>
      </c>
      <c r="EA2">
        <v>28889</v>
      </c>
      <c r="EB2">
        <v>1</v>
      </c>
      <c r="EC2">
        <v>28705</v>
      </c>
      <c r="ED2">
        <v>1</v>
      </c>
      <c r="EE2">
        <v>25387</v>
      </c>
      <c r="EF2">
        <v>19062</v>
      </c>
      <c r="EG2">
        <v>25926</v>
      </c>
      <c r="EH2">
        <v>1</v>
      </c>
      <c r="EI2">
        <v>32311</v>
      </c>
      <c r="EJ2">
        <v>33764</v>
      </c>
      <c r="EK2">
        <v>23606</v>
      </c>
      <c r="EL2">
        <v>36255</v>
      </c>
      <c r="EM2">
        <v>39884</v>
      </c>
      <c r="EN2">
        <v>24794</v>
      </c>
      <c r="EO2">
        <v>18349</v>
      </c>
      <c r="EP2">
        <v>27962</v>
      </c>
      <c r="EQ2">
        <v>2</v>
      </c>
      <c r="ER2">
        <v>28851</v>
      </c>
      <c r="ES2">
        <v>36172</v>
      </c>
      <c r="ET2">
        <v>27731</v>
      </c>
      <c r="EU2">
        <v>49558</v>
      </c>
      <c r="EV2">
        <v>2</v>
      </c>
      <c r="EW2">
        <v>45477</v>
      </c>
      <c r="EX2">
        <v>2</v>
      </c>
      <c r="EY2">
        <v>1</v>
      </c>
      <c r="EZ2">
        <v>3</v>
      </c>
      <c r="FA2">
        <v>2</v>
      </c>
      <c r="FB2">
        <v>40627</v>
      </c>
      <c r="FC2">
        <v>29811</v>
      </c>
      <c r="FD2">
        <v>43112</v>
      </c>
      <c r="FE2">
        <v>3</v>
      </c>
      <c r="FF2">
        <v>50747</v>
      </c>
      <c r="FG2">
        <v>1</v>
      </c>
      <c r="FH2">
        <v>6</v>
      </c>
      <c r="FI2">
        <v>1</v>
      </c>
      <c r="FJ2">
        <v>3</v>
      </c>
      <c r="FK2">
        <v>1</v>
      </c>
      <c r="FL2">
        <v>5</v>
      </c>
      <c r="FM2">
        <v>13</v>
      </c>
      <c r="FN2">
        <v>8</v>
      </c>
      <c r="FO2">
        <v>37837</v>
      </c>
      <c r="FP2">
        <v>25675</v>
      </c>
      <c r="FQ2">
        <v>38435</v>
      </c>
      <c r="FR2">
        <v>46883</v>
      </c>
      <c r="FS2">
        <v>26531</v>
      </c>
      <c r="FT2">
        <v>18935</v>
      </c>
      <c r="FU2">
        <v>28224</v>
      </c>
      <c r="FV2">
        <v>32284</v>
      </c>
      <c r="FW2">
        <v>38250</v>
      </c>
      <c r="FX2">
        <v>30542</v>
      </c>
      <c r="FY2">
        <v>50674</v>
      </c>
      <c r="FZ2">
        <v>4</v>
      </c>
      <c r="GA2">
        <v>50421</v>
      </c>
      <c r="GB2">
        <v>1</v>
      </c>
      <c r="GC2">
        <v>2</v>
      </c>
      <c r="GD2">
        <v>1</v>
      </c>
      <c r="GE2">
        <v>47106</v>
      </c>
      <c r="GF2">
        <v>33945</v>
      </c>
      <c r="GG2">
        <v>47661</v>
      </c>
      <c r="GH2">
        <v>3</v>
      </c>
      <c r="GI2">
        <v>61129</v>
      </c>
      <c r="GJ2">
        <v>45682</v>
      </c>
      <c r="GK2">
        <v>30409</v>
      </c>
      <c r="GL2">
        <v>47104</v>
      </c>
      <c r="GM2">
        <v>1</v>
      </c>
      <c r="GN2">
        <v>55488</v>
      </c>
      <c r="GO2">
        <v>31445</v>
      </c>
      <c r="GP2">
        <v>22021</v>
      </c>
      <c r="GQ2">
        <v>33692</v>
      </c>
      <c r="GR2">
        <v>1</v>
      </c>
      <c r="GS2">
        <v>36935</v>
      </c>
      <c r="GT2">
        <v>43755</v>
      </c>
      <c r="GU2">
        <v>32188</v>
      </c>
      <c r="GV2">
        <v>57249</v>
      </c>
      <c r="GW2">
        <v>3</v>
      </c>
      <c r="GX2">
        <v>54070</v>
      </c>
      <c r="GY2">
        <v>1</v>
      </c>
      <c r="GZ2">
        <v>1</v>
      </c>
      <c r="HA2">
        <v>3</v>
      </c>
      <c r="HB2">
        <v>2</v>
      </c>
      <c r="HC2">
        <v>56022</v>
      </c>
      <c r="HD2">
        <v>37640</v>
      </c>
      <c r="HE2">
        <v>52186</v>
      </c>
      <c r="HF2">
        <v>1</v>
      </c>
      <c r="HG2">
        <v>67441</v>
      </c>
      <c r="HH2">
        <v>31686</v>
      </c>
      <c r="HI2">
        <v>21878</v>
      </c>
      <c r="HJ2">
        <v>32503</v>
      </c>
      <c r="HK2">
        <v>1</v>
      </c>
      <c r="HL2">
        <v>38453</v>
      </c>
      <c r="HM2">
        <v>23024</v>
      </c>
      <c r="HN2">
        <v>17346</v>
      </c>
      <c r="HO2">
        <v>25710</v>
      </c>
      <c r="HP2">
        <v>26698</v>
      </c>
      <c r="HQ2">
        <v>31175</v>
      </c>
      <c r="HR2">
        <v>24831</v>
      </c>
      <c r="HS2">
        <v>42896</v>
      </c>
      <c r="HT2">
        <v>2</v>
      </c>
      <c r="HU2">
        <v>38705</v>
      </c>
      <c r="HV2">
        <v>5</v>
      </c>
      <c r="HW2">
        <v>2</v>
      </c>
      <c r="HX2">
        <v>37131</v>
      </c>
      <c r="HY2">
        <v>26362</v>
      </c>
      <c r="HZ2">
        <v>36879</v>
      </c>
      <c r="IA2">
        <v>1</v>
      </c>
      <c r="IB2">
        <v>45861</v>
      </c>
      <c r="IC2">
        <v>57491</v>
      </c>
      <c r="ID2">
        <v>39572</v>
      </c>
      <c r="IE2">
        <v>65109</v>
      </c>
      <c r="IF2">
        <v>2</v>
      </c>
      <c r="IG2">
        <v>70591</v>
      </c>
      <c r="IH2">
        <v>40879</v>
      </c>
      <c r="II2">
        <v>29076</v>
      </c>
      <c r="IJ2">
        <v>47872</v>
      </c>
      <c r="IK2">
        <v>3</v>
      </c>
      <c r="IL2">
        <v>48121</v>
      </c>
      <c r="IM2">
        <v>59608</v>
      </c>
      <c r="IN2">
        <v>44797</v>
      </c>
      <c r="IO2">
        <v>85835</v>
      </c>
      <c r="IP2">
        <v>8</v>
      </c>
      <c r="IQ2">
        <v>74310</v>
      </c>
      <c r="IR2">
        <v>1</v>
      </c>
      <c r="IS2">
        <v>3</v>
      </c>
      <c r="IT2">
        <v>2</v>
      </c>
      <c r="IU2">
        <v>71061</v>
      </c>
      <c r="IV2">
        <v>49895</v>
      </c>
      <c r="IW2">
        <v>73990</v>
      </c>
      <c r="IX2">
        <v>2</v>
      </c>
      <c r="IY2">
        <v>87040</v>
      </c>
      <c r="IZ2">
        <v>5</v>
      </c>
      <c r="JA2">
        <v>1</v>
      </c>
      <c r="JB2">
        <v>4</v>
      </c>
      <c r="JC2">
        <v>1</v>
      </c>
      <c r="JD2">
        <v>21</v>
      </c>
      <c r="JE2">
        <v>1</v>
      </c>
      <c r="JF2">
        <v>1</v>
      </c>
      <c r="JG2">
        <v>2</v>
      </c>
      <c r="JH2">
        <v>8</v>
      </c>
      <c r="JI2">
        <v>55215</v>
      </c>
      <c r="JJ2">
        <v>38160</v>
      </c>
      <c r="JK2">
        <v>58916</v>
      </c>
      <c r="JL2">
        <v>3</v>
      </c>
      <c r="JM2">
        <v>70455</v>
      </c>
      <c r="JN2">
        <v>38368</v>
      </c>
      <c r="JO2">
        <v>27532</v>
      </c>
      <c r="JP2">
        <v>43189</v>
      </c>
      <c r="JQ2">
        <v>2</v>
      </c>
      <c r="JR2">
        <v>46855</v>
      </c>
      <c r="JS2">
        <v>53964</v>
      </c>
      <c r="JT2">
        <v>38409</v>
      </c>
      <c r="JU2">
        <v>72875</v>
      </c>
      <c r="JV2">
        <v>3</v>
      </c>
      <c r="JW2">
        <v>69596</v>
      </c>
      <c r="JX2">
        <v>1</v>
      </c>
      <c r="JY2">
        <v>1</v>
      </c>
      <c r="JZ2">
        <v>3</v>
      </c>
      <c r="KA2">
        <v>71144</v>
      </c>
      <c r="KB2">
        <v>48633</v>
      </c>
      <c r="KC2">
        <v>69139</v>
      </c>
      <c r="KD2">
        <v>1</v>
      </c>
      <c r="KE2">
        <v>91321</v>
      </c>
      <c r="KF2">
        <v>1</v>
      </c>
      <c r="KG2">
        <v>3</v>
      </c>
      <c r="KH2">
        <v>1</v>
      </c>
      <c r="KI2">
        <v>1</v>
      </c>
      <c r="KJ2">
        <v>1</v>
      </c>
      <c r="KK2">
        <v>2</v>
      </c>
      <c r="KL2">
        <v>3</v>
      </c>
      <c r="KM2">
        <v>1</v>
      </c>
      <c r="KN2">
        <v>2</v>
      </c>
      <c r="KO2">
        <v>1</v>
      </c>
      <c r="KP2">
        <v>2</v>
      </c>
      <c r="KQ2">
        <v>3</v>
      </c>
      <c r="KR2">
        <v>3</v>
      </c>
      <c r="KS2">
        <v>1</v>
      </c>
      <c r="KT2">
        <v>1</v>
      </c>
      <c r="KU2">
        <v>1</v>
      </c>
      <c r="KV2">
        <v>1</v>
      </c>
      <c r="KW2">
        <v>4</v>
      </c>
      <c r="KX2">
        <v>7</v>
      </c>
      <c r="KY2">
        <v>1</v>
      </c>
      <c r="KZ2">
        <v>3</v>
      </c>
      <c r="LA2">
        <v>2</v>
      </c>
      <c r="LB2">
        <v>8</v>
      </c>
      <c r="LC2">
        <v>3</v>
      </c>
      <c r="LD2">
        <v>1</v>
      </c>
      <c r="LE2">
        <v>1</v>
      </c>
      <c r="LF2">
        <v>10</v>
      </c>
      <c r="LG2">
        <v>3</v>
      </c>
      <c r="LH2">
        <v>2</v>
      </c>
      <c r="LI2">
        <v>2</v>
      </c>
      <c r="LJ2">
        <v>8</v>
      </c>
      <c r="LK2">
        <v>2</v>
      </c>
      <c r="LL2">
        <v>59384</v>
      </c>
      <c r="LM2">
        <v>37731</v>
      </c>
      <c r="LN2">
        <v>56811</v>
      </c>
      <c r="LO2">
        <v>5</v>
      </c>
      <c r="LP2">
        <v>70518</v>
      </c>
      <c r="LQ2">
        <v>39035</v>
      </c>
      <c r="LR2">
        <v>25926</v>
      </c>
      <c r="LS2">
        <v>39190</v>
      </c>
      <c r="LT2">
        <v>3</v>
      </c>
      <c r="LU2">
        <v>46861</v>
      </c>
      <c r="LV2">
        <v>55114</v>
      </c>
      <c r="LW2">
        <v>39051</v>
      </c>
      <c r="LX2">
        <v>66395</v>
      </c>
      <c r="LY2">
        <v>69309</v>
      </c>
      <c r="LZ2">
        <v>8</v>
      </c>
      <c r="MA2">
        <v>72806</v>
      </c>
      <c r="MB2">
        <v>48287</v>
      </c>
      <c r="MC2">
        <v>67794</v>
      </c>
      <c r="MD2">
        <v>1</v>
      </c>
      <c r="ME2">
        <v>91696</v>
      </c>
      <c r="MF2">
        <v>38121</v>
      </c>
      <c r="MG2">
        <v>25539</v>
      </c>
      <c r="MH2">
        <v>36514</v>
      </c>
      <c r="MI2">
        <v>1</v>
      </c>
      <c r="MJ2">
        <v>46822</v>
      </c>
      <c r="MK2">
        <v>26644</v>
      </c>
      <c r="ML2">
        <v>19099</v>
      </c>
      <c r="MM2">
        <v>27834</v>
      </c>
      <c r="MN2">
        <v>1</v>
      </c>
      <c r="MO2">
        <v>31838</v>
      </c>
      <c r="MP2">
        <v>37291</v>
      </c>
      <c r="MQ2">
        <v>28267</v>
      </c>
      <c r="MR2">
        <v>46631</v>
      </c>
      <c r="MS2">
        <v>4</v>
      </c>
      <c r="MT2">
        <v>48173</v>
      </c>
      <c r="MU2">
        <v>2</v>
      </c>
      <c r="MV2">
        <v>2</v>
      </c>
      <c r="MW2">
        <v>2</v>
      </c>
      <c r="MX2">
        <v>46150</v>
      </c>
      <c r="MY2">
        <v>33278</v>
      </c>
      <c r="MZ2">
        <v>45728</v>
      </c>
      <c r="NA2">
        <v>3</v>
      </c>
      <c r="NB2">
        <v>60138</v>
      </c>
      <c r="NC2">
        <v>62916</v>
      </c>
      <c r="ND2">
        <v>40005</v>
      </c>
      <c r="NE2">
        <v>63928</v>
      </c>
      <c r="NF2">
        <v>1</v>
      </c>
      <c r="NG2">
        <v>94370</v>
      </c>
      <c r="NH2">
        <v>41368</v>
      </c>
      <c r="NI2">
        <v>28520</v>
      </c>
      <c r="NJ2">
        <v>45145</v>
      </c>
      <c r="NK2">
        <v>1</v>
      </c>
      <c r="NL2">
        <v>49366</v>
      </c>
      <c r="NM2">
        <v>59113</v>
      </c>
      <c r="NN2">
        <v>42498</v>
      </c>
      <c r="NO2">
        <v>79264</v>
      </c>
      <c r="NP2">
        <v>1</v>
      </c>
      <c r="NQ2">
        <v>76024</v>
      </c>
      <c r="NR2">
        <v>1</v>
      </c>
      <c r="NS2">
        <v>1</v>
      </c>
      <c r="NT2">
        <v>2</v>
      </c>
      <c r="NU2">
        <v>3</v>
      </c>
      <c r="NV2">
        <v>1</v>
      </c>
      <c r="NW2">
        <v>74648</v>
      </c>
      <c r="NX2">
        <v>51576</v>
      </c>
      <c r="NY2">
        <v>77240</v>
      </c>
      <c r="NZ2">
        <v>6</v>
      </c>
      <c r="OA2">
        <v>97200</v>
      </c>
      <c r="OB2">
        <v>1</v>
      </c>
      <c r="OC2">
        <v>1</v>
      </c>
      <c r="OD2">
        <v>8</v>
      </c>
      <c r="OE2">
        <v>1</v>
      </c>
      <c r="OF2">
        <v>1</v>
      </c>
      <c r="OG2">
        <v>2</v>
      </c>
      <c r="OH2">
        <v>1</v>
      </c>
      <c r="OI2">
        <v>8</v>
      </c>
      <c r="OJ2">
        <v>19</v>
      </c>
      <c r="OK2">
        <v>1</v>
      </c>
      <c r="OL2">
        <v>10</v>
      </c>
      <c r="OM2">
        <v>2</v>
      </c>
      <c r="ON2">
        <v>75411</v>
      </c>
      <c r="OO2">
        <v>49022</v>
      </c>
      <c r="OP2">
        <v>73147</v>
      </c>
      <c r="OQ2">
        <v>4</v>
      </c>
      <c r="OR2">
        <v>110038</v>
      </c>
      <c r="OS2">
        <v>49541</v>
      </c>
      <c r="OT2">
        <v>34107</v>
      </c>
      <c r="OU2">
        <v>51080</v>
      </c>
      <c r="OV2">
        <v>61717</v>
      </c>
      <c r="OW2">
        <v>71956</v>
      </c>
      <c r="OX2">
        <v>51593</v>
      </c>
      <c r="OY2">
        <v>89006</v>
      </c>
      <c r="OZ2">
        <v>5</v>
      </c>
      <c r="PA2">
        <v>96906</v>
      </c>
      <c r="PB2">
        <v>3</v>
      </c>
      <c r="PC2">
        <v>1</v>
      </c>
      <c r="PD2">
        <v>5</v>
      </c>
      <c r="PE2">
        <v>93786</v>
      </c>
      <c r="PF2">
        <v>64458</v>
      </c>
      <c r="PG2">
        <v>92590</v>
      </c>
      <c r="PH2">
        <v>7</v>
      </c>
      <c r="PI2">
        <v>127013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42"/>
  <sheetViews>
    <sheetView topLeftCell="O25" workbookViewId="0">
      <selection activeCell="T36" sqref="T36:T142"/>
    </sheetView>
  </sheetViews>
  <sheetFormatPr defaultRowHeight="15" x14ac:dyDescent="0.25"/>
  <sheetData>
    <row r="1" spans="1:22" x14ac:dyDescent="0.25">
      <c r="B1" s="1" t="s">
        <v>1905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M1" s="3" t="s">
        <v>2480</v>
      </c>
    </row>
    <row r="2" spans="1:22" x14ac:dyDescent="0.25">
      <c r="A2" s="1">
        <v>0</v>
      </c>
      <c r="B2">
        <v>4</v>
      </c>
      <c r="C2">
        <v>2890229</v>
      </c>
      <c r="D2">
        <v>1996034</v>
      </c>
      <c r="E2">
        <v>3091353</v>
      </c>
      <c r="F2">
        <v>212</v>
      </c>
      <c r="G2">
        <v>3534471</v>
      </c>
    </row>
    <row r="3" spans="1:22" x14ac:dyDescent="0.25">
      <c r="A3" s="1">
        <v>1</v>
      </c>
      <c r="C3">
        <v>2850708</v>
      </c>
      <c r="D3">
        <v>1992805</v>
      </c>
      <c r="E3">
        <v>3085611</v>
      </c>
      <c r="F3">
        <v>406</v>
      </c>
      <c r="G3">
        <v>3582769</v>
      </c>
    </row>
    <row r="4" spans="1:22" x14ac:dyDescent="0.25">
      <c r="A4" s="1">
        <v>2</v>
      </c>
      <c r="B4">
        <v>3</v>
      </c>
      <c r="C4">
        <v>2880028</v>
      </c>
      <c r="D4">
        <v>2060720</v>
      </c>
      <c r="E4">
        <v>3051251</v>
      </c>
      <c r="F4">
        <v>564</v>
      </c>
      <c r="G4">
        <v>3519733</v>
      </c>
      <c r="O4" s="4">
        <v>0</v>
      </c>
      <c r="P4" s="4">
        <v>5</v>
      </c>
      <c r="Q4" s="4">
        <v>15</v>
      </c>
      <c r="R4" s="4">
        <v>30</v>
      </c>
      <c r="S4" s="4">
        <v>90</v>
      </c>
      <c r="T4" s="4">
        <v>270</v>
      </c>
      <c r="U4" s="4">
        <v>540</v>
      </c>
      <c r="V4" s="4">
        <v>720</v>
      </c>
    </row>
    <row r="5" spans="1:22" x14ac:dyDescent="0.25">
      <c r="A5" s="1">
        <v>3</v>
      </c>
      <c r="B5">
        <v>1</v>
      </c>
      <c r="C5">
        <v>2782611</v>
      </c>
      <c r="D5">
        <v>2047293</v>
      </c>
      <c r="E5">
        <v>3174612</v>
      </c>
      <c r="F5">
        <v>237</v>
      </c>
      <c r="G5">
        <v>3507542</v>
      </c>
      <c r="O5" s="4" t="s">
        <v>2476</v>
      </c>
      <c r="P5" s="4" t="s">
        <v>2476</v>
      </c>
      <c r="Q5" s="4" t="s">
        <v>2476</v>
      </c>
      <c r="R5" s="4" t="s">
        <v>2476</v>
      </c>
      <c r="S5" s="4" t="s">
        <v>2476</v>
      </c>
      <c r="T5" s="4" t="s">
        <v>2476</v>
      </c>
      <c r="U5" s="4" t="s">
        <v>2476</v>
      </c>
      <c r="V5" s="4" t="s">
        <v>2476</v>
      </c>
    </row>
    <row r="6" spans="1:22" x14ac:dyDescent="0.25">
      <c r="A6" s="1">
        <v>4</v>
      </c>
      <c r="B6">
        <v>1</v>
      </c>
      <c r="C6">
        <v>2611051</v>
      </c>
      <c r="D6">
        <v>2027171</v>
      </c>
      <c r="E6">
        <v>3371730</v>
      </c>
      <c r="F6">
        <v>340</v>
      </c>
      <c r="G6">
        <v>3502002</v>
      </c>
      <c r="N6" s="4">
        <v>4</v>
      </c>
      <c r="O6">
        <v>25.106038548874761</v>
      </c>
      <c r="P6">
        <v>24.924400112752412</v>
      </c>
      <c r="Q6">
        <v>24.932223885531897</v>
      </c>
      <c r="R6">
        <v>24.881967405293157</v>
      </c>
      <c r="S6">
        <v>24.922217968225834</v>
      </c>
      <c r="T6">
        <v>24.908171034933353</v>
      </c>
      <c r="U6">
        <v>24.925571061481822</v>
      </c>
      <c r="V6">
        <v>24.844112004013024</v>
      </c>
    </row>
    <row r="7" spans="1:22" x14ac:dyDescent="0.25">
      <c r="N7" s="4">
        <v>5</v>
      </c>
      <c r="O7">
        <v>24.763155807650399</v>
      </c>
      <c r="P7">
        <v>24.313909909259891</v>
      </c>
      <c r="Q7">
        <v>23.623846902489348</v>
      </c>
      <c r="R7">
        <v>23.554288380511188</v>
      </c>
      <c r="S7">
        <v>23.523945784946157</v>
      </c>
      <c r="T7">
        <v>23.621810577107453</v>
      </c>
      <c r="U7">
        <v>23.582890735714599</v>
      </c>
      <c r="V7">
        <v>23.595677782454576</v>
      </c>
    </row>
    <row r="8" spans="1:22" x14ac:dyDescent="0.25">
      <c r="C8" s="1" t="s">
        <v>1905</v>
      </c>
      <c r="D8" s="1" t="s">
        <v>0</v>
      </c>
      <c r="E8" s="1" t="s">
        <v>1</v>
      </c>
      <c r="F8" s="1" t="s">
        <v>2</v>
      </c>
      <c r="G8" s="1" t="s">
        <v>4</v>
      </c>
      <c r="H8" s="2" t="s">
        <v>2475</v>
      </c>
      <c r="I8" s="2" t="s">
        <v>2476</v>
      </c>
      <c r="J8" s="2" t="s">
        <v>2477</v>
      </c>
      <c r="K8" s="2" t="s">
        <v>2478</v>
      </c>
      <c r="L8" s="2" t="s">
        <v>2479</v>
      </c>
      <c r="N8" s="4">
        <v>6</v>
      </c>
      <c r="O8">
        <v>25.018198825337489</v>
      </c>
      <c r="P8">
        <v>24.652222544430174</v>
      </c>
      <c r="Q8">
        <v>24.097095141226127</v>
      </c>
      <c r="R8">
        <v>24.019720271581054</v>
      </c>
      <c r="S8">
        <v>24.009270594521361</v>
      </c>
      <c r="T8">
        <v>24.104308661047149</v>
      </c>
      <c r="U8">
        <v>24.053090131448457</v>
      </c>
      <c r="V8">
        <v>24.065043526893284</v>
      </c>
    </row>
    <row r="9" spans="1:22" x14ac:dyDescent="0.25">
      <c r="B9" s="1">
        <v>0</v>
      </c>
      <c r="C9">
        <v>4</v>
      </c>
      <c r="D9">
        <v>2890229</v>
      </c>
      <c r="E9">
        <v>1996034</v>
      </c>
      <c r="F9">
        <v>3091353</v>
      </c>
      <c r="G9">
        <v>3534471</v>
      </c>
      <c r="H9">
        <f>SUM(D9:G9)</f>
        <v>11512087</v>
      </c>
      <c r="I9">
        <f>D9/H9*100</f>
        <v>25.106038548874761</v>
      </c>
      <c r="J9">
        <f>E9/H9*100</f>
        <v>17.338593775394507</v>
      </c>
      <c r="K9">
        <f>F9/H9*100</f>
        <v>26.853106652164811</v>
      </c>
      <c r="L9">
        <f>G9/H9*100</f>
        <v>30.702261023565924</v>
      </c>
      <c r="O9">
        <v>24.171273285801721</v>
      </c>
      <c r="P9">
        <v>23.911596010860535</v>
      </c>
      <c r="Q9">
        <v>23.357301530467492</v>
      </c>
      <c r="R9">
        <v>23.328490863103905</v>
      </c>
      <c r="S9">
        <v>23.268109070570894</v>
      </c>
      <c r="T9">
        <v>23.387289443424219</v>
      </c>
      <c r="U9">
        <v>23.319472189109337</v>
      </c>
      <c r="V9">
        <v>23.31618586509504</v>
      </c>
    </row>
    <row r="10" spans="1:22" x14ac:dyDescent="0.25">
      <c r="B10" s="1">
        <v>1</v>
      </c>
      <c r="D10">
        <v>2850708</v>
      </c>
      <c r="E10">
        <v>1992805</v>
      </c>
      <c r="F10">
        <v>3085611</v>
      </c>
      <c r="G10">
        <v>3582769</v>
      </c>
      <c r="H10">
        <f t="shared" ref="H10:H13" si="0">SUM(D10:G10)</f>
        <v>11511893</v>
      </c>
      <c r="I10">
        <f t="shared" ref="I10:I13" si="1">D10/H10*100</f>
        <v>24.763155807650399</v>
      </c>
      <c r="J10">
        <f t="shared" ref="J10:J13" si="2">E10/H10*100</f>
        <v>17.310836714691494</v>
      </c>
      <c r="K10">
        <f t="shared" ref="K10:K13" si="3">F10/H10*100</f>
        <v>26.803680333026026</v>
      </c>
      <c r="L10">
        <f t="shared" ref="L10:L13" si="4">G10/H10*100</f>
        <v>31.122327144632077</v>
      </c>
      <c r="O10">
        <v>22.681214674763297</v>
      </c>
      <c r="P10">
        <v>22.464771461901478</v>
      </c>
      <c r="Q10">
        <v>21.986392749440554</v>
      </c>
      <c r="R10">
        <v>21.962444847515719</v>
      </c>
      <c r="S10">
        <v>21.91540587831873</v>
      </c>
      <c r="T10">
        <v>21.992716361002145</v>
      </c>
      <c r="U10">
        <v>21.952797341446647</v>
      </c>
      <c r="V10">
        <v>21.961773124387236</v>
      </c>
    </row>
    <row r="11" spans="1:22" x14ac:dyDescent="0.25">
      <c r="B11" s="1">
        <v>2</v>
      </c>
      <c r="C11">
        <v>3</v>
      </c>
      <c r="D11">
        <v>2880028</v>
      </c>
      <c r="E11">
        <v>2060720</v>
      </c>
      <c r="F11">
        <v>3051251</v>
      </c>
      <c r="G11">
        <v>3519733</v>
      </c>
      <c r="H11">
        <f t="shared" si="0"/>
        <v>11511732</v>
      </c>
      <c r="I11">
        <f t="shared" si="1"/>
        <v>25.018198825337489</v>
      </c>
      <c r="J11">
        <f t="shared" si="2"/>
        <v>17.901042171586344</v>
      </c>
      <c r="K11">
        <f t="shared" si="3"/>
        <v>26.5055770930039</v>
      </c>
      <c r="L11">
        <f t="shared" si="4"/>
        <v>30.575181910072263</v>
      </c>
    </row>
    <row r="12" spans="1:22" x14ac:dyDescent="0.25">
      <c r="B12" s="1">
        <v>3</v>
      </c>
      <c r="C12">
        <v>1</v>
      </c>
      <c r="D12">
        <v>2782611</v>
      </c>
      <c r="E12">
        <v>2047293</v>
      </c>
      <c r="F12">
        <v>3174612</v>
      </c>
      <c r="G12">
        <v>3507542</v>
      </c>
      <c r="H12">
        <f t="shared" si="0"/>
        <v>11512058</v>
      </c>
      <c r="I12">
        <f t="shared" si="1"/>
        <v>24.171273285801721</v>
      </c>
      <c r="J12">
        <f t="shared" si="2"/>
        <v>17.783901019261716</v>
      </c>
      <c r="K12">
        <f t="shared" si="3"/>
        <v>27.576407276613789</v>
      </c>
      <c r="L12">
        <f t="shared" si="4"/>
        <v>30.468418418322774</v>
      </c>
      <c r="O12" t="s">
        <v>2477</v>
      </c>
      <c r="P12" t="s">
        <v>2477</v>
      </c>
      <c r="Q12" t="s">
        <v>2477</v>
      </c>
      <c r="R12" t="s">
        <v>2477</v>
      </c>
      <c r="S12" t="s">
        <v>2477</v>
      </c>
      <c r="T12" t="s">
        <v>2477</v>
      </c>
      <c r="U12" t="s">
        <v>2477</v>
      </c>
      <c r="V12" t="s">
        <v>2477</v>
      </c>
    </row>
    <row r="13" spans="1:22" x14ac:dyDescent="0.25">
      <c r="B13" s="1">
        <v>4</v>
      </c>
      <c r="C13">
        <v>1</v>
      </c>
      <c r="D13">
        <v>2611051</v>
      </c>
      <c r="E13">
        <v>2027171</v>
      </c>
      <c r="F13">
        <v>3371730</v>
      </c>
      <c r="G13">
        <v>3502002</v>
      </c>
      <c r="H13">
        <f t="shared" si="0"/>
        <v>11511954</v>
      </c>
      <c r="I13">
        <f t="shared" si="1"/>
        <v>22.681214674763297</v>
      </c>
      <c r="J13">
        <f t="shared" si="2"/>
        <v>17.609269460249756</v>
      </c>
      <c r="K13">
        <f t="shared" si="3"/>
        <v>29.28894608161221</v>
      </c>
      <c r="L13">
        <f t="shared" si="4"/>
        <v>30.420569783374741</v>
      </c>
      <c r="N13" s="4">
        <v>4</v>
      </c>
      <c r="O13">
        <v>17.338593775394507</v>
      </c>
      <c r="P13">
        <v>17.3211255584478</v>
      </c>
      <c r="Q13">
        <v>17.214091742579132</v>
      </c>
      <c r="R13">
        <v>17.198992827843995</v>
      </c>
      <c r="S13">
        <v>17.215899569026931</v>
      </c>
      <c r="T13">
        <v>17.199819130801995</v>
      </c>
      <c r="U13">
        <v>17.207185984847619</v>
      </c>
      <c r="V13">
        <v>17.223460400222255</v>
      </c>
    </row>
    <row r="14" spans="1:22" x14ac:dyDescent="0.25">
      <c r="N14" s="4">
        <v>5</v>
      </c>
      <c r="O14">
        <v>17.310836714691494</v>
      </c>
      <c r="P14">
        <v>17.372043546504255</v>
      </c>
      <c r="Q14">
        <v>17.555740789914108</v>
      </c>
      <c r="R14">
        <v>17.568385678411325</v>
      </c>
      <c r="S14">
        <v>17.582551425575705</v>
      </c>
      <c r="T14">
        <v>17.614871414388073</v>
      </c>
      <c r="U14">
        <v>17.582256326245378</v>
      </c>
      <c r="V14">
        <v>17.526869398221713</v>
      </c>
    </row>
    <row r="15" spans="1:22" x14ac:dyDescent="0.25">
      <c r="H15" t="s">
        <v>2475</v>
      </c>
      <c r="I15" t="s">
        <v>2476</v>
      </c>
      <c r="J15" t="s">
        <v>2477</v>
      </c>
      <c r="K15" t="s">
        <v>2478</v>
      </c>
      <c r="L15" t="s">
        <v>2479</v>
      </c>
      <c r="N15" s="4">
        <v>6</v>
      </c>
      <c r="O15">
        <v>17.901042171586344</v>
      </c>
      <c r="P15">
        <v>18.031841773537785</v>
      </c>
      <c r="Q15">
        <v>18.268036928997855</v>
      </c>
      <c r="R15">
        <v>18.279349219777895</v>
      </c>
      <c r="S15">
        <v>18.294140965422887</v>
      </c>
      <c r="T15">
        <v>18.305098799702392</v>
      </c>
      <c r="U15">
        <v>18.294504152717366</v>
      </c>
      <c r="V15">
        <v>18.235320752183181</v>
      </c>
    </row>
    <row r="16" spans="1:22" x14ac:dyDescent="0.25">
      <c r="C16" s="4" t="s">
        <v>2467</v>
      </c>
      <c r="D16" s="4" t="s">
        <v>2493</v>
      </c>
      <c r="E16" s="4"/>
      <c r="H16">
        <v>80713907</v>
      </c>
      <c r="I16">
        <v>24.932223885531897</v>
      </c>
      <c r="J16">
        <v>17.214091742579132</v>
      </c>
      <c r="K16">
        <v>29.509418990211934</v>
      </c>
      <c r="L16">
        <v>28.344265381677037</v>
      </c>
      <c r="M16">
        <v>5</v>
      </c>
      <c r="O16">
        <v>17.783901019261716</v>
      </c>
      <c r="P16">
        <v>17.893619791358443</v>
      </c>
      <c r="Q16">
        <v>18.193821634191881</v>
      </c>
      <c r="R16">
        <v>18.169071363621512</v>
      </c>
      <c r="S16">
        <v>18.222345445792946</v>
      </c>
      <c r="T16">
        <v>18.199641632741013</v>
      </c>
      <c r="U16">
        <v>18.207586615743999</v>
      </c>
      <c r="V16">
        <v>18.168228951248459</v>
      </c>
    </row>
    <row r="17" spans="3:22" x14ac:dyDescent="0.25">
      <c r="C17" t="s">
        <v>2849</v>
      </c>
      <c r="D17">
        <v>25.1060385488748</v>
      </c>
      <c r="F17">
        <f>D17/25.1060385488748/4*100</f>
        <v>25</v>
      </c>
      <c r="H17">
        <v>80712168</v>
      </c>
      <c r="I17">
        <v>23.623846902489348</v>
      </c>
      <c r="J17">
        <v>17.555740789914108</v>
      </c>
      <c r="K17">
        <v>28.300015432617297</v>
      </c>
      <c r="L17">
        <v>30.520396874979248</v>
      </c>
      <c r="O17">
        <v>17.609269460249756</v>
      </c>
      <c r="P17">
        <v>17.663535030640922</v>
      </c>
      <c r="Q17">
        <v>17.820996331202885</v>
      </c>
      <c r="R17">
        <v>17.812795416566285</v>
      </c>
      <c r="S17">
        <v>17.846076409639512</v>
      </c>
      <c r="T17">
        <v>17.837956051309419</v>
      </c>
      <c r="U17">
        <v>17.829910900964563</v>
      </c>
      <c r="V17">
        <v>17.793045626872221</v>
      </c>
    </row>
    <row r="18" spans="3:22" x14ac:dyDescent="0.25">
      <c r="C18" t="s">
        <v>2850</v>
      </c>
      <c r="D18">
        <v>24.924400112752412</v>
      </c>
      <c r="F18">
        <f t="shared" ref="F18:F24" si="5">D18/25.1060385488748/4*100</f>
        <v>24.819128736928384</v>
      </c>
      <c r="H18">
        <v>80710774</v>
      </c>
      <c r="I18">
        <v>24.097095141226127</v>
      </c>
      <c r="J18">
        <v>18.268036928997855</v>
      </c>
      <c r="K18">
        <v>27.660488053305006</v>
      </c>
      <c r="L18">
        <v>29.974379876471012</v>
      </c>
    </row>
    <row r="19" spans="3:22" x14ac:dyDescent="0.25">
      <c r="C19" t="s">
        <v>2851</v>
      </c>
      <c r="D19">
        <v>24.932223885531897</v>
      </c>
      <c r="F19">
        <f t="shared" si="5"/>
        <v>24.826919465007862</v>
      </c>
      <c r="H19">
        <v>80713900</v>
      </c>
      <c r="I19">
        <v>23.357301530467492</v>
      </c>
      <c r="J19">
        <v>18.193821634191881</v>
      </c>
      <c r="K19">
        <v>28.536684511589698</v>
      </c>
      <c r="L19">
        <v>29.912192323750929</v>
      </c>
      <c r="O19" t="s">
        <v>2478</v>
      </c>
      <c r="P19" t="s">
        <v>2478</v>
      </c>
      <c r="Q19" t="s">
        <v>2478</v>
      </c>
      <c r="R19" t="s">
        <v>2478</v>
      </c>
      <c r="S19" t="s">
        <v>2478</v>
      </c>
      <c r="T19" t="s">
        <v>2478</v>
      </c>
      <c r="U19" t="s">
        <v>2478</v>
      </c>
      <c r="V19" t="s">
        <v>2478</v>
      </c>
    </row>
    <row r="20" spans="3:22" x14ac:dyDescent="0.25">
      <c r="C20" t="s">
        <v>2852</v>
      </c>
      <c r="D20">
        <v>24.881967405293157</v>
      </c>
      <c r="F20">
        <f t="shared" si="5"/>
        <v>24.776875249409187</v>
      </c>
      <c r="H20">
        <v>80712558</v>
      </c>
      <c r="I20">
        <v>21.986392749440554</v>
      </c>
      <c r="J20">
        <v>17.820996331202885</v>
      </c>
      <c r="K20">
        <v>29.826926065210323</v>
      </c>
      <c r="L20">
        <v>30.365684854146242</v>
      </c>
      <c r="N20" s="4">
        <v>4</v>
      </c>
      <c r="O20">
        <v>26.853106652164811</v>
      </c>
      <c r="P20">
        <v>28.133985431380715</v>
      </c>
      <c r="Q20">
        <v>29.509418990211934</v>
      </c>
      <c r="R20">
        <v>29.849823211770694</v>
      </c>
      <c r="S20">
        <v>29.801548169950586</v>
      </c>
      <c r="T20">
        <v>29.674686927469558</v>
      </c>
      <c r="U20">
        <v>29.577580838233281</v>
      </c>
      <c r="V20">
        <v>29.426424307721316</v>
      </c>
    </row>
    <row r="21" spans="3:22" x14ac:dyDescent="0.25">
      <c r="C21" t="s">
        <v>2853</v>
      </c>
      <c r="D21">
        <v>24.922217968225834</v>
      </c>
      <c r="F21">
        <f t="shared" si="5"/>
        <v>24.816955808966917</v>
      </c>
      <c r="N21" s="4">
        <v>5</v>
      </c>
      <c r="O21">
        <v>26.803680333026026</v>
      </c>
      <c r="P21">
        <v>27.673520619832303</v>
      </c>
      <c r="Q21">
        <v>28.300015432617297</v>
      </c>
      <c r="R21">
        <v>28.489727132870208</v>
      </c>
      <c r="S21">
        <v>28.42923322214115</v>
      </c>
      <c r="T21">
        <v>28.289708611788228</v>
      </c>
      <c r="U21">
        <v>28.303228386173302</v>
      </c>
      <c r="V21">
        <v>28.289945604118564</v>
      </c>
    </row>
    <row r="22" spans="3:22" x14ac:dyDescent="0.25">
      <c r="C22" t="s">
        <v>2854</v>
      </c>
      <c r="D22">
        <v>24.908171034933353</v>
      </c>
      <c r="F22">
        <f t="shared" si="5"/>
        <v>24.802968204684849</v>
      </c>
      <c r="H22" t="s">
        <v>2475</v>
      </c>
      <c r="I22" t="s">
        <v>2476</v>
      </c>
      <c r="J22" t="s">
        <v>2477</v>
      </c>
      <c r="K22" t="s">
        <v>2478</v>
      </c>
      <c r="L22" t="s">
        <v>2479</v>
      </c>
      <c r="M22">
        <v>15</v>
      </c>
      <c r="N22" s="4">
        <v>6</v>
      </c>
      <c r="O22">
        <v>26.5055770930039</v>
      </c>
      <c r="P22">
        <v>27.175020861321041</v>
      </c>
      <c r="Q22">
        <v>27.660488053305006</v>
      </c>
      <c r="R22">
        <v>27.833586448744661</v>
      </c>
      <c r="S22">
        <v>27.775501324352515</v>
      </c>
      <c r="T22">
        <v>27.682970435288411</v>
      </c>
      <c r="U22">
        <v>27.659257070922944</v>
      </c>
      <c r="V22">
        <v>27.66666464893957</v>
      </c>
    </row>
    <row r="23" spans="3:22" x14ac:dyDescent="0.25">
      <c r="C23" t="s">
        <v>2855</v>
      </c>
      <c r="D23">
        <v>24.925571061481822</v>
      </c>
      <c r="F23">
        <f t="shared" si="5"/>
        <v>24.820294740006815</v>
      </c>
      <c r="H23">
        <v>21122386</v>
      </c>
      <c r="I23">
        <v>24.924400112752412</v>
      </c>
      <c r="J23">
        <v>17.3211255584478</v>
      </c>
      <c r="K23">
        <v>28.133985431380715</v>
      </c>
      <c r="L23">
        <v>29.620488897419072</v>
      </c>
      <c r="O23">
        <v>27.576407276613789</v>
      </c>
      <c r="P23">
        <v>28.111289700246424</v>
      </c>
      <c r="Q23">
        <v>28.536684511589698</v>
      </c>
      <c r="R23">
        <v>28.689349745468718</v>
      </c>
      <c r="S23">
        <v>28.678603371941382</v>
      </c>
      <c r="T23">
        <v>28.579317060456244</v>
      </c>
      <c r="U23">
        <v>28.536890716179652</v>
      </c>
      <c r="V23">
        <v>28.579091608805218</v>
      </c>
    </row>
    <row r="24" spans="3:22" x14ac:dyDescent="0.25">
      <c r="C24" t="s">
        <v>2856</v>
      </c>
      <c r="D24">
        <v>24.844112004013024</v>
      </c>
      <c r="F24">
        <f t="shared" si="5"/>
        <v>24.73917973523394</v>
      </c>
      <c r="H24">
        <v>21121971</v>
      </c>
      <c r="I24">
        <v>24.313909909259891</v>
      </c>
      <c r="J24">
        <v>17.372043546504255</v>
      </c>
      <c r="K24">
        <v>27.673520619832303</v>
      </c>
      <c r="L24">
        <v>30.640525924403551</v>
      </c>
      <c r="O24">
        <v>29.28894608161221</v>
      </c>
      <c r="P24">
        <v>29.668564838311379</v>
      </c>
      <c r="Q24">
        <v>29.826926065210323</v>
      </c>
      <c r="R24">
        <v>29.900446382468289</v>
      </c>
      <c r="S24">
        <v>29.84874958198192</v>
      </c>
      <c r="T24">
        <v>29.789390788852728</v>
      </c>
      <c r="U24">
        <v>29.796549110503793</v>
      </c>
      <c r="V24">
        <v>29.874847528076852</v>
      </c>
    </row>
    <row r="25" spans="3:22" x14ac:dyDescent="0.25">
      <c r="H25">
        <v>21121625</v>
      </c>
      <c r="I25">
        <v>24.652222544430174</v>
      </c>
      <c r="J25">
        <v>18.031841773537785</v>
      </c>
      <c r="K25">
        <v>27.175020861321041</v>
      </c>
      <c r="L25">
        <v>30.140914820711</v>
      </c>
    </row>
    <row r="26" spans="3:22" x14ac:dyDescent="0.25">
      <c r="C26" t="s">
        <v>2857</v>
      </c>
      <c r="D26">
        <v>17.3385937753945</v>
      </c>
      <c r="F26">
        <f>D26/17.3385937753945/4*100</f>
        <v>25</v>
      </c>
      <c r="H26">
        <v>21122350</v>
      </c>
      <c r="I26">
        <v>23.911596010860535</v>
      </c>
      <c r="J26">
        <v>17.893619791358443</v>
      </c>
      <c r="K26">
        <v>28.111289700246424</v>
      </c>
      <c r="L26">
        <v>30.083494497534602</v>
      </c>
      <c r="O26" t="s">
        <v>2479</v>
      </c>
      <c r="P26" t="s">
        <v>2479</v>
      </c>
      <c r="Q26" t="s">
        <v>2479</v>
      </c>
      <c r="R26" t="s">
        <v>2479</v>
      </c>
      <c r="S26" t="s">
        <v>2479</v>
      </c>
      <c r="T26" t="s">
        <v>2479</v>
      </c>
      <c r="U26" t="s">
        <v>2479</v>
      </c>
      <c r="V26" t="s">
        <v>2479</v>
      </c>
    </row>
    <row r="27" spans="3:22" x14ac:dyDescent="0.25">
      <c r="C27" t="s">
        <v>2858</v>
      </c>
      <c r="D27">
        <v>17.3211255584478</v>
      </c>
      <c r="F27">
        <f t="shared" ref="F27:F33" si="6">D27/17.3385937753945/4*100</f>
        <v>24.974813100224587</v>
      </c>
      <c r="H27">
        <v>21122080</v>
      </c>
      <c r="I27">
        <v>22.464771461901478</v>
      </c>
      <c r="J27">
        <v>17.663535030640922</v>
      </c>
      <c r="K27">
        <v>29.668564838311379</v>
      </c>
      <c r="L27">
        <v>30.203128669146224</v>
      </c>
      <c r="N27" s="4">
        <v>4</v>
      </c>
      <c r="O27">
        <v>30.702261023565924</v>
      </c>
      <c r="P27">
        <v>29.620488897419072</v>
      </c>
      <c r="Q27">
        <v>28.344265381677037</v>
      </c>
      <c r="R27">
        <v>28.069216555092158</v>
      </c>
      <c r="S27">
        <v>28.060334292796647</v>
      </c>
      <c r="T27">
        <v>28.217322906795093</v>
      </c>
      <c r="U27">
        <v>28.289662115437274</v>
      </c>
      <c r="V27">
        <v>28.506003288043402</v>
      </c>
    </row>
    <row r="28" spans="3:22" x14ac:dyDescent="0.25">
      <c r="C28" t="s">
        <v>2859</v>
      </c>
      <c r="D28">
        <v>17.214091742579132</v>
      </c>
      <c r="F28">
        <f t="shared" si="6"/>
        <v>24.820484241069117</v>
      </c>
      <c r="N28" s="4">
        <v>5</v>
      </c>
      <c r="O28">
        <v>31.122327144632077</v>
      </c>
      <c r="P28">
        <v>30.640525924403551</v>
      </c>
      <c r="Q28">
        <v>30.520396874979248</v>
      </c>
      <c r="R28">
        <v>30.387598808207279</v>
      </c>
      <c r="S28">
        <v>30.464269567336995</v>
      </c>
      <c r="T28">
        <v>30.473609396716238</v>
      </c>
      <c r="U28">
        <v>30.53162455186672</v>
      </c>
      <c r="V28">
        <v>30.587507215205147</v>
      </c>
    </row>
    <row r="29" spans="3:22" x14ac:dyDescent="0.25">
      <c r="C29" t="s">
        <v>2860</v>
      </c>
      <c r="D29">
        <v>17.198992827843995</v>
      </c>
      <c r="F29">
        <f t="shared" si="6"/>
        <v>24.798713567318512</v>
      </c>
      <c r="H29" t="s">
        <v>2475</v>
      </c>
      <c r="I29" t="s">
        <v>2476</v>
      </c>
      <c r="J29" t="s">
        <v>2477</v>
      </c>
      <c r="K29" t="s">
        <v>2478</v>
      </c>
      <c r="L29" t="s">
        <v>2479</v>
      </c>
      <c r="M29">
        <v>30</v>
      </c>
      <c r="N29" s="4">
        <v>6</v>
      </c>
      <c r="O29">
        <v>30.575181910072263</v>
      </c>
      <c r="P29">
        <v>30.140914820711</v>
      </c>
      <c r="Q29">
        <v>29.974379876471012</v>
      </c>
      <c r="R29">
        <v>29.867344059896389</v>
      </c>
      <c r="S29">
        <v>29.921087115703237</v>
      </c>
      <c r="T29">
        <v>29.907622103962051</v>
      </c>
      <c r="U29">
        <v>29.993148644911237</v>
      </c>
      <c r="V29">
        <v>30.032971071983962</v>
      </c>
    </row>
    <row r="30" spans="3:22" x14ac:dyDescent="0.25">
      <c r="C30" t="s">
        <v>2861</v>
      </c>
      <c r="D30">
        <v>17.215899569026931</v>
      </c>
      <c r="F30">
        <f t="shared" si="6"/>
        <v>24.823090891976364</v>
      </c>
      <c r="H30">
        <v>52222651</v>
      </c>
      <c r="I30">
        <v>24.881967405293157</v>
      </c>
      <c r="J30">
        <v>17.198992827843995</v>
      </c>
      <c r="K30">
        <v>29.849823211770694</v>
      </c>
      <c r="L30">
        <v>28.069216555092158</v>
      </c>
      <c r="O30">
        <v>30.468418418322774</v>
      </c>
      <c r="P30">
        <v>30.083494497534602</v>
      </c>
      <c r="Q30">
        <v>29.912192323750929</v>
      </c>
      <c r="R30">
        <v>29.813088027805861</v>
      </c>
      <c r="S30">
        <v>29.830942111694782</v>
      </c>
      <c r="T30">
        <v>29.833751863378527</v>
      </c>
      <c r="U30">
        <v>29.936050478967012</v>
      </c>
      <c r="V30">
        <v>29.93649357485128</v>
      </c>
    </row>
    <row r="31" spans="3:22" x14ac:dyDescent="0.25">
      <c r="C31" t="s">
        <v>2862</v>
      </c>
      <c r="D31">
        <v>17.199819130801995</v>
      </c>
      <c r="F31">
        <f t="shared" si="6"/>
        <v>24.799904988850013</v>
      </c>
      <c r="H31">
        <v>52221497</v>
      </c>
      <c r="I31">
        <v>23.554288380511188</v>
      </c>
      <c r="J31">
        <v>17.568385678411325</v>
      </c>
      <c r="K31">
        <v>28.489727132870208</v>
      </c>
      <c r="L31">
        <v>30.387598808207279</v>
      </c>
      <c r="O31">
        <v>30.420569783374741</v>
      </c>
      <c r="P31">
        <v>30.203128669146224</v>
      </c>
      <c r="Q31">
        <v>30.365684854146242</v>
      </c>
      <c r="R31">
        <v>30.324313353449707</v>
      </c>
      <c r="S31">
        <v>30.389768130059842</v>
      </c>
      <c r="T31">
        <v>30.379936798835704</v>
      </c>
      <c r="U31">
        <v>30.420742647084992</v>
      </c>
      <c r="V31">
        <v>30.370333720663687</v>
      </c>
    </row>
    <row r="32" spans="3:22" x14ac:dyDescent="0.25">
      <c r="C32" t="s">
        <v>2863</v>
      </c>
      <c r="D32">
        <v>17.207185984847619</v>
      </c>
      <c r="F32">
        <f t="shared" si="6"/>
        <v>24.810527035454623</v>
      </c>
      <c r="H32">
        <v>52220579</v>
      </c>
      <c r="I32">
        <v>24.019720271581054</v>
      </c>
      <c r="J32">
        <v>18.279349219777895</v>
      </c>
      <c r="K32">
        <v>27.833586448744661</v>
      </c>
      <c r="L32">
        <v>29.867344059896389</v>
      </c>
    </row>
    <row r="33" spans="3:21" x14ac:dyDescent="0.25">
      <c r="C33" t="s">
        <v>2864</v>
      </c>
      <c r="D33">
        <v>17.223460400222255</v>
      </c>
      <c r="F33">
        <f t="shared" si="6"/>
        <v>24.833992628433869</v>
      </c>
      <c r="H33">
        <v>52222658</v>
      </c>
      <c r="I33">
        <v>23.328490863103905</v>
      </c>
      <c r="J33">
        <v>18.169071363621512</v>
      </c>
      <c r="K33">
        <v>28.689349745468718</v>
      </c>
      <c r="L33">
        <v>29.813088027805861</v>
      </c>
    </row>
    <row r="34" spans="3:21" x14ac:dyDescent="0.25">
      <c r="H34">
        <v>52221809</v>
      </c>
      <c r="I34">
        <v>21.962444847515719</v>
      </c>
      <c r="J34">
        <v>17.812795416566285</v>
      </c>
      <c r="K34">
        <v>29.900446382468289</v>
      </c>
      <c r="L34">
        <v>30.324313353449707</v>
      </c>
    </row>
    <row r="35" spans="3:21" x14ac:dyDescent="0.25">
      <c r="C35" t="s">
        <v>2865</v>
      </c>
      <c r="D35">
        <v>26.853106652164801</v>
      </c>
      <c r="F35">
        <f>D35/26.8531066521648/4*100</f>
        <v>25</v>
      </c>
      <c r="S35" s="4" t="s">
        <v>2467</v>
      </c>
      <c r="T35" s="4" t="s">
        <v>2493</v>
      </c>
      <c r="U35" s="4"/>
    </row>
    <row r="36" spans="3:21" x14ac:dyDescent="0.25">
      <c r="C36" t="s">
        <v>2866</v>
      </c>
      <c r="D36">
        <v>28.133985431380715</v>
      </c>
      <c r="F36">
        <f t="shared" ref="F36:F42" si="7">D36/26.8531066521648/4*100</f>
        <v>26.192486586196029</v>
      </c>
      <c r="H36" t="s">
        <v>2475</v>
      </c>
      <c r="I36" t="s">
        <v>2476</v>
      </c>
      <c r="J36" t="s">
        <v>2477</v>
      </c>
      <c r="K36" t="s">
        <v>2478</v>
      </c>
      <c r="L36" t="s">
        <v>2479</v>
      </c>
      <c r="M36">
        <v>90</v>
      </c>
      <c r="S36" t="s">
        <v>2849</v>
      </c>
      <c r="T36">
        <v>25</v>
      </c>
    </row>
    <row r="37" spans="3:21" x14ac:dyDescent="0.25">
      <c r="C37" t="s">
        <v>2867</v>
      </c>
      <c r="D37">
        <v>29.509418990211934</v>
      </c>
      <c r="F37">
        <f t="shared" si="7"/>
        <v>27.473002819054638</v>
      </c>
      <c r="H37">
        <v>106375789</v>
      </c>
      <c r="I37">
        <v>24.922217968225834</v>
      </c>
      <c r="J37">
        <v>17.215899569026931</v>
      </c>
      <c r="K37">
        <v>29.801548169950586</v>
      </c>
      <c r="L37">
        <v>28.060334292796647</v>
      </c>
      <c r="S37" t="s">
        <v>2850</v>
      </c>
      <c r="T37">
        <v>24.819128736928384</v>
      </c>
    </row>
    <row r="38" spans="3:21" x14ac:dyDescent="0.25">
      <c r="C38" t="s">
        <v>2868</v>
      </c>
      <c r="D38">
        <v>29.849823211770694</v>
      </c>
      <c r="F38">
        <f t="shared" si="7"/>
        <v>27.789916077889178</v>
      </c>
      <c r="H38">
        <v>106373481</v>
      </c>
      <c r="I38">
        <v>23.523945784946157</v>
      </c>
      <c r="J38">
        <v>17.582551425575705</v>
      </c>
      <c r="K38">
        <v>28.42923322214115</v>
      </c>
      <c r="L38">
        <v>30.464269567336995</v>
      </c>
      <c r="S38" t="s">
        <v>2851</v>
      </c>
      <c r="T38">
        <v>24.826919465007862</v>
      </c>
    </row>
    <row r="39" spans="3:21" x14ac:dyDescent="0.25">
      <c r="C39" t="s">
        <v>2869</v>
      </c>
      <c r="D39">
        <v>29.801548169950586</v>
      </c>
      <c r="F39">
        <f t="shared" si="7"/>
        <v>27.744972449536014</v>
      </c>
      <c r="H39">
        <v>106371603</v>
      </c>
      <c r="I39">
        <v>24.009270594521361</v>
      </c>
      <c r="J39">
        <v>18.294140965422887</v>
      </c>
      <c r="K39">
        <v>27.775501324352515</v>
      </c>
      <c r="L39">
        <v>29.921087115703237</v>
      </c>
      <c r="S39" t="s">
        <v>2852</v>
      </c>
      <c r="T39">
        <v>24.776875249409187</v>
      </c>
    </row>
    <row r="40" spans="3:21" x14ac:dyDescent="0.25">
      <c r="C40" t="s">
        <v>2870</v>
      </c>
      <c r="D40">
        <v>29.674686927469558</v>
      </c>
      <c r="F40">
        <f t="shared" si="7"/>
        <v>27.626865777443754</v>
      </c>
      <c r="H40">
        <v>106375752</v>
      </c>
      <c r="I40">
        <v>23.268109070570894</v>
      </c>
      <c r="J40">
        <v>18.222345445792946</v>
      </c>
      <c r="K40">
        <v>28.678603371941382</v>
      </c>
      <c r="L40">
        <v>29.830942111694782</v>
      </c>
      <c r="S40" t="s">
        <v>2853</v>
      </c>
      <c r="T40">
        <v>24.816955808966917</v>
      </c>
    </row>
    <row r="41" spans="3:21" x14ac:dyDescent="0.25">
      <c r="C41" t="s">
        <v>2871</v>
      </c>
      <c r="D41">
        <v>29.577580838233281</v>
      </c>
      <c r="F41">
        <f t="shared" si="7"/>
        <v>27.53646088454429</v>
      </c>
      <c r="H41">
        <v>106373987</v>
      </c>
      <c r="I41">
        <v>21.91540587831873</v>
      </c>
      <c r="J41">
        <v>17.846076409639512</v>
      </c>
      <c r="K41">
        <v>29.84874958198192</v>
      </c>
      <c r="L41">
        <v>30.389768130059842</v>
      </c>
      <c r="S41" t="s">
        <v>2854</v>
      </c>
      <c r="T41">
        <v>24.802968204684849</v>
      </c>
    </row>
    <row r="42" spans="3:21" x14ac:dyDescent="0.25">
      <c r="C42" t="s">
        <v>2872</v>
      </c>
      <c r="D42">
        <v>29.426424307721316</v>
      </c>
      <c r="F42">
        <f t="shared" si="7"/>
        <v>27.395735518509422</v>
      </c>
      <c r="S42" t="s">
        <v>2855</v>
      </c>
      <c r="T42">
        <v>24.820294740006815</v>
      </c>
    </row>
    <row r="43" spans="3:21" x14ac:dyDescent="0.25">
      <c r="H43" t="s">
        <v>2475</v>
      </c>
      <c r="I43" t="s">
        <v>2476</v>
      </c>
      <c r="J43" t="s">
        <v>2477</v>
      </c>
      <c r="K43" t="s">
        <v>2478</v>
      </c>
      <c r="L43" t="s">
        <v>2479</v>
      </c>
      <c r="M43">
        <v>270</v>
      </c>
      <c r="S43" t="s">
        <v>2856</v>
      </c>
      <c r="T43">
        <v>24.73917973523394</v>
      </c>
    </row>
    <row r="44" spans="3:21" x14ac:dyDescent="0.25">
      <c r="C44" t="s">
        <v>2873</v>
      </c>
      <c r="D44">
        <v>30.702261023565899</v>
      </c>
      <c r="F44">
        <f>D44/30.7022610235659/4*100</f>
        <v>25</v>
      </c>
      <c r="H44">
        <v>40161620</v>
      </c>
      <c r="I44">
        <v>24.908171034933353</v>
      </c>
      <c r="J44">
        <v>17.199819130801995</v>
      </c>
      <c r="K44">
        <v>29.674686927469558</v>
      </c>
      <c r="L44">
        <v>28.217322906795093</v>
      </c>
    </row>
    <row r="45" spans="3:21" x14ac:dyDescent="0.25">
      <c r="C45" t="s">
        <v>2874</v>
      </c>
      <c r="D45">
        <v>29.620488897419072</v>
      </c>
      <c r="F45">
        <f t="shared" ref="F45:F51" si="8">D45/30.7022610235659/4*100</f>
        <v>24.11914294739034</v>
      </c>
      <c r="H45">
        <v>40160753</v>
      </c>
      <c r="I45">
        <v>23.621810577107453</v>
      </c>
      <c r="J45">
        <v>17.614871414388073</v>
      </c>
      <c r="K45">
        <v>28.289708611788228</v>
      </c>
      <c r="L45">
        <v>30.473609396716238</v>
      </c>
      <c r="S45" t="s">
        <v>2857</v>
      </c>
      <c r="T45">
        <v>25</v>
      </c>
    </row>
    <row r="46" spans="3:21" x14ac:dyDescent="0.25">
      <c r="C46" t="s">
        <v>2875</v>
      </c>
      <c r="D46">
        <v>28.344265381677037</v>
      </c>
      <c r="F46">
        <f t="shared" si="8"/>
        <v>23.079949518962987</v>
      </c>
      <c r="H46">
        <v>40160040</v>
      </c>
      <c r="I46">
        <v>24.104308661047149</v>
      </c>
      <c r="J46">
        <v>18.305098799702392</v>
      </c>
      <c r="K46">
        <v>27.682970435288411</v>
      </c>
      <c r="L46">
        <v>29.907622103962051</v>
      </c>
      <c r="S46" t="s">
        <v>2858</v>
      </c>
      <c r="T46">
        <v>24.974813100224587</v>
      </c>
    </row>
    <row r="47" spans="3:21" x14ac:dyDescent="0.25">
      <c r="C47" t="s">
        <v>2876</v>
      </c>
      <c r="D47">
        <v>28.069216555092158</v>
      </c>
      <c r="F47">
        <f t="shared" si="8"/>
        <v>22.85598488458821</v>
      </c>
      <c r="H47">
        <v>40161593</v>
      </c>
      <c r="I47">
        <v>23.387289443424219</v>
      </c>
      <c r="J47">
        <v>18.199641632741013</v>
      </c>
      <c r="K47">
        <v>28.579317060456244</v>
      </c>
      <c r="L47">
        <v>29.833751863378527</v>
      </c>
      <c r="S47" t="s">
        <v>2859</v>
      </c>
      <c r="T47">
        <v>24.820484241069117</v>
      </c>
    </row>
    <row r="48" spans="3:21" x14ac:dyDescent="0.25">
      <c r="C48" t="s">
        <v>2877</v>
      </c>
      <c r="D48">
        <v>28.060334292796647</v>
      </c>
      <c r="F48">
        <f t="shared" si="8"/>
        <v>22.848752304641824</v>
      </c>
      <c r="H48">
        <v>40160969</v>
      </c>
      <c r="I48">
        <v>21.992716361002145</v>
      </c>
      <c r="J48">
        <v>17.837956051309419</v>
      </c>
      <c r="K48">
        <v>29.789390788852728</v>
      </c>
      <c r="L48">
        <v>30.379936798835704</v>
      </c>
      <c r="S48" t="s">
        <v>2860</v>
      </c>
      <c r="T48">
        <v>24.798713567318512</v>
      </c>
    </row>
    <row r="49" spans="3:20" x14ac:dyDescent="0.25">
      <c r="C49" t="s">
        <v>2878</v>
      </c>
      <c r="D49">
        <v>28.217322906795093</v>
      </c>
      <c r="F49">
        <f t="shared" si="8"/>
        <v>22.976583780862704</v>
      </c>
      <c r="S49" t="s">
        <v>2861</v>
      </c>
      <c r="T49">
        <v>24.823090891976364</v>
      </c>
    </row>
    <row r="50" spans="3:20" x14ac:dyDescent="0.25">
      <c r="C50" t="s">
        <v>2879</v>
      </c>
      <c r="D50">
        <v>28.289662115437274</v>
      </c>
      <c r="F50">
        <f t="shared" si="8"/>
        <v>23.035487593017333</v>
      </c>
      <c r="H50" t="s">
        <v>2475</v>
      </c>
      <c r="I50" t="s">
        <v>2476</v>
      </c>
      <c r="J50" t="s">
        <v>2477</v>
      </c>
      <c r="K50" t="s">
        <v>2478</v>
      </c>
      <c r="L50" t="s">
        <v>2479</v>
      </c>
      <c r="M50">
        <v>540</v>
      </c>
      <c r="S50" t="s">
        <v>2862</v>
      </c>
      <c r="T50">
        <v>24.799904988850013</v>
      </c>
    </row>
    <row r="51" spans="3:20" x14ac:dyDescent="0.25">
      <c r="C51" t="s">
        <v>2880</v>
      </c>
      <c r="D51">
        <v>28.506003288043402</v>
      </c>
      <c r="F51">
        <f t="shared" si="8"/>
        <v>23.211648212295561</v>
      </c>
      <c r="H51">
        <v>74458270</v>
      </c>
      <c r="I51">
        <v>24.925571061481822</v>
      </c>
      <c r="J51">
        <v>17.207185984847619</v>
      </c>
      <c r="K51">
        <v>29.577580838233281</v>
      </c>
      <c r="L51">
        <v>28.289662115437274</v>
      </c>
      <c r="S51" t="s">
        <v>2863</v>
      </c>
      <c r="T51">
        <v>24.810527035454623</v>
      </c>
    </row>
    <row r="52" spans="3:20" x14ac:dyDescent="0.25">
      <c r="H52">
        <v>74456644</v>
      </c>
      <c r="I52">
        <v>23.582890735714599</v>
      </c>
      <c r="J52">
        <v>17.582256326245378</v>
      </c>
      <c r="K52">
        <v>28.303228386173302</v>
      </c>
      <c r="L52">
        <v>30.53162455186672</v>
      </c>
      <c r="S52" t="s">
        <v>2864</v>
      </c>
      <c r="T52">
        <v>24.833992628433869</v>
      </c>
    </row>
    <row r="53" spans="3:20" x14ac:dyDescent="0.25">
      <c r="C53" t="s">
        <v>2881</v>
      </c>
      <c r="D53">
        <v>24.763155807650399</v>
      </c>
      <c r="F53">
        <f>D53/24.7631558076504/4*100</f>
        <v>25</v>
      </c>
      <c r="H53">
        <v>74455344</v>
      </c>
      <c r="I53">
        <v>24.053090131448457</v>
      </c>
      <c r="J53">
        <v>18.294504152717366</v>
      </c>
      <c r="K53">
        <v>27.659257070922944</v>
      </c>
      <c r="L53">
        <v>29.993148644911237</v>
      </c>
    </row>
    <row r="54" spans="3:20" x14ac:dyDescent="0.25">
      <c r="C54" t="s">
        <v>2882</v>
      </c>
      <c r="D54">
        <v>24.313909909259891</v>
      </c>
      <c r="F54">
        <f t="shared" ref="F54:F60" si="9">D54/24.7631558076504/4*100</f>
        <v>24.546457343845773</v>
      </c>
      <c r="H54">
        <v>74458259</v>
      </c>
      <c r="I54">
        <v>23.319472189109337</v>
      </c>
      <c r="J54">
        <v>18.207586615743999</v>
      </c>
      <c r="K54">
        <v>28.536890716179652</v>
      </c>
      <c r="L54">
        <v>29.936050478967012</v>
      </c>
      <c r="S54" t="s">
        <v>2865</v>
      </c>
      <c r="T54">
        <v>25</v>
      </c>
    </row>
    <row r="55" spans="3:20" x14ac:dyDescent="0.25">
      <c r="C55" t="s">
        <v>2883</v>
      </c>
      <c r="D55">
        <v>23.623846902489348</v>
      </c>
      <c r="F55">
        <f t="shared" si="9"/>
        <v>23.849794313363454</v>
      </c>
      <c r="H55">
        <v>74457035</v>
      </c>
      <c r="I55">
        <v>21.952797341446647</v>
      </c>
      <c r="J55">
        <v>17.829910900964563</v>
      </c>
      <c r="K55">
        <v>29.796549110503793</v>
      </c>
      <c r="L55">
        <v>30.420742647084992</v>
      </c>
      <c r="S55" t="s">
        <v>2866</v>
      </c>
      <c r="T55">
        <v>26.192486586196029</v>
      </c>
    </row>
    <row r="56" spans="3:20" x14ac:dyDescent="0.25">
      <c r="C56" t="s">
        <v>2884</v>
      </c>
      <c r="D56">
        <v>23.554288380511188</v>
      </c>
      <c r="F56">
        <f t="shared" si="9"/>
        <v>23.779570507360638</v>
      </c>
      <c r="S56" t="s">
        <v>2867</v>
      </c>
      <c r="T56">
        <v>27.473002819054638</v>
      </c>
    </row>
    <row r="57" spans="3:20" x14ac:dyDescent="0.25">
      <c r="C57" t="s">
        <v>2885</v>
      </c>
      <c r="D57">
        <v>23.523945784946157</v>
      </c>
      <c r="F57">
        <f t="shared" si="9"/>
        <v>23.748937703730196</v>
      </c>
      <c r="H57" t="s">
        <v>2475</v>
      </c>
      <c r="I57" t="s">
        <v>2476</v>
      </c>
      <c r="J57" t="s">
        <v>2477</v>
      </c>
      <c r="K57" t="s">
        <v>2478</v>
      </c>
      <c r="L57" t="s">
        <v>2479</v>
      </c>
      <c r="M57">
        <v>720</v>
      </c>
      <c r="S57" t="s">
        <v>2868</v>
      </c>
      <c r="T57">
        <v>27.789916077889178</v>
      </c>
    </row>
    <row r="58" spans="3:20" x14ac:dyDescent="0.25">
      <c r="C58" t="s">
        <v>2886</v>
      </c>
      <c r="D58">
        <v>23.621810577107453</v>
      </c>
      <c r="F58">
        <f t="shared" si="9"/>
        <v>23.847738511795079</v>
      </c>
      <c r="H58">
        <v>87395440</v>
      </c>
      <c r="I58">
        <v>24.844112004013024</v>
      </c>
      <c r="J58">
        <v>17.223460400222255</v>
      </c>
      <c r="K58">
        <v>29.426424307721316</v>
      </c>
      <c r="L58">
        <v>28.506003288043402</v>
      </c>
      <c r="S58" t="s">
        <v>2869</v>
      </c>
      <c r="T58">
        <v>27.744972449536014</v>
      </c>
    </row>
    <row r="59" spans="3:20" x14ac:dyDescent="0.25">
      <c r="C59" t="s">
        <v>2887</v>
      </c>
      <c r="D59">
        <v>23.582890735714599</v>
      </c>
      <c r="F59">
        <f t="shared" si="9"/>
        <v>23.808446426312145</v>
      </c>
      <c r="H59">
        <v>87393565</v>
      </c>
      <c r="I59">
        <v>23.595677782454576</v>
      </c>
      <c r="J59">
        <v>17.526869398221713</v>
      </c>
      <c r="K59">
        <v>28.289945604118564</v>
      </c>
      <c r="L59">
        <v>30.587507215205147</v>
      </c>
      <c r="S59" t="s">
        <v>2870</v>
      </c>
      <c r="T59">
        <v>27.626865777443754</v>
      </c>
    </row>
    <row r="60" spans="3:20" x14ac:dyDescent="0.25">
      <c r="C60" t="s">
        <v>2888</v>
      </c>
      <c r="D60">
        <v>23.595677782454576</v>
      </c>
      <c r="F60">
        <f t="shared" si="9"/>
        <v>23.821355773205671</v>
      </c>
      <c r="H60">
        <v>87392063</v>
      </c>
      <c r="I60">
        <v>24.065043526893284</v>
      </c>
      <c r="J60">
        <v>18.235320752183181</v>
      </c>
      <c r="K60">
        <v>27.66666464893957</v>
      </c>
      <c r="L60">
        <v>30.032971071983962</v>
      </c>
      <c r="S60" t="s">
        <v>2871</v>
      </c>
      <c r="T60">
        <v>27.53646088454429</v>
      </c>
    </row>
    <row r="61" spans="3:20" x14ac:dyDescent="0.25">
      <c r="H61">
        <v>87395409</v>
      </c>
      <c r="I61">
        <v>23.31618586509504</v>
      </c>
      <c r="J61">
        <v>18.168228951248459</v>
      </c>
      <c r="K61">
        <v>28.579091608805218</v>
      </c>
      <c r="L61">
        <v>29.93649357485128</v>
      </c>
      <c r="S61" t="s">
        <v>2872</v>
      </c>
      <c r="T61">
        <v>27.395735518509422</v>
      </c>
    </row>
    <row r="62" spans="3:20" x14ac:dyDescent="0.25">
      <c r="C62" t="s">
        <v>2889</v>
      </c>
      <c r="D62">
        <v>17.310836714691501</v>
      </c>
      <c r="F62">
        <f>D62/17.3108367146915/4*100</f>
        <v>25</v>
      </c>
      <c r="H62">
        <v>87393959</v>
      </c>
      <c r="I62">
        <v>21.961773124387236</v>
      </c>
      <c r="J62">
        <v>17.793045626872221</v>
      </c>
      <c r="K62">
        <v>29.874847528076852</v>
      </c>
      <c r="L62">
        <v>30.370333720663687</v>
      </c>
    </row>
    <row r="63" spans="3:20" x14ac:dyDescent="0.25">
      <c r="C63" t="s">
        <v>2890</v>
      </c>
      <c r="D63">
        <v>17.372043546504255</v>
      </c>
      <c r="F63">
        <f t="shared" ref="F63:F69" si="10">D63/17.3108367146915/4*100</f>
        <v>25.088393809065291</v>
      </c>
      <c r="S63" t="s">
        <v>2873</v>
      </c>
      <c r="T63">
        <v>25</v>
      </c>
    </row>
    <row r="64" spans="3:20" x14ac:dyDescent="0.25">
      <c r="C64" t="s">
        <v>2891</v>
      </c>
      <c r="D64">
        <v>17.555740789914108</v>
      </c>
      <c r="F64">
        <f t="shared" si="10"/>
        <v>25.353686074305635</v>
      </c>
      <c r="S64" t="s">
        <v>2874</v>
      </c>
      <c r="T64">
        <v>24.11914294739034</v>
      </c>
    </row>
    <row r="65" spans="3:20" x14ac:dyDescent="0.25">
      <c r="C65" t="s">
        <v>2892</v>
      </c>
      <c r="D65">
        <v>17.568385678411325</v>
      </c>
      <c r="F65">
        <f t="shared" si="10"/>
        <v>25.371947595550431</v>
      </c>
      <c r="S65" t="s">
        <v>2875</v>
      </c>
      <c r="T65">
        <v>23.079949518962987</v>
      </c>
    </row>
    <row r="66" spans="3:20" x14ac:dyDescent="0.25">
      <c r="C66" t="s">
        <v>2893</v>
      </c>
      <c r="D66">
        <v>17.582551425575705</v>
      </c>
      <c r="F66">
        <f t="shared" si="10"/>
        <v>25.392405513613337</v>
      </c>
      <c r="S66" t="s">
        <v>2876</v>
      </c>
      <c r="T66">
        <v>22.85598488458821</v>
      </c>
    </row>
    <row r="67" spans="3:20" x14ac:dyDescent="0.25">
      <c r="C67" t="s">
        <v>2894</v>
      </c>
      <c r="D67">
        <v>17.614871414388073</v>
      </c>
      <c r="F67">
        <f t="shared" si="10"/>
        <v>25.439081461958658</v>
      </c>
      <c r="S67" t="s">
        <v>2877</v>
      </c>
      <c r="T67">
        <v>22.848752304641824</v>
      </c>
    </row>
    <row r="68" spans="3:20" x14ac:dyDescent="0.25">
      <c r="C68" t="s">
        <v>2895</v>
      </c>
      <c r="D68">
        <v>17.582256326245378</v>
      </c>
      <c r="F68">
        <f t="shared" si="10"/>
        <v>25.391979336451609</v>
      </c>
      <c r="S68" t="s">
        <v>2878</v>
      </c>
      <c r="T68">
        <v>22.976583780862704</v>
      </c>
    </row>
    <row r="69" spans="3:20" x14ac:dyDescent="0.25">
      <c r="C69" t="s">
        <v>2896</v>
      </c>
      <c r="D69">
        <v>17.526869398221713</v>
      </c>
      <c r="F69">
        <f t="shared" si="10"/>
        <v>25.31199052808763</v>
      </c>
      <c r="S69" t="s">
        <v>2879</v>
      </c>
      <c r="T69">
        <v>23.035487593017333</v>
      </c>
    </row>
    <row r="70" spans="3:20" x14ac:dyDescent="0.25">
      <c r="S70" t="s">
        <v>2880</v>
      </c>
      <c r="T70">
        <v>23.211648212295561</v>
      </c>
    </row>
    <row r="71" spans="3:20" x14ac:dyDescent="0.25">
      <c r="C71" t="s">
        <v>2897</v>
      </c>
      <c r="D71">
        <v>26.803680333026001</v>
      </c>
      <c r="F71">
        <f>D71/26.803680333026/4*100</f>
        <v>25</v>
      </c>
    </row>
    <row r="72" spans="3:20" x14ac:dyDescent="0.25">
      <c r="C72" t="s">
        <v>2898</v>
      </c>
      <c r="D72">
        <v>27.673520619832303</v>
      </c>
      <c r="F72">
        <f t="shared" ref="F72:F78" si="11">D72/26.803680333026/4*100</f>
        <v>25.811306764592445</v>
      </c>
      <c r="S72" t="s">
        <v>2881</v>
      </c>
      <c r="T72">
        <v>25</v>
      </c>
    </row>
    <row r="73" spans="3:20" x14ac:dyDescent="0.25">
      <c r="C73" t="s">
        <v>2899</v>
      </c>
      <c r="D73">
        <v>28.300015432617297</v>
      </c>
      <c r="F73">
        <f t="shared" si="11"/>
        <v>26.395643323043583</v>
      </c>
      <c r="S73" t="s">
        <v>2882</v>
      </c>
      <c r="T73">
        <v>24.546457343845773</v>
      </c>
    </row>
    <row r="74" spans="3:20" x14ac:dyDescent="0.25">
      <c r="C74" t="s">
        <v>2900</v>
      </c>
      <c r="D74">
        <v>28.489727132870208</v>
      </c>
      <c r="F74">
        <f t="shared" si="11"/>
        <v>26.572588893480003</v>
      </c>
      <c r="S74" t="s">
        <v>2883</v>
      </c>
      <c r="T74">
        <v>23.849794313363454</v>
      </c>
    </row>
    <row r="75" spans="3:20" x14ac:dyDescent="0.25">
      <c r="C75" t="s">
        <v>2901</v>
      </c>
      <c r="D75">
        <v>28.42923322214115</v>
      </c>
      <c r="F75">
        <f t="shared" si="11"/>
        <v>26.516165754961857</v>
      </c>
      <c r="S75" t="s">
        <v>2884</v>
      </c>
      <c r="T75">
        <v>23.779570507360638</v>
      </c>
    </row>
    <row r="76" spans="3:20" x14ac:dyDescent="0.25">
      <c r="C76" t="s">
        <v>2902</v>
      </c>
      <c r="D76">
        <v>28.289708611788228</v>
      </c>
      <c r="F76">
        <f t="shared" si="11"/>
        <v>26.386030071522704</v>
      </c>
      <c r="S76" t="s">
        <v>2885</v>
      </c>
      <c r="T76">
        <v>23.748937703730196</v>
      </c>
    </row>
    <row r="77" spans="3:20" x14ac:dyDescent="0.25">
      <c r="C77" t="s">
        <v>2903</v>
      </c>
      <c r="D77">
        <v>28.303228386173302</v>
      </c>
      <c r="F77">
        <f t="shared" si="11"/>
        <v>26.398640069680695</v>
      </c>
      <c r="S77" t="s">
        <v>2886</v>
      </c>
      <c r="T77">
        <v>23.847738511795079</v>
      </c>
    </row>
    <row r="78" spans="3:20" x14ac:dyDescent="0.25">
      <c r="C78" t="s">
        <v>2904</v>
      </c>
      <c r="D78">
        <v>28.289945604118564</v>
      </c>
      <c r="F78">
        <f t="shared" si="11"/>
        <v>26.386251116102581</v>
      </c>
      <c r="S78" t="s">
        <v>2887</v>
      </c>
      <c r="T78">
        <v>23.808446426312145</v>
      </c>
    </row>
    <row r="79" spans="3:20" x14ac:dyDescent="0.25">
      <c r="S79" t="s">
        <v>2888</v>
      </c>
      <c r="T79">
        <v>23.821355773205671</v>
      </c>
    </row>
    <row r="80" spans="3:20" x14ac:dyDescent="0.25">
      <c r="C80" t="s">
        <v>2905</v>
      </c>
      <c r="D80">
        <v>31.122327144632099</v>
      </c>
      <c r="F80">
        <f>D80/31.1223271446321/4*100</f>
        <v>25</v>
      </c>
    </row>
    <row r="81" spans="3:20" x14ac:dyDescent="0.25">
      <c r="C81" t="s">
        <v>2906</v>
      </c>
      <c r="D81">
        <v>30.640525924403551</v>
      </c>
      <c r="F81">
        <f t="shared" ref="F81:F87" si="12">D81/31.1223271446321/4*100</f>
        <v>24.612977832610721</v>
      </c>
      <c r="S81" t="s">
        <v>2889</v>
      </c>
      <c r="T81">
        <v>25</v>
      </c>
    </row>
    <row r="82" spans="3:20" x14ac:dyDescent="0.25">
      <c r="C82" t="s">
        <v>2907</v>
      </c>
      <c r="D82">
        <v>30.520396874979248</v>
      </c>
      <c r="F82">
        <f t="shared" si="12"/>
        <v>24.516480349577048</v>
      </c>
      <c r="S82" t="s">
        <v>2890</v>
      </c>
      <c r="T82">
        <v>25.088393809065291</v>
      </c>
    </row>
    <row r="83" spans="3:20" x14ac:dyDescent="0.25">
      <c r="C83" t="s">
        <v>2908</v>
      </c>
      <c r="D83">
        <v>30.387598808207279</v>
      </c>
      <c r="F83">
        <f t="shared" si="12"/>
        <v>24.409806075064392</v>
      </c>
      <c r="S83" t="s">
        <v>2891</v>
      </c>
      <c r="T83">
        <v>25.353686074305635</v>
      </c>
    </row>
    <row r="84" spans="3:20" x14ac:dyDescent="0.25">
      <c r="C84" t="s">
        <v>2909</v>
      </c>
      <c r="D84">
        <v>30.464269567336995</v>
      </c>
      <c r="F84">
        <f t="shared" si="12"/>
        <v>24.471394303005546</v>
      </c>
      <c r="S84" t="s">
        <v>2892</v>
      </c>
      <c r="T84">
        <v>25.371947595550431</v>
      </c>
    </row>
    <row r="85" spans="3:20" x14ac:dyDescent="0.25">
      <c r="C85" t="s">
        <v>2910</v>
      </c>
      <c r="D85">
        <v>30.473609396716238</v>
      </c>
      <c r="F85">
        <f t="shared" si="12"/>
        <v>24.478896818270425</v>
      </c>
      <c r="S85" t="s">
        <v>2893</v>
      </c>
      <c r="T85">
        <v>25.392405513613337</v>
      </c>
    </row>
    <row r="86" spans="3:20" x14ac:dyDescent="0.25">
      <c r="C86" t="s">
        <v>2911</v>
      </c>
      <c r="D86">
        <v>30.53162455186672</v>
      </c>
      <c r="F86">
        <f t="shared" si="12"/>
        <v>24.525499338449002</v>
      </c>
      <c r="S86" t="s">
        <v>2894</v>
      </c>
      <c r="T86">
        <v>25.439081461958658</v>
      </c>
    </row>
    <row r="87" spans="3:20" x14ac:dyDescent="0.25">
      <c r="C87" t="s">
        <v>2912</v>
      </c>
      <c r="D87">
        <v>30.587507215205147</v>
      </c>
      <c r="F87">
        <f t="shared" si="12"/>
        <v>24.570388866695662</v>
      </c>
      <c r="S87" t="s">
        <v>2895</v>
      </c>
      <c r="T87">
        <v>25.391979336451609</v>
      </c>
    </row>
    <row r="88" spans="3:20" x14ac:dyDescent="0.25">
      <c r="S88" t="s">
        <v>2896</v>
      </c>
      <c r="T88">
        <v>25.31199052808763</v>
      </c>
    </row>
    <row r="89" spans="3:20" x14ac:dyDescent="0.25">
      <c r="C89" t="s">
        <v>2913</v>
      </c>
      <c r="D89">
        <v>25.0181988253375</v>
      </c>
      <c r="F89">
        <f>D89/25.0181988253375/4*100</f>
        <v>25</v>
      </c>
    </row>
    <row r="90" spans="3:20" x14ac:dyDescent="0.25">
      <c r="C90" t="s">
        <v>2914</v>
      </c>
      <c r="D90">
        <v>24.652222544430174</v>
      </c>
      <c r="F90">
        <f t="shared" ref="F90:F96" si="13">D90/25.0181988253375/4*100</f>
        <v>24.634289938833767</v>
      </c>
      <c r="S90" t="s">
        <v>2897</v>
      </c>
      <c r="T90">
        <v>25</v>
      </c>
    </row>
    <row r="91" spans="3:20" x14ac:dyDescent="0.25">
      <c r="C91" t="s">
        <v>2915</v>
      </c>
      <c r="D91">
        <v>24.097095141226127</v>
      </c>
      <c r="F91">
        <f t="shared" si="13"/>
        <v>24.079566348339082</v>
      </c>
      <c r="S91" t="s">
        <v>2898</v>
      </c>
      <c r="T91">
        <v>25.811306764592445</v>
      </c>
    </row>
    <row r="92" spans="3:20" x14ac:dyDescent="0.25">
      <c r="C92" t="s">
        <v>2916</v>
      </c>
      <c r="D92">
        <v>24.019720271581054</v>
      </c>
      <c r="F92">
        <f t="shared" si="13"/>
        <v>24.00224776299121</v>
      </c>
      <c r="S92" t="s">
        <v>2899</v>
      </c>
      <c r="T92">
        <v>26.395643323043583</v>
      </c>
    </row>
    <row r="93" spans="3:20" x14ac:dyDescent="0.25">
      <c r="C93" t="s">
        <v>2917</v>
      </c>
      <c r="D93">
        <v>24.009270594521361</v>
      </c>
      <c r="F93">
        <f t="shared" si="13"/>
        <v>23.991805687272006</v>
      </c>
      <c r="S93" t="s">
        <v>2900</v>
      </c>
      <c r="T93">
        <v>26.572588893480003</v>
      </c>
    </row>
    <row r="94" spans="3:20" x14ac:dyDescent="0.25">
      <c r="C94" t="s">
        <v>2918</v>
      </c>
      <c r="D94">
        <v>24.104308661047149</v>
      </c>
      <c r="F94">
        <f t="shared" si="13"/>
        <v>24.086774620876387</v>
      </c>
      <c r="S94" t="s">
        <v>2901</v>
      </c>
      <c r="T94">
        <v>26.516165754961857</v>
      </c>
    </row>
    <row r="95" spans="3:20" x14ac:dyDescent="0.25">
      <c r="C95" t="s">
        <v>2919</v>
      </c>
      <c r="D95">
        <v>24.053090131448457</v>
      </c>
      <c r="F95">
        <f t="shared" si="13"/>
        <v>24.035593348838908</v>
      </c>
      <c r="S95" t="s">
        <v>2902</v>
      </c>
      <c r="T95">
        <v>26.386030071522704</v>
      </c>
    </row>
    <row r="96" spans="3:20" x14ac:dyDescent="0.25">
      <c r="C96" t="s">
        <v>2920</v>
      </c>
      <c r="D96">
        <v>24.065043526893284</v>
      </c>
      <c r="F96">
        <f t="shared" si="13"/>
        <v>24.047538049103185</v>
      </c>
      <c r="S96" t="s">
        <v>2903</v>
      </c>
      <c r="T96">
        <v>26.398640069680695</v>
      </c>
    </row>
    <row r="97" spans="3:20" x14ac:dyDescent="0.25">
      <c r="S97" t="s">
        <v>2904</v>
      </c>
      <c r="T97">
        <v>26.386251116102581</v>
      </c>
    </row>
    <row r="98" spans="3:20" x14ac:dyDescent="0.25">
      <c r="C98" t="s">
        <v>2921</v>
      </c>
      <c r="D98">
        <v>17.901042171586301</v>
      </c>
      <c r="F98">
        <f>D98/17.9010421715863/4*100</f>
        <v>25</v>
      </c>
    </row>
    <row r="99" spans="3:20" x14ac:dyDescent="0.25">
      <c r="C99" t="s">
        <v>2922</v>
      </c>
      <c r="D99">
        <v>18.031841773537785</v>
      </c>
      <c r="F99">
        <f t="shared" ref="F99:F105" si="14">D99/17.9010421715863/4*100</f>
        <v>25.182670372900269</v>
      </c>
      <c r="S99" t="s">
        <v>2905</v>
      </c>
      <c r="T99">
        <v>25</v>
      </c>
    </row>
    <row r="100" spans="3:20" x14ac:dyDescent="0.25">
      <c r="C100" t="s">
        <v>2923</v>
      </c>
      <c r="D100">
        <v>18.268036928997855</v>
      </c>
      <c r="F100">
        <f t="shared" si="14"/>
        <v>25.51253266973762</v>
      </c>
      <c r="S100" t="s">
        <v>2906</v>
      </c>
      <c r="T100">
        <v>24.612977832610721</v>
      </c>
    </row>
    <row r="101" spans="3:20" x14ac:dyDescent="0.25">
      <c r="C101" t="s">
        <v>2924</v>
      </c>
      <c r="D101">
        <v>18.279349219777895</v>
      </c>
      <c r="F101">
        <f t="shared" si="14"/>
        <v>25.52833103872587</v>
      </c>
      <c r="S101" t="s">
        <v>2907</v>
      </c>
      <c r="T101">
        <v>24.516480349577048</v>
      </c>
    </row>
    <row r="102" spans="3:20" x14ac:dyDescent="0.25">
      <c r="C102" t="s">
        <v>2925</v>
      </c>
      <c r="D102">
        <v>18.294140965422887</v>
      </c>
      <c r="F102">
        <f t="shared" si="14"/>
        <v>25.548988698630826</v>
      </c>
      <c r="S102" t="s">
        <v>2908</v>
      </c>
      <c r="T102">
        <v>24.409806075064392</v>
      </c>
    </row>
    <row r="103" spans="3:20" x14ac:dyDescent="0.25">
      <c r="C103" t="s">
        <v>2926</v>
      </c>
      <c r="D103">
        <v>18.305098799702392</v>
      </c>
      <c r="F103">
        <f t="shared" si="14"/>
        <v>25.564292045461794</v>
      </c>
      <c r="S103" t="s">
        <v>2909</v>
      </c>
      <c r="T103">
        <v>24.471394303005546</v>
      </c>
    </row>
    <row r="104" spans="3:20" x14ac:dyDescent="0.25">
      <c r="C104" t="s">
        <v>2927</v>
      </c>
      <c r="D104">
        <v>18.294504152717366</v>
      </c>
      <c r="F104">
        <f t="shared" si="14"/>
        <v>25.549495913924485</v>
      </c>
      <c r="S104" t="s">
        <v>2910</v>
      </c>
      <c r="T104">
        <v>24.478896818270425</v>
      </c>
    </row>
    <row r="105" spans="3:20" x14ac:dyDescent="0.25">
      <c r="C105" t="s">
        <v>2928</v>
      </c>
      <c r="D105">
        <v>18.235320752183181</v>
      </c>
      <c r="F105">
        <f t="shared" si="14"/>
        <v>25.466842345535991</v>
      </c>
      <c r="S105" t="s">
        <v>2911</v>
      </c>
      <c r="T105">
        <v>24.525499338449002</v>
      </c>
    </row>
    <row r="106" spans="3:20" x14ac:dyDescent="0.25">
      <c r="S106" t="s">
        <v>2912</v>
      </c>
      <c r="T106">
        <v>24.570388866695662</v>
      </c>
    </row>
    <row r="107" spans="3:20" x14ac:dyDescent="0.25">
      <c r="C107" t="s">
        <v>2929</v>
      </c>
      <c r="D107">
        <v>26.5055770930039</v>
      </c>
      <c r="F107">
        <f>D107/26.5055770930039/4*100</f>
        <v>25</v>
      </c>
    </row>
    <row r="108" spans="3:20" x14ac:dyDescent="0.25">
      <c r="C108" t="s">
        <v>2930</v>
      </c>
      <c r="D108">
        <v>27.175020861321041</v>
      </c>
      <c r="F108">
        <f t="shared" ref="F108:F114" si="15">D108/26.5055770930039/4*100</f>
        <v>25.631417838940241</v>
      </c>
      <c r="S108" t="s">
        <v>2913</v>
      </c>
      <c r="T108">
        <v>25</v>
      </c>
    </row>
    <row r="109" spans="3:20" x14ac:dyDescent="0.25">
      <c r="C109" t="s">
        <v>2931</v>
      </c>
      <c r="D109">
        <v>27.660488053305006</v>
      </c>
      <c r="F109">
        <f t="shared" si="15"/>
        <v>26.089309389726456</v>
      </c>
      <c r="S109" t="s">
        <v>2914</v>
      </c>
      <c r="T109">
        <v>24.634289938833767</v>
      </c>
    </row>
    <row r="110" spans="3:20" x14ac:dyDescent="0.25">
      <c r="C110" t="s">
        <v>2932</v>
      </c>
      <c r="D110">
        <v>27.833586448744661</v>
      </c>
      <c r="F110">
        <f t="shared" si="15"/>
        <v>26.252575402415296</v>
      </c>
      <c r="S110" t="s">
        <v>2915</v>
      </c>
      <c r="T110">
        <v>24.079566348339082</v>
      </c>
    </row>
    <row r="111" spans="3:20" x14ac:dyDescent="0.25">
      <c r="C111" t="s">
        <v>2933</v>
      </c>
      <c r="D111">
        <v>27.775501324352515</v>
      </c>
      <c r="F111">
        <f t="shared" si="15"/>
        <v>26.197789645262816</v>
      </c>
      <c r="S111" t="s">
        <v>2916</v>
      </c>
      <c r="T111">
        <v>24.00224776299121</v>
      </c>
    </row>
    <row r="112" spans="3:20" x14ac:dyDescent="0.25">
      <c r="C112" t="s">
        <v>2934</v>
      </c>
      <c r="D112">
        <v>27.682970435288411</v>
      </c>
      <c r="F112">
        <f t="shared" si="15"/>
        <v>26.110514721253971</v>
      </c>
      <c r="S112" t="s">
        <v>2917</v>
      </c>
      <c r="T112">
        <v>23.991805687272006</v>
      </c>
    </row>
    <row r="113" spans="3:20" x14ac:dyDescent="0.25">
      <c r="C113" t="s">
        <v>2935</v>
      </c>
      <c r="D113">
        <v>27.659257070922944</v>
      </c>
      <c r="F113">
        <f t="shared" si="15"/>
        <v>26.088148329944826</v>
      </c>
      <c r="S113" t="s">
        <v>2918</v>
      </c>
      <c r="T113">
        <v>24.086774620876387</v>
      </c>
    </row>
    <row r="114" spans="3:20" x14ac:dyDescent="0.25">
      <c r="C114" t="s">
        <v>2936</v>
      </c>
      <c r="D114">
        <v>27.66666464893957</v>
      </c>
      <c r="F114">
        <f t="shared" si="15"/>
        <v>26.095135140673975</v>
      </c>
      <c r="S114" t="s">
        <v>2919</v>
      </c>
      <c r="T114">
        <v>24.035593348838908</v>
      </c>
    </row>
    <row r="115" spans="3:20" x14ac:dyDescent="0.25">
      <c r="S115" t="s">
        <v>2920</v>
      </c>
      <c r="T115">
        <v>24.047538049103185</v>
      </c>
    </row>
    <row r="116" spans="3:20" x14ac:dyDescent="0.25">
      <c r="C116" t="s">
        <v>2937</v>
      </c>
      <c r="D116">
        <v>30.575181910072299</v>
      </c>
      <c r="F116">
        <f>D116/30.5751819100723/4*100</f>
        <v>25</v>
      </c>
    </row>
    <row r="117" spans="3:20" x14ac:dyDescent="0.25">
      <c r="C117" t="s">
        <v>2938</v>
      </c>
      <c r="D117">
        <v>30.140914820711</v>
      </c>
      <c r="F117">
        <f t="shared" ref="F117:F123" si="16">D117/30.5751819100723/4*100</f>
        <v>24.644918638065207</v>
      </c>
      <c r="S117" t="s">
        <v>2921</v>
      </c>
      <c r="T117">
        <v>25</v>
      </c>
    </row>
    <row r="118" spans="3:20" x14ac:dyDescent="0.25">
      <c r="C118" t="s">
        <v>2939</v>
      </c>
      <c r="D118">
        <v>29.974379876471012</v>
      </c>
      <c r="F118">
        <f t="shared" si="16"/>
        <v>24.508750237882175</v>
      </c>
      <c r="S118" t="s">
        <v>2922</v>
      </c>
      <c r="T118">
        <v>25.182670372900269</v>
      </c>
    </row>
    <row r="119" spans="3:20" x14ac:dyDescent="0.25">
      <c r="C119" t="s">
        <v>2940</v>
      </c>
      <c r="D119">
        <v>29.867344059896389</v>
      </c>
      <c r="F119">
        <f t="shared" si="16"/>
        <v>24.421231693520419</v>
      </c>
      <c r="S119" t="s">
        <v>2923</v>
      </c>
      <c r="T119">
        <v>25.51253266973762</v>
      </c>
    </row>
    <row r="120" spans="3:20" x14ac:dyDescent="0.25">
      <c r="C120" t="s">
        <v>2941</v>
      </c>
      <c r="D120">
        <v>29.921087115703237</v>
      </c>
      <c r="F120">
        <f t="shared" si="16"/>
        <v>24.465175059061885</v>
      </c>
      <c r="S120" t="s">
        <v>2924</v>
      </c>
      <c r="T120">
        <v>25.52833103872587</v>
      </c>
    </row>
    <row r="121" spans="3:20" x14ac:dyDescent="0.25">
      <c r="C121" t="s">
        <v>2942</v>
      </c>
      <c r="D121">
        <v>29.907622103962051</v>
      </c>
      <c r="F121">
        <f t="shared" si="16"/>
        <v>24.454165303027736</v>
      </c>
      <c r="S121" t="s">
        <v>2925</v>
      </c>
      <c r="T121">
        <v>25.548988698630826</v>
      </c>
    </row>
    <row r="122" spans="3:20" x14ac:dyDescent="0.25">
      <c r="C122" t="s">
        <v>2943</v>
      </c>
      <c r="D122">
        <v>29.993148644911237</v>
      </c>
      <c r="F122">
        <f t="shared" si="16"/>
        <v>24.524096645710124</v>
      </c>
      <c r="S122" t="s">
        <v>2926</v>
      </c>
      <c r="T122">
        <v>25.564292045461794</v>
      </c>
    </row>
    <row r="123" spans="3:20" x14ac:dyDescent="0.25">
      <c r="C123" t="s">
        <v>2944</v>
      </c>
      <c r="D123">
        <v>30.032971071983962</v>
      </c>
      <c r="F123">
        <f t="shared" si="16"/>
        <v>24.556657716965439</v>
      </c>
      <c r="S123" t="s">
        <v>2927</v>
      </c>
      <c r="T123">
        <v>25.549495913924485</v>
      </c>
    </row>
    <row r="124" spans="3:20" x14ac:dyDescent="0.25">
      <c r="S124" t="s">
        <v>2928</v>
      </c>
      <c r="T124">
        <v>25.466842345535991</v>
      </c>
    </row>
    <row r="126" spans="3:20" x14ac:dyDescent="0.25">
      <c r="S126" t="s">
        <v>2929</v>
      </c>
      <c r="T126">
        <v>25</v>
      </c>
    </row>
    <row r="127" spans="3:20" x14ac:dyDescent="0.25">
      <c r="S127" t="s">
        <v>2930</v>
      </c>
      <c r="T127">
        <v>25.631417838940241</v>
      </c>
    </row>
    <row r="128" spans="3:20" x14ac:dyDescent="0.25">
      <c r="S128" t="s">
        <v>2931</v>
      </c>
      <c r="T128">
        <v>26.089309389726456</v>
      </c>
    </row>
    <row r="129" spans="19:20" x14ac:dyDescent="0.25">
      <c r="S129" t="s">
        <v>2932</v>
      </c>
      <c r="T129">
        <v>26.252575402415296</v>
      </c>
    </row>
    <row r="130" spans="19:20" x14ac:dyDescent="0.25">
      <c r="S130" t="s">
        <v>2933</v>
      </c>
      <c r="T130">
        <v>26.197789645262816</v>
      </c>
    </row>
    <row r="131" spans="19:20" x14ac:dyDescent="0.25">
      <c r="S131" t="s">
        <v>2934</v>
      </c>
      <c r="T131">
        <v>26.110514721253971</v>
      </c>
    </row>
    <row r="132" spans="19:20" x14ac:dyDescent="0.25">
      <c r="S132" t="s">
        <v>2935</v>
      </c>
      <c r="T132">
        <v>26.088148329944826</v>
      </c>
    </row>
    <row r="133" spans="19:20" x14ac:dyDescent="0.25">
      <c r="S133" t="s">
        <v>2936</v>
      </c>
      <c r="T133">
        <v>26.095135140673975</v>
      </c>
    </row>
    <row r="135" spans="19:20" x14ac:dyDescent="0.25">
      <c r="S135" t="s">
        <v>2937</v>
      </c>
      <c r="T135">
        <v>25</v>
      </c>
    </row>
    <row r="136" spans="19:20" x14ac:dyDescent="0.25">
      <c r="S136" t="s">
        <v>2938</v>
      </c>
      <c r="T136">
        <v>24.644918638065207</v>
      </c>
    </row>
    <row r="137" spans="19:20" x14ac:dyDescent="0.25">
      <c r="S137" t="s">
        <v>2939</v>
      </c>
      <c r="T137">
        <v>24.508750237882175</v>
      </c>
    </row>
    <row r="138" spans="19:20" x14ac:dyDescent="0.25">
      <c r="S138" t="s">
        <v>2940</v>
      </c>
      <c r="T138">
        <v>24.421231693520419</v>
      </c>
    </row>
    <row r="139" spans="19:20" x14ac:dyDescent="0.25">
      <c r="S139" t="s">
        <v>2941</v>
      </c>
      <c r="T139">
        <v>24.465175059061885</v>
      </c>
    </row>
    <row r="140" spans="19:20" x14ac:dyDescent="0.25">
      <c r="S140" t="s">
        <v>2942</v>
      </c>
      <c r="T140">
        <v>24.454165303027736</v>
      </c>
    </row>
    <row r="141" spans="19:20" x14ac:dyDescent="0.25">
      <c r="S141" t="s">
        <v>2943</v>
      </c>
      <c r="T141">
        <v>24.524096645710124</v>
      </c>
    </row>
    <row r="142" spans="19:20" x14ac:dyDescent="0.25">
      <c r="S142" t="s">
        <v>2944</v>
      </c>
      <c r="T142">
        <v>24.556657716965439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169"/>
  <sheetViews>
    <sheetView topLeftCell="E4" workbookViewId="0">
      <selection activeCell="O14" sqref="O14:BZ14"/>
    </sheetView>
  </sheetViews>
  <sheetFormatPr defaultRowHeight="15" x14ac:dyDescent="0.25"/>
  <sheetData>
    <row r="1" spans="1:78" x14ac:dyDescent="0.25">
      <c r="B1" s="1" t="s">
        <v>1906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1907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</row>
    <row r="2" spans="1:78" x14ac:dyDescent="0.25">
      <c r="A2" s="1">
        <v>0</v>
      </c>
      <c r="C2">
        <v>735650</v>
      </c>
      <c r="D2">
        <v>485388</v>
      </c>
      <c r="E2">
        <v>739542</v>
      </c>
      <c r="F2">
        <v>61</v>
      </c>
      <c r="G2">
        <v>929588</v>
      </c>
      <c r="H2">
        <v>503502</v>
      </c>
      <c r="I2">
        <v>353697</v>
      </c>
      <c r="J2">
        <v>537312</v>
      </c>
      <c r="K2">
        <v>39</v>
      </c>
      <c r="L2">
        <v>601484</v>
      </c>
      <c r="N2">
        <v>717084</v>
      </c>
      <c r="O2">
        <v>532428</v>
      </c>
      <c r="P2">
        <v>927831</v>
      </c>
      <c r="Q2">
        <v>71</v>
      </c>
      <c r="R2">
        <v>913939</v>
      </c>
      <c r="S2">
        <v>10</v>
      </c>
      <c r="T2">
        <v>6</v>
      </c>
      <c r="U2">
        <v>15</v>
      </c>
      <c r="V2">
        <v>163</v>
      </c>
      <c r="W2">
        <v>18</v>
      </c>
      <c r="X2">
        <v>894462</v>
      </c>
      <c r="Y2">
        <v>621286</v>
      </c>
      <c r="Z2">
        <v>880911</v>
      </c>
      <c r="AA2">
        <v>72</v>
      </c>
      <c r="AB2">
        <v>1137740</v>
      </c>
    </row>
    <row r="3" spans="1:78" x14ac:dyDescent="0.25">
      <c r="A3" s="1">
        <v>1</v>
      </c>
      <c r="B3">
        <v>2</v>
      </c>
      <c r="C3">
        <v>741761</v>
      </c>
      <c r="D3">
        <v>498123</v>
      </c>
      <c r="E3">
        <v>732059</v>
      </c>
      <c r="F3">
        <v>52</v>
      </c>
      <c r="G3">
        <v>878711</v>
      </c>
      <c r="H3">
        <v>500397</v>
      </c>
      <c r="I3">
        <v>365902</v>
      </c>
      <c r="J3">
        <v>532768</v>
      </c>
      <c r="K3">
        <v>43</v>
      </c>
      <c r="L3">
        <v>593695</v>
      </c>
      <c r="M3">
        <v>1</v>
      </c>
      <c r="N3">
        <v>701798</v>
      </c>
      <c r="O3">
        <v>560925</v>
      </c>
      <c r="P3">
        <v>899890</v>
      </c>
      <c r="Q3">
        <v>67</v>
      </c>
      <c r="R3">
        <v>922930</v>
      </c>
      <c r="S3">
        <v>21</v>
      </c>
      <c r="T3">
        <v>11</v>
      </c>
      <c r="U3">
        <v>24</v>
      </c>
      <c r="V3">
        <v>329</v>
      </c>
      <c r="W3">
        <v>21</v>
      </c>
      <c r="X3">
        <v>936051</v>
      </c>
      <c r="Y3">
        <v>635759</v>
      </c>
      <c r="Z3">
        <v>886510</v>
      </c>
      <c r="AA3">
        <v>73</v>
      </c>
      <c r="AB3">
        <v>1124376</v>
      </c>
    </row>
    <row r="4" spans="1:78" x14ac:dyDescent="0.25">
      <c r="A4" s="1">
        <v>2</v>
      </c>
      <c r="C4">
        <v>724523</v>
      </c>
      <c r="D4">
        <v>516958</v>
      </c>
      <c r="E4">
        <v>752146</v>
      </c>
      <c r="F4">
        <v>25</v>
      </c>
      <c r="G4">
        <v>886376</v>
      </c>
      <c r="H4">
        <v>511377</v>
      </c>
      <c r="I4">
        <v>366595</v>
      </c>
      <c r="J4">
        <v>572517</v>
      </c>
      <c r="K4">
        <v>17</v>
      </c>
      <c r="L4">
        <v>610214</v>
      </c>
      <c r="M4">
        <v>1</v>
      </c>
      <c r="N4">
        <v>680006</v>
      </c>
      <c r="O4">
        <v>548904</v>
      </c>
      <c r="P4">
        <v>927177</v>
      </c>
      <c r="Q4">
        <v>32</v>
      </c>
      <c r="R4">
        <v>895131</v>
      </c>
      <c r="S4">
        <v>105</v>
      </c>
      <c r="T4">
        <v>75</v>
      </c>
      <c r="U4">
        <v>117</v>
      </c>
      <c r="V4">
        <v>133</v>
      </c>
      <c r="W4">
        <v>134</v>
      </c>
      <c r="X4">
        <v>866600</v>
      </c>
      <c r="Y4">
        <v>614761</v>
      </c>
      <c r="Z4">
        <v>922655</v>
      </c>
      <c r="AA4">
        <v>30</v>
      </c>
      <c r="AB4">
        <v>1115687</v>
      </c>
    </row>
    <row r="5" spans="1:78" x14ac:dyDescent="0.25">
      <c r="A5" s="1">
        <v>3</v>
      </c>
      <c r="C5">
        <v>657686</v>
      </c>
      <c r="D5">
        <v>479126</v>
      </c>
      <c r="E5">
        <v>788671</v>
      </c>
      <c r="F5">
        <v>58</v>
      </c>
      <c r="G5">
        <v>857070</v>
      </c>
      <c r="H5">
        <v>472171</v>
      </c>
      <c r="I5">
        <v>363305</v>
      </c>
      <c r="J5">
        <v>617229</v>
      </c>
      <c r="K5">
        <v>59</v>
      </c>
      <c r="L5">
        <v>594529</v>
      </c>
      <c r="M5">
        <v>1</v>
      </c>
      <c r="N5">
        <v>657638</v>
      </c>
      <c r="O5">
        <v>576603</v>
      </c>
      <c r="P5">
        <v>997494</v>
      </c>
      <c r="Q5">
        <v>62</v>
      </c>
      <c r="R5">
        <v>942814</v>
      </c>
      <c r="S5">
        <v>32</v>
      </c>
      <c r="T5">
        <v>30</v>
      </c>
      <c r="U5">
        <v>36</v>
      </c>
      <c r="V5">
        <v>84</v>
      </c>
      <c r="W5">
        <v>55</v>
      </c>
      <c r="X5">
        <v>823524</v>
      </c>
      <c r="Y5">
        <v>608107</v>
      </c>
      <c r="Z5">
        <v>968300</v>
      </c>
      <c r="AA5">
        <v>77</v>
      </c>
      <c r="AB5">
        <v>1107534</v>
      </c>
    </row>
    <row r="7" spans="1:78" x14ac:dyDescent="0.25">
      <c r="A7" s="4" t="s">
        <v>2480</v>
      </c>
      <c r="B7" s="4">
        <v>0</v>
      </c>
      <c r="C7" t="s">
        <v>2945</v>
      </c>
      <c r="E7" s="5">
        <v>0</v>
      </c>
      <c r="F7" s="5">
        <v>0.05</v>
      </c>
      <c r="G7" s="5">
        <v>0.15</v>
      </c>
      <c r="H7" s="4">
        <v>30</v>
      </c>
      <c r="I7" s="4">
        <v>90</v>
      </c>
      <c r="J7" s="4">
        <v>270</v>
      </c>
      <c r="K7" s="4">
        <v>540</v>
      </c>
      <c r="L7" s="4">
        <v>720</v>
      </c>
    </row>
    <row r="8" spans="1:78" x14ac:dyDescent="0.25">
      <c r="A8" s="1" t="s">
        <v>5</v>
      </c>
      <c r="B8">
        <v>735650</v>
      </c>
      <c r="C8">
        <f>B8/11511844*100</f>
        <v>6.3903749911829939</v>
      </c>
      <c r="E8">
        <v>6.3903749911829939</v>
      </c>
      <c r="F8">
        <v>6.1517783742315313</v>
      </c>
      <c r="G8">
        <v>5.7995865856116398</v>
      </c>
      <c r="H8">
        <v>5.7585561030318839</v>
      </c>
      <c r="I8">
        <v>5.7585707761228937</v>
      </c>
      <c r="J8">
        <v>5.8167475930921571</v>
      </c>
      <c r="K8">
        <v>5.7771194225592239</v>
      </c>
      <c r="L8">
        <v>5.7800397967263279</v>
      </c>
    </row>
    <row r="9" spans="1:78" x14ac:dyDescent="0.25">
      <c r="A9" s="1" t="s">
        <v>6</v>
      </c>
      <c r="B9">
        <v>485388</v>
      </c>
      <c r="C9">
        <f t="shared" ref="C9:C23" si="0">B9/11511844*100</f>
        <v>4.2164226686880051</v>
      </c>
      <c r="E9">
        <v>4.2164226686880051</v>
      </c>
      <c r="F9">
        <v>4.2396754909459746</v>
      </c>
      <c r="G9">
        <v>4.3365567837437506</v>
      </c>
      <c r="H9">
        <v>4.3425688550862063</v>
      </c>
      <c r="I9">
        <v>4.3502433824277196</v>
      </c>
      <c r="J9">
        <v>4.339477098335772</v>
      </c>
      <c r="K9">
        <v>4.3473658809530038</v>
      </c>
      <c r="L9">
        <v>4.3128315893249169</v>
      </c>
    </row>
    <row r="10" spans="1:78" x14ac:dyDescent="0.25">
      <c r="A10" s="1" t="s">
        <v>7</v>
      </c>
      <c r="B10">
        <v>739542</v>
      </c>
      <c r="C10">
        <f t="shared" si="0"/>
        <v>6.4241836494657161</v>
      </c>
      <c r="E10">
        <v>6.4241836494657161</v>
      </c>
      <c r="F10">
        <v>6.5182562382242946</v>
      </c>
      <c r="G10">
        <v>6.6841467313936294</v>
      </c>
      <c r="H10">
        <v>6.7121126764662948</v>
      </c>
      <c r="I10">
        <v>6.7172122995737578</v>
      </c>
      <c r="J10">
        <v>6.694190690053496</v>
      </c>
      <c r="K10">
        <v>6.6875949273787718</v>
      </c>
      <c r="L10">
        <v>6.6580482916286376</v>
      </c>
    </row>
    <row r="11" spans="1:78" x14ac:dyDescent="0.25">
      <c r="A11" s="1" t="s">
        <v>9</v>
      </c>
      <c r="B11">
        <v>929588</v>
      </c>
      <c r="C11">
        <f t="shared" si="0"/>
        <v>8.0750573061969924</v>
      </c>
      <c r="E11">
        <v>8.0750573061969924</v>
      </c>
      <c r="F11">
        <v>8.0146905511612694</v>
      </c>
      <c r="G11">
        <v>8.111956136053692</v>
      </c>
      <c r="H11">
        <v>8.0687466724502652</v>
      </c>
      <c r="I11">
        <v>8.0962164412480853</v>
      </c>
      <c r="J11">
        <v>8.0577700212444778</v>
      </c>
      <c r="K11">
        <v>8.1135046014063104</v>
      </c>
      <c r="L11">
        <v>8.0932150744409874</v>
      </c>
    </row>
    <row r="12" spans="1:78" x14ac:dyDescent="0.25">
      <c r="A12" s="1" t="s">
        <v>10</v>
      </c>
      <c r="B12">
        <v>503502</v>
      </c>
      <c r="C12">
        <f t="shared" si="0"/>
        <v>4.3737736543337453</v>
      </c>
      <c r="E12">
        <v>4.3737736543337453</v>
      </c>
      <c r="F12">
        <v>4.3525584564552879</v>
      </c>
      <c r="G12">
        <v>4.2880186235082762</v>
      </c>
      <c r="H12">
        <v>4.2800732031738891</v>
      </c>
      <c r="I12">
        <v>4.2812154769989297</v>
      </c>
      <c r="J12">
        <v>4.282065040289659</v>
      </c>
      <c r="K12">
        <v>4.2833269396465381</v>
      </c>
      <c r="L12">
        <v>4.2824264491856212</v>
      </c>
      <c r="O12" t="s">
        <v>2946</v>
      </c>
      <c r="P12" t="s">
        <v>2947</v>
      </c>
      <c r="Q12" t="s">
        <v>2948</v>
      </c>
      <c r="R12" t="s">
        <v>2949</v>
      </c>
      <c r="S12" t="s">
        <v>2950</v>
      </c>
      <c r="T12" t="s">
        <v>2951</v>
      </c>
      <c r="U12" t="s">
        <v>2952</v>
      </c>
      <c r="V12" t="s">
        <v>2953</v>
      </c>
      <c r="W12" t="s">
        <v>2954</v>
      </c>
      <c r="X12" t="s">
        <v>2955</v>
      </c>
      <c r="Y12" t="s">
        <v>2956</v>
      </c>
      <c r="Z12" t="s">
        <v>2957</v>
      </c>
      <c r="AA12" t="s">
        <v>2958</v>
      </c>
      <c r="AB12" t="s">
        <v>2959</v>
      </c>
      <c r="AC12" t="s">
        <v>2960</v>
      </c>
      <c r="AD12" t="s">
        <v>2961</v>
      </c>
    </row>
    <row r="13" spans="1:78" x14ac:dyDescent="0.25">
      <c r="A13" s="1" t="s">
        <v>11</v>
      </c>
      <c r="B13">
        <v>353697</v>
      </c>
      <c r="C13">
        <f t="shared" si="0"/>
        <v>3.0724617185569922</v>
      </c>
      <c r="E13">
        <v>3.0724617185569922</v>
      </c>
      <c r="F13">
        <v>3.0645762715395168</v>
      </c>
      <c r="G13">
        <v>3.0322139081776602</v>
      </c>
      <c r="H13">
        <v>3.0263245603565125</v>
      </c>
      <c r="I13">
        <v>3.0320329077732771</v>
      </c>
      <c r="J13">
        <v>3.0465417147019864</v>
      </c>
      <c r="K13">
        <v>3.0310359804674043</v>
      </c>
      <c r="L13">
        <v>3.0343865291543892</v>
      </c>
    </row>
    <row r="14" spans="1:78" x14ac:dyDescent="0.25">
      <c r="A14" s="1" t="s">
        <v>12</v>
      </c>
      <c r="B14">
        <v>537312</v>
      </c>
      <c r="C14">
        <f t="shared" si="0"/>
        <v>4.6674711714300505</v>
      </c>
      <c r="E14">
        <v>4.6674711714300505</v>
      </c>
      <c r="F14">
        <v>4.8112393046905488</v>
      </c>
      <c r="G14">
        <v>4.8633053478593133</v>
      </c>
      <c r="H14">
        <v>4.8892928284554289</v>
      </c>
      <c r="I14">
        <v>4.8809733740321617</v>
      </c>
      <c r="J14">
        <v>4.8464671290756378</v>
      </c>
      <c r="K14">
        <v>4.8589803578501041</v>
      </c>
      <c r="L14">
        <v>4.864981473712839</v>
      </c>
      <c r="O14" t="s">
        <v>2962</v>
      </c>
      <c r="P14" t="s">
        <v>2963</v>
      </c>
      <c r="Q14" t="s">
        <v>2964</v>
      </c>
      <c r="R14" t="s">
        <v>2965</v>
      </c>
      <c r="S14" t="s">
        <v>2966</v>
      </c>
      <c r="T14" t="s">
        <v>2967</v>
      </c>
      <c r="U14" t="s">
        <v>2968</v>
      </c>
      <c r="V14" t="s">
        <v>2969</v>
      </c>
      <c r="W14" t="s">
        <v>2970</v>
      </c>
      <c r="X14" t="s">
        <v>2971</v>
      </c>
      <c r="Y14" t="s">
        <v>2972</v>
      </c>
      <c r="Z14" t="s">
        <v>2973</v>
      </c>
      <c r="AA14" t="s">
        <v>2974</v>
      </c>
      <c r="AB14" t="s">
        <v>2975</v>
      </c>
      <c r="AC14" t="s">
        <v>2976</v>
      </c>
      <c r="AD14" t="s">
        <v>2977</v>
      </c>
      <c r="AE14" t="s">
        <v>2978</v>
      </c>
      <c r="AF14" t="s">
        <v>2979</v>
      </c>
      <c r="AG14" t="s">
        <v>2980</v>
      </c>
      <c r="AH14" t="s">
        <v>2981</v>
      </c>
      <c r="AI14" t="s">
        <v>2982</v>
      </c>
      <c r="AJ14" t="s">
        <v>2983</v>
      </c>
      <c r="AK14" t="s">
        <v>2984</v>
      </c>
      <c r="AL14" t="s">
        <v>2985</v>
      </c>
      <c r="AM14" t="s">
        <v>2986</v>
      </c>
      <c r="AN14" t="s">
        <v>2987</v>
      </c>
      <c r="AO14" t="s">
        <v>2988</v>
      </c>
      <c r="AP14" t="s">
        <v>2989</v>
      </c>
      <c r="AQ14" t="s">
        <v>2990</v>
      </c>
      <c r="AR14" t="s">
        <v>2991</v>
      </c>
      <c r="AS14" t="s">
        <v>2992</v>
      </c>
      <c r="AT14" t="s">
        <v>2993</v>
      </c>
      <c r="AU14" t="s">
        <v>2994</v>
      </c>
      <c r="AV14" t="s">
        <v>2995</v>
      </c>
      <c r="AW14" t="s">
        <v>2996</v>
      </c>
      <c r="AX14" t="s">
        <v>2997</v>
      </c>
      <c r="AY14" t="s">
        <v>2998</v>
      </c>
      <c r="AZ14" t="s">
        <v>2999</v>
      </c>
      <c r="BA14" t="s">
        <v>3000</v>
      </c>
      <c r="BB14" t="s">
        <v>3001</v>
      </c>
      <c r="BC14" t="s">
        <v>3002</v>
      </c>
      <c r="BD14" t="s">
        <v>3003</v>
      </c>
      <c r="BE14" t="s">
        <v>3004</v>
      </c>
      <c r="BF14" t="s">
        <v>3005</v>
      </c>
      <c r="BG14" t="s">
        <v>3006</v>
      </c>
      <c r="BH14" t="s">
        <v>3007</v>
      </c>
      <c r="BI14" t="s">
        <v>3008</v>
      </c>
      <c r="BJ14" t="s">
        <v>3009</v>
      </c>
      <c r="BK14" t="s">
        <v>3010</v>
      </c>
      <c r="BL14" t="s">
        <v>3011</v>
      </c>
      <c r="BM14" t="s">
        <v>3012</v>
      </c>
      <c r="BN14" t="s">
        <v>3013</v>
      </c>
      <c r="BO14" t="s">
        <v>3014</v>
      </c>
      <c r="BP14" t="s">
        <v>3015</v>
      </c>
      <c r="BQ14" t="s">
        <v>3016</v>
      </c>
      <c r="BR14" t="s">
        <v>3017</v>
      </c>
      <c r="BS14" t="s">
        <v>3018</v>
      </c>
      <c r="BT14" t="s">
        <v>3019</v>
      </c>
      <c r="BU14" t="s">
        <v>3020</v>
      </c>
      <c r="BV14" t="s">
        <v>3021</v>
      </c>
      <c r="BW14" t="s">
        <v>3022</v>
      </c>
      <c r="BX14" t="s">
        <v>3023</v>
      </c>
      <c r="BY14" t="s">
        <v>3024</v>
      </c>
      <c r="BZ14" t="s">
        <v>3025</v>
      </c>
    </row>
    <row r="15" spans="1:78" x14ac:dyDescent="0.25">
      <c r="A15" s="1" t="s">
        <v>14</v>
      </c>
      <c r="B15">
        <v>601484</v>
      </c>
      <c r="C15">
        <f t="shared" si="0"/>
        <v>5.2249144446363243</v>
      </c>
      <c r="E15">
        <v>5.2249144446363243</v>
      </c>
      <c r="F15">
        <v>5.092772062481572</v>
      </c>
      <c r="G15">
        <v>5.0305635165674074</v>
      </c>
      <c r="H15">
        <v>5.0033173287961237</v>
      </c>
      <c r="I15">
        <v>5.0216736548799519</v>
      </c>
      <c r="J15">
        <v>5.0247689567422045</v>
      </c>
      <c r="K15">
        <v>5.0338548435531791</v>
      </c>
      <c r="L15">
        <v>5.041669299406391</v>
      </c>
    </row>
    <row r="16" spans="1:78" x14ac:dyDescent="0.25">
      <c r="A16" s="1" t="s">
        <v>15</v>
      </c>
      <c r="B16">
        <v>717084</v>
      </c>
      <c r="C16">
        <f t="shared" si="0"/>
        <v>6.2290976145958892</v>
      </c>
      <c r="E16">
        <v>6.2290976145958892</v>
      </c>
      <c r="F16">
        <v>6.4085074640150346</v>
      </c>
      <c r="G16">
        <v>6.5295942711094384</v>
      </c>
      <c r="H16">
        <v>6.592938929649554</v>
      </c>
      <c r="I16">
        <v>6.5736569688289652</v>
      </c>
      <c r="J16">
        <v>6.5511921611238773</v>
      </c>
      <c r="K16">
        <v>6.5296861073828598</v>
      </c>
      <c r="L16">
        <v>6.5104417032013888</v>
      </c>
    </row>
    <row r="17" spans="1:30" x14ac:dyDescent="0.25">
      <c r="A17" s="1" t="s">
        <v>16</v>
      </c>
      <c r="B17">
        <v>532428</v>
      </c>
      <c r="C17">
        <f t="shared" si="0"/>
        <v>4.6250453011698216</v>
      </c>
      <c r="E17">
        <v>4.6250453011698216</v>
      </c>
      <c r="F17">
        <v>4.8644779469399397</v>
      </c>
      <c r="G17">
        <v>5.2049519975114409</v>
      </c>
      <c r="H17">
        <v>5.268345540596485</v>
      </c>
      <c r="I17">
        <v>5.2683219513326902</v>
      </c>
      <c r="J17">
        <v>5.2583538877066758</v>
      </c>
      <c r="K17">
        <v>5.2294166431327147</v>
      </c>
      <c r="L17">
        <v>5.1729633905498149</v>
      </c>
    </row>
    <row r="18" spans="1:30" x14ac:dyDescent="0.25">
      <c r="A18" s="1" t="s">
        <v>17</v>
      </c>
      <c r="B18">
        <v>927831</v>
      </c>
      <c r="C18">
        <f t="shared" si="0"/>
        <v>8.0597947644182799</v>
      </c>
      <c r="E18">
        <v>8.0597947644182799</v>
      </c>
      <c r="F18">
        <v>8.6414814668924294</v>
      </c>
      <c r="G18">
        <v>9.1330428667557246</v>
      </c>
      <c r="H18">
        <v>9.2691932417604921</v>
      </c>
      <c r="I18">
        <v>9.2242450574028609</v>
      </c>
      <c r="J18">
        <v>9.1749135028095861</v>
      </c>
      <c r="K18">
        <v>9.1520338135709984</v>
      </c>
      <c r="L18">
        <v>9.1133102723260198</v>
      </c>
    </row>
    <row r="19" spans="1:30" x14ac:dyDescent="0.25">
      <c r="A19" s="1" t="s">
        <v>19</v>
      </c>
      <c r="B19">
        <v>913939</v>
      </c>
      <c r="C19">
        <f t="shared" si="0"/>
        <v>7.9391190499106843</v>
      </c>
      <c r="E19">
        <v>7.9391190499106843</v>
      </c>
      <c r="F19">
        <v>8.2195019040922315</v>
      </c>
      <c r="G19">
        <v>8.6418120543113464</v>
      </c>
      <c r="H19">
        <v>8.7193306983004391</v>
      </c>
      <c r="I19">
        <v>8.7353414997850685</v>
      </c>
      <c r="J19">
        <v>8.6902364118342685</v>
      </c>
      <c r="K19">
        <v>8.6664225233233907</v>
      </c>
      <c r="L19">
        <v>8.62969553277639</v>
      </c>
    </row>
    <row r="20" spans="1:30" x14ac:dyDescent="0.25">
      <c r="A20" s="1" t="s">
        <v>25</v>
      </c>
      <c r="B20">
        <v>894462</v>
      </c>
      <c r="C20">
        <f t="shared" si="0"/>
        <v>7.7699280845014931</v>
      </c>
      <c r="E20">
        <v>7.7699280845014931</v>
      </c>
      <c r="F20">
        <v>7.4010566106912092</v>
      </c>
      <c r="G20">
        <v>7.006636319743917</v>
      </c>
      <c r="H20">
        <v>6.9227070911941118</v>
      </c>
      <c r="I20">
        <v>6.9104973914320036</v>
      </c>
      <c r="J20">
        <v>6.9717864691753615</v>
      </c>
      <c r="K20">
        <v>6.9927512742750082</v>
      </c>
      <c r="L20">
        <v>7.0227600759135287</v>
      </c>
      <c r="O20" s="1" t="s">
        <v>5</v>
      </c>
      <c r="P20" s="1" t="s">
        <v>6</v>
      </c>
      <c r="Q20" s="1" t="s">
        <v>7</v>
      </c>
      <c r="R20" s="1" t="s">
        <v>9</v>
      </c>
      <c r="S20" s="1" t="s">
        <v>10</v>
      </c>
      <c r="T20" s="1" t="s">
        <v>11</v>
      </c>
      <c r="U20" s="1" t="s">
        <v>12</v>
      </c>
      <c r="V20" s="1" t="s">
        <v>14</v>
      </c>
      <c r="W20" s="1" t="s">
        <v>15</v>
      </c>
      <c r="X20" s="1" t="s">
        <v>16</v>
      </c>
      <c r="Y20" s="1" t="s">
        <v>17</v>
      </c>
      <c r="Z20" s="1" t="s">
        <v>19</v>
      </c>
      <c r="AA20" s="1" t="s">
        <v>25</v>
      </c>
      <c r="AB20" s="1" t="s">
        <v>26</v>
      </c>
      <c r="AC20" s="1" t="s">
        <v>27</v>
      </c>
      <c r="AD20" s="1" t="s">
        <v>29</v>
      </c>
    </row>
    <row r="21" spans="1:30" x14ac:dyDescent="0.25">
      <c r="A21" s="1" t="s">
        <v>26</v>
      </c>
      <c r="B21">
        <v>621286</v>
      </c>
      <c r="C21">
        <f t="shared" si="0"/>
        <v>5.3969285893728234</v>
      </c>
      <c r="E21">
        <v>5.3969285893728234</v>
      </c>
      <c r="F21">
        <v>5.2033256894416002</v>
      </c>
      <c r="G21">
        <v>4.9820290732627255</v>
      </c>
      <c r="H21">
        <v>4.9311685153048765</v>
      </c>
      <c r="I21">
        <v>4.931952513253326</v>
      </c>
      <c r="J21">
        <v>4.9705192057489844</v>
      </c>
      <c r="K21">
        <v>4.9744535244511816</v>
      </c>
      <c r="L21">
        <v>5.0066917168466283</v>
      </c>
    </row>
    <row r="22" spans="1:30" x14ac:dyDescent="0.25">
      <c r="A22" s="1" t="s">
        <v>27</v>
      </c>
      <c r="B22">
        <v>880911</v>
      </c>
      <c r="C22">
        <f t="shared" si="0"/>
        <v>7.6522145366111625</v>
      </c>
      <c r="E22">
        <v>7.6522145366111625</v>
      </c>
      <c r="F22">
        <v>7.7025497167012995</v>
      </c>
      <c r="G22">
        <v>7.619533427802021</v>
      </c>
      <c r="H22">
        <v>7.6191326236973378</v>
      </c>
      <c r="I22">
        <v>7.606814636529398</v>
      </c>
      <c r="J22">
        <v>7.5741437126127229</v>
      </c>
      <c r="K22">
        <v>7.6046286451216947</v>
      </c>
      <c r="L22">
        <v>7.6536198193546543</v>
      </c>
    </row>
    <row r="23" spans="1:30" x14ac:dyDescent="0.25">
      <c r="A23" s="1" t="s">
        <v>29</v>
      </c>
      <c r="B23">
        <v>1137740</v>
      </c>
      <c r="C23">
        <f t="shared" si="0"/>
        <v>9.8832124549290281</v>
      </c>
      <c r="E23">
        <v>9.8832124549290281</v>
      </c>
      <c r="F23">
        <v>9.3135524514962604</v>
      </c>
      <c r="G23">
        <v>8.7360523565880168</v>
      </c>
      <c r="H23">
        <v>8.5961911316800954</v>
      </c>
      <c r="I23">
        <v>8.6110316683789137</v>
      </c>
      <c r="J23">
        <v>8.7008264054531317</v>
      </c>
      <c r="K23">
        <v>8.7178245149276155</v>
      </c>
      <c r="L23">
        <v>8.8229189854514622</v>
      </c>
    </row>
    <row r="24" spans="1:30" x14ac:dyDescent="0.25">
      <c r="B24">
        <f>SUM(B8:B23)</f>
        <v>11511844</v>
      </c>
    </row>
    <row r="26" spans="1:30" x14ac:dyDescent="0.25">
      <c r="A26" s="4" t="s">
        <v>2590</v>
      </c>
      <c r="B26" s="4" t="s">
        <v>2591</v>
      </c>
    </row>
    <row r="27" spans="1:30" x14ac:dyDescent="0.25">
      <c r="A27" t="s">
        <v>2592</v>
      </c>
      <c r="B27">
        <v>6.3903749911829903</v>
      </c>
      <c r="C27">
        <f>B27/6.39037499118299/16*100</f>
        <v>6.25</v>
      </c>
    </row>
    <row r="28" spans="1:30" x14ac:dyDescent="0.25">
      <c r="A28" t="s">
        <v>2593</v>
      </c>
      <c r="B28">
        <v>6.1517783742315313</v>
      </c>
      <c r="C28">
        <f t="shared" ref="C28:C34" si="1">B28/6.39037499118299/16*100</f>
        <v>6.0166445462114329</v>
      </c>
    </row>
    <row r="29" spans="1:30" x14ac:dyDescent="0.25">
      <c r="A29" t="s">
        <v>2594</v>
      </c>
      <c r="B29">
        <v>5.7995865856116398</v>
      </c>
      <c r="C29">
        <f t="shared" si="1"/>
        <v>5.6721892236503324</v>
      </c>
    </row>
    <row r="30" spans="1:30" x14ac:dyDescent="0.25">
      <c r="A30" t="s">
        <v>2595</v>
      </c>
      <c r="B30">
        <v>5.7585561030318839</v>
      </c>
      <c r="C30">
        <f t="shared" si="1"/>
        <v>5.6320600424243032</v>
      </c>
    </row>
    <row r="31" spans="1:30" x14ac:dyDescent="0.25">
      <c r="A31" t="s">
        <v>2596</v>
      </c>
      <c r="B31">
        <v>5.7585707761228937</v>
      </c>
      <c r="C31">
        <f t="shared" si="1"/>
        <v>5.6320743931969783</v>
      </c>
    </row>
    <row r="32" spans="1:30" x14ac:dyDescent="0.25">
      <c r="A32" t="s">
        <v>2597</v>
      </c>
      <c r="B32">
        <v>5.8167475930921571</v>
      </c>
      <c r="C32">
        <f t="shared" si="1"/>
        <v>5.6889732616608129</v>
      </c>
    </row>
    <row r="33" spans="1:3" x14ac:dyDescent="0.25">
      <c r="A33" t="s">
        <v>2598</v>
      </c>
      <c r="B33">
        <v>5.7771194225592239</v>
      </c>
      <c r="C33">
        <f t="shared" si="1"/>
        <v>5.6502155884143193</v>
      </c>
    </row>
    <row r="34" spans="1:3" x14ac:dyDescent="0.25">
      <c r="A34" t="s">
        <v>2599</v>
      </c>
      <c r="B34">
        <v>5.7800397967263279</v>
      </c>
      <c r="C34">
        <f t="shared" si="1"/>
        <v>5.6530718118080294</v>
      </c>
    </row>
    <row r="36" spans="1:3" x14ac:dyDescent="0.25">
      <c r="A36" t="s">
        <v>2600</v>
      </c>
      <c r="B36">
        <v>4.2164226686880104</v>
      </c>
      <c r="C36">
        <f>B36/4.21642266868801/16*100</f>
        <v>6.25</v>
      </c>
    </row>
    <row r="37" spans="1:3" x14ac:dyDescent="0.25">
      <c r="A37" t="s">
        <v>2601</v>
      </c>
      <c r="B37">
        <v>4.2396754909459746</v>
      </c>
      <c r="C37">
        <f t="shared" ref="C37:C43" si="2">B37/4.21642266868801/16*100</f>
        <v>6.2844676401138635</v>
      </c>
    </row>
    <row r="38" spans="1:3" x14ac:dyDescent="0.25">
      <c r="A38" t="s">
        <v>2602</v>
      </c>
      <c r="B38">
        <v>4.3365567837437506</v>
      </c>
      <c r="C38">
        <f t="shared" si="2"/>
        <v>6.4280747041026629</v>
      </c>
    </row>
    <row r="39" spans="1:3" x14ac:dyDescent="0.25">
      <c r="A39" t="s">
        <v>2603</v>
      </c>
      <c r="B39">
        <v>4.3425688550862063</v>
      </c>
      <c r="C39">
        <f t="shared" si="2"/>
        <v>6.4369863927171336</v>
      </c>
    </row>
    <row r="40" spans="1:3" x14ac:dyDescent="0.25">
      <c r="A40" t="s">
        <v>2604</v>
      </c>
      <c r="B40">
        <v>4.3502433824277196</v>
      </c>
      <c r="C40">
        <f t="shared" si="2"/>
        <v>6.4483623385492876</v>
      </c>
    </row>
    <row r="41" spans="1:3" x14ac:dyDescent="0.25">
      <c r="A41" t="s">
        <v>2605</v>
      </c>
      <c r="B41">
        <v>4.339477098335772</v>
      </c>
      <c r="C41">
        <f t="shared" si="2"/>
        <v>6.4324034841217239</v>
      </c>
    </row>
    <row r="42" spans="1:3" x14ac:dyDescent="0.25">
      <c r="A42" t="s">
        <v>2606</v>
      </c>
      <c r="B42">
        <v>4.3473658809530038</v>
      </c>
      <c r="C42">
        <f t="shared" si="2"/>
        <v>6.4440970203802799</v>
      </c>
    </row>
    <row r="43" spans="1:3" x14ac:dyDescent="0.25">
      <c r="A43" t="s">
        <v>2607</v>
      </c>
      <c r="B43">
        <v>4.3128315893249169</v>
      </c>
      <c r="C43">
        <f t="shared" si="2"/>
        <v>6.3929068671068876</v>
      </c>
    </row>
    <row r="45" spans="1:3" x14ac:dyDescent="0.25">
      <c r="A45" t="s">
        <v>2608</v>
      </c>
      <c r="B45">
        <v>6.4241836494657196</v>
      </c>
      <c r="C45">
        <f>B45/6.42418364946572/16*100</f>
        <v>6.25</v>
      </c>
    </row>
    <row r="46" spans="1:3" x14ac:dyDescent="0.25">
      <c r="A46" t="s">
        <v>2609</v>
      </c>
      <c r="B46">
        <v>6.5182562382242946</v>
      </c>
      <c r="C46">
        <f t="shared" ref="C46:C52" si="3">B46/6.42418364946572/16*100</f>
        <v>6.3415219289831475</v>
      </c>
    </row>
    <row r="47" spans="1:3" x14ac:dyDescent="0.25">
      <c r="A47" t="s">
        <v>2610</v>
      </c>
      <c r="B47">
        <v>6.6841467313936294</v>
      </c>
      <c r="C47">
        <f t="shared" si="3"/>
        <v>6.5029145103416468</v>
      </c>
    </row>
    <row r="48" spans="1:3" x14ac:dyDescent="0.25">
      <c r="A48" t="s">
        <v>2611</v>
      </c>
      <c r="B48">
        <v>6.7121126764662948</v>
      </c>
      <c r="C48">
        <f t="shared" si="3"/>
        <v>6.530122194032117</v>
      </c>
    </row>
    <row r="49" spans="1:3" x14ac:dyDescent="0.25">
      <c r="A49" t="s">
        <v>2612</v>
      </c>
      <c r="B49">
        <v>6.7172122995737578</v>
      </c>
      <c r="C49">
        <f t="shared" si="3"/>
        <v>6.5350835472811477</v>
      </c>
    </row>
    <row r="50" spans="1:3" x14ac:dyDescent="0.25">
      <c r="A50" t="s">
        <v>2613</v>
      </c>
      <c r="B50">
        <v>6.694190690053496</v>
      </c>
      <c r="C50">
        <f t="shared" si="3"/>
        <v>6.5126861397111453</v>
      </c>
    </row>
    <row r="51" spans="1:3" x14ac:dyDescent="0.25">
      <c r="A51" t="s">
        <v>2614</v>
      </c>
      <c r="B51">
        <v>6.6875949273787718</v>
      </c>
      <c r="C51">
        <f t="shared" si="3"/>
        <v>6.5062692128350808</v>
      </c>
    </row>
    <row r="52" spans="1:3" x14ac:dyDescent="0.25">
      <c r="A52" t="s">
        <v>2615</v>
      </c>
      <c r="B52">
        <v>6.6580482916286376</v>
      </c>
      <c r="C52">
        <f t="shared" si="3"/>
        <v>6.4775236969042442</v>
      </c>
    </row>
    <row r="54" spans="1:3" x14ac:dyDescent="0.25">
      <c r="A54" t="s">
        <v>2616</v>
      </c>
      <c r="B54">
        <v>8.0750573061969906</v>
      </c>
      <c r="C54">
        <f>B54/8.07505730619699/16*100</f>
        <v>6.25</v>
      </c>
    </row>
    <row r="55" spans="1:3" x14ac:dyDescent="0.25">
      <c r="A55" t="s">
        <v>2617</v>
      </c>
      <c r="B55">
        <v>8.0146905511612694</v>
      </c>
      <c r="C55">
        <f t="shared" ref="C55:C61" si="4">B55/8.07505730619699/16*100</f>
        <v>6.2032768369725728</v>
      </c>
    </row>
    <row r="56" spans="1:3" x14ac:dyDescent="0.25">
      <c r="A56" t="s">
        <v>2618</v>
      </c>
      <c r="B56">
        <v>8.111956136053692</v>
      </c>
      <c r="C56">
        <f t="shared" si="4"/>
        <v>6.2785592631556186</v>
      </c>
    </row>
    <row r="57" spans="1:3" x14ac:dyDescent="0.25">
      <c r="A57" t="s">
        <v>2619</v>
      </c>
      <c r="B57">
        <v>8.0687466724502652</v>
      </c>
      <c r="C57">
        <f t="shared" si="4"/>
        <v>6.2451156432181891</v>
      </c>
    </row>
    <row r="58" spans="1:3" x14ac:dyDescent="0.25">
      <c r="A58" t="s">
        <v>2620</v>
      </c>
      <c r="B58">
        <v>8.0962164412480853</v>
      </c>
      <c r="C58">
        <f t="shared" si="4"/>
        <v>6.2663769232904203</v>
      </c>
    </row>
    <row r="59" spans="1:3" x14ac:dyDescent="0.25">
      <c r="A59" t="s">
        <v>2621</v>
      </c>
      <c r="B59">
        <v>8.0577700212444778</v>
      </c>
      <c r="C59">
        <f t="shared" si="4"/>
        <v>6.236619843444295</v>
      </c>
    </row>
    <row r="60" spans="1:3" x14ac:dyDescent="0.25">
      <c r="A60" t="s">
        <v>2622</v>
      </c>
      <c r="B60">
        <v>8.1135046014063104</v>
      </c>
      <c r="C60">
        <f t="shared" si="4"/>
        <v>6.2797577572451209</v>
      </c>
    </row>
    <row r="61" spans="1:3" x14ac:dyDescent="0.25">
      <c r="A61" t="s">
        <v>2623</v>
      </c>
      <c r="B61">
        <v>8.0932150744409874</v>
      </c>
      <c r="C61">
        <f t="shared" si="4"/>
        <v>6.2640539004519367</v>
      </c>
    </row>
    <row r="63" spans="1:3" x14ac:dyDescent="0.25">
      <c r="A63" t="s">
        <v>2624</v>
      </c>
      <c r="B63">
        <v>4.3737736543337498</v>
      </c>
      <c r="C63">
        <f>B63/4.37377365433375/16*100</f>
        <v>6.25</v>
      </c>
    </row>
    <row r="64" spans="1:3" x14ac:dyDescent="0.25">
      <c r="A64" t="s">
        <v>2625</v>
      </c>
      <c r="B64">
        <v>4.3525584564552879</v>
      </c>
      <c r="C64">
        <f t="shared" ref="C64:C70" si="5">B64/4.37377365433375/16*100</f>
        <v>6.219684076676212</v>
      </c>
    </row>
    <row r="65" spans="1:3" x14ac:dyDescent="0.25">
      <c r="A65" t="s">
        <v>2626</v>
      </c>
      <c r="B65">
        <v>4.2880186235082762</v>
      </c>
      <c r="C65">
        <f t="shared" si="5"/>
        <v>6.1274584637848957</v>
      </c>
    </row>
    <row r="66" spans="1:3" x14ac:dyDescent="0.25">
      <c r="A66" t="s">
        <v>2627</v>
      </c>
      <c r="B66">
        <v>4.2800732031738891</v>
      </c>
      <c r="C66">
        <f t="shared" si="5"/>
        <v>6.1161046807557451</v>
      </c>
    </row>
    <row r="67" spans="1:3" x14ac:dyDescent="0.25">
      <c r="A67" t="s">
        <v>2628</v>
      </c>
      <c r="B67">
        <v>4.2812154769989297</v>
      </c>
      <c r="C67">
        <f t="shared" si="5"/>
        <v>6.1177369580455014</v>
      </c>
    </row>
    <row r="68" spans="1:3" x14ac:dyDescent="0.25">
      <c r="A68" t="s">
        <v>2629</v>
      </c>
      <c r="B68">
        <v>4.282065040289659</v>
      </c>
      <c r="C68">
        <f t="shared" si="5"/>
        <v>6.1189509601834029</v>
      </c>
    </row>
    <row r="69" spans="1:3" x14ac:dyDescent="0.25">
      <c r="A69" t="s">
        <v>2630</v>
      </c>
      <c r="B69">
        <v>4.2833269396465381</v>
      </c>
      <c r="C69">
        <f t="shared" si="5"/>
        <v>6.1207541790062789</v>
      </c>
    </row>
    <row r="70" spans="1:3" x14ac:dyDescent="0.25">
      <c r="A70" t="s">
        <v>2631</v>
      </c>
      <c r="B70">
        <v>4.2824264491856212</v>
      </c>
      <c r="C70">
        <f t="shared" si="5"/>
        <v>6.1194674033691463</v>
      </c>
    </row>
    <row r="72" spans="1:3" x14ac:dyDescent="0.25">
      <c r="A72" t="s">
        <v>2632</v>
      </c>
      <c r="B72">
        <v>3.07246171855699</v>
      </c>
      <c r="C72">
        <f>B72/3.07246171855699/16*100</f>
        <v>6.25</v>
      </c>
    </row>
    <row r="73" spans="1:3" x14ac:dyDescent="0.25">
      <c r="A73" t="s">
        <v>2633</v>
      </c>
      <c r="B73">
        <v>3.0645762715395168</v>
      </c>
      <c r="C73">
        <f t="shared" ref="C73:C79" si="6">B73/3.07246171855699/16*100</f>
        <v>6.2339594278550186</v>
      </c>
    </row>
    <row r="74" spans="1:3" x14ac:dyDescent="0.25">
      <c r="A74" t="s">
        <v>2634</v>
      </c>
      <c r="B74">
        <v>3.0322139081776602</v>
      </c>
      <c r="C74">
        <f t="shared" si="6"/>
        <v>6.1681279254509471</v>
      </c>
    </row>
    <row r="75" spans="1:3" x14ac:dyDescent="0.25">
      <c r="A75" t="s">
        <v>2635</v>
      </c>
      <c r="B75">
        <v>3.0263245603565125</v>
      </c>
      <c r="C75">
        <f t="shared" si="6"/>
        <v>6.1561478172335331</v>
      </c>
    </row>
    <row r="76" spans="1:3" x14ac:dyDescent="0.25">
      <c r="A76" t="s">
        <v>2636</v>
      </c>
      <c r="B76">
        <v>3.0320329077732771</v>
      </c>
      <c r="C76">
        <f t="shared" si="6"/>
        <v>6.1677597345242505</v>
      </c>
    </row>
    <row r="77" spans="1:3" x14ac:dyDescent="0.25">
      <c r="A77" t="s">
        <v>2637</v>
      </c>
      <c r="B77">
        <v>3.0465417147019864</v>
      </c>
      <c r="C77">
        <f t="shared" si="6"/>
        <v>6.1972735418914002</v>
      </c>
    </row>
    <row r="78" spans="1:3" x14ac:dyDescent="0.25">
      <c r="A78" t="s">
        <v>2638</v>
      </c>
      <c r="B78">
        <v>3.0310359804674043</v>
      </c>
      <c r="C78">
        <f t="shared" si="6"/>
        <v>6.1657317855268481</v>
      </c>
    </row>
    <row r="79" spans="1:3" x14ac:dyDescent="0.25">
      <c r="A79" t="s">
        <v>2639</v>
      </c>
      <c r="B79">
        <v>3.0343865291543892</v>
      </c>
      <c r="C79">
        <f t="shared" si="6"/>
        <v>6.1725474698906844</v>
      </c>
    </row>
    <row r="81" spans="1:3" x14ac:dyDescent="0.25">
      <c r="A81" t="s">
        <v>2640</v>
      </c>
      <c r="B81">
        <v>4.6674711714300496</v>
      </c>
      <c r="C81">
        <f>B81/4.66747117143005/16*100</f>
        <v>6.25</v>
      </c>
    </row>
    <row r="82" spans="1:3" x14ac:dyDescent="0.25">
      <c r="A82" t="s">
        <v>2641</v>
      </c>
      <c r="B82">
        <v>4.8112393046905488</v>
      </c>
      <c r="C82">
        <f t="shared" ref="C82:C88" si="7">B82/4.66747117143005/16*100</f>
        <v>6.442513418910484</v>
      </c>
    </row>
    <row r="83" spans="1:3" x14ac:dyDescent="0.25">
      <c r="A83" t="s">
        <v>2642</v>
      </c>
      <c r="B83">
        <v>4.8633053478593133</v>
      </c>
      <c r="C83">
        <f t="shared" si="7"/>
        <v>6.5122327075472635</v>
      </c>
    </row>
    <row r="84" spans="1:3" x14ac:dyDescent="0.25">
      <c r="A84" t="s">
        <v>2643</v>
      </c>
      <c r="B84">
        <v>4.8892928284554289</v>
      </c>
      <c r="C84">
        <f t="shared" si="7"/>
        <v>6.5470313699835554</v>
      </c>
    </row>
    <row r="85" spans="1:3" x14ac:dyDescent="0.25">
      <c r="A85" t="s">
        <v>2644</v>
      </c>
      <c r="B85">
        <v>4.8809733740321617</v>
      </c>
      <c r="C85">
        <f t="shared" si="7"/>
        <v>6.5358911640271282</v>
      </c>
    </row>
    <row r="86" spans="1:3" x14ac:dyDescent="0.25">
      <c r="A86" t="s">
        <v>2645</v>
      </c>
      <c r="B86">
        <v>4.8464671290756378</v>
      </c>
      <c r="C86">
        <f t="shared" si="7"/>
        <v>6.4896854086925542</v>
      </c>
    </row>
    <row r="87" spans="1:3" x14ac:dyDescent="0.25">
      <c r="A87" t="s">
        <v>2646</v>
      </c>
      <c r="B87">
        <v>4.8589803578501041</v>
      </c>
      <c r="C87">
        <f t="shared" si="7"/>
        <v>6.5064413086152211</v>
      </c>
    </row>
    <row r="88" spans="1:3" x14ac:dyDescent="0.25">
      <c r="A88" t="s">
        <v>2647</v>
      </c>
      <c r="B88">
        <v>4.864981473712839</v>
      </c>
      <c r="C88">
        <f t="shared" si="7"/>
        <v>6.5144771320331945</v>
      </c>
    </row>
    <row r="90" spans="1:3" x14ac:dyDescent="0.25">
      <c r="A90" t="s">
        <v>2648</v>
      </c>
      <c r="B90">
        <v>5.2249144446363198</v>
      </c>
      <c r="C90">
        <f>B90/5.22491444463632/16*100</f>
        <v>6.25</v>
      </c>
    </row>
    <row r="91" spans="1:3" x14ac:dyDescent="0.25">
      <c r="A91" t="s">
        <v>2649</v>
      </c>
      <c r="B91">
        <v>5.092772062481572</v>
      </c>
      <c r="C91">
        <f t="shared" ref="C91:C97" si="8">B91/5.22491444463632/16*100</f>
        <v>6.0919323613394285</v>
      </c>
    </row>
    <row r="92" spans="1:3" x14ac:dyDescent="0.25">
      <c r="A92" t="s">
        <v>2650</v>
      </c>
      <c r="B92">
        <v>5.0305635165674074</v>
      </c>
      <c r="C92">
        <f t="shared" si="8"/>
        <v>6.0175190066169106</v>
      </c>
    </row>
    <row r="93" spans="1:3" x14ac:dyDescent="0.25">
      <c r="A93" t="s">
        <v>2651</v>
      </c>
      <c r="B93">
        <v>5.0033173287961237</v>
      </c>
      <c r="C93">
        <f t="shared" si="8"/>
        <v>5.9849273392556714</v>
      </c>
    </row>
    <row r="94" spans="1:3" x14ac:dyDescent="0.25">
      <c r="A94" t="s">
        <v>2652</v>
      </c>
      <c r="B94">
        <v>5.0216736548799519</v>
      </c>
      <c r="C94">
        <f t="shared" si="8"/>
        <v>6.0068850266474145</v>
      </c>
    </row>
    <row r="95" spans="1:3" x14ac:dyDescent="0.25">
      <c r="A95" t="s">
        <v>2653</v>
      </c>
      <c r="B95">
        <v>5.0247689567422045</v>
      </c>
      <c r="C95">
        <f t="shared" si="8"/>
        <v>6.0105876014635315</v>
      </c>
    </row>
    <row r="96" spans="1:3" x14ac:dyDescent="0.25">
      <c r="A96" t="s">
        <v>2654</v>
      </c>
      <c r="B96">
        <v>5.0338548435531791</v>
      </c>
      <c r="C96">
        <f t="shared" si="8"/>
        <v>6.0214560650853404</v>
      </c>
    </row>
    <row r="97" spans="1:3" x14ac:dyDescent="0.25">
      <c r="A97" t="s">
        <v>2655</v>
      </c>
      <c r="B97">
        <v>5.041669299406391</v>
      </c>
      <c r="C97">
        <f t="shared" si="8"/>
        <v>6.0308036533760365</v>
      </c>
    </row>
    <row r="99" spans="1:3" x14ac:dyDescent="0.25">
      <c r="A99" t="s">
        <v>2656</v>
      </c>
      <c r="B99">
        <v>6.2290976145958901</v>
      </c>
      <c r="C99">
        <f>B99/6.22909761459589/16*100</f>
        <v>6.25</v>
      </c>
    </row>
    <row r="100" spans="1:3" x14ac:dyDescent="0.25">
      <c r="A100" t="s">
        <v>2657</v>
      </c>
      <c r="B100">
        <v>6.4085074640150346</v>
      </c>
      <c r="C100">
        <f t="shared" ref="C100:C106" si="9">B100/6.22909761459589/16*100</f>
        <v>6.4300118778428228</v>
      </c>
    </row>
    <row r="101" spans="1:3" x14ac:dyDescent="0.25">
      <c r="A101" t="s">
        <v>2658</v>
      </c>
      <c r="B101">
        <v>6.5295942711094384</v>
      </c>
      <c r="C101">
        <f t="shared" si="9"/>
        <v>6.5515050043218048</v>
      </c>
    </row>
    <row r="102" spans="1:3" x14ac:dyDescent="0.25">
      <c r="A102" t="s">
        <v>2659</v>
      </c>
      <c r="B102">
        <v>6.592938929649554</v>
      </c>
      <c r="C102">
        <f t="shared" si="9"/>
        <v>6.615062222456908</v>
      </c>
    </row>
    <row r="103" spans="1:3" x14ac:dyDescent="0.25">
      <c r="A103" t="s">
        <v>2660</v>
      </c>
      <c r="B103">
        <v>6.5736569688289652</v>
      </c>
      <c r="C103">
        <f t="shared" si="9"/>
        <v>6.5957155590098138</v>
      </c>
    </row>
    <row r="104" spans="1:3" x14ac:dyDescent="0.25">
      <c r="A104" t="s">
        <v>2661</v>
      </c>
      <c r="B104">
        <v>6.5511921611238773</v>
      </c>
      <c r="C104">
        <f t="shared" si="9"/>
        <v>6.5731753683042129</v>
      </c>
    </row>
    <row r="105" spans="1:3" x14ac:dyDescent="0.25">
      <c r="A105" t="s">
        <v>2662</v>
      </c>
      <c r="B105">
        <v>6.5296861073828598</v>
      </c>
      <c r="C105">
        <f t="shared" si="9"/>
        <v>6.5515971487613998</v>
      </c>
    </row>
    <row r="106" spans="1:3" x14ac:dyDescent="0.25">
      <c r="A106" t="s">
        <v>2663</v>
      </c>
      <c r="B106">
        <v>6.5104417032013888</v>
      </c>
      <c r="C106">
        <f t="shared" si="9"/>
        <v>6.5322881679786367</v>
      </c>
    </row>
    <row r="108" spans="1:3" x14ac:dyDescent="0.25">
      <c r="A108" t="s">
        <v>2664</v>
      </c>
      <c r="B108">
        <v>4.6250453011698198</v>
      </c>
      <c r="C108">
        <f>B108/4.62504530116982/16*100</f>
        <v>6.25</v>
      </c>
    </row>
    <row r="109" spans="1:3" x14ac:dyDescent="0.25">
      <c r="A109" t="s">
        <v>2665</v>
      </c>
      <c r="B109">
        <v>4.8644779469399397</v>
      </c>
      <c r="C109">
        <f t="shared" ref="C109:C115" si="10">B109/4.62504530116982/16*100</f>
        <v>6.5735544602524758</v>
      </c>
    </row>
    <row r="110" spans="1:3" x14ac:dyDescent="0.25">
      <c r="A110" t="s">
        <v>2666</v>
      </c>
      <c r="B110">
        <v>5.2049519975114409</v>
      </c>
      <c r="C110">
        <f t="shared" si="10"/>
        <v>7.0336500220264666</v>
      </c>
    </row>
    <row r="111" spans="1:3" x14ac:dyDescent="0.25">
      <c r="A111" t="s">
        <v>2667</v>
      </c>
      <c r="B111">
        <v>5.268345540596485</v>
      </c>
      <c r="C111">
        <f t="shared" si="10"/>
        <v>7.1193161330548937</v>
      </c>
    </row>
    <row r="112" spans="1:3" x14ac:dyDescent="0.25">
      <c r="A112" t="s">
        <v>2668</v>
      </c>
      <c r="B112">
        <v>5.2683219513326902</v>
      </c>
      <c r="C112">
        <f t="shared" si="10"/>
        <v>7.1192842559836187</v>
      </c>
    </row>
    <row r="113" spans="1:3" x14ac:dyDescent="0.25">
      <c r="A113" t="s">
        <v>2669</v>
      </c>
      <c r="B113">
        <v>5.2583538877066758</v>
      </c>
      <c r="C113">
        <f t="shared" si="10"/>
        <v>7.1058140316710414</v>
      </c>
    </row>
    <row r="114" spans="1:3" x14ac:dyDescent="0.25">
      <c r="A114" t="s">
        <v>2670</v>
      </c>
      <c r="B114">
        <v>5.2294166431327147</v>
      </c>
      <c r="C114">
        <f t="shared" si="10"/>
        <v>7.0667100301293679</v>
      </c>
    </row>
    <row r="115" spans="1:3" x14ac:dyDescent="0.25">
      <c r="A115" t="s">
        <v>2671</v>
      </c>
      <c r="B115">
        <v>5.1729633905498149</v>
      </c>
      <c r="C115">
        <f t="shared" si="10"/>
        <v>6.9904225981870516</v>
      </c>
    </row>
    <row r="117" spans="1:3" x14ac:dyDescent="0.25">
      <c r="A117" t="s">
        <v>2672</v>
      </c>
      <c r="B117">
        <v>8.0597947644182799</v>
      </c>
      <c r="C117">
        <f>B117/8.05979476441828/16*100</f>
        <v>6.25</v>
      </c>
    </row>
    <row r="118" spans="1:3" x14ac:dyDescent="0.25">
      <c r="A118" t="s">
        <v>2673</v>
      </c>
      <c r="B118">
        <v>8.6414814668924294</v>
      </c>
      <c r="C118">
        <f t="shared" ref="C118:C124" si="11">B118/8.05979476441828/16*100</f>
        <v>6.7010712737392923</v>
      </c>
    </row>
    <row r="119" spans="1:3" x14ac:dyDescent="0.25">
      <c r="A119" t="s">
        <v>2674</v>
      </c>
      <c r="B119">
        <v>9.1330428667557246</v>
      </c>
      <c r="C119">
        <f t="shared" si="11"/>
        <v>7.0822545220657576</v>
      </c>
    </row>
    <row r="120" spans="1:3" x14ac:dyDescent="0.25">
      <c r="A120" t="s">
        <v>2675</v>
      </c>
      <c r="B120">
        <v>9.2691932417604921</v>
      </c>
      <c r="C120">
        <f t="shared" si="11"/>
        <v>7.1878328734570927</v>
      </c>
    </row>
    <row r="121" spans="1:3" x14ac:dyDescent="0.25">
      <c r="A121" t="s">
        <v>2676</v>
      </c>
      <c r="B121">
        <v>9.2242450574028609</v>
      </c>
      <c r="C121">
        <f t="shared" si="11"/>
        <v>7.152977624601947</v>
      </c>
    </row>
    <row r="122" spans="1:3" x14ac:dyDescent="0.25">
      <c r="A122" t="s">
        <v>2677</v>
      </c>
      <c r="B122">
        <v>9.1749135028095861</v>
      </c>
      <c r="C122">
        <f t="shared" si="11"/>
        <v>7.1147232738126291</v>
      </c>
    </row>
    <row r="123" spans="1:3" x14ac:dyDescent="0.25">
      <c r="A123" t="s">
        <v>2678</v>
      </c>
      <c r="B123">
        <v>9.1520338135709984</v>
      </c>
      <c r="C123">
        <f t="shared" si="11"/>
        <v>7.096981127527159</v>
      </c>
    </row>
    <row r="124" spans="1:3" x14ac:dyDescent="0.25">
      <c r="A124" t="s">
        <v>2679</v>
      </c>
      <c r="B124">
        <v>9.1133102723260198</v>
      </c>
      <c r="C124">
        <f t="shared" si="11"/>
        <v>7.0669528030033666</v>
      </c>
    </row>
    <row r="126" spans="1:3" x14ac:dyDescent="0.25">
      <c r="A126" t="s">
        <v>2680</v>
      </c>
      <c r="B126">
        <v>7.9391190499106798</v>
      </c>
      <c r="C126">
        <f>B126/7.93911904991068/16*100</f>
        <v>6.25</v>
      </c>
    </row>
    <row r="127" spans="1:3" x14ac:dyDescent="0.25">
      <c r="A127" t="s">
        <v>2681</v>
      </c>
      <c r="B127">
        <v>8.2195019040922315</v>
      </c>
      <c r="C127">
        <f t="shared" ref="C127:C133" si="12">B127/7.93911904991068/16*100</f>
        <v>6.47072887780344</v>
      </c>
    </row>
    <row r="128" spans="1:3" x14ac:dyDescent="0.25">
      <c r="A128" t="s">
        <v>2682</v>
      </c>
      <c r="B128">
        <v>8.6418120543113464</v>
      </c>
      <c r="C128">
        <f t="shared" si="12"/>
        <v>6.8031887417097714</v>
      </c>
    </row>
    <row r="129" spans="1:3" x14ac:dyDescent="0.25">
      <c r="A129" t="s">
        <v>2683</v>
      </c>
      <c r="B129">
        <v>8.7193306983004391</v>
      </c>
      <c r="C129">
        <f t="shared" si="12"/>
        <v>6.8642145963273924</v>
      </c>
    </row>
    <row r="130" spans="1:3" x14ac:dyDescent="0.25">
      <c r="A130" t="s">
        <v>2684</v>
      </c>
      <c r="B130">
        <v>8.7353414997850685</v>
      </c>
      <c r="C130">
        <f t="shared" si="12"/>
        <v>6.8768189556586785</v>
      </c>
    </row>
    <row r="131" spans="1:3" x14ac:dyDescent="0.25">
      <c r="A131" t="s">
        <v>2685</v>
      </c>
      <c r="B131">
        <v>8.6902364118342685</v>
      </c>
      <c r="C131">
        <f t="shared" si="12"/>
        <v>6.8413103812286629</v>
      </c>
    </row>
    <row r="132" spans="1:3" x14ac:dyDescent="0.25">
      <c r="A132" t="s">
        <v>2686</v>
      </c>
      <c r="B132">
        <v>8.6664225233233907</v>
      </c>
      <c r="C132">
        <f t="shared" si="12"/>
        <v>6.8225631118833761</v>
      </c>
    </row>
    <row r="133" spans="1:3" x14ac:dyDescent="0.25">
      <c r="A133" t="s">
        <v>2687</v>
      </c>
      <c r="B133">
        <v>8.62969553277639</v>
      </c>
      <c r="C133">
        <f t="shared" si="12"/>
        <v>6.7936501192105494</v>
      </c>
    </row>
    <row r="135" spans="1:3" x14ac:dyDescent="0.25">
      <c r="A135" t="s">
        <v>2688</v>
      </c>
      <c r="B135">
        <v>7.7699280845014904</v>
      </c>
      <c r="C135">
        <f>B135/7.76992808450149/16*100</f>
        <v>6.25</v>
      </c>
    </row>
    <row r="136" spans="1:3" x14ac:dyDescent="0.25">
      <c r="A136" t="s">
        <v>2689</v>
      </c>
      <c r="B136">
        <v>7.4010566106912092</v>
      </c>
      <c r="C136">
        <f t="shared" ref="C136:C142" si="13">B136/7.76992808450149/16*100</f>
        <v>5.9532859652957555</v>
      </c>
    </row>
    <row r="137" spans="1:3" x14ac:dyDescent="0.25">
      <c r="A137" t="s">
        <v>2690</v>
      </c>
      <c r="B137">
        <v>7.006636319743917</v>
      </c>
      <c r="C137">
        <f t="shared" si="13"/>
        <v>5.6360208900452253</v>
      </c>
    </row>
    <row r="138" spans="1:3" x14ac:dyDescent="0.25">
      <c r="A138" t="s">
        <v>2691</v>
      </c>
      <c r="B138">
        <v>6.9227070911941118</v>
      </c>
      <c r="C138">
        <f t="shared" si="13"/>
        <v>5.5685096244670262</v>
      </c>
    </row>
    <row r="139" spans="1:3" x14ac:dyDescent="0.25">
      <c r="A139" t="s">
        <v>2692</v>
      </c>
      <c r="B139">
        <v>6.9104973914320036</v>
      </c>
      <c r="C139">
        <f t="shared" si="13"/>
        <v>5.5586883464985224</v>
      </c>
    </row>
    <row r="140" spans="1:3" x14ac:dyDescent="0.25">
      <c r="A140" t="s">
        <v>2693</v>
      </c>
      <c r="B140">
        <v>6.9717864691753615</v>
      </c>
      <c r="C140">
        <f t="shared" si="13"/>
        <v>5.607988254004753</v>
      </c>
    </row>
    <row r="141" spans="1:3" x14ac:dyDescent="0.25">
      <c r="A141" t="s">
        <v>2694</v>
      </c>
      <c r="B141">
        <v>6.9927512742750082</v>
      </c>
      <c r="C141">
        <f t="shared" si="13"/>
        <v>5.6248519920532623</v>
      </c>
    </row>
    <row r="142" spans="1:3" x14ac:dyDescent="0.25">
      <c r="A142" t="s">
        <v>2695</v>
      </c>
      <c r="B142">
        <v>7.0227600759135287</v>
      </c>
      <c r="C142">
        <f t="shared" si="13"/>
        <v>5.6489905694250231</v>
      </c>
    </row>
    <row r="144" spans="1:3" x14ac:dyDescent="0.25">
      <c r="A144" t="s">
        <v>2696</v>
      </c>
      <c r="B144">
        <v>5.3969285893728198</v>
      </c>
      <c r="C144">
        <f>B144/5.39692858937282/16*100</f>
        <v>6.25</v>
      </c>
    </row>
    <row r="145" spans="1:3" x14ac:dyDescent="0.25">
      <c r="A145" t="s">
        <v>2697</v>
      </c>
      <c r="B145">
        <v>5.2033256894416002</v>
      </c>
      <c r="C145">
        <f t="shared" ref="C145:C151" si="14">B145/5.39692858937282/16*100</f>
        <v>6.0257950462874774</v>
      </c>
    </row>
    <row r="146" spans="1:3" x14ac:dyDescent="0.25">
      <c r="A146" t="s">
        <v>2698</v>
      </c>
      <c r="B146">
        <v>4.9820290732627255</v>
      </c>
      <c r="C146">
        <f t="shared" si="14"/>
        <v>5.7695189388286057</v>
      </c>
    </row>
    <row r="147" spans="1:3" x14ac:dyDescent="0.25">
      <c r="A147" t="s">
        <v>2699</v>
      </c>
      <c r="B147">
        <v>4.9311685153048765</v>
      </c>
      <c r="C147">
        <f t="shared" si="14"/>
        <v>5.7106190512402293</v>
      </c>
    </row>
    <row r="148" spans="1:3" x14ac:dyDescent="0.25">
      <c r="A148" t="s">
        <v>2700</v>
      </c>
      <c r="B148">
        <v>4.931952513253326</v>
      </c>
      <c r="C148">
        <f t="shared" si="14"/>
        <v>5.711526972680482</v>
      </c>
    </row>
    <row r="149" spans="1:3" x14ac:dyDescent="0.25">
      <c r="A149" t="s">
        <v>2701</v>
      </c>
      <c r="B149">
        <v>4.9705192057489844</v>
      </c>
      <c r="C149">
        <f t="shared" si="14"/>
        <v>5.7561897515381659</v>
      </c>
    </row>
    <row r="150" spans="1:3" x14ac:dyDescent="0.25">
      <c r="A150" t="s">
        <v>2702</v>
      </c>
      <c r="B150">
        <v>4.9744535244511816</v>
      </c>
      <c r="C150">
        <f t="shared" si="14"/>
        <v>5.7607459526220834</v>
      </c>
    </row>
    <row r="151" spans="1:3" x14ac:dyDescent="0.25">
      <c r="A151" t="s">
        <v>2703</v>
      </c>
      <c r="B151">
        <v>5.0066917168466283</v>
      </c>
      <c r="C151">
        <f t="shared" si="14"/>
        <v>5.7980799101008422</v>
      </c>
    </row>
    <row r="153" spans="1:3" x14ac:dyDescent="0.25">
      <c r="A153" t="s">
        <v>2704</v>
      </c>
      <c r="B153">
        <v>7.6522145366111598</v>
      </c>
      <c r="C153">
        <f>B153/7.65221453661116/16*100</f>
        <v>6.25</v>
      </c>
    </row>
    <row r="154" spans="1:3" x14ac:dyDescent="0.25">
      <c r="A154" t="s">
        <v>2705</v>
      </c>
      <c r="B154">
        <v>7.7025497167012995</v>
      </c>
      <c r="C154">
        <f t="shared" ref="C154:C160" si="15">B154/7.65221453661116/16*100</f>
        <v>6.291111612077553</v>
      </c>
    </row>
    <row r="155" spans="1:3" x14ac:dyDescent="0.25">
      <c r="A155" t="s">
        <v>2706</v>
      </c>
      <c r="B155">
        <v>7.619533427802021</v>
      </c>
      <c r="C155">
        <f t="shared" si="15"/>
        <v>6.2233074747081547</v>
      </c>
    </row>
    <row r="156" spans="1:3" x14ac:dyDescent="0.25">
      <c r="A156" t="s">
        <v>2707</v>
      </c>
      <c r="B156">
        <v>7.6191326236973378</v>
      </c>
      <c r="C156">
        <f t="shared" si="15"/>
        <v>6.2229801151389363</v>
      </c>
    </row>
    <row r="157" spans="1:3" x14ac:dyDescent="0.25">
      <c r="A157" t="s">
        <v>2708</v>
      </c>
      <c r="B157">
        <v>7.606814636529398</v>
      </c>
      <c r="C157">
        <f t="shared" si="15"/>
        <v>6.2129193125527982</v>
      </c>
    </row>
    <row r="158" spans="1:3" x14ac:dyDescent="0.25">
      <c r="A158" t="s">
        <v>2709</v>
      </c>
      <c r="B158">
        <v>7.5741437126127229</v>
      </c>
      <c r="C158">
        <f t="shared" si="15"/>
        <v>6.1862351058434486</v>
      </c>
    </row>
    <row r="159" spans="1:3" x14ac:dyDescent="0.25">
      <c r="A159" t="s">
        <v>2710</v>
      </c>
      <c r="B159">
        <v>7.6046286451216947</v>
      </c>
      <c r="C159">
        <f t="shared" si="15"/>
        <v>6.2111338887081349</v>
      </c>
    </row>
    <row r="160" spans="1:3" x14ac:dyDescent="0.25">
      <c r="A160" t="s">
        <v>2711</v>
      </c>
      <c r="B160">
        <v>7.6536198193546543</v>
      </c>
      <c r="C160">
        <f t="shared" si="15"/>
        <v>6.2511477745566086</v>
      </c>
    </row>
    <row r="162" spans="1:3" x14ac:dyDescent="0.25">
      <c r="A162" t="s">
        <v>2712</v>
      </c>
      <c r="B162">
        <v>9.8832124549290299</v>
      </c>
      <c r="C162">
        <f>B162/9.88321245492903/16*100</f>
        <v>6.25</v>
      </c>
    </row>
    <row r="163" spans="1:3" x14ac:dyDescent="0.25">
      <c r="A163" t="s">
        <v>2713</v>
      </c>
      <c r="B163">
        <v>9.3135524514962604</v>
      </c>
      <c r="C163">
        <f t="shared" ref="C163:C169" si="16">B163/9.88321245492903/16*100</f>
        <v>5.8897552883041433</v>
      </c>
    </row>
    <row r="164" spans="1:3" x14ac:dyDescent="0.25">
      <c r="A164" t="s">
        <v>2714</v>
      </c>
      <c r="B164">
        <v>8.7360523565880168</v>
      </c>
      <c r="C164">
        <f t="shared" si="16"/>
        <v>5.5245526166387755</v>
      </c>
    </row>
    <row r="165" spans="1:3" x14ac:dyDescent="0.25">
      <c r="A165" t="s">
        <v>2715</v>
      </c>
      <c r="B165">
        <v>8.5961911316800954</v>
      </c>
      <c r="C165">
        <f t="shared" si="16"/>
        <v>5.4361064095314342</v>
      </c>
    </row>
    <row r="166" spans="1:3" x14ac:dyDescent="0.25">
      <c r="A166" t="s">
        <v>2716</v>
      </c>
      <c r="B166">
        <v>8.6110316683789137</v>
      </c>
      <c r="C166">
        <f t="shared" si="16"/>
        <v>5.4454913493767121</v>
      </c>
    </row>
    <row r="167" spans="1:3" x14ac:dyDescent="0.25">
      <c r="A167" t="s">
        <v>2717</v>
      </c>
      <c r="B167">
        <v>8.7008264054531317</v>
      </c>
      <c r="C167">
        <f t="shared" si="16"/>
        <v>5.5022762368081226</v>
      </c>
    </row>
    <row r="168" spans="1:3" x14ac:dyDescent="0.25">
      <c r="A168" t="s">
        <v>2718</v>
      </c>
      <c r="B168">
        <v>8.7178245149276155</v>
      </c>
      <c r="C168">
        <f t="shared" si="16"/>
        <v>5.5130255943373685</v>
      </c>
    </row>
    <row r="169" spans="1:3" x14ac:dyDescent="0.25">
      <c r="A169" t="s">
        <v>2719</v>
      </c>
      <c r="B169">
        <v>8.8229189854514622</v>
      </c>
      <c r="C169">
        <f t="shared" si="16"/>
        <v>5.579485810969306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n_1_left</vt:lpstr>
      <vt:lpstr>n_2_left</vt:lpstr>
      <vt:lpstr>n_3_left</vt:lpstr>
      <vt:lpstr>n_4_left</vt:lpstr>
      <vt:lpstr>n_5_left</vt:lpstr>
      <vt:lpstr>n_1_middle</vt:lpstr>
      <vt:lpstr>n_2_middle</vt:lpstr>
      <vt:lpstr>n_1_right</vt:lpstr>
      <vt:lpstr>n_2_right</vt:lpstr>
      <vt:lpstr>n_3_right</vt:lpstr>
      <vt:lpstr>n_4_right</vt:lpstr>
      <vt:lpstr>n_5_right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HAOE</cp:lastModifiedBy>
  <dcterms:created xsi:type="dcterms:W3CDTF">2021-04-22T06:06:03Z</dcterms:created>
  <dcterms:modified xsi:type="dcterms:W3CDTF">2021-09-24T19:45:03Z</dcterms:modified>
</cp:coreProperties>
</file>