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mc:AlternateContent xmlns:mc="http://schemas.openxmlformats.org/markup-compatibility/2006">
    <mc:Choice Requires="x15">
      <x15ac:absPath xmlns:x15ac="http://schemas.microsoft.com/office/spreadsheetml/2010/11/ac" url="C:\xampp739\htdocs\1_PMMS_MOLD\"/>
    </mc:Choice>
  </mc:AlternateContent>
  <xr:revisionPtr revIDLastSave="0" documentId="13_ncr:1_{427F9EB1-AEC4-435A-920A-DE45AF0EECD3}" xr6:coauthVersionLast="36" xr6:coauthVersionMax="36" xr10:uidLastSave="{00000000-0000-0000-0000-000000000000}"/>
  <bookViews>
    <workbookView xWindow="0" yWindow="0" windowWidth="16200" windowHeight="12060" tabRatio="536" firstSheet="1" activeTab="12" xr2:uid="{00000000-000D-0000-FFFF-FFFF00000000}"/>
  </bookViews>
  <sheets>
    <sheet name="Flow" sheetId="8" r:id="rId1"/>
    <sheet name="P-Master" sheetId="2" r:id="rId2"/>
    <sheet name="Sheet4" sheetId="18" state="hidden" r:id="rId3"/>
    <sheet name="PO" sheetId="3" r:id="rId4"/>
    <sheet name="Mold List" sheetId="5" r:id="rId5"/>
    <sheet name="Export List_MPLOC." sheetId="14" state="hidden" r:id="rId6"/>
    <sheet name="Export List_CAVI" sheetId="13" state="hidden" r:id="rId7"/>
    <sheet name="Export List_MARK" sheetId="12" state="hidden" r:id="rId8"/>
    <sheet name="Export List_MODEL" sheetId="11" state="hidden" r:id="rId9"/>
    <sheet name="Planning-Barcording" sheetId="6" r:id="rId10"/>
    <sheet name="Scan-output" sheetId="4" r:id="rId11"/>
    <sheet name="SCAN_PROCEDURE" sheetId="17" r:id="rId12"/>
    <sheet name="Sheet7" sheetId="25" r:id="rId13"/>
    <sheet name="WORK SHEET" sheetId="7" state="hidden" r:id="rId14"/>
    <sheet name="Sheet6" sheetId="22" r:id="rId15"/>
    <sheet name="Sheet5" sheetId="24" r:id="rId16"/>
    <sheet name="Sheet9" sheetId="9" state="hidden" r:id="rId17"/>
    <sheet name="Sheet1" sheetId="10" state="hidden" r:id="rId18"/>
  </sheets>
  <externalReferences>
    <externalReference r:id="rId19"/>
  </externalReferences>
  <definedNames>
    <definedName name="_xlnm._FilterDatabase" localSheetId="4" hidden="1">'Mold List'!$B$4:$Q$468</definedName>
    <definedName name="_xlnm._FilterDatabase" localSheetId="1" hidden="1">'P-Master'!$A$4:$AB$56</definedName>
  </definedNames>
  <calcPr calcId="191029"/>
</workbook>
</file>

<file path=xl/calcChain.xml><?xml version="1.0" encoding="utf-8"?>
<calcChain xmlns="http://schemas.openxmlformats.org/spreadsheetml/2006/main">
  <c r="Z7" i="7" l="1"/>
  <c r="Y7" i="7"/>
  <c r="X7" i="7"/>
  <c r="U7" i="7"/>
  <c r="T7" i="7"/>
  <c r="R7" i="7"/>
  <c r="R6" i="7"/>
  <c r="J6" i="7"/>
  <c r="W6" i="7" s="1"/>
  <c r="G6" i="7"/>
  <c r="T6" i="7" s="1"/>
  <c r="B6" i="7"/>
  <c r="O6" i="7" s="1"/>
  <c r="Q3" i="7"/>
  <c r="D3" i="7"/>
  <c r="Q468" i="5"/>
  <c r="Q467" i="5"/>
  <c r="Q466" i="5"/>
  <c r="Q465" i="5"/>
  <c r="Q464" i="5"/>
  <c r="Q463" i="5"/>
  <c r="Q462" i="5"/>
  <c r="Q461" i="5"/>
  <c r="Q460" i="5"/>
  <c r="Q459" i="5"/>
  <c r="Q454" i="5"/>
  <c r="Q453" i="5"/>
  <c r="Q452" i="5"/>
  <c r="Q451" i="5"/>
  <c r="Q450" i="5"/>
  <c r="Q444" i="5"/>
  <c r="Q443" i="5"/>
  <c r="Q442" i="5"/>
  <c r="Q441" i="5"/>
  <c r="Q440" i="5"/>
  <c r="Q439" i="5"/>
  <c r="Q438" i="5"/>
  <c r="Q437" i="5"/>
  <c r="Q436" i="5"/>
  <c r="Q435" i="5"/>
  <c r="Q434" i="5"/>
  <c r="Q433" i="5"/>
  <c r="Q432" i="5"/>
  <c r="Q431" i="5"/>
  <c r="Q430" i="5"/>
  <c r="Q429" i="5"/>
  <c r="Q428" i="5"/>
  <c r="Q427" i="5"/>
  <c r="Q426" i="5"/>
  <c r="Q425" i="5"/>
  <c r="Q424" i="5"/>
  <c r="Q423" i="5"/>
  <c r="Q422" i="5"/>
  <c r="Q421" i="5"/>
  <c r="Q420" i="5"/>
  <c r="Q419" i="5"/>
  <c r="Q418" i="5"/>
  <c r="Q417" i="5"/>
  <c r="Q416" i="5"/>
  <c r="Q403" i="5"/>
  <c r="Q402" i="5"/>
  <c r="Q401" i="5"/>
  <c r="Q400" i="5"/>
  <c r="Q399" i="5"/>
  <c r="Q398" i="5"/>
  <c r="Q397" i="5"/>
  <c r="Q396" i="5"/>
  <c r="Q395" i="5"/>
  <c r="Q394" i="5"/>
  <c r="Q393" i="5"/>
  <c r="Q392" i="5"/>
  <c r="Q391" i="5"/>
  <c r="Q390" i="5"/>
  <c r="Q389" i="5"/>
  <c r="Q388" i="5"/>
  <c r="Q387" i="5"/>
  <c r="Q386" i="5"/>
  <c r="Q385" i="5"/>
  <c r="Q384" i="5"/>
  <c r="Q383" i="5"/>
  <c r="Q382" i="5"/>
  <c r="Q381" i="5"/>
  <c r="Q380" i="5"/>
  <c r="Q379" i="5"/>
  <c r="Q378" i="5"/>
  <c r="Q377" i="5"/>
  <c r="Q376" i="5"/>
  <c r="Q375" i="5"/>
  <c r="Q374" i="5"/>
  <c r="Q373" i="5"/>
  <c r="Q372" i="5"/>
  <c r="Q371" i="5"/>
  <c r="Q370" i="5"/>
  <c r="Q369" i="5"/>
  <c r="Q368" i="5"/>
  <c r="Q367" i="5"/>
  <c r="Q366" i="5"/>
  <c r="Q365" i="5"/>
  <c r="Q364" i="5"/>
  <c r="Q363" i="5"/>
  <c r="Q362" i="5"/>
  <c r="Q361" i="5"/>
  <c r="Q360" i="5"/>
  <c r="Q359" i="5"/>
  <c r="Q358" i="5"/>
  <c r="Q357" i="5"/>
  <c r="Q356" i="5"/>
  <c r="Q355" i="5"/>
  <c r="Q354" i="5"/>
  <c r="Q353" i="5"/>
  <c r="Q352" i="5"/>
  <c r="Q351" i="5"/>
  <c r="Q350" i="5"/>
  <c r="Q349" i="5"/>
  <c r="Q348" i="5"/>
  <c r="Q347" i="5"/>
  <c r="Q346" i="5"/>
  <c r="Q345" i="5"/>
  <c r="Q344" i="5"/>
  <c r="Q343" i="5"/>
  <c r="Q342" i="5"/>
  <c r="Q341" i="5"/>
  <c r="Q340" i="5"/>
  <c r="Q339" i="5"/>
  <c r="Q336" i="5"/>
  <c r="Q335" i="5"/>
  <c r="Q334" i="5"/>
  <c r="O334" i="5"/>
  <c r="Q333" i="5"/>
  <c r="Q331" i="5"/>
  <c r="Q330" i="5"/>
  <c r="Q329" i="5"/>
  <c r="Q328" i="5"/>
  <c r="Q327" i="5"/>
  <c r="Q326" i="5"/>
  <c r="Q323" i="5"/>
  <c r="Q322" i="5"/>
  <c r="Q321" i="5"/>
  <c r="Q320" i="5"/>
  <c r="Q319" i="5"/>
  <c r="O319" i="5"/>
  <c r="Q318" i="5"/>
  <c r="Q317" i="5"/>
  <c r="Q316" i="5"/>
  <c r="Q315" i="5"/>
  <c r="Q314" i="5"/>
  <c r="Q313" i="5"/>
  <c r="Q312" i="5"/>
  <c r="Q311" i="5"/>
  <c r="Q310" i="5"/>
  <c r="Q309" i="5"/>
  <c r="Q308" i="5"/>
  <c r="Q307" i="5"/>
  <c r="Q306" i="5"/>
  <c r="Q305" i="5"/>
  <c r="Q304" i="5"/>
  <c r="Q303" i="5"/>
  <c r="Q302" i="5"/>
  <c r="Q301" i="5"/>
  <c r="Q300" i="5"/>
  <c r="Q299" i="5"/>
  <c r="Q298" i="5"/>
  <c r="Q289" i="5"/>
  <c r="Q288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7" i="5"/>
  <c r="Q232" i="5"/>
  <c r="Q226" i="5"/>
  <c r="Q225" i="5"/>
  <c r="Q221" i="5"/>
  <c r="Q220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B33" i="5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Q31" i="5"/>
  <c r="Q30" i="5"/>
  <c r="Q29" i="5"/>
  <c r="Q28" i="5"/>
  <c r="B28" i="5"/>
  <c r="B29" i="5" s="1"/>
  <c r="B30" i="5" s="1"/>
  <c r="B31" i="5" s="1"/>
  <c r="B32" i="5" s="1"/>
  <c r="Q27" i="5"/>
  <c r="Q26" i="5"/>
  <c r="B26" i="5"/>
  <c r="B27" i="5" s="1"/>
  <c r="Q25" i="5"/>
  <c r="Q24" i="5"/>
  <c r="Q23" i="5"/>
  <c r="Q22" i="5"/>
  <c r="Q21" i="5"/>
  <c r="Q18" i="5"/>
  <c r="Q17" i="5"/>
  <c r="Q16" i="5"/>
  <c r="Q15" i="5"/>
  <c r="Q14" i="5"/>
  <c r="Q13" i="5"/>
  <c r="Q12" i="5"/>
  <c r="Q11" i="5"/>
  <c r="Q10" i="5"/>
  <c r="Q9" i="5"/>
  <c r="Q8" i="5"/>
  <c r="Q7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Q5" i="5"/>
  <c r="B5" i="5"/>
  <c r="O58" i="2"/>
  <c r="M58" i="2"/>
  <c r="L58" i="2"/>
  <c r="P56" i="2"/>
  <c r="R56" i="2" s="1"/>
  <c r="S56" i="2" s="1"/>
  <c r="P55" i="2"/>
  <c r="R55" i="2" s="1"/>
  <c r="S55" i="2" s="1"/>
  <c r="R52" i="2"/>
  <c r="S52" i="2" s="1"/>
  <c r="S49" i="2"/>
  <c r="R49" i="2"/>
  <c r="S48" i="2"/>
  <c r="R48" i="2"/>
  <c r="R47" i="2"/>
  <c r="S47" i="2" s="1"/>
  <c r="R46" i="2"/>
  <c r="S46" i="2" s="1"/>
  <c r="S45" i="2"/>
  <c r="R45" i="2"/>
  <c r="R44" i="2"/>
  <c r="S44" i="2" s="1"/>
  <c r="S43" i="2"/>
  <c r="R43" i="2"/>
  <c r="R42" i="2"/>
  <c r="S42" i="2" s="1"/>
  <c r="S41" i="2"/>
  <c r="R41" i="2"/>
  <c r="S40" i="2"/>
  <c r="R40" i="2"/>
  <c r="R39" i="2"/>
  <c r="S39" i="2" s="1"/>
  <c r="P38" i="2"/>
  <c r="R38" i="2" s="1"/>
  <c r="S38" i="2" s="1"/>
  <c r="R37" i="2"/>
  <c r="S37" i="2" s="1"/>
  <c r="S36" i="2"/>
  <c r="R36" i="2"/>
  <c r="R35" i="2"/>
  <c r="S35" i="2" s="1"/>
  <c r="R34" i="2"/>
  <c r="S34" i="2" s="1"/>
  <c r="R33" i="2"/>
  <c r="S33" i="2" s="1"/>
  <c r="S32" i="2"/>
  <c r="R32" i="2"/>
  <c r="R31" i="2"/>
  <c r="S31" i="2" s="1"/>
  <c r="R30" i="2"/>
  <c r="S30" i="2" s="1"/>
  <c r="R29" i="2"/>
  <c r="S29" i="2" s="1"/>
  <c r="S28" i="2"/>
  <c r="R28" i="2"/>
  <c r="R27" i="2"/>
  <c r="S27" i="2" s="1"/>
  <c r="R26" i="2"/>
  <c r="S26" i="2" s="1"/>
  <c r="R25" i="2"/>
  <c r="S25" i="2" s="1"/>
  <c r="S24" i="2"/>
  <c r="R24" i="2"/>
  <c r="R23" i="2"/>
  <c r="S23" i="2" s="1"/>
  <c r="R22" i="2"/>
  <c r="S22" i="2" s="1"/>
  <c r="R21" i="2"/>
  <c r="S21" i="2" s="1"/>
  <c r="S20" i="2"/>
  <c r="R20" i="2"/>
  <c r="R19" i="2"/>
  <c r="S19" i="2" s="1"/>
  <c r="R18" i="2"/>
  <c r="S18" i="2" s="1"/>
  <c r="R17" i="2"/>
  <c r="S17" i="2" s="1"/>
  <c r="S16" i="2"/>
  <c r="R16" i="2"/>
  <c r="R15" i="2"/>
  <c r="S15" i="2" s="1"/>
  <c r="R14" i="2"/>
  <c r="S14" i="2" s="1"/>
  <c r="R13" i="2"/>
  <c r="S13" i="2" s="1"/>
  <c r="S12" i="2"/>
  <c r="R12" i="2"/>
  <c r="R11" i="2"/>
  <c r="S11" i="2" s="1"/>
  <c r="R10" i="2"/>
  <c r="S10" i="2" s="1"/>
  <c r="R9" i="2"/>
  <c r="S9" i="2" s="1"/>
  <c r="S8" i="2"/>
  <c r="R8" i="2"/>
  <c r="R7" i="2"/>
  <c r="S7" i="2" s="1"/>
  <c r="P7" i="2"/>
  <c r="R6" i="2"/>
  <c r="S6" i="2" s="1"/>
  <c r="P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R5" i="2"/>
  <c r="S5" i="2" s="1"/>
  <c r="S2" i="2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5" i="8"/>
  <c r="B4" i="8"/>
  <c r="B297" i="5" l="1"/>
  <c r="B298" i="5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l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32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PROGRAMMER - 1</author>
  </authors>
  <commentList>
    <comment ref="C13" authorId="0" shapeId="0" xr:uid="{00000000-0006-0000-0000-000001000000}">
      <text>
        <r>
          <rPr>
            <sz val="9"/>
            <rFont val="Times New Roman"/>
            <family val="1"/>
          </rPr>
          <t xml:space="preserve">SEARCH MANUAL TYPE P.O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PROGRAMMER - 1</author>
    <author>Windows 사용자</author>
    <author>HTS</author>
  </authors>
  <commentList>
    <comment ref="C4" authorId="0" shapeId="0" xr:uid="{00000000-0006-0000-0100-000001000000}">
      <text>
        <r>
          <rPr>
            <b/>
            <sz val="9"/>
            <rFont val="Times New Roman"/>
            <family val="1"/>
          </rPr>
          <t xml:space="preserve">PROGRAMMER - 1:USER CAN ADD
</t>
        </r>
        <r>
          <rPr>
            <sz val="9"/>
            <rFont val="Times New Roman"/>
            <family val="1"/>
          </rPr>
          <t xml:space="preserve">PROCESS AND JOB 
USING SELECT2
</t>
        </r>
      </text>
    </comment>
    <comment ref="E4" authorId="0" shapeId="0" xr:uid="{00000000-0006-0000-0100-000002000000}">
      <text>
        <r>
          <rPr>
            <b/>
            <sz val="9"/>
            <rFont val="Times New Roman"/>
            <family val="1"/>
          </rPr>
          <t>PROGRAMMER - 1:</t>
        </r>
        <r>
          <rPr>
            <sz val="9"/>
            <rFont val="Times New Roman"/>
            <family val="1"/>
          </rPr>
          <t xml:space="preserve">
QR-CODE USING THIS CODE</t>
        </r>
      </text>
    </comment>
    <comment ref="G4" authorId="1" shapeId="0" xr:uid="{00000000-0006-0000-0100-000003000000}">
      <text>
        <r>
          <rPr>
            <b/>
            <sz val="9"/>
            <rFont val="Tahoma"/>
            <family val="2"/>
          </rPr>
          <t>update
operator name</t>
        </r>
      </text>
    </comment>
    <comment ref="G5" authorId="0" shapeId="0" xr:uid="{00000000-0006-0000-0100-000004000000}">
      <text>
        <r>
          <rPr>
            <b/>
            <sz val="9"/>
            <rFont val="Times New Roman"/>
            <family val="1"/>
          </rPr>
          <t>PROGRAMMER - 1:</t>
        </r>
        <r>
          <rPr>
            <sz val="9"/>
            <rFont val="Times New Roman"/>
            <family val="1"/>
          </rPr>
          <t xml:space="preserve">
SIR NILL WILL
GENERATE QR-CODE
FOR ASSIGN USER OF THE SYSTEM 
BEFORE SCAN PROCESS CODE 
</t>
        </r>
      </text>
    </comment>
    <comment ref="G12" authorId="2" shapeId="0" xr:uid="{00000000-0006-0000-0100-000005000000}">
      <text>
        <r>
          <rPr>
            <b/>
            <sz val="9"/>
            <rFont val="Tahoma"/>
            <family val="2"/>
          </rPr>
          <t>HTS:</t>
        </r>
        <r>
          <rPr>
            <sz val="9"/>
            <rFont val="Tahoma"/>
            <family val="2"/>
          </rPr>
          <t xml:space="preserve">
SUPPORT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PROGRAMMER - 1</author>
  </authors>
  <commentList>
    <comment ref="E3" authorId="0" shapeId="0" xr:uid="{00000000-0006-0000-0700-000001000000}">
      <text>
        <r>
          <rPr>
            <b/>
            <sz val="9"/>
            <rFont val="Times New Roman"/>
            <family val="1"/>
          </rPr>
          <t>PROGRAMMER - 1:</t>
        </r>
        <r>
          <rPr>
            <sz val="9"/>
            <rFont val="Times New Roman"/>
            <family val="1"/>
          </rPr>
          <t xml:space="preserve">
W23 -&gt; WEEK 23 -.&gt; WEEK NUMBER OF THE YEAR	FROM 1ST MONTH TO YEAR END     
                             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Engineering</author>
  </authors>
  <commentList>
    <comment ref="Q6" authorId="0" shapeId="0" xr:uid="{00000000-0006-0000-0200-000001000000}">
      <text>
        <r>
          <rPr>
            <sz val="9"/>
            <rFont val="Times New Roman"/>
            <family val="1"/>
          </rPr>
          <t>- NOT PROCEED TO MASS PRO</t>
        </r>
      </text>
    </comment>
    <comment ref="G58" authorId="0" shapeId="0" xr:uid="{00000000-0006-0000-0200-000002000000}">
      <text>
        <r>
          <rPr>
            <sz val="9"/>
            <rFont val="Times New Roman"/>
            <family val="1"/>
          </rPr>
          <t>no record at MCS</t>
        </r>
      </text>
    </comment>
    <comment ref="N353" authorId="1" shapeId="0" xr:uid="{00000000-0006-0000-0200-000003000000}">
      <text>
        <r>
          <rPr>
            <sz val="9"/>
            <rFont val="Times New Roman"/>
            <family val="1"/>
          </rPr>
          <t>DOCUMENT APPROVAL RECEIVED 
JULY 16,2021</t>
        </r>
      </text>
    </comment>
    <comment ref="F380" authorId="1" shapeId="0" xr:uid="{00000000-0006-0000-0200-000004000000}">
      <text>
        <r>
          <rPr>
            <b/>
            <sz val="9"/>
            <rFont val="Times New Roman"/>
            <family val="1"/>
          </rPr>
          <t>Engineering:</t>
        </r>
        <r>
          <rPr>
            <sz val="9"/>
            <rFont val="Times New Roman"/>
            <family val="1"/>
          </rPr>
          <t xml:space="preserve">
EVALUATION APPROVED JUNE 10, 2022
HOLD DUE TO BALANCE ISSEU 11/11 (approved run 11/24/22 by mpu using 03za #7 rotor yoke )</t>
        </r>
      </text>
    </comment>
    <comment ref="C390" authorId="0" shapeId="0" xr:uid="{00000000-0006-0000-0200-000005000000}">
      <text>
        <r>
          <rPr>
            <b/>
            <sz val="9"/>
            <rFont val="Times New Roman"/>
            <family val="1"/>
          </rPr>
          <t>CHANGE MOLD # DUE TO DUPLICATE TO PTTM18-069
&gt; CHANGE PTTM19-090 TO PTTM19-032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MIS</author>
  </authors>
  <commentList>
    <comment ref="Q21" authorId="0" shapeId="0" xr:uid="{9CEF149E-922C-44BC-AAE7-1F4ED838C80F}">
      <text>
        <r>
          <rPr>
            <sz val="9"/>
            <color indexed="81"/>
            <rFont val="Tahoma"/>
            <family val="2"/>
          </rPr>
          <t>LEAVE IT BLANK IF STATUS IS ONGOING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2" authorId="0" shapeId="0" xr:uid="{00000000-0006-0000-0A00-000001000000}">
      <text>
        <r>
          <rPr>
            <b/>
            <sz val="9"/>
            <rFont val="Tahoma"/>
            <family val="2"/>
          </rPr>
          <t>IF NG or RE-ISSUE for same part
W23-P0001-1, W23-P0001-2….</t>
        </r>
      </text>
    </comment>
    <comment ref="Q2" authorId="0" shapeId="0" xr:uid="{00000000-0006-0000-0A00-000002000000}">
      <text>
        <r>
          <rPr>
            <b/>
            <sz val="9"/>
            <rFont val="Tahoma"/>
            <family val="2"/>
          </rPr>
          <t>IF NG or RE-ISSUE for same part
W23-P0001-1, W23-P0001-2….</t>
        </r>
      </text>
    </comment>
  </commentList>
</comments>
</file>

<file path=xl/sharedStrings.xml><?xml version="1.0" encoding="utf-8"?>
<sst xmlns="http://schemas.openxmlformats.org/spreadsheetml/2006/main" count="5293" uniqueCount="1762">
  <si>
    <t>no</t>
  </si>
  <si>
    <t>Process</t>
  </si>
  <si>
    <t>Description</t>
  </si>
  <si>
    <t>PIC-1</t>
  </si>
  <si>
    <t>PIC-2</t>
  </si>
  <si>
    <t>PIC-3</t>
  </si>
  <si>
    <t>Confirm</t>
  </si>
  <si>
    <t>P-Master register</t>
  </si>
  <si>
    <t>Process name&amp;code</t>
  </si>
  <si>
    <t>James</t>
  </si>
  <si>
    <t>Kaylar</t>
  </si>
  <si>
    <t>Chito</t>
  </si>
  <si>
    <t>SY</t>
  </si>
  <si>
    <t>Mold mater register</t>
  </si>
  <si>
    <t>BOM register</t>
  </si>
  <si>
    <t>PO register</t>
  </si>
  <si>
    <t>Information&amp;date</t>
  </si>
  <si>
    <t>Processing flow</t>
  </si>
  <si>
    <t>Processing plan&amp;time</t>
  </si>
  <si>
    <t>Gerry</t>
  </si>
  <si>
    <t>Leader</t>
  </si>
  <si>
    <t>Planning register</t>
  </si>
  <si>
    <t>Processing flow&amp;time</t>
  </si>
  <si>
    <t>Barcording</t>
  </si>
  <si>
    <t>Print out barcode</t>
  </si>
  <si>
    <t>Job work sheet</t>
  </si>
  <si>
    <t>attach barcode</t>
  </si>
  <si>
    <t>Processing-Input</t>
  </si>
  <si>
    <t>SCAN-Start</t>
  </si>
  <si>
    <t>OP</t>
  </si>
  <si>
    <t>Processing-output</t>
  </si>
  <si>
    <t>SCAN-Finish</t>
  </si>
  <si>
    <t>QA</t>
  </si>
  <si>
    <t>Result</t>
  </si>
  <si>
    <t>Delivery-Departure</t>
  </si>
  <si>
    <t>P1 departure time</t>
  </si>
  <si>
    <t>Delivery-Arrival</t>
  </si>
  <si>
    <t>P3 Arrival time</t>
  </si>
  <si>
    <t>Arnel</t>
  </si>
  <si>
    <t>UPLOAD</t>
  </si>
  <si>
    <t>[TABLE Control]</t>
  </si>
  <si>
    <t>QR-CODE</t>
  </si>
  <si>
    <r>
      <rPr>
        <sz val="10"/>
        <rFont val="Arial Unicode MS"/>
        <charset val="129"/>
      </rPr>
      <t>가동시간</t>
    </r>
  </si>
  <si>
    <t>Update</t>
  </si>
  <si>
    <t>부하율(%)</t>
  </si>
  <si>
    <t>kw.hr</t>
  </si>
  <si>
    <t>for summary report</t>
  </si>
  <si>
    <t>USE IN BARCODING SYSTEM</t>
  </si>
  <si>
    <t>for Machine information</t>
  </si>
  <si>
    <t>for Costing &amp; sale amount</t>
  </si>
  <si>
    <t>for Electric cost</t>
  </si>
  <si>
    <t>serial no</t>
  </si>
  <si>
    <t>NO</t>
  </si>
  <si>
    <t>PROCESS</t>
  </si>
  <si>
    <t>JOB</t>
  </si>
  <si>
    <t>Code</t>
  </si>
  <si>
    <t>OP NAME (DS)</t>
  </si>
  <si>
    <t>OP NAME (NS)</t>
  </si>
  <si>
    <t>TYPE</t>
  </si>
  <si>
    <t>Model</t>
  </si>
  <si>
    <t>Specific</t>
  </si>
  <si>
    <t>Costing</t>
  </si>
  <si>
    <t>Quotation</t>
  </si>
  <si>
    <t>P1 MC Rate</t>
  </si>
  <si>
    <t>Running(hr)</t>
  </si>
  <si>
    <t>kw</t>
  </si>
  <si>
    <r>
      <rPr>
        <sz val="10"/>
        <rFont val="Arial"/>
        <family val="2"/>
      </rPr>
      <t>P/load</t>
    </r>
    <r>
      <rPr>
        <sz val="10"/>
        <rFont val="Arial"/>
        <family val="2"/>
      </rPr>
      <t>(%)</t>
    </r>
  </si>
  <si>
    <t>E/cost</t>
  </si>
  <si>
    <t>Mold</t>
  </si>
  <si>
    <t>customer</t>
  </si>
  <si>
    <t>Division</t>
  </si>
  <si>
    <t>Fabrication</t>
  </si>
  <si>
    <t>IN-PROCESS</t>
  </si>
  <si>
    <t>Outsourcing</t>
  </si>
  <si>
    <t>Purchase</t>
  </si>
  <si>
    <t>Design</t>
  </si>
  <si>
    <t>Issue DWG</t>
  </si>
  <si>
    <t>DE1</t>
  </si>
  <si>
    <t>DESIGN-1</t>
  </si>
  <si>
    <t>VACANT</t>
  </si>
  <si>
    <t>PC</t>
  </si>
  <si>
    <t>EPSON</t>
  </si>
  <si>
    <t>FAB</t>
  </si>
  <si>
    <t>Mold base</t>
  </si>
  <si>
    <t>DE2</t>
  </si>
  <si>
    <t>DESIGN-2</t>
  </si>
  <si>
    <t>CHITO</t>
  </si>
  <si>
    <t>Customer</t>
  </si>
  <si>
    <t>PANASONIC MPU</t>
  </si>
  <si>
    <t>IN-Process</t>
  </si>
  <si>
    <t>REHAB</t>
  </si>
  <si>
    <t>CAM</t>
  </si>
  <si>
    <t>Material</t>
  </si>
  <si>
    <t>CNC Programing</t>
  </si>
  <si>
    <t>CA3</t>
  </si>
  <si>
    <t>CAM-3</t>
  </si>
  <si>
    <t>JONATHAN ROBLES</t>
  </si>
  <si>
    <t>APC SCHNEIDER</t>
  </si>
  <si>
    <t>ECN</t>
  </si>
  <si>
    <t>Radial</t>
  </si>
  <si>
    <t>Parts</t>
  </si>
  <si>
    <t>Machine Processing</t>
  </si>
  <si>
    <t>RD1</t>
  </si>
  <si>
    <t>Radial-1</t>
  </si>
  <si>
    <t>Gerry Bautista</t>
  </si>
  <si>
    <t>Outsoucing</t>
  </si>
  <si>
    <t>Mold name</t>
  </si>
  <si>
    <t>IMI</t>
  </si>
  <si>
    <t>REPAIR</t>
  </si>
  <si>
    <t>Lathe</t>
  </si>
  <si>
    <t>Milling</t>
  </si>
  <si>
    <t>LA1</t>
  </si>
  <si>
    <t>Lathe-1</t>
  </si>
  <si>
    <t>ALFIE LORENZO</t>
  </si>
  <si>
    <t>Machine</t>
  </si>
  <si>
    <t>HL-380-750</t>
  </si>
  <si>
    <r>
      <rPr>
        <sz val="9"/>
        <rFont val="Arial"/>
        <family val="2"/>
      </rPr>
      <t>Swing:Ø400/Dis.Center</t>
    </r>
    <r>
      <rPr>
        <sz val="9"/>
        <rFont val="Cambria"/>
        <family val="1"/>
      </rPr>
      <t>：</t>
    </r>
    <r>
      <rPr>
        <sz val="9"/>
        <rFont val="Arial"/>
        <family val="2"/>
      </rPr>
      <t>1,060/1800RPM</t>
    </r>
  </si>
  <si>
    <t>Marking#</t>
  </si>
  <si>
    <t>VISHAY</t>
  </si>
  <si>
    <t>PM</t>
  </si>
  <si>
    <t>Bandsaw</t>
  </si>
  <si>
    <t>CNC</t>
  </si>
  <si>
    <t>BS1</t>
  </si>
  <si>
    <t>BANDSAW</t>
  </si>
  <si>
    <t>HA-400</t>
  </si>
  <si>
    <r>
      <rPr>
        <sz val="9"/>
        <rFont val="Arial"/>
        <family val="2"/>
      </rPr>
      <t>Cutting capacity</t>
    </r>
    <r>
      <rPr>
        <sz val="9"/>
        <rFont val="Cambria"/>
        <family val="1"/>
      </rPr>
      <t>：</t>
    </r>
    <r>
      <rPr>
        <sz val="9"/>
        <rFont val="Arial"/>
        <family val="2"/>
      </rPr>
      <t>φ420,415×415</t>
    </r>
  </si>
  <si>
    <t>Cavity#</t>
  </si>
  <si>
    <t>LSE</t>
  </si>
  <si>
    <t>WEDM</t>
  </si>
  <si>
    <t>A-0477</t>
  </si>
  <si>
    <t>ML1</t>
  </si>
  <si>
    <t>ML-1</t>
  </si>
  <si>
    <t>HMT-1100</t>
  </si>
  <si>
    <r>
      <rPr>
        <sz val="9"/>
        <rFont val="Arial"/>
        <family val="2"/>
      </rPr>
      <t>S:750*300*750/RPM</t>
    </r>
    <r>
      <rPr>
        <sz val="9"/>
        <rFont val="Cambria"/>
        <family val="1"/>
      </rPr>
      <t>：</t>
    </r>
    <r>
      <rPr>
        <sz val="9"/>
        <rFont val="Arial"/>
        <family val="2"/>
      </rPr>
      <t>75 ~ 3,600 / 16step</t>
    </r>
  </si>
  <si>
    <t>MP location</t>
  </si>
  <si>
    <t>CONTINENTAL</t>
  </si>
  <si>
    <t>Grinding</t>
  </si>
  <si>
    <t>Texture</t>
  </si>
  <si>
    <t>ML2</t>
  </si>
  <si>
    <t>ML-2</t>
  </si>
  <si>
    <t>Heat Treatment</t>
  </si>
  <si>
    <t>8R20211</t>
  </si>
  <si>
    <t>GS1</t>
  </si>
  <si>
    <t>GS-1</t>
  </si>
  <si>
    <t>JAY-AR CANDABA</t>
  </si>
  <si>
    <t>GERRY BAUTISTA</t>
  </si>
  <si>
    <t>CGM-250BS</t>
  </si>
  <si>
    <t>T:150*520/S:200*480 Mgn 150*400</t>
  </si>
  <si>
    <t>BROTHER</t>
  </si>
  <si>
    <t>8R20201</t>
  </si>
  <si>
    <t>GS2</t>
  </si>
  <si>
    <t>GS-2</t>
  </si>
  <si>
    <t>GILBERT  TOCLOY</t>
  </si>
  <si>
    <t>YGS-52B</t>
  </si>
  <si>
    <t>Stnadard Chuck:450×200(Flat), 3,600rpm</t>
  </si>
  <si>
    <t>EATON</t>
  </si>
  <si>
    <t>Super drill</t>
  </si>
  <si>
    <t>GS3</t>
  </si>
  <si>
    <t>GS-3</t>
  </si>
  <si>
    <t>GERARDO BAUTISTA</t>
  </si>
  <si>
    <t>SERCOMM</t>
  </si>
  <si>
    <t>GS4</t>
  </si>
  <si>
    <t>M-EDM</t>
  </si>
  <si>
    <t>Material Heat Treatment</t>
  </si>
  <si>
    <t>HT1</t>
  </si>
  <si>
    <t>Heat Treatment-1</t>
  </si>
  <si>
    <t>EDM</t>
  </si>
  <si>
    <t>HT2</t>
  </si>
  <si>
    <t>Heat Treatment-2</t>
  </si>
  <si>
    <t>Welding</t>
  </si>
  <si>
    <t>M267161G2BD</t>
  </si>
  <si>
    <t>CN1</t>
  </si>
  <si>
    <t>CNC-1</t>
  </si>
  <si>
    <t>MARVIN DECILLO</t>
  </si>
  <si>
    <t>JOSEPH MAAC</t>
  </si>
  <si>
    <t xml:space="preserve">SIRIUS-650 </t>
  </si>
  <si>
    <r>
      <rPr>
        <sz val="9"/>
        <rFont val="Arial"/>
        <family val="2"/>
      </rPr>
      <t>S:1,300</t>
    </r>
    <r>
      <rPr>
        <sz val="9"/>
        <rFont val="Cambria"/>
        <family val="1"/>
      </rPr>
      <t>＊</t>
    </r>
    <r>
      <rPr>
        <sz val="9"/>
        <rFont val="Arial"/>
        <family val="2"/>
      </rPr>
      <t>650</t>
    </r>
    <r>
      <rPr>
        <sz val="9"/>
        <rFont val="Cambria"/>
        <family val="1"/>
      </rPr>
      <t>＊</t>
    </r>
    <r>
      <rPr>
        <sz val="9"/>
        <rFont val="Arial"/>
        <family val="2"/>
      </rPr>
      <t xml:space="preserve">650/8,000RPM/BT50/FANUC-31i-B </t>
    </r>
  </si>
  <si>
    <t>Polishing</t>
  </si>
  <si>
    <t>M294366G3BE</t>
  </si>
  <si>
    <t>CN2</t>
  </si>
  <si>
    <t>CNC-2</t>
  </si>
  <si>
    <t>MARTIN HIBAYA</t>
  </si>
  <si>
    <t>SIRIUSUL+</t>
  </si>
  <si>
    <t>S:1015*600*550/20,000RPM,BT40/800kgf/Fanuc 31i-B</t>
  </si>
  <si>
    <t>Assy</t>
  </si>
  <si>
    <t>SD1</t>
  </si>
  <si>
    <t>RONEL TIPON-TIPON</t>
  </si>
  <si>
    <t>50P05137</t>
  </si>
  <si>
    <t>WC1</t>
  </si>
  <si>
    <t>WEDM-1</t>
  </si>
  <si>
    <t>571PA067</t>
  </si>
  <si>
    <t>WC2</t>
  </si>
  <si>
    <t>WEDM-2</t>
  </si>
  <si>
    <t>Delivery</t>
  </si>
  <si>
    <t>56EV456</t>
  </si>
  <si>
    <t>ME1</t>
  </si>
  <si>
    <r>
      <rPr>
        <sz val="9"/>
        <rFont val="Arial"/>
        <family val="2"/>
      </rPr>
      <t>Swing(X×Y×Z)</t>
    </r>
    <r>
      <rPr>
        <sz val="9"/>
        <rFont val="Cambria"/>
        <family val="1"/>
      </rPr>
      <t>：</t>
    </r>
    <r>
      <rPr>
        <sz val="9"/>
        <rFont val="Arial"/>
        <family val="2"/>
      </rPr>
      <t>450×300×320mm</t>
    </r>
    <r>
      <rPr>
        <sz val="9"/>
        <rFont val="Cambria"/>
        <family val="1"/>
      </rPr>
      <t>　</t>
    </r>
  </si>
  <si>
    <t>ED1</t>
  </si>
  <si>
    <t>EDM-1</t>
  </si>
  <si>
    <t>S:400*300*250/Work Table:600*350</t>
  </si>
  <si>
    <t>ED2</t>
  </si>
  <si>
    <t>EDM-2</t>
  </si>
  <si>
    <t>ERWEEN FULGENCIO</t>
  </si>
  <si>
    <t>S:400*300*250/Work Table:600*351</t>
  </si>
  <si>
    <t>M001673</t>
  </si>
  <si>
    <t>ED3</t>
  </si>
  <si>
    <t>EDM-3</t>
  </si>
  <si>
    <t>S:400*300*250/Work Table:600*352</t>
  </si>
  <si>
    <t>WM-0001</t>
  </si>
  <si>
    <t>Material welding</t>
  </si>
  <si>
    <t>WD1</t>
  </si>
  <si>
    <t>WEDL-R-1</t>
  </si>
  <si>
    <t>FERDINAND ALONZO</t>
  </si>
  <si>
    <t>WD2</t>
  </si>
  <si>
    <t>WEDL-R-2</t>
  </si>
  <si>
    <t>EDWARD LAPITAN</t>
  </si>
  <si>
    <t>WD3</t>
  </si>
  <si>
    <t>WEDL-R-3</t>
  </si>
  <si>
    <t>JHESLIE ZUNIEGA</t>
  </si>
  <si>
    <t>WD4</t>
  </si>
  <si>
    <t>WEDL-R-4</t>
  </si>
  <si>
    <t>JULIEUS ANGLO</t>
  </si>
  <si>
    <t>WDP3</t>
  </si>
  <si>
    <t>WELD-P3</t>
  </si>
  <si>
    <t>ARNEL</t>
  </si>
  <si>
    <t>Material Polishing</t>
  </si>
  <si>
    <t>P1</t>
  </si>
  <si>
    <t>POLISH-1</t>
  </si>
  <si>
    <t>REX DE LOS SANTOS</t>
  </si>
  <si>
    <t>Equipment</t>
  </si>
  <si>
    <t>Micro scope, Air grinder, Ultrasonic Grinder</t>
  </si>
  <si>
    <t>P2</t>
  </si>
  <si>
    <t>POLISH-2</t>
  </si>
  <si>
    <t>P3</t>
  </si>
  <si>
    <t>POLISH-3</t>
  </si>
  <si>
    <t>P4</t>
  </si>
  <si>
    <t>POLISH-4</t>
  </si>
  <si>
    <t>P5</t>
  </si>
  <si>
    <t>POLISH-P3</t>
  </si>
  <si>
    <t>Fitting adjustment</t>
  </si>
  <si>
    <t>A1</t>
  </si>
  <si>
    <t>ASSY-1</t>
  </si>
  <si>
    <t>A2</t>
  </si>
  <si>
    <t>ASSY-2</t>
  </si>
  <si>
    <t>A3</t>
  </si>
  <si>
    <t>ASSY-3</t>
  </si>
  <si>
    <t>A4</t>
  </si>
  <si>
    <t>ASSY-4</t>
  </si>
  <si>
    <t>GARRY BUERE</t>
  </si>
  <si>
    <t>A5</t>
  </si>
  <si>
    <t>ASSY-5</t>
  </si>
  <si>
    <t>A6</t>
  </si>
  <si>
    <t>ASSY-6</t>
  </si>
  <si>
    <t>CHARLES LUZON</t>
  </si>
  <si>
    <t>A7</t>
  </si>
  <si>
    <t>ASSY-7</t>
  </si>
  <si>
    <t>NORMAN RODRIGUEZ</t>
  </si>
  <si>
    <t>A8</t>
  </si>
  <si>
    <t>ASSY-8</t>
  </si>
  <si>
    <t>JELL ARAMAN</t>
  </si>
  <si>
    <t>A9</t>
  </si>
  <si>
    <t>ASSY-9</t>
  </si>
  <si>
    <t>ARJUN CACAO</t>
  </si>
  <si>
    <t>A10</t>
  </si>
  <si>
    <t>ASSY-10</t>
  </si>
  <si>
    <t>JOHN CHARLES CASTILLO</t>
  </si>
  <si>
    <t>A11</t>
  </si>
  <si>
    <t>ASSY-11</t>
  </si>
  <si>
    <t>PAULO JANABAN</t>
  </si>
  <si>
    <t>A12</t>
  </si>
  <si>
    <t>ASSY-12</t>
  </si>
  <si>
    <t>KENNETH RASONABLE</t>
  </si>
  <si>
    <t>Assy&amp;Full PM</t>
  </si>
  <si>
    <t>PM1</t>
  </si>
  <si>
    <t>PM-DS</t>
  </si>
  <si>
    <t>Jimson</t>
  </si>
  <si>
    <t>PM2</t>
  </si>
  <si>
    <t>PM-NS</t>
  </si>
  <si>
    <t>Material pattern</t>
  </si>
  <si>
    <t>T1</t>
  </si>
  <si>
    <t>Texture-1</t>
  </si>
  <si>
    <t>Measurement</t>
  </si>
  <si>
    <t>Q1</t>
  </si>
  <si>
    <t>QA-P1</t>
  </si>
  <si>
    <t>CMM,MM</t>
  </si>
  <si>
    <t>Q2</t>
  </si>
  <si>
    <t>QA-P3</t>
  </si>
  <si>
    <t>Planning</t>
  </si>
  <si>
    <t>Issue barcording</t>
  </si>
  <si>
    <t>B-1</t>
  </si>
  <si>
    <t>Aircon&amp;Light</t>
  </si>
  <si>
    <t>Total q'ty * watt (Prod. &amp; Office)</t>
  </si>
  <si>
    <t>D-1</t>
  </si>
  <si>
    <t>`</t>
  </si>
  <si>
    <t>(23Y) MOLD LIST</t>
  </si>
  <si>
    <t>USE IN SYSTEM-to upload w/ excel file for register</t>
  </si>
  <si>
    <t>NOT USE IN SYSTME (FOR INFORMATION ONLY)</t>
  </si>
  <si>
    <t>HC#</t>
  </si>
  <si>
    <t>Mold
CONTROL #</t>
  </si>
  <si>
    <t>CUSTOMER</t>
  </si>
  <si>
    <t>MODEL</t>
  </si>
  <si>
    <t>PART NO</t>
  </si>
  <si>
    <t>MARK</t>
  </si>
  <si>
    <t>CAVI</t>
  </si>
  <si>
    <t>MP
LOC.</t>
  </si>
  <si>
    <t>MAKER</t>
  </si>
  <si>
    <t>Date Built</t>
  </si>
  <si>
    <t>Transfer
Date</t>
  </si>
  <si>
    <t>Approval
Date</t>
  </si>
  <si>
    <t>Transfer
SHOT</t>
  </si>
  <si>
    <t>GUARANTEE
SHOT</t>
  </si>
  <si>
    <t>MOLD STATUS</t>
  </si>
  <si>
    <t>PTTM16-014</t>
  </si>
  <si>
    <t>NEC Smart-ups 4.5G</t>
  </si>
  <si>
    <t>NMT750J FRONT BEZEL W/ NEC LABEL</t>
  </si>
  <si>
    <t>876-0033A-001</t>
  </si>
  <si>
    <t>SET 1</t>
  </si>
  <si>
    <t>PTTM16-016</t>
  </si>
  <si>
    <t>BEZEL, FRONT, ROHS</t>
  </si>
  <si>
    <t>876-1278</t>
  </si>
  <si>
    <t>DEVELOPMENT</t>
  </si>
  <si>
    <t>PTTM16-018</t>
  </si>
  <si>
    <t>FRONT BEZEL SMT1000/1500 MIST WHITE</t>
  </si>
  <si>
    <t>876-0034A</t>
  </si>
  <si>
    <t>PTTM17-002</t>
  </si>
  <si>
    <t>NEXT GEN PDU</t>
  </si>
  <si>
    <t>COVER USB PORT</t>
  </si>
  <si>
    <t>876-0082</t>
  </si>
  <si>
    <t>PTTM17-036</t>
  </si>
  <si>
    <t>GUTOR PXP</t>
  </si>
  <si>
    <t>EXTENSION FRAME Fan-876-43399</t>
  </si>
  <si>
    <t>876-43399</t>
  </si>
  <si>
    <t>PTTM17-053</t>
  </si>
  <si>
    <t>DATUN</t>
  </si>
  <si>
    <t>REAR PANEL</t>
  </si>
  <si>
    <t>876-1609</t>
  </si>
  <si>
    <t>PTTM17-054</t>
  </si>
  <si>
    <t>DECO PLATE</t>
  </si>
  <si>
    <t>876-1610</t>
  </si>
  <si>
    <t>PTTM17-055</t>
  </si>
  <si>
    <t>FRONT PANEL</t>
  </si>
  <si>
    <t>876-1611</t>
  </si>
  <si>
    <t>PTTM17-056</t>
  </si>
  <si>
    <t>BUTTON</t>
  </si>
  <si>
    <t>876-1612</t>
  </si>
  <si>
    <t>PTTM17-057</t>
  </si>
  <si>
    <t>LIGHT PIPE</t>
  </si>
  <si>
    <t>876-1613</t>
  </si>
  <si>
    <t>PTTM17-060</t>
  </si>
  <si>
    <t>BATTERY DOOR</t>
  </si>
  <si>
    <t>876-1616</t>
  </si>
  <si>
    <t>PTTM17-061</t>
  </si>
  <si>
    <t>APC BADGE PLATE</t>
  </si>
  <si>
    <t>876-1617</t>
  </si>
  <si>
    <t>PTTM17-062</t>
  </si>
  <si>
    <t>MT. DATUN</t>
  </si>
  <si>
    <t>BATTERY COVER</t>
  </si>
  <si>
    <t>876-1618</t>
  </si>
  <si>
    <t>PTTM18-085</t>
  </si>
  <si>
    <t>AGILIS</t>
  </si>
  <si>
    <t>HEATSINK –PM20</t>
  </si>
  <si>
    <t>876-43443B</t>
  </si>
  <si>
    <t>PTK21-119</t>
  </si>
  <si>
    <t>MB17</t>
  </si>
  <si>
    <t>P RETAINING RING E4</t>
  </si>
  <si>
    <t>LED354</t>
  </si>
  <si>
    <t>L1</t>
  </si>
  <si>
    <t>PRMATECH-K</t>
  </si>
  <si>
    <t>MASS PRO</t>
  </si>
  <si>
    <t>PTTM21-084</t>
  </si>
  <si>
    <t>PT-M95</t>
  </si>
  <si>
    <t>CUTTER LEVER PT-90</t>
  </si>
  <si>
    <t>LW3902-0</t>
  </si>
  <si>
    <t>PRIMA TECH - K</t>
  </si>
  <si>
    <t>FOR TEST RUN</t>
  </si>
  <si>
    <t>PTK17-012</t>
  </si>
  <si>
    <t>CAPACITOR</t>
  </si>
  <si>
    <t>PCB LID COVER</t>
  </si>
  <si>
    <t>9A0501</t>
  </si>
  <si>
    <t>#1</t>
  </si>
  <si>
    <t>PTK17-013</t>
  </si>
  <si>
    <t>TOP COVER</t>
  </si>
  <si>
    <t>9A0500</t>
  </si>
  <si>
    <t>11/92017</t>
  </si>
  <si>
    <t>PTK17-014</t>
  </si>
  <si>
    <t>BASE ENCLOSURE</t>
  </si>
  <si>
    <t>9A0499</t>
  </si>
  <si>
    <t>PT14-029</t>
  </si>
  <si>
    <t>SEED</t>
  </si>
  <si>
    <t>CLUTCH,SE</t>
  </si>
  <si>
    <t>1649208-01</t>
  </si>
  <si>
    <t>PRIMA TECH</t>
  </si>
  <si>
    <t>PT15-001</t>
  </si>
  <si>
    <t>BAHRAIN</t>
  </si>
  <si>
    <t>FRAME CASE UPPER</t>
  </si>
  <si>
    <t>PT15-005</t>
  </si>
  <si>
    <t>SEED SD</t>
  </si>
  <si>
    <t>COVER CSiC, B</t>
  </si>
  <si>
    <t>PT15-006</t>
  </si>
  <si>
    <t>COVER REAR UPPER</t>
  </si>
  <si>
    <t>EPPI</t>
  </si>
  <si>
    <t>PT15-007</t>
  </si>
  <si>
    <t>DOCU CAMERA</t>
  </si>
  <si>
    <t>CASE UPPER</t>
  </si>
  <si>
    <t>165706100P</t>
  </si>
  <si>
    <t>PT15-010</t>
  </si>
  <si>
    <t>CASE ARM UPPER</t>
  </si>
  <si>
    <t>PT15-011</t>
  </si>
  <si>
    <t>CAMERA BEZEL</t>
  </si>
  <si>
    <t>PT15-018</t>
  </si>
  <si>
    <t>SEED SJ</t>
  </si>
  <si>
    <t>COVER SCREW</t>
  </si>
  <si>
    <t>1666479-00</t>
  </si>
  <si>
    <t>PT15-019</t>
  </si>
  <si>
    <t>HOLDER LOCK COVER ASF</t>
  </si>
  <si>
    <t>1666482-01</t>
  </si>
  <si>
    <t>HOLDER LOCK COVER EJ</t>
  </si>
  <si>
    <t>1666481-01</t>
  </si>
  <si>
    <t>PT15-020</t>
  </si>
  <si>
    <t>SHAFT HANDLE L</t>
  </si>
  <si>
    <t>1666490-00</t>
  </si>
  <si>
    <t>SHAFT HANDLE R</t>
  </si>
  <si>
    <t>1666491-00</t>
  </si>
  <si>
    <t>PT15-023</t>
  </si>
  <si>
    <t>RN10</t>
  </si>
  <si>
    <t>LEVER LOCK SLIDER</t>
  </si>
  <si>
    <t>1572346-01</t>
  </si>
  <si>
    <t>L2</t>
  </si>
  <si>
    <t>PT16-019</t>
  </si>
  <si>
    <t>S-15</t>
  </si>
  <si>
    <t>STOPPER,ADF</t>
  </si>
  <si>
    <t>PT16-020</t>
  </si>
  <si>
    <t>LEVER,STOPPER,ADF</t>
  </si>
  <si>
    <t>PT16-021</t>
  </si>
  <si>
    <t>FRAME,BANK</t>
  </si>
  <si>
    <t>PT16-022</t>
  </si>
  <si>
    <t>ARM,REAR,ADF</t>
  </si>
  <si>
    <t>PT16-023</t>
  </si>
  <si>
    <t>CAP,CONNECTOR,FAX</t>
  </si>
  <si>
    <t>PT16-024</t>
  </si>
  <si>
    <t>HOLDER,PAD,ADF</t>
  </si>
  <si>
    <t>PT16-025</t>
  </si>
  <si>
    <t>SPACER,CAM,CLEANER</t>
  </si>
  <si>
    <t>PT16-026</t>
  </si>
  <si>
    <t>PRESSING PLATE,GUIDE RAIL</t>
  </si>
  <si>
    <t>PT16-027</t>
  </si>
  <si>
    <t>CENTER SUPPORT,PF</t>
  </si>
  <si>
    <t>PT16-028</t>
  </si>
  <si>
    <t>LEVER,ASF,RIGHT</t>
  </si>
  <si>
    <t>PT16-029</t>
  </si>
  <si>
    <t>LEVER,ASF,LEFT</t>
  </si>
  <si>
    <t>PT16-030</t>
  </si>
  <si>
    <t>ROLLER,UPPER,ASF</t>
  </si>
  <si>
    <t>PT16-031</t>
  </si>
  <si>
    <t>ARM,FRONT,ADF</t>
  </si>
  <si>
    <t>PT16-032</t>
  </si>
  <si>
    <t>HINGE,CAP,TANK</t>
  </si>
  <si>
    <t>PT16-033</t>
  </si>
  <si>
    <t>ROLLER,LEVER,DETECTOR,AP</t>
  </si>
  <si>
    <t>PT17-008</t>
  </si>
  <si>
    <t>PT17-009</t>
  </si>
  <si>
    <t>L3</t>
  </si>
  <si>
    <t>PT17-024</t>
  </si>
  <si>
    <t>PT17-025</t>
  </si>
  <si>
    <t>PT18-001</t>
  </si>
  <si>
    <t>HOUSING,INK EJECT B</t>
  </si>
  <si>
    <t>PT18-003</t>
  </si>
  <si>
    <t>L4</t>
  </si>
  <si>
    <t>PT19-001</t>
  </si>
  <si>
    <t>H998</t>
  </si>
  <si>
    <t>HOLDER INTERLOCK PH</t>
  </si>
  <si>
    <t>PT20-001</t>
  </si>
  <si>
    <t>PTTM14-001</t>
  </si>
  <si>
    <t>PTTM14-002</t>
  </si>
  <si>
    <t>COVER TRANSISTOR</t>
  </si>
  <si>
    <t>1548604-01</t>
  </si>
  <si>
    <t>PTTM14-003</t>
  </si>
  <si>
    <t>HOLDER,BOARD,ciss</t>
  </si>
  <si>
    <t>PTTM14-004</t>
  </si>
  <si>
    <t>PTTM14-005</t>
  </si>
  <si>
    <t>PTTM14-009</t>
  </si>
  <si>
    <t>PTTM14-010</t>
  </si>
  <si>
    <t>ROBBEN</t>
  </si>
  <si>
    <t>GUIDE HOLDER ROLLER STOPPER</t>
  </si>
  <si>
    <t>1633126-00</t>
  </si>
  <si>
    <t>PTTM14-011</t>
  </si>
  <si>
    <t>LEVER DETECTOR PE</t>
  </si>
  <si>
    <t>1632378-00</t>
  </si>
  <si>
    <t>PTTM14-012</t>
  </si>
  <si>
    <t>HOLDER PULLEY DRIVEN</t>
  </si>
  <si>
    <t>PTTM14-014</t>
  </si>
  <si>
    <t>BOX, INK EJECT</t>
  </si>
  <si>
    <t>1638177-00</t>
  </si>
  <si>
    <t>PTTM14-015</t>
  </si>
  <si>
    <t>STRATOS</t>
  </si>
  <si>
    <t>HOLDER STARWHEEL</t>
  </si>
  <si>
    <t>PTTM14-016</t>
  </si>
  <si>
    <t>PAPER GUIDE UPPER</t>
  </si>
  <si>
    <t>PTTM14-017</t>
  </si>
  <si>
    <t>REFLECTOR SENSOR</t>
  </si>
  <si>
    <t>1638044-00</t>
  </si>
  <si>
    <t>PTTM14-018</t>
  </si>
  <si>
    <t>HOLDER DETECTOR PE</t>
  </si>
  <si>
    <t>1632383-01</t>
  </si>
  <si>
    <t>PTTM14-019</t>
  </si>
  <si>
    <t>PTTM14-020</t>
  </si>
  <si>
    <t>PTTM15-002</t>
  </si>
  <si>
    <t>ORANGE</t>
  </si>
  <si>
    <t>COVER LAMP FAN</t>
  </si>
  <si>
    <t>PTTM15-003</t>
  </si>
  <si>
    <t>COVER PS FAN</t>
  </si>
  <si>
    <t>PTTM15-004</t>
  </si>
  <si>
    <t>LABEL WRITER</t>
  </si>
  <si>
    <t>BATTERY BOX COVER CB69010</t>
  </si>
  <si>
    <t>1657450-00</t>
  </si>
  <si>
    <t>PTTM15-005</t>
  </si>
  <si>
    <t>BATTERY BOX COVER CB70010</t>
  </si>
  <si>
    <t>PTTM15-006</t>
  </si>
  <si>
    <t>HEAD RELEASE LEVER</t>
  </si>
  <si>
    <t>PTTM15-007</t>
  </si>
  <si>
    <t>CUTTER LEVER</t>
  </si>
  <si>
    <t>PTTM15-008</t>
  </si>
  <si>
    <t>CUTTER SW HOLDER</t>
  </si>
  <si>
    <t>PTTM15-009</t>
  </si>
  <si>
    <t>LCD FRAME CB70</t>
  </si>
  <si>
    <t>PTTM15-010</t>
  </si>
  <si>
    <t>GEAR PLATEN</t>
  </si>
  <si>
    <t>PTTM15-015</t>
  </si>
  <si>
    <t>GUIDE TUBE SUPPLY INK B 1ST</t>
  </si>
  <si>
    <t>PTTM15-017</t>
  </si>
  <si>
    <t>BASE ROT PLATE; PH</t>
  </si>
  <si>
    <t>1657180-00</t>
  </si>
  <si>
    <t>POLARIS</t>
  </si>
  <si>
    <t>PTTM15-018</t>
  </si>
  <si>
    <t>SENSOR CASE LOWER TOP</t>
  </si>
  <si>
    <t>PTTM15-020</t>
  </si>
  <si>
    <t>FOOT FIX; PH</t>
  </si>
  <si>
    <t>1657174-00</t>
  </si>
  <si>
    <t>PTTM15-021</t>
  </si>
  <si>
    <t>FRAME 16 CAP; PH</t>
  </si>
  <si>
    <t>1657213-00</t>
  </si>
  <si>
    <t>PTTM15-022</t>
  </si>
  <si>
    <t>ROT JOINT SPACER A; PH</t>
  </si>
  <si>
    <t>1660190-00</t>
  </si>
  <si>
    <t>PTTM15-023</t>
  </si>
  <si>
    <t>ROTATION FOOT</t>
  </si>
  <si>
    <t>1657176-00</t>
  </si>
  <si>
    <t>PTTM15-024</t>
  </si>
  <si>
    <t>BASE COVER; PH</t>
  </si>
  <si>
    <t>1657178-00</t>
  </si>
  <si>
    <t>PTTM15-025</t>
  </si>
  <si>
    <t>SENSOR FRAME</t>
  </si>
  <si>
    <t>1657239 / 1719516</t>
  </si>
  <si>
    <t>PTTM16-003</t>
  </si>
  <si>
    <t>PTTM16-010</t>
  </si>
  <si>
    <t>HINGE B CAP ; PH</t>
  </si>
  <si>
    <t>HINGE C CAP ; PH</t>
  </si>
  <si>
    <t>PTTM17-005</t>
  </si>
  <si>
    <t>ROLLER,DRIVEN,PF,ADF</t>
  </si>
  <si>
    <t>PTTM17-006</t>
  </si>
  <si>
    <t>CLUTCH,LD,ADF</t>
  </si>
  <si>
    <t>PTTM17-007</t>
  </si>
  <si>
    <t>PULLEY,DRIVEN</t>
  </si>
  <si>
    <t>PTTM17-008</t>
  </si>
  <si>
    <t>ESL</t>
  </si>
  <si>
    <t>PTTM17-009</t>
  </si>
  <si>
    <t>HOLDER,BOARD,CR</t>
  </si>
  <si>
    <t>PTTM17-010</t>
  </si>
  <si>
    <t>CLUTCH,PICK,ADF</t>
  </si>
  <si>
    <t>PTTM17-011</t>
  </si>
  <si>
    <t>PRESSING PLATE,TUBE</t>
  </si>
  <si>
    <t>PTTM17-012</t>
  </si>
  <si>
    <t>BUSH,ROLLER,PF</t>
  </si>
  <si>
    <t>PTTM17-013</t>
  </si>
  <si>
    <t>ROLLER,FRAME</t>
  </si>
  <si>
    <t>PTTM17-014</t>
  </si>
  <si>
    <t>HOLDER,PE</t>
  </si>
  <si>
    <t>PTTM17-015</t>
  </si>
  <si>
    <t>STOPPER,ASF</t>
  </si>
  <si>
    <t>PTTM17-016</t>
  </si>
  <si>
    <t>ROLLER,IDL,ADF</t>
  </si>
  <si>
    <t>PTTM17-017</t>
  </si>
  <si>
    <t>L1-3</t>
  </si>
  <si>
    <t>PTTM17-018</t>
  </si>
  <si>
    <t>HOLDER,SCALE,CR</t>
  </si>
  <si>
    <t>PTTM17-019</t>
  </si>
  <si>
    <t>COVER,GEAR,ADF</t>
  </si>
  <si>
    <t>PTTM17-020</t>
  </si>
  <si>
    <t>SHAFT ADF CONNECT</t>
  </si>
  <si>
    <t>PTTM17-028</t>
  </si>
  <si>
    <t>LOCK,CASSETTE</t>
  </si>
  <si>
    <t>PTTM17-029</t>
  </si>
  <si>
    <t>LEVER,DOCUMENT,SUB,ADF</t>
  </si>
  <si>
    <t>PTTM17-033</t>
  </si>
  <si>
    <t>HOLDER FFC,CR</t>
  </si>
  <si>
    <t>PTTM17-034</t>
  </si>
  <si>
    <t>COVER,LOWER,CONNECT</t>
  </si>
  <si>
    <t>PTTM17-035</t>
  </si>
  <si>
    <t>HOLDER,FFC,F2</t>
  </si>
  <si>
    <t>PTTM17-037</t>
  </si>
  <si>
    <t>HOLDER CORE FAX W/W</t>
  </si>
  <si>
    <t>PTTM17-038</t>
  </si>
  <si>
    <t>HOUSING,PANEL,LOWER</t>
  </si>
  <si>
    <t>PTTM17-039</t>
  </si>
  <si>
    <t>HOLDER,ENCODER</t>
  </si>
  <si>
    <t>PTTM17-040</t>
  </si>
  <si>
    <t>COVER,CONNECT,GEAR</t>
  </si>
  <si>
    <t>PTTM17-041</t>
  </si>
  <si>
    <t>HOLDER CORE CARD</t>
  </si>
  <si>
    <t>1719331-01</t>
  </si>
  <si>
    <t>PTTM17-042</t>
  </si>
  <si>
    <t>COVER,ASF</t>
  </si>
  <si>
    <t>PTTM17-043</t>
  </si>
  <si>
    <t>HOLDER HOUSING INK EJECT ;B</t>
  </si>
  <si>
    <t>PTTM17-044</t>
  </si>
  <si>
    <t>GUIDE LEGAL COVER CASSETE</t>
  </si>
  <si>
    <t>PTTM17-045</t>
  </si>
  <si>
    <t>PTTM17-046</t>
  </si>
  <si>
    <t>COVER,HOUSING,INK EJECT</t>
  </si>
  <si>
    <t>PTTM17-047</t>
  </si>
  <si>
    <t>PTTM17-048</t>
  </si>
  <si>
    <t>PTTM17-050</t>
  </si>
  <si>
    <t>PTTM18-006</t>
  </si>
  <si>
    <t>VINEGAR</t>
  </si>
  <si>
    <t>HOLDER ASF INK EJECT</t>
  </si>
  <si>
    <t>FUJITSU</t>
  </si>
  <si>
    <t>PTTM18-007</t>
  </si>
  <si>
    <t>S-15 LOUVER</t>
  </si>
  <si>
    <t>HOUSING,INK,EJECT</t>
  </si>
  <si>
    <t>PTTM18-008</t>
  </si>
  <si>
    <t>PTTM18-009</t>
  </si>
  <si>
    <t>SLIDER,EDGE GUIDE</t>
  </si>
  <si>
    <t>PTTM18-010</t>
  </si>
  <si>
    <t>HOLDER,ROLLER,PAPERGUIDE,UPPER</t>
  </si>
  <si>
    <t>PTTM18-011</t>
  </si>
  <si>
    <t>HOLDER SCALE CR</t>
  </si>
  <si>
    <t>PTTM18-012</t>
  </si>
  <si>
    <t>PTTM18-013</t>
  </si>
  <si>
    <t>COVER,TANK</t>
  </si>
  <si>
    <t>EKO</t>
  </si>
  <si>
    <t>PTTM18-014</t>
  </si>
  <si>
    <t>PTTM18-015</t>
  </si>
  <si>
    <t>COVER INK EJECT</t>
  </si>
  <si>
    <t>PTTM18-016</t>
  </si>
  <si>
    <t>PTTM18-017</t>
  </si>
  <si>
    <t>PTTM18-018</t>
  </si>
  <si>
    <t>PTTM18-019</t>
  </si>
  <si>
    <t>LIONEL - MONO</t>
  </si>
  <si>
    <t>KEY SLOT ML</t>
  </si>
  <si>
    <t>PTTM18-020</t>
  </si>
  <si>
    <t>KEY SLOT ME</t>
  </si>
  <si>
    <t>PTTM18-021</t>
  </si>
  <si>
    <t>KEY SLOT MC</t>
  </si>
  <si>
    <t>PTTM18-022</t>
  </si>
  <si>
    <t>KEY SLOT MJ</t>
  </si>
  <si>
    <t>PTTM18-023</t>
  </si>
  <si>
    <t>PTTM18-024</t>
  </si>
  <si>
    <t>PTTM18-026</t>
  </si>
  <si>
    <t>HOLDER HOUSING INK EJECT</t>
  </si>
  <si>
    <t>PTTM18-027</t>
  </si>
  <si>
    <t>PTTM18-028</t>
  </si>
  <si>
    <t>HOLDER,ROLLER,1.5,ASF-ASP</t>
  </si>
  <si>
    <t>PTTM18-029</t>
  </si>
  <si>
    <t>PTTM18-030</t>
  </si>
  <si>
    <t>L2-4</t>
  </si>
  <si>
    <t>PTTM18-031</t>
  </si>
  <si>
    <t>PTTM18-032</t>
  </si>
  <si>
    <t>PTTM18-033</t>
  </si>
  <si>
    <t>PTTM18-034</t>
  </si>
  <si>
    <t>PTTM18-036</t>
  </si>
  <si>
    <t>PTTM18-037</t>
  </si>
  <si>
    <t>PTTM18-038</t>
  </si>
  <si>
    <t>COVER CABLE HEAD  MONO</t>
  </si>
  <si>
    <t>PTTM18-039</t>
  </si>
  <si>
    <t>COVER FFC</t>
  </si>
  <si>
    <t>K and D</t>
  </si>
  <si>
    <t>PTTM18-040</t>
  </si>
  <si>
    <t>HOLDER BOARD INK END</t>
  </si>
  <si>
    <t>PTTM18-041</t>
  </si>
  <si>
    <t>HINGE CAP</t>
  </si>
  <si>
    <t>PTTM18-044</t>
  </si>
  <si>
    <t>COVER STAND</t>
  </si>
  <si>
    <t>PTTM18-045</t>
  </si>
  <si>
    <t>PTTM18-046</t>
  </si>
  <si>
    <t>PTTM18-048</t>
  </si>
  <si>
    <t>COVER FLAP</t>
  </si>
  <si>
    <t>PTTM18-049</t>
  </si>
  <si>
    <t>1750367-00</t>
  </si>
  <si>
    <t>PTTM18-050</t>
  </si>
  <si>
    <t>PTTM18-051</t>
  </si>
  <si>
    <t>PTTM18-052</t>
  </si>
  <si>
    <t>PTTM18-053</t>
  </si>
  <si>
    <t>PTTM18-054</t>
  </si>
  <si>
    <t>L5</t>
  </si>
  <si>
    <t>PTTM18-055</t>
  </si>
  <si>
    <t>PTTM18-056</t>
  </si>
  <si>
    <t>L6</t>
  </si>
  <si>
    <t>PTTM18-057</t>
  </si>
  <si>
    <t>PTTM18-058</t>
  </si>
  <si>
    <t>PTTM18-059</t>
  </si>
  <si>
    <t>PTTM18-060</t>
  </si>
  <si>
    <t>L3 -5</t>
  </si>
  <si>
    <t>PTTM18-061</t>
  </si>
  <si>
    <t>Holder Roller 1.5 ASF</t>
  </si>
  <si>
    <t>PTTM18-064</t>
  </si>
  <si>
    <t>PTTM18-065</t>
  </si>
  <si>
    <t>PTTM18-066</t>
  </si>
  <si>
    <t>PTTM18-067</t>
  </si>
  <si>
    <t>PTTM18-068</t>
  </si>
  <si>
    <t>EPPI-DME</t>
  </si>
  <si>
    <t>PTTM18-071</t>
  </si>
  <si>
    <t>PTTM18-083</t>
  </si>
  <si>
    <t>PTTM19-012</t>
  </si>
  <si>
    <t>PRIMULA</t>
  </si>
  <si>
    <t>LEVER,PAPER DETECTOR,A</t>
  </si>
  <si>
    <t>L-1</t>
  </si>
  <si>
    <t>PTTM19-030</t>
  </si>
  <si>
    <t>TM-M10</t>
  </si>
  <si>
    <t>LENS, LED</t>
  </si>
  <si>
    <t>PTTM19-031-1</t>
  </si>
  <si>
    <t>LEVER,AA</t>
  </si>
  <si>
    <t>1651536-010</t>
  </si>
  <si>
    <t>PTTM19-031-2</t>
  </si>
  <si>
    <t>LEVER,AB</t>
  </si>
  <si>
    <t>1651541-01</t>
  </si>
  <si>
    <t>PTTM19-033</t>
  </si>
  <si>
    <t>TM-T70</t>
  </si>
  <si>
    <t>ROLLER, PAPER GUIDE</t>
  </si>
  <si>
    <t>PTTM19-035</t>
  </si>
  <si>
    <t>CJ18</t>
  </si>
  <si>
    <t>COVER, FRONT  SC</t>
  </si>
  <si>
    <t>1796570-01</t>
  </si>
  <si>
    <t>JUNG WOO MOLD</t>
  </si>
  <si>
    <t>PTTM19-036</t>
  </si>
  <si>
    <t>COVER,SHADE,IF;L;PH</t>
  </si>
  <si>
    <t>1795282-01</t>
  </si>
  <si>
    <t>PTTM19-037</t>
  </si>
  <si>
    <t>COVER,SHADE,IF;R;PH</t>
  </si>
  <si>
    <t>PTTM19-038</t>
  </si>
  <si>
    <t>LENS, LED;PH</t>
  </si>
  <si>
    <t>1795287-01</t>
  </si>
  <si>
    <t>PTTM19-039</t>
  </si>
  <si>
    <t>TM-M30</t>
  </si>
  <si>
    <t>GUIDE,PAPER WIDTH</t>
  </si>
  <si>
    <t>HUDSON</t>
  </si>
  <si>
    <t>PTTM19-066</t>
  </si>
  <si>
    <t>PM1960</t>
  </si>
  <si>
    <t>CASE,UPPER;AA</t>
  </si>
  <si>
    <t>1804031-00</t>
  </si>
  <si>
    <t>PTTM19-067</t>
  </si>
  <si>
    <t>L4-6</t>
  </si>
  <si>
    <t>PTTM19-068</t>
  </si>
  <si>
    <t>1691503-00</t>
  </si>
  <si>
    <t>PTTM19-070</t>
  </si>
  <si>
    <t>R41AG9770</t>
  </si>
  <si>
    <t>1746184-00</t>
  </si>
  <si>
    <t>PTTM19-072</t>
  </si>
  <si>
    <t>L7</t>
  </si>
  <si>
    <t>PTTM19-073</t>
  </si>
  <si>
    <t>L8</t>
  </si>
  <si>
    <t>PTTM20-005</t>
  </si>
  <si>
    <t>YUNA</t>
  </si>
  <si>
    <t>TAPE,HOLD</t>
  </si>
  <si>
    <t>PTTM20-006</t>
  </si>
  <si>
    <t>MOTOR,BRACKET</t>
  </si>
  <si>
    <t>PTTM20-007</t>
  </si>
  <si>
    <t>CLUTCH CF620</t>
  </si>
  <si>
    <t>PTTM20-008</t>
  </si>
  <si>
    <t>4MM SSW DETECTION LEVER CF62010</t>
  </si>
  <si>
    <t>PTTM20-014</t>
  </si>
  <si>
    <t>CF62010</t>
  </si>
  <si>
    <t>LEVER,HEAD</t>
  </si>
  <si>
    <t>1106256-00</t>
  </si>
  <si>
    <t>PTTM20-021</t>
  </si>
  <si>
    <t>S15</t>
  </si>
  <si>
    <t>PTTM20-022</t>
  </si>
  <si>
    <t>PTTM20-023</t>
  </si>
  <si>
    <t>PTTM21-011</t>
  </si>
  <si>
    <t>LIONEL-2</t>
  </si>
  <si>
    <t>PTTM21-024</t>
  </si>
  <si>
    <t>LIGHT</t>
  </si>
  <si>
    <t>PIN,POROUS PAD</t>
  </si>
  <si>
    <t>ESL-NMD</t>
  </si>
  <si>
    <t>PTTM21-025</t>
  </si>
  <si>
    <t>SHAFT,COMBINATION GEAR,ASF</t>
  </si>
  <si>
    <t>PTTM21-026</t>
  </si>
  <si>
    <r>
      <rPr>
        <sz val="10"/>
        <rFont val="Calibri"/>
        <family val="2"/>
        <scheme val="minor"/>
      </rPr>
      <t>锴诚</t>
    </r>
  </si>
  <si>
    <t>PTTM21-027</t>
  </si>
  <si>
    <t>HOLDER,ROLLER,PAPER GUIDE,UPPER</t>
  </si>
  <si>
    <t>塚田</t>
  </si>
  <si>
    <t>PTTM21-028</t>
  </si>
  <si>
    <t>HOUSING,INK EJECT</t>
  </si>
  <si>
    <t>PTTM21-029</t>
  </si>
  <si>
    <t>LIGHT/S15</t>
  </si>
  <si>
    <t>PTTM21-030</t>
  </si>
  <si>
    <t>PTTM21-031</t>
  </si>
  <si>
    <t>中宇</t>
  </si>
  <si>
    <t>PTTM21-032</t>
  </si>
  <si>
    <t>ROLLER, DRIVEN,PF,ADF</t>
  </si>
  <si>
    <t>PTTM21-033</t>
  </si>
  <si>
    <t>PTTM21-034</t>
  </si>
  <si>
    <t>PTTM21-035</t>
  </si>
  <si>
    <t>CLUTCH,PICK,ADF L1</t>
  </si>
  <si>
    <t>PTTM21-036</t>
  </si>
  <si>
    <t>ROLLER,IDL,ADF L2</t>
  </si>
  <si>
    <t>1574395（1766895 )</t>
  </si>
  <si>
    <t>PTTM21-037</t>
  </si>
  <si>
    <t>1574357（1766894 )</t>
  </si>
  <si>
    <t>PTTM21-039</t>
  </si>
  <si>
    <t>HOLDER,ROLLER,1.5,ASF L3</t>
  </si>
  <si>
    <r>
      <rPr>
        <sz val="10"/>
        <rFont val="Calibri"/>
        <family val="2"/>
        <scheme val="minor"/>
      </rPr>
      <t>友</t>
    </r>
    <r>
      <rPr>
        <sz val="10"/>
        <rFont val="Calibri"/>
        <family val="2"/>
        <scheme val="minor"/>
      </rPr>
      <t>联</t>
    </r>
  </si>
  <si>
    <t>PTTM21-040</t>
  </si>
  <si>
    <t>PTTM21-041</t>
  </si>
  <si>
    <t>HOLDER,PE L3</t>
  </si>
  <si>
    <t>PTTM21-042</t>
  </si>
  <si>
    <t>LEVER,STOPPER,SUB,ADF</t>
  </si>
  <si>
    <t>PTTM21-043</t>
  </si>
  <si>
    <t>PTTM21-044</t>
  </si>
  <si>
    <t>PTTM21-045</t>
  </si>
  <si>
    <t>PTTM21-046</t>
  </si>
  <si>
    <t>PTTM21-047</t>
  </si>
  <si>
    <t>PTTM21-048</t>
  </si>
  <si>
    <t>PTTM21-049</t>
  </si>
  <si>
    <t>HOLDER,CORE,FAX,W/W L1</t>
  </si>
  <si>
    <t>PTTM21-050</t>
  </si>
  <si>
    <t>PRESSING PLATE GUIDE RAIL</t>
  </si>
  <si>
    <t>PTTM21-051</t>
  </si>
  <si>
    <t>HOLDER FFC F2</t>
  </si>
  <si>
    <t>PTTM21-054</t>
  </si>
  <si>
    <t>SMART CLIPPER</t>
  </si>
  <si>
    <t>FRANGE ROLL</t>
  </si>
  <si>
    <t>PTTM21-055</t>
  </si>
  <si>
    <t>COVER MAINTENANCE BOX</t>
  </si>
  <si>
    <t>PTTM21-056</t>
  </si>
  <si>
    <t>GUIDE,FRAME,BOARD,REAR</t>
  </si>
  <si>
    <t>PTTM21-057</t>
  </si>
  <si>
    <t>GUIDE,MAINTENANCE BOX,REAR</t>
  </si>
  <si>
    <t>ZHONG YU</t>
  </si>
  <si>
    <t>PTTM21-058</t>
  </si>
  <si>
    <t>RAIL,FRAME,MAIN BOARD</t>
  </si>
  <si>
    <t>PTTM21-059</t>
  </si>
  <si>
    <t>HOLDER,ROLLER,HEATER</t>
  </si>
  <si>
    <t>PTTM21-060</t>
  </si>
  <si>
    <t>HOLDER,ROLLER,DUPLEX</t>
  </si>
  <si>
    <t>PTTM21-061</t>
  </si>
  <si>
    <t>PAPER GUIDE,DUPLEX,FRONT</t>
  </si>
  <si>
    <t>PTTM21-062</t>
  </si>
  <si>
    <t>PAPER GUIDE,ROLL,LOWER.SUPPORT</t>
  </si>
  <si>
    <t>PTTM21-063</t>
  </si>
  <si>
    <t>PAPER,WASTE,BOX</t>
  </si>
  <si>
    <t>YLMF</t>
  </si>
  <si>
    <t>PTTM21-064</t>
  </si>
  <si>
    <t>HOUSING,RIGHT,FRONT,ASF</t>
  </si>
  <si>
    <t>PTTM21-065</t>
  </si>
  <si>
    <t>HOUSING,LEFT,FRONT,ASF</t>
  </si>
  <si>
    <t>PTTM21-066</t>
  </si>
  <si>
    <t>COVER,CASSETTE,FRONT</t>
  </si>
  <si>
    <t>PTTM21-067</t>
  </si>
  <si>
    <t>CASE,MAINTENANCE BOX</t>
  </si>
  <si>
    <t>PTTM21-068</t>
  </si>
  <si>
    <t>HOUSING,PANEL</t>
  </si>
  <si>
    <t>PTTM21-069</t>
  </si>
  <si>
    <t>COVER,TOP</t>
  </si>
  <si>
    <t>PTTM21-070</t>
  </si>
  <si>
    <t>COVER,PAPER SUPPORT</t>
  </si>
  <si>
    <t>PTTM21-071</t>
  </si>
  <si>
    <t>FRAME,REAR</t>
  </si>
  <si>
    <t>PTTM21-072</t>
  </si>
  <si>
    <t>COVER,REAR,RIGHT,ASF</t>
  </si>
  <si>
    <t>PTTM21-073</t>
  </si>
  <si>
    <t>COVER,REAR,LEFT,ASF</t>
  </si>
  <si>
    <t>PTTM21-110</t>
  </si>
  <si>
    <t>MUFFIN</t>
  </si>
  <si>
    <t>LED COVER GLASS,CF48010;PH</t>
  </si>
  <si>
    <t>PTTM21-117</t>
  </si>
  <si>
    <t>ROLLER, UPPER ASF</t>
  </si>
  <si>
    <t>PTTM22-001</t>
  </si>
  <si>
    <t>CUBIE</t>
  </si>
  <si>
    <t>COVER,CABLE;AA</t>
  </si>
  <si>
    <t>1873889-00</t>
  </si>
  <si>
    <t>PTTM22-002</t>
  </si>
  <si>
    <t>COVER,CABLE;BA/BB</t>
  </si>
  <si>
    <t>1873890-00</t>
  </si>
  <si>
    <t>PTTM22-003</t>
  </si>
  <si>
    <t>COVER,HINGE;AA</t>
  </si>
  <si>
    <t>1873886-00</t>
  </si>
  <si>
    <t>PTTM22-005</t>
  </si>
  <si>
    <t>COVER,REAR;AA/AB</t>
  </si>
  <si>
    <t>1873885-00</t>
  </si>
  <si>
    <t>PTTM22-008</t>
  </si>
  <si>
    <t>COVER,DK BOARD</t>
  </si>
  <si>
    <t>1873846-00</t>
  </si>
  <si>
    <t>PTTM22-010</t>
  </si>
  <si>
    <t>COVER,NE,FRONT</t>
  </si>
  <si>
    <t>1873825-00</t>
  </si>
  <si>
    <t>PTTM22-011</t>
  </si>
  <si>
    <t>COVER,WATERPROOF</t>
  </si>
  <si>
    <t>1873849-00</t>
  </si>
  <si>
    <t>PTTM22-012</t>
  </si>
  <si>
    <t>COVER,AC MOTOR</t>
  </si>
  <si>
    <t>1873844-00</t>
  </si>
  <si>
    <t>PTTM22-013</t>
  </si>
  <si>
    <t>COVER,PF GEAR TRAIN</t>
  </si>
  <si>
    <t>1873823-00</t>
  </si>
  <si>
    <t>PTTM22-014</t>
  </si>
  <si>
    <t>GUIDE ROLLPAPER,LEFT</t>
  </si>
  <si>
    <t>1873821-00</t>
  </si>
  <si>
    <t>PTTM22-015</t>
  </si>
  <si>
    <t>GUIDE,PLATEN,UPPER</t>
  </si>
  <si>
    <t>1873819-00</t>
  </si>
  <si>
    <t>PTTM22-016</t>
  </si>
  <si>
    <t>GUIDE,PULATEN,LOWER</t>
  </si>
  <si>
    <t>1873820-00</t>
  </si>
  <si>
    <t>PTTM22-017</t>
  </si>
  <si>
    <t>GUIDE,ROLLPAPER,RIGHT</t>
  </si>
  <si>
    <t>1873822-00</t>
  </si>
  <si>
    <t>PTTM22-018</t>
  </si>
  <si>
    <t>LEVER,CO DETECT</t>
  </si>
  <si>
    <t>1873760-00</t>
  </si>
  <si>
    <t>PTTM22-019</t>
  </si>
  <si>
    <t>LEVER,NE,FRONT</t>
  </si>
  <si>
    <t>1873824-00</t>
  </si>
  <si>
    <t>PTTM22-020</t>
  </si>
  <si>
    <t>SLIDER,DECURL</t>
  </si>
  <si>
    <t>1873829-00</t>
  </si>
  <si>
    <t>PTTM22-021</t>
  </si>
  <si>
    <t>LIGHT GUIDE TUBE,NE,EMISSION</t>
  </si>
  <si>
    <t>1873827-00</t>
  </si>
  <si>
    <t>PTTM22-022</t>
  </si>
  <si>
    <t>LIGHT GUIDE TUBE,NE,RECEPTION</t>
  </si>
  <si>
    <t>1873828-00</t>
  </si>
  <si>
    <t>PTTM22-023</t>
  </si>
  <si>
    <t>THISTLE</t>
  </si>
  <si>
    <t>GUIDE,ROLL PAPER</t>
  </si>
  <si>
    <t>1534832-02</t>
  </si>
  <si>
    <t>PTTM22-024</t>
  </si>
  <si>
    <t>PTTM22-029</t>
  </si>
  <si>
    <t>LUCIDA</t>
  </si>
  <si>
    <t>BASE,ADF;RPSK</t>
  </si>
  <si>
    <t>1888845-00</t>
  </si>
  <si>
    <t>PTTM22-030</t>
  </si>
  <si>
    <t>STACKER,MAIN;RPSK</t>
  </si>
  <si>
    <t>1888216-00</t>
  </si>
  <si>
    <t>PTTM22-031</t>
  </si>
  <si>
    <t>FRAME,UPPER,ADF;RABSK</t>
  </si>
  <si>
    <t>1888844-00</t>
  </si>
  <si>
    <t>KC</t>
  </si>
  <si>
    <t>PTTM22-032</t>
  </si>
  <si>
    <t>DOCUMENT SUPPORT,ADF;RPSK</t>
  </si>
  <si>
    <t>1888846-00</t>
  </si>
  <si>
    <t>PTTM22-033</t>
  </si>
  <si>
    <t>STACKER,SUPPORT;RPSK</t>
  </si>
  <si>
    <t>1888217-00</t>
  </si>
  <si>
    <t>PT17-007</t>
  </si>
  <si>
    <t>EPSc-DRPS (Digital Rotor Position Sensor)</t>
  </si>
  <si>
    <t>PLASTIC CASING DSZFL05</t>
  </si>
  <si>
    <t>20546-R1000049</t>
  </si>
  <si>
    <t>#2</t>
  </si>
  <si>
    <t>PT20-002</t>
  </si>
  <si>
    <t>#3</t>
  </si>
  <si>
    <t>PT22-035</t>
  </si>
  <si>
    <t>G100C4KW</t>
  </si>
  <si>
    <t>G100C_CASE BODY C</t>
  </si>
  <si>
    <t>6446 6285 110</t>
  </si>
  <si>
    <t>SABIC</t>
  </si>
  <si>
    <t>PT22-036</t>
  </si>
  <si>
    <t>G100C_BASE MIDDLE C</t>
  </si>
  <si>
    <t>6426 6285 064</t>
  </si>
  <si>
    <t>PT22-037</t>
  </si>
  <si>
    <t>G100C_COVER FAN C</t>
  </si>
  <si>
    <t>6461 6285 212</t>
  </si>
  <si>
    <t>PT22-038</t>
  </si>
  <si>
    <t>G100C_COVER POWER C</t>
  </si>
  <si>
    <t>6461 6285 213</t>
  </si>
  <si>
    <t>PT22-039</t>
  </si>
  <si>
    <t>G100C_COVER VENT C</t>
  </si>
  <si>
    <t>6461 6285 214</t>
  </si>
  <si>
    <t>PT22-040</t>
  </si>
  <si>
    <t>G100C_BASE DIN RAIL C</t>
  </si>
  <si>
    <t>6426 6285 065</t>
  </si>
  <si>
    <t>PT22-041</t>
  </si>
  <si>
    <t>G100C_Warp Jig_Body case C</t>
  </si>
  <si>
    <t>5626 6285 007</t>
  </si>
  <si>
    <t>PT22-042</t>
  </si>
  <si>
    <t>G100C_Warp Jig_Power cover C</t>
  </si>
  <si>
    <t>5626 6285 008</t>
  </si>
  <si>
    <t>PTK21-001</t>
  </si>
  <si>
    <t>LSLV-G100R</t>
  </si>
  <si>
    <t>G100R_BODY CASE A</t>
  </si>
  <si>
    <t>6446 6285 085</t>
  </si>
  <si>
    <t>PTK</t>
  </si>
  <si>
    <t>PTK21-002</t>
  </si>
  <si>
    <t>G100R_BOTTOM BASE A</t>
  </si>
  <si>
    <t>6446 6285 081</t>
  </si>
  <si>
    <t>PTK21-003</t>
  </si>
  <si>
    <t>G100R_MIDDLE BASE A</t>
  </si>
  <si>
    <t>6426 6285 036</t>
  </si>
  <si>
    <t>PTK21-004</t>
  </si>
  <si>
    <t>G100R_BODY CASE B</t>
  </si>
  <si>
    <t>6446 6285 086</t>
  </si>
  <si>
    <t>PTK21-005</t>
  </si>
  <si>
    <t>G100R_BOTTOM BASE B</t>
  </si>
  <si>
    <t>6446 6285 082</t>
  </si>
  <si>
    <t>PTK21-006</t>
  </si>
  <si>
    <t>G100R_MIDDLE BASE B</t>
  </si>
  <si>
    <t>6426 6285 037</t>
  </si>
  <si>
    <t>PTK21-007</t>
  </si>
  <si>
    <t>G100R_BODY CASE C</t>
  </si>
  <si>
    <t>6446 6285 087</t>
  </si>
  <si>
    <t>PTK21-008</t>
  </si>
  <si>
    <t>G100R_BOTTOM BASE C</t>
  </si>
  <si>
    <t>6446 6285 083</t>
  </si>
  <si>
    <t>PTK21-009</t>
  </si>
  <si>
    <t>G100R_MIDDLE BASE C</t>
  </si>
  <si>
    <t>6426 6285 038</t>
  </si>
  <si>
    <t>PTK21-010</t>
  </si>
  <si>
    <t>G100R_BODY CASE D</t>
  </si>
  <si>
    <t>6446 6285 088</t>
  </si>
  <si>
    <t>PTK21-011</t>
  </si>
  <si>
    <t>G100R_BOTTOM BASE D</t>
  </si>
  <si>
    <t>6446 6285 084</t>
  </si>
  <si>
    <t>PTK21-012</t>
  </si>
  <si>
    <t>G100R_MIDDLE BASE D 200V</t>
  </si>
  <si>
    <t>6426 6285 039</t>
  </si>
  <si>
    <t>PTK21-013</t>
  </si>
  <si>
    <t>G100R_MIDDLE BASE D 400V</t>
  </si>
  <si>
    <t>6426 6285 040</t>
  </si>
  <si>
    <t>PTK21-014</t>
  </si>
  <si>
    <t>G100R_KEYPAD BUTTON</t>
  </si>
  <si>
    <t>5061 6275 011</t>
  </si>
  <si>
    <t>PTTM19-049</t>
  </si>
  <si>
    <t>G100R_FAN COVER A</t>
  </si>
  <si>
    <t>6461 6285 162</t>
  </si>
  <si>
    <t>HTS</t>
  </si>
  <si>
    <t>PTTM19-050</t>
  </si>
  <si>
    <t>G100R_FAN COVER B/C</t>
  </si>
  <si>
    <t>6461 6285 166</t>
  </si>
  <si>
    <t>PTTM19-051</t>
  </si>
  <si>
    <t>G100R_FAN COVER D</t>
  </si>
  <si>
    <t>6461 6285 171</t>
  </si>
  <si>
    <t>PTTM19-052</t>
  </si>
  <si>
    <t>G100R_IO COVER A</t>
  </si>
  <si>
    <t>6461 6285 163</t>
  </si>
  <si>
    <t>PTTM19-053</t>
  </si>
  <si>
    <t>G100R_IO COVER B</t>
  </si>
  <si>
    <t>6461 6285 167</t>
  </si>
  <si>
    <t>PTTM19-054</t>
  </si>
  <si>
    <t>G100R_IO COVER C</t>
  </si>
  <si>
    <t>6461 6285 169</t>
  </si>
  <si>
    <t>PTTM19-055</t>
  </si>
  <si>
    <t>G100R_IO COVER D</t>
  </si>
  <si>
    <t>6461 6285 172</t>
  </si>
  <si>
    <t>PTTM19-060</t>
  </si>
  <si>
    <t>G100R_OPTION COVER</t>
  </si>
  <si>
    <t>6461 6285 165</t>
  </si>
  <si>
    <t>PTTM19-063</t>
  </si>
  <si>
    <t>BODY CASE A WARP JIG</t>
  </si>
  <si>
    <t>WARP JIG A</t>
  </si>
  <si>
    <t>BODY CASE B WARP JIG</t>
  </si>
  <si>
    <t>WARP JIG B</t>
  </si>
  <si>
    <t>change core</t>
  </si>
  <si>
    <t>PTTM19-064</t>
  </si>
  <si>
    <t>BODY CASE C WARP JIG</t>
  </si>
  <si>
    <t>WARP JIG C</t>
  </si>
  <si>
    <t>BODY CASE D WARP JIG</t>
  </si>
  <si>
    <t>WARP JIG D</t>
  </si>
  <si>
    <t>PTTM21-087</t>
  </si>
  <si>
    <t>LSLV-G100C</t>
  </si>
  <si>
    <t>G100C_BASE DIN RAIL</t>
  </si>
  <si>
    <t>6426 6285 047</t>
  </si>
  <si>
    <t>PTTM21-088</t>
  </si>
  <si>
    <t>6426 6285 048</t>
  </si>
  <si>
    <t>PTTM21-089</t>
  </si>
  <si>
    <t>G100C_BASE IO</t>
  </si>
  <si>
    <t>6426 6285 049</t>
  </si>
  <si>
    <t>PTTM21-090</t>
  </si>
  <si>
    <t>G100C_BASE MIDDLE A</t>
  </si>
  <si>
    <t>6426 6285 050</t>
  </si>
  <si>
    <t>PTTM21-091</t>
  </si>
  <si>
    <t>G100C_BASE MIDDLE B</t>
  </si>
  <si>
    <t>6426 6285 051</t>
  </si>
  <si>
    <t>PTTM21-092</t>
  </si>
  <si>
    <t>G100C_CASE BODY  A</t>
  </si>
  <si>
    <t>6446 6285 094</t>
  </si>
  <si>
    <t>PTTM21-093</t>
  </si>
  <si>
    <t>G100C_CASE BODY B</t>
  </si>
  <si>
    <t>6446 6285 095</t>
  </si>
  <si>
    <t>PTTM21-094</t>
  </si>
  <si>
    <t>G100C_CASE IO</t>
  </si>
  <si>
    <t>6446 6285 096</t>
  </si>
  <si>
    <t>PTTM21-096</t>
  </si>
  <si>
    <t>G100C_COVER DIN RAIL LOCK</t>
  </si>
  <si>
    <t>6461 6285 191</t>
  </si>
  <si>
    <t>PTTM21-097</t>
  </si>
  <si>
    <t>G100C_COVER FAN</t>
  </si>
  <si>
    <t>6461 6285 192</t>
  </si>
  <si>
    <t>PTTM21-098</t>
  </si>
  <si>
    <t>G100C_COVER OPTION</t>
  </si>
  <si>
    <t>6461 6285 193</t>
  </si>
  <si>
    <t>PTTM21-099</t>
  </si>
  <si>
    <t>G100C_COVER POWER</t>
  </si>
  <si>
    <t>6461 6285 194</t>
  </si>
  <si>
    <t>PTTM21-100</t>
  </si>
  <si>
    <t>6461 6285 195</t>
  </si>
  <si>
    <t>PTTM21-101</t>
  </si>
  <si>
    <t>G100C_COVER VENT A</t>
  </si>
  <si>
    <t>6461 6285 196</t>
  </si>
  <si>
    <t>PTTM21-102</t>
  </si>
  <si>
    <t>G100C_COVER VENT B</t>
  </si>
  <si>
    <t>6461 6285 197</t>
  </si>
  <si>
    <t>PTTM21-105</t>
  </si>
  <si>
    <t>G100C_WARPING JIG A</t>
  </si>
  <si>
    <t>5626 6285 005</t>
  </si>
  <si>
    <t>PTP</t>
  </si>
  <si>
    <t>G100C_WARPING JIG B</t>
  </si>
  <si>
    <t>5626 6285 006</t>
  </si>
  <si>
    <t>PT15-027</t>
  </si>
  <si>
    <t>UDQF4EH46-FT</t>
  </si>
  <si>
    <t>FRAME ASSEMBLY</t>
  </si>
  <si>
    <t>PMYF0028ZA</t>
  </si>
  <si>
    <t>PT16-004</t>
  </si>
  <si>
    <t>UDQF4EH32-FT</t>
  </si>
  <si>
    <t>QFYF0550ZZ</t>
  </si>
  <si>
    <t>#4</t>
  </si>
  <si>
    <t>FOR APPROVAL</t>
  </si>
  <si>
    <t>PT16-005</t>
  </si>
  <si>
    <t>UDQF5JC11CSL</t>
  </si>
  <si>
    <t>PMYF0022ZB</t>
  </si>
  <si>
    <t>PT16-006</t>
  </si>
  <si>
    <t>UDQF4EH20-CR</t>
  </si>
  <si>
    <t>FAN ASSEMBLY</t>
  </si>
  <si>
    <t>QFXF0177ZZ</t>
  </si>
  <si>
    <t>#14</t>
  </si>
  <si>
    <t>PT16-015</t>
  </si>
  <si>
    <t>UDQF5ZC21CSL</t>
  </si>
  <si>
    <t>PMYF0032ZA</t>
  </si>
  <si>
    <t>PT17-006</t>
  </si>
  <si>
    <t>#15</t>
  </si>
  <si>
    <t>PT17-012</t>
  </si>
  <si>
    <t>#16</t>
  </si>
  <si>
    <t>PT17-013</t>
  </si>
  <si>
    <t>PT17-019</t>
  </si>
  <si>
    <t>#17</t>
  </si>
  <si>
    <t>PT17-021</t>
  </si>
  <si>
    <t>#5</t>
  </si>
  <si>
    <t>PT17-022</t>
  </si>
  <si>
    <t>PT18-004</t>
  </si>
  <si>
    <t>FRAME ASSEMBLY - HOLD BY MPU</t>
  </si>
  <si>
    <t>#6</t>
  </si>
  <si>
    <t>PT20-004</t>
  </si>
  <si>
    <t>#7</t>
  </si>
  <si>
    <t>PTTM14-024</t>
  </si>
  <si>
    <t>UDQF45CO2-VR</t>
  </si>
  <si>
    <t>PMYF0023ZA</t>
  </si>
  <si>
    <t>PPRDPH-MPU</t>
  </si>
  <si>
    <t>PTTM14-025</t>
  </si>
  <si>
    <t>UDQF45C02-VR</t>
  </si>
  <si>
    <t>PMXF0014ZA</t>
  </si>
  <si>
    <t>PTTM15-011</t>
  </si>
  <si>
    <t>UDQF5ZC01CKS</t>
  </si>
  <si>
    <t>QFXF0166ZZ</t>
  </si>
  <si>
    <t>PTTM15-013</t>
  </si>
  <si>
    <t>PMYF0025ZA</t>
  </si>
  <si>
    <t>PTTM15-028</t>
  </si>
  <si>
    <t>UDQF5GH01</t>
  </si>
  <si>
    <t>QFXF0187ZZ</t>
  </si>
  <si>
    <t>PTTM16-004</t>
  </si>
  <si>
    <t>UDQF4FH11-CR</t>
  </si>
  <si>
    <t>QFXF0247ZZ</t>
  </si>
  <si>
    <t>PTTM16-005</t>
  </si>
  <si>
    <t>UDQF5ZC02CKS</t>
  </si>
  <si>
    <t>FRAME ASSEMBLY - NG APPEARANCE CANNOT PROCEED TO MP</t>
  </si>
  <si>
    <t>PMYF0016ZB</t>
  </si>
  <si>
    <t>PTTM16-006</t>
  </si>
  <si>
    <t>FAN ASSEMBLY - NG APPEARANCE  DIMENSION AND VIBRATION</t>
  </si>
  <si>
    <t>PMXF0012ZA</t>
  </si>
  <si>
    <t>PTTM16-007</t>
  </si>
  <si>
    <t>UDQF4H11-CR</t>
  </si>
  <si>
    <t>QFYF0543ZZ</t>
  </si>
  <si>
    <t>MOLD NG</t>
  </si>
  <si>
    <t>PTTM16-008</t>
  </si>
  <si>
    <t>PTTM16-009</t>
  </si>
  <si>
    <t>FAN ASSEMBLY - ON HOLD IF NEED REPAIR</t>
  </si>
  <si>
    <t>#11</t>
  </si>
  <si>
    <t>PTTM17-030</t>
  </si>
  <si>
    <t>#8</t>
  </si>
  <si>
    <t>PTTM17-031</t>
  </si>
  <si>
    <t>PTTM17-052</t>
  </si>
  <si>
    <t>#9</t>
  </si>
  <si>
    <t>PTTM17-064</t>
  </si>
  <si>
    <t>PTTM17-065</t>
  </si>
  <si>
    <t>#10</t>
  </si>
  <si>
    <t>PTTM17-066</t>
  </si>
  <si>
    <t>PTTM17-067</t>
  </si>
  <si>
    <t>FAN ASSEMBLY - HOLD NG DIMENSION</t>
  </si>
  <si>
    <t>PMXF0016ZA</t>
  </si>
  <si>
    <t>PTTM17-068</t>
  </si>
  <si>
    <t>UDQF56C02CVL</t>
  </si>
  <si>
    <t>PMXF0019ZA</t>
  </si>
  <si>
    <t>PTTM17-069</t>
  </si>
  <si>
    <t>FAN ASSEMBLY -ON HOLD BY MPU</t>
  </si>
  <si>
    <t>PTTM17-070</t>
  </si>
  <si>
    <t>PTTM18-004</t>
  </si>
  <si>
    <t>UDQF5JC01CVL</t>
  </si>
  <si>
    <t>QFYF0509ZZ</t>
  </si>
  <si>
    <t>PTTM18-005</t>
  </si>
  <si>
    <t>PTTM18-025</t>
  </si>
  <si>
    <t>FAN ASSEMBLY-HOLD DUE TO VIBRATION ISSUE</t>
  </si>
  <si>
    <t>PTTM18-042</t>
  </si>
  <si>
    <t>PTTM18-043</t>
  </si>
  <si>
    <t>PTTM18-047</t>
  </si>
  <si>
    <t>PTTM18-062</t>
  </si>
  <si>
    <t>#18</t>
  </si>
  <si>
    <t>PTTM18-063</t>
  </si>
  <si>
    <t>#12</t>
  </si>
  <si>
    <t>PTTM18-069</t>
  </si>
  <si>
    <t>PTTM18-070</t>
  </si>
  <si>
    <t>PTTM18-072</t>
  </si>
  <si>
    <t>PTTM18-084</t>
  </si>
  <si>
    <t>PTTM19-001</t>
  </si>
  <si>
    <t>#19</t>
  </si>
  <si>
    <t>PTTM19-013</t>
  </si>
  <si>
    <t>UDQF54C14CET</t>
  </si>
  <si>
    <t>PMXF0026ZA</t>
  </si>
  <si>
    <t>PTTM19-029</t>
  </si>
  <si>
    <t>PTTM19-032</t>
  </si>
  <si>
    <t>PTTM19-034</t>
  </si>
  <si>
    <t>PTTM19-062</t>
  </si>
  <si>
    <t>UDQFZ5C01CET</t>
  </si>
  <si>
    <t>PMXF0029ZA</t>
  </si>
  <si>
    <t>PTTM20-001</t>
  </si>
  <si>
    <t>UDQF54C27CHS</t>
  </si>
  <si>
    <t>PMXF0027ZA</t>
  </si>
  <si>
    <t>NEXUS</t>
  </si>
  <si>
    <t>PTTM20-002</t>
  </si>
  <si>
    <t>#20</t>
  </si>
  <si>
    <t>PTTM20-003</t>
  </si>
  <si>
    <t>PTTM20-009</t>
  </si>
  <si>
    <t>UDQF5ZC05CKS</t>
  </si>
  <si>
    <t>PTTM20-010</t>
  </si>
  <si>
    <t>UDQF5ZC06CKS</t>
  </si>
  <si>
    <t>FAN ASSEMBLY - HOLD DUE TO VIBRATION</t>
  </si>
  <si>
    <t>PTTM20-015</t>
  </si>
  <si>
    <t>UDQFEEH01C</t>
  </si>
  <si>
    <t>PMYF0040ZA</t>
  </si>
  <si>
    <t>PTTM20-016</t>
  </si>
  <si>
    <t>PTTM20-017</t>
  </si>
  <si>
    <t>PMXF0030ZA</t>
  </si>
  <si>
    <t>PTTM20-018</t>
  </si>
  <si>
    <t>PTTM20-024</t>
  </si>
  <si>
    <t>UDQF4ES01DCT</t>
  </si>
  <si>
    <t>PMYF0042ZB</t>
  </si>
  <si>
    <t>PTTM21-012</t>
  </si>
  <si>
    <t>FAN ASSEMBLY - HOLD BALANCE ISSUE</t>
  </si>
  <si>
    <t>PTTM21-085</t>
  </si>
  <si>
    <t>PTTM21-104</t>
  </si>
  <si>
    <t>#22</t>
  </si>
  <si>
    <t>PTTM21-111</t>
  </si>
  <si>
    <t>UDQF54C41-HS</t>
  </si>
  <si>
    <t>PMXF0031ZA</t>
  </si>
  <si>
    <t>PTTM21-112</t>
  </si>
  <si>
    <t>UDQF54C16-ET</t>
  </si>
  <si>
    <t>PMXF0033ZA</t>
  </si>
  <si>
    <t>PTTM22-004</t>
  </si>
  <si>
    <t>PTTM22-006</t>
  </si>
  <si>
    <t>PTTM22-007</t>
  </si>
  <si>
    <t>PTTM22-028</t>
  </si>
  <si>
    <t>#21</t>
  </si>
  <si>
    <t>PTTM22-043</t>
  </si>
  <si>
    <t>PTTM22-044</t>
  </si>
  <si>
    <t>UDQF54C04CVL</t>
  </si>
  <si>
    <t>PMYF0046ZA</t>
  </si>
  <si>
    <t>PTTM22-045</t>
  </si>
  <si>
    <t>UDQF42H04</t>
  </si>
  <si>
    <t>QFXF0048ZZ</t>
  </si>
  <si>
    <t>PTTM22-046</t>
  </si>
  <si>
    <t>PTTM19-023</t>
  </si>
  <si>
    <t>TG-3482</t>
  </si>
  <si>
    <t>Mid frame,TG3482G/CT P2</t>
  </si>
  <si>
    <t>940CK20CGN</t>
  </si>
  <si>
    <t>JH1</t>
  </si>
  <si>
    <t>PTTM19-026</t>
  </si>
  <si>
    <t>JH4</t>
  </si>
  <si>
    <t>PTTM21-002</t>
  </si>
  <si>
    <t>XB7_TG4482</t>
  </si>
  <si>
    <t>Top shell</t>
  </si>
  <si>
    <t>940DAFZ5GN_I</t>
  </si>
  <si>
    <t>PTTM21-003</t>
  </si>
  <si>
    <t>Front shell</t>
  </si>
  <si>
    <t>940DAFY5GN_I</t>
  </si>
  <si>
    <t>E20011/JH1</t>
  </si>
  <si>
    <t>PTTM21-004</t>
  </si>
  <si>
    <t>Keys,WPS</t>
  </si>
  <si>
    <t>940DAFC1GN</t>
  </si>
  <si>
    <t>E20018/JH1</t>
  </si>
  <si>
    <t>PTTM21-005</t>
  </si>
  <si>
    <t>Antenna Holder</t>
  </si>
  <si>
    <t>940DAFA8GN</t>
  </si>
  <si>
    <t>PTTM21-006</t>
  </si>
  <si>
    <t>IO Maker</t>
  </si>
  <si>
    <t>940DAFC8GN</t>
  </si>
  <si>
    <t>E20016/JH1</t>
  </si>
  <si>
    <t>PTTM21-007</t>
  </si>
  <si>
    <t>FAN Maker</t>
  </si>
  <si>
    <t>940DAFB8GN</t>
  </si>
  <si>
    <t>E20015/JH1</t>
  </si>
  <si>
    <t>PTTM21-008</t>
  </si>
  <si>
    <t>Light guide</t>
  </si>
  <si>
    <t>940DAFD8GN</t>
  </si>
  <si>
    <t>E20017/JH1</t>
  </si>
  <si>
    <t>PTTM21-009</t>
  </si>
  <si>
    <t>Mid frame</t>
  </si>
  <si>
    <t>940DAFX5GN_I</t>
  </si>
  <si>
    <t>JH2</t>
  </si>
  <si>
    <t>PTTM21-010</t>
  </si>
  <si>
    <t>E20012/JH2</t>
  </si>
  <si>
    <t>PTTM21-013</t>
  </si>
  <si>
    <t>PROJECT 6</t>
  </si>
  <si>
    <t>IO PORT</t>
  </si>
  <si>
    <t>940DJ301AA_I</t>
  </si>
  <si>
    <t>K1499_YZ2</t>
  </si>
  <si>
    <t>PTTM21-014</t>
  </si>
  <si>
    <t>RESET BUTTON</t>
  </si>
  <si>
    <t>940DJ302AA_I</t>
  </si>
  <si>
    <t>K1500A</t>
  </si>
  <si>
    <t>PTTM21-015</t>
  </si>
  <si>
    <t>BOTTOM COVER</t>
  </si>
  <si>
    <t>940DJ304AA</t>
  </si>
  <si>
    <t>K1498B_YZ2</t>
  </si>
  <si>
    <t>PTTM21-016</t>
  </si>
  <si>
    <t>K1498D_YZ4</t>
  </si>
  <si>
    <t>PTTM21-017</t>
  </si>
  <si>
    <t>LIGHT RING</t>
  </si>
  <si>
    <t>940DJ303AA</t>
  </si>
  <si>
    <t>K1497A_YZ1</t>
  </si>
  <si>
    <t>PTTM21-018</t>
  </si>
  <si>
    <t>MAIN FRAME</t>
  </si>
  <si>
    <t>940DJ352TU</t>
  </si>
  <si>
    <t>K1496D_YZ4</t>
  </si>
  <si>
    <t>PTTM21-019</t>
  </si>
  <si>
    <t>BOTTOM FRAME</t>
  </si>
  <si>
    <t>940DJ305AA</t>
  </si>
  <si>
    <t>K1503_YZ1</t>
  </si>
  <si>
    <t>PTTM21-020</t>
  </si>
  <si>
    <t>FRONT FRAME</t>
  </si>
  <si>
    <t>940DJ312TU_I</t>
  </si>
  <si>
    <t>K1502B_YZ2</t>
  </si>
  <si>
    <t>PTTM21-021</t>
  </si>
  <si>
    <t>940DJ300AA_I</t>
  </si>
  <si>
    <t>K1495B_YZ2</t>
  </si>
  <si>
    <t>PTTM21-022</t>
  </si>
  <si>
    <t>940DJ306AA</t>
  </si>
  <si>
    <t>K1501A</t>
  </si>
  <si>
    <t>PTTM21-023</t>
  </si>
  <si>
    <t>ANTENAL BRACKET</t>
  </si>
  <si>
    <t>940DJ342TU</t>
  </si>
  <si>
    <t>K1505A_YZ1</t>
  </si>
  <si>
    <t>PTTM21-052</t>
  </si>
  <si>
    <t>K1496C_YZ3</t>
  </si>
  <si>
    <t>PTTM21-053</t>
  </si>
  <si>
    <t>K1502C_YZ3</t>
  </si>
  <si>
    <t>PTTM21-074</t>
  </si>
  <si>
    <t xml:space="preserve">MID FRAME </t>
  </si>
  <si>
    <t>DM #4</t>
  </si>
  <si>
    <t>PTTM21-075</t>
  </si>
  <si>
    <t>DM #3</t>
  </si>
  <si>
    <t>PTTM21-076</t>
  </si>
  <si>
    <t>PTTM21-077</t>
  </si>
  <si>
    <t>FRONT SHELL</t>
  </si>
  <si>
    <t>PTTM21-078</t>
  </si>
  <si>
    <t>DM #1</t>
  </si>
  <si>
    <t>PTTM21-080</t>
  </si>
  <si>
    <t>XIONE</t>
  </si>
  <si>
    <t>TOP CABINET</t>
  </si>
  <si>
    <t>940DMN40NQ_I1</t>
  </si>
  <si>
    <t>FORLON</t>
  </si>
  <si>
    <t>PTTM21-081</t>
  </si>
  <si>
    <t>BOTTOM CABINET</t>
  </si>
  <si>
    <t>940DMN40NQ_I3</t>
  </si>
  <si>
    <t>PTTM21-082</t>
  </si>
  <si>
    <t>940DMN40NQ_I4</t>
  </si>
  <si>
    <t>PTTM21-083</t>
  </si>
  <si>
    <t>IR LENS</t>
  </si>
  <si>
    <t>PLA-000289-00</t>
  </si>
  <si>
    <t>PTTM21-086</t>
  </si>
  <si>
    <t>TOP SHELL_SYNDICATE</t>
  </si>
  <si>
    <t>940DAFX0GN</t>
  </si>
  <si>
    <t>PTTM21-103</t>
  </si>
  <si>
    <t>MASKING JIG</t>
  </si>
  <si>
    <t>PTTM21-106</t>
  </si>
  <si>
    <t>BRAVO</t>
  </si>
  <si>
    <t>LIGHT GUIDE</t>
  </si>
  <si>
    <t>940DMN40NQ</t>
  </si>
  <si>
    <t>DONG MAO</t>
  </si>
  <si>
    <t>PTTM21-107</t>
  </si>
  <si>
    <t>TOP SHELL</t>
  </si>
  <si>
    <t>DM3</t>
  </si>
  <si>
    <t>PTTM21-108</t>
  </si>
  <si>
    <t>BOT SHELL</t>
  </si>
  <si>
    <t>PTTM21-109</t>
  </si>
  <si>
    <t>BR IR LENS</t>
  </si>
  <si>
    <t>940DMN40NQ_I2</t>
  </si>
  <si>
    <t>PTTM21-115</t>
  </si>
  <si>
    <t>940DMN20NQ</t>
  </si>
  <si>
    <t>DM4</t>
  </si>
  <si>
    <t>PTTM21-116</t>
  </si>
  <si>
    <t>PTTM22-026</t>
  </si>
  <si>
    <t>DM7</t>
  </si>
  <si>
    <t>PTTM22-027</t>
  </si>
  <si>
    <t>PT13-001</t>
  </si>
  <si>
    <t>TCRT1000</t>
  </si>
  <si>
    <t>KAPPE  / CAP</t>
  </si>
  <si>
    <t>7.200.5170.0-4</t>
  </si>
  <si>
    <t>PT13-002</t>
  </si>
  <si>
    <t>TCND5000</t>
  </si>
  <si>
    <t>GEHAUSE / HOUSING</t>
  </si>
  <si>
    <t>7.200.5362.0-3</t>
  </si>
  <si>
    <t>PT13-048</t>
  </si>
  <si>
    <t>2156/1367/1349</t>
  </si>
  <si>
    <t>LB CASE 1.0/0.25/0.5</t>
  </si>
  <si>
    <t>7.200.5143.0-2</t>
  </si>
  <si>
    <t>PT13-049</t>
  </si>
  <si>
    <t>MOUNTING CLIP</t>
  </si>
  <si>
    <t>7.200.5142.0-3</t>
  </si>
  <si>
    <t>PT15-015</t>
  </si>
  <si>
    <t>COUPLER CAP 2113 /2115/205509</t>
  </si>
  <si>
    <t>7.200-5100.0-2</t>
  </si>
  <si>
    <t>PT15-016</t>
  </si>
  <si>
    <t>LfK2505</t>
  </si>
  <si>
    <t>HOLDER TSOP YA</t>
  </si>
  <si>
    <t>7.200.5310.0-3</t>
  </si>
  <si>
    <t>PT15-017</t>
  </si>
  <si>
    <t>BUSHING FOR COUPLER</t>
  </si>
  <si>
    <t>7.200-5236.0-4</t>
  </si>
  <si>
    <t>PT15-030</t>
  </si>
  <si>
    <t>HOLDER VI - HALTER HOLDER YA</t>
  </si>
  <si>
    <t>7.200-5422.0-3</t>
  </si>
  <si>
    <t>PT15-031</t>
  </si>
  <si>
    <t>2157/2192/1339</t>
  </si>
  <si>
    <t>LB CASE with FLANGE 1.0/0.25/0.5</t>
  </si>
  <si>
    <t>7.200.5144.0-2</t>
  </si>
  <si>
    <t>PT17-026</t>
  </si>
  <si>
    <t>Count</t>
  </si>
  <si>
    <t>(Blanks)</t>
  </si>
  <si>
    <t>1</t>
  </si>
  <si>
    <t>2</t>
  </si>
  <si>
    <t>4</t>
  </si>
  <si>
    <t>8</t>
  </si>
  <si>
    <t>16</t>
  </si>
  <si>
    <t>1347</t>
  </si>
  <si>
    <t>2113</t>
  </si>
  <si>
    <t>2539</t>
  </si>
  <si>
    <t>206616</t>
  </si>
  <si>
    <t>PO Register</t>
  </si>
  <si>
    <t>Manual</t>
  </si>
  <si>
    <t>Automatic</t>
  </si>
  <si>
    <t>Select</t>
  </si>
  <si>
    <t>Customer
Control no.</t>
  </si>
  <si>
    <t>Issued
Date</t>
  </si>
  <si>
    <t>Issued
Time</t>
  </si>
  <si>
    <t>P1
Job Order #</t>
  </si>
  <si>
    <t>Plan
Delivery
date</t>
  </si>
  <si>
    <t>Plan
Delivery
Time</t>
  </si>
  <si>
    <t>Mold 
Code</t>
  </si>
  <si>
    <t>Mold Name</t>
  </si>
  <si>
    <t>#</t>
  </si>
  <si>
    <t>cav</t>
  </si>
  <si>
    <t>MP 
Location</t>
  </si>
  <si>
    <t>Type</t>
  </si>
  <si>
    <t>Defect</t>
  </si>
  <si>
    <t>Defect Detail</t>
  </si>
  <si>
    <t>Defect cav</t>
  </si>
  <si>
    <t>Q'ty</t>
  </si>
  <si>
    <t>Delivered
date</t>
  </si>
  <si>
    <t>Delivered
Time</t>
  </si>
  <si>
    <t>PR2023-1537</t>
  </si>
  <si>
    <t>W23-P0010</t>
  </si>
  <si>
    <t>HINGE,CAP,TANK L1</t>
  </si>
  <si>
    <t>PR2023-1538</t>
  </si>
  <si>
    <t>W23-P0011</t>
  </si>
  <si>
    <t>HINGE,CAP,TANK L2</t>
  </si>
  <si>
    <t>REHAP</t>
  </si>
  <si>
    <t>PR2023-1539</t>
  </si>
  <si>
    <t>W23-P0012</t>
  </si>
  <si>
    <t>HINGE,CAP,TANK L3</t>
  </si>
  <si>
    <t>PR2023-1540</t>
  </si>
  <si>
    <t>W23-P0013</t>
  </si>
  <si>
    <t>HINGE,CAP,TANK L4</t>
  </si>
  <si>
    <t>PR2023-1541</t>
  </si>
  <si>
    <t>W23-P0014</t>
  </si>
  <si>
    <t>HINGE,CAP,TANK L5</t>
  </si>
  <si>
    <t>BACK JOB</t>
  </si>
  <si>
    <t>Received PO</t>
  </si>
  <si>
    <t>Mold List</t>
  </si>
  <si>
    <t>Planning &amp; Barcoding</t>
  </si>
  <si>
    <t>INPUT</t>
  </si>
  <si>
    <t>GET DATABASE</t>
  </si>
  <si>
    <t>SET BY DATABASE</t>
  </si>
  <si>
    <t>INPUT WITH SOURCE DB</t>
  </si>
  <si>
    <t>INPUT W/ SOURCE DB</t>
  </si>
  <si>
    <t>Delivery
date</t>
  </si>
  <si>
    <t>Delivery
Time</t>
  </si>
  <si>
    <t>Part code</t>
  </si>
  <si>
    <t>Part name</t>
  </si>
  <si>
    <t>Job
Q'ty</t>
  </si>
  <si>
    <t>Charge</t>
  </si>
  <si>
    <t>Process
name</t>
  </si>
  <si>
    <t>Plan
(min)</t>
  </si>
  <si>
    <t>200-1</t>
  </si>
  <si>
    <t>Cavity</t>
  </si>
  <si>
    <t>NA</t>
  </si>
  <si>
    <t>O</t>
  </si>
  <si>
    <t>Super Drill</t>
  </si>
  <si>
    <t>100-1</t>
  </si>
  <si>
    <t>S20C</t>
  </si>
  <si>
    <t>100-2</t>
  </si>
  <si>
    <t>Cavity Plate</t>
  </si>
  <si>
    <t>S45C</t>
  </si>
  <si>
    <t>100-3</t>
  </si>
  <si>
    <t>Core Plate</t>
  </si>
  <si>
    <t>S55C</t>
  </si>
  <si>
    <t>100-4</t>
  </si>
  <si>
    <t>Upper Clamping Plate</t>
  </si>
  <si>
    <t>KP1</t>
  </si>
  <si>
    <t>100-5</t>
  </si>
  <si>
    <t>Lower Clamping Plate</t>
  </si>
  <si>
    <t>KP4</t>
  </si>
  <si>
    <t>100-6</t>
  </si>
  <si>
    <t>Runner Plate</t>
  </si>
  <si>
    <t>KP4M</t>
  </si>
  <si>
    <t>Mina Cavity</t>
  </si>
  <si>
    <t>P20</t>
  </si>
  <si>
    <t>200-2</t>
  </si>
  <si>
    <t>Insert Cavity</t>
  </si>
  <si>
    <t>PX5</t>
  </si>
  <si>
    <t>300-1</t>
  </si>
  <si>
    <t>Core</t>
  </si>
  <si>
    <t>KTSM3M</t>
  </si>
  <si>
    <t>300-2</t>
  </si>
  <si>
    <t>Core back plate</t>
  </si>
  <si>
    <t>NAK80</t>
  </si>
  <si>
    <t>400-1</t>
  </si>
  <si>
    <t>SL Core</t>
  </si>
  <si>
    <t>SKD11</t>
  </si>
  <si>
    <t>400-2</t>
  </si>
  <si>
    <t>SL base</t>
  </si>
  <si>
    <t>SLD</t>
  </si>
  <si>
    <t>400-3</t>
  </si>
  <si>
    <t>SL guide rail</t>
  </si>
  <si>
    <t>SKD61</t>
  </si>
  <si>
    <t>500-1</t>
  </si>
  <si>
    <t>Insert core</t>
  </si>
  <si>
    <t>TRM2344</t>
  </si>
  <si>
    <t>600-1</t>
  </si>
  <si>
    <t>Lifter</t>
  </si>
  <si>
    <t>DAC</t>
  </si>
  <si>
    <t>700-1</t>
  </si>
  <si>
    <t>Eject Pin</t>
  </si>
  <si>
    <t>DH2F</t>
  </si>
  <si>
    <t>SK3</t>
  </si>
  <si>
    <t>SKS3</t>
  </si>
  <si>
    <t>SCM4</t>
  </si>
  <si>
    <t>HR750</t>
  </si>
  <si>
    <t>TPL2190</t>
  </si>
  <si>
    <t>HPM38</t>
  </si>
  <si>
    <t>COPPER</t>
  </si>
  <si>
    <t>GRAPHITE</t>
  </si>
  <si>
    <t>Manufacture output</t>
  </si>
  <si>
    <t>Scan</t>
  </si>
  <si>
    <t>Actual
Process</t>
  </si>
  <si>
    <t>OP
name</t>
  </si>
  <si>
    <t>Start
Date</t>
  </si>
  <si>
    <t>Start
Time</t>
  </si>
  <si>
    <t>Finish
Date</t>
  </si>
  <si>
    <t>Finish
Time</t>
  </si>
  <si>
    <t>Output
(min)</t>
  </si>
  <si>
    <t>Good</t>
  </si>
  <si>
    <t>NG</t>
  </si>
  <si>
    <t>Manual by Staff or Planner</t>
  </si>
  <si>
    <t>GS-4</t>
  </si>
  <si>
    <t>HOW TO WRITE A WORK SHEET</t>
  </si>
  <si>
    <t>(1)
P1
Issue</t>
  </si>
  <si>
    <t xml:space="preserve">(2) No. </t>
  </si>
  <si>
    <t>W23-P0001</t>
  </si>
  <si>
    <t>(Daily) MOLD_WORK SHEET</t>
  </si>
  <si>
    <t>Process Design</t>
  </si>
  <si>
    <t>M-A/SV-Leader</t>
  </si>
  <si>
    <t>W23-P0001-1</t>
  </si>
  <si>
    <t>(3) Date</t>
  </si>
  <si>
    <t>Planed by</t>
  </si>
  <si>
    <t>Process Planner</t>
  </si>
  <si>
    <t>(4) Time</t>
  </si>
  <si>
    <r>
      <rPr>
        <b/>
        <sz val="11"/>
        <rFont val="Arial"/>
        <family val="2"/>
      </rPr>
      <t xml:space="preserve">(5) FAB </t>
    </r>
    <r>
      <rPr>
        <b/>
        <sz val="11"/>
        <rFont val="Segoe UI Symbol"/>
        <family val="2"/>
      </rPr>
      <t>□</t>
    </r>
  </si>
  <si>
    <r>
      <rPr>
        <b/>
        <sz val="11"/>
        <rFont val="Arial"/>
        <family val="2"/>
      </rPr>
      <t xml:space="preserve">ECN </t>
    </r>
    <r>
      <rPr>
        <b/>
        <sz val="11"/>
        <rFont val="Segoe UI Symbol"/>
        <family val="2"/>
      </rPr>
      <t>□</t>
    </r>
  </si>
  <si>
    <r>
      <rPr>
        <b/>
        <sz val="11"/>
        <rFont val="Arial"/>
        <family val="2"/>
      </rPr>
      <t xml:space="preserve">Repair </t>
    </r>
    <r>
      <rPr>
        <b/>
        <sz val="11"/>
        <rFont val="Segoe UI Symbol"/>
        <family val="2"/>
      </rPr>
      <t>□</t>
    </r>
  </si>
  <si>
    <r>
      <rPr>
        <b/>
        <sz val="11"/>
        <rFont val="Arial"/>
        <family val="2"/>
      </rPr>
      <t xml:space="preserve">Back Job </t>
    </r>
    <r>
      <rPr>
        <b/>
        <sz val="11"/>
        <rFont val="Segoe UI Symbol"/>
        <family val="2"/>
      </rPr>
      <t>□</t>
    </r>
  </si>
  <si>
    <t>Confirmed by</t>
  </si>
  <si>
    <t>Manger - GM</t>
  </si>
  <si>
    <t>M/P</t>
  </si>
  <si>
    <t>(5) Target</t>
  </si>
  <si>
    <t>Control no</t>
  </si>
  <si>
    <t>(7) Code</t>
  </si>
  <si>
    <t>(8) Mold Name &amp; Part name</t>
  </si>
  <si>
    <t>(9) Detail</t>
  </si>
  <si>
    <t>Job Q'ty</t>
  </si>
  <si>
    <t>SL</t>
  </si>
  <si>
    <t>INSERT CORE</t>
  </si>
  <si>
    <t>1~4</t>
  </si>
  <si>
    <t>X</t>
  </si>
  <si>
    <t>(10) PROCESS Plan</t>
  </si>
  <si>
    <t>(11) Working Time(h:mm)</t>
  </si>
  <si>
    <t>(12) Result</t>
  </si>
  <si>
    <t>(12-1) DEFECT-NG</t>
  </si>
  <si>
    <t>Process#</t>
  </si>
  <si>
    <t>O/P Name</t>
  </si>
  <si>
    <t>D/N</t>
  </si>
  <si>
    <t>(min)</t>
  </si>
  <si>
    <t>Start</t>
  </si>
  <si>
    <t>Finish</t>
  </si>
  <si>
    <t>Done/ON</t>
  </si>
  <si>
    <t>OK/NG</t>
  </si>
  <si>
    <t>Weld-R</t>
  </si>
  <si>
    <t>D</t>
  </si>
  <si>
    <t>:</t>
  </si>
  <si>
    <t>Done</t>
  </si>
  <si>
    <t>OK</t>
  </si>
  <si>
    <t>Assy-1</t>
  </si>
  <si>
    <t>Design-1</t>
  </si>
  <si>
    <t>ML-01</t>
  </si>
  <si>
    <t>N</t>
  </si>
  <si>
    <t>ON</t>
  </si>
  <si>
    <t>(13) Material Input by Leader</t>
  </si>
  <si>
    <t>(13-1) Purchase Request by Leader</t>
  </si>
  <si>
    <t>(14) Processing</t>
  </si>
  <si>
    <t>Spec. (X*Y*Z)</t>
  </si>
  <si>
    <t>Items</t>
  </si>
  <si>
    <t>Spec.</t>
  </si>
  <si>
    <t>Approve</t>
  </si>
  <si>
    <t>Encode</t>
  </si>
  <si>
    <t>Cooper</t>
  </si>
  <si>
    <t>50 x 100 x 60</t>
  </si>
  <si>
    <t>End Mill</t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</si>
  <si>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>6 x 40L</t>
    </r>
  </si>
  <si>
    <t>Nak80</t>
  </si>
  <si>
    <t>Grease</t>
  </si>
  <si>
    <t>4L</t>
  </si>
  <si>
    <t>ML</t>
  </si>
  <si>
    <t>Working Oil</t>
  </si>
  <si>
    <t>10L</t>
  </si>
  <si>
    <t>Tin</t>
  </si>
  <si>
    <t>A/SV-M</t>
  </si>
  <si>
    <t>Planner</t>
  </si>
  <si>
    <t>Staff</t>
  </si>
  <si>
    <t>Rev4(230531)</t>
  </si>
  <si>
    <t>CUS_CTRL</t>
  </si>
  <si>
    <t>ISSUED_DATE</t>
  </si>
  <si>
    <t>ISSUED_TIME</t>
  </si>
  <si>
    <t>P1_JO_NO</t>
  </si>
  <si>
    <t>DEL_PLAN_DATE</t>
  </si>
  <si>
    <t>DEL_PLAN_TIME</t>
  </si>
  <si>
    <t>MOLD_CODE</t>
  </si>
  <si>
    <t xml:space="preserve">PR2023-1537 </t>
  </si>
  <si>
    <t xml:space="preserve">W23-P0010 </t>
  </si>
  <si>
    <t>+'</t>
  </si>
  <si>
    <t>MOLD_NAME</t>
  </si>
  <si>
    <t>CAV</t>
  </si>
  <si>
    <t>MP_LOC</t>
  </si>
  <si>
    <t xml:space="preserve">S-15 </t>
  </si>
  <si>
    <t>DEFECT</t>
  </si>
  <si>
    <t>DEFECT_DETAIL</t>
  </si>
  <si>
    <t>DEFECT_CAV</t>
  </si>
  <si>
    <t>QTY</t>
  </si>
  <si>
    <t>DEL_DATE</t>
  </si>
  <si>
    <t>DEL_TIME</t>
  </si>
  <si>
    <t>N/A</t>
  </si>
  <si>
    <t>mol</t>
  </si>
  <si>
    <t>PLAN</t>
  </si>
  <si>
    <t>ACTUAL</t>
  </si>
  <si>
    <t>GRINDING</t>
  </si>
  <si>
    <t>IN</t>
  </si>
  <si>
    <t>OUT</t>
  </si>
  <si>
    <t>10min</t>
  </si>
  <si>
    <t>HEAT TREATMENT</t>
  </si>
  <si>
    <t>WELDING</t>
  </si>
  <si>
    <t>RADIAL</t>
  </si>
  <si>
    <t>PRIORITY PLAN TO 
EXECUTE</t>
  </si>
  <si>
    <t>ONGOING</t>
  </si>
  <si>
    <t>TIME OR DATE VALUE</t>
  </si>
  <si>
    <t>PENDING</t>
  </si>
  <si>
    <t>DONE</t>
  </si>
  <si>
    <t>STOP</t>
  </si>
  <si>
    <t>ADD PROCESS</t>
  </si>
  <si>
    <t>ADD TIME</t>
  </si>
  <si>
    <t>ADD P.I.C</t>
  </si>
  <si>
    <t xml:space="preserve">  </t>
  </si>
  <si>
    <t>USER SELEC THIS</t>
  </si>
  <si>
    <t>SUMMARY OF PROCESS EXECUTION</t>
  </si>
  <si>
    <t>REMARKS</t>
  </si>
  <si>
    <t>Individual task</t>
  </si>
  <si>
    <t>PROCEED TO THE
NEXT PHASE</t>
  </si>
  <si>
    <t>FINAL RESULT</t>
  </si>
  <si>
    <t>REPORT</t>
  </si>
  <si>
    <t>GOOD</t>
  </si>
  <si>
    <t>NOT GOOD</t>
  </si>
  <si>
    <t>USER INPUT TO GET THE PROCESS PLAN</t>
  </si>
  <si>
    <t>PR2024-12122|PMMS-0001</t>
  </si>
  <si>
    <t>CONTROL #</t>
  </si>
  <si>
    <t>P.I.C #</t>
  </si>
  <si>
    <t>REGISTRATION DETAILS</t>
  </si>
  <si>
    <t>DRAWING DETAILS</t>
  </si>
  <si>
    <t>PLAN DETAILS</t>
  </si>
  <si>
    <t>PROCESS OF SCANNING</t>
  </si>
  <si>
    <t>1. SCAN QRCODE</t>
  </si>
  <si>
    <t>2. DISPLAY INFORMATION</t>
  </si>
  <si>
    <t>DESIGN</t>
  </si>
  <si>
    <t>3. SELECT2 ACTUAL PROCESS</t>
  </si>
  <si>
    <t xml:space="preserve">4. SELECT2 OPERATOR 
UNDER </t>
  </si>
  <si>
    <t>DES-1
DES-2</t>
  </si>
  <si>
    <t>POLISHING</t>
  </si>
  <si>
    <t>CNC-1
CNC-2
CNC-3</t>
  </si>
  <si>
    <t>WELD-1
WELD-2.
WELD-3</t>
  </si>
  <si>
    <t>GS-1
GS-2
GS-3</t>
  </si>
  <si>
    <t>P1
P2
P3</t>
  </si>
  <si>
    <t>4.1 OPERATORS NAME</t>
  </si>
  <si>
    <t>JONATHAN</t>
  </si>
  <si>
    <t>JHON</t>
  </si>
  <si>
    <t>KURTZ</t>
  </si>
  <si>
    <t>NILS</t>
  </si>
  <si>
    <t>JUSWA</t>
  </si>
  <si>
    <t>ROMAR</t>
  </si>
  <si>
    <t>MERNELS</t>
  </si>
  <si>
    <t>MELCHORA</t>
  </si>
  <si>
    <t>4.2 OPERATORS VALIDATION</t>
  </si>
  <si>
    <t>SCAN QR PLAN</t>
  </si>
  <si>
    <t>SELEC PROCESS</t>
  </si>
  <si>
    <t>SELECT YOUR OPERATION</t>
  </si>
  <si>
    <t>START SCAN</t>
  </si>
  <si>
    <t>STATUS</t>
  </si>
  <si>
    <t>BLANK</t>
  </si>
  <si>
    <t>PR2024-101331</t>
  </si>
  <si>
    <t>DES-1</t>
  </si>
  <si>
    <t>CODE</t>
  </si>
  <si>
    <t>ST</t>
  </si>
  <si>
    <t>PT</t>
  </si>
  <si>
    <t>DIVISION</t>
  </si>
  <si>
    <t>9:30AM</t>
  </si>
  <si>
    <t>160mins</t>
  </si>
  <si>
    <t>DES-2</t>
  </si>
  <si>
    <t>MOLD #</t>
  </si>
  <si>
    <t>PMMS MONITORING</t>
  </si>
  <si>
    <t>IF</t>
  </si>
  <si>
    <t>SET STA</t>
  </si>
  <si>
    <t>SET STAUS</t>
  </si>
  <si>
    <t>ONG</t>
  </si>
  <si>
    <t>CURRENT STATUS</t>
  </si>
  <si>
    <t>SET STATUS AS</t>
  </si>
  <si>
    <t>MOLD CONDITION</t>
  </si>
  <si>
    <t>FOR TRIAL</t>
  </si>
  <si>
    <t>CREATE A NEW ROW</t>
  </si>
  <si>
    <t>GOOD / NOT GOOD</t>
  </si>
  <si>
    <t>COLOR CELL
YELLOW</t>
  </si>
  <si>
    <t>PMMS QRCODE IDENTICATION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</si>
</sst>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_-;_-@_-"/>
    <numFmt numFmtId="166" formatCode="[$-409]d&quot;-&quot;mmm;@"/>
    <numFmt numFmtId="167" formatCode="m&quot;/&quot;d;@"/>
    <numFmt numFmtId="168" formatCode="[$-3409]dd/mmm/yy;@"/>
    <numFmt numFmtId="169" formatCode="_-* #,##0.0_-;\-* #,##0.0_-;_-* &quot;-&quot;_-;_-@_-"/>
    <numFmt numFmtId="170" formatCode="_-* #,##0.00_-;\-* #,##0.00_-;_-* &quot;-&quot;_-;_-@_-"/>
    <numFmt numFmtId="171" formatCode="0.0%"/>
    <numFmt numFmtId="172" formatCode="_-* #,##0.000_-;\-* #,##0.000_-;_-* &quot;-&quot;_-;_-@_-"/>
    <numFmt numFmtId="173" formatCode="_-&quot;$&quot;* #,##0.00_ ;_-&quot;$&quot;* \-#,##0.00\ ;_-&quot;$&quot;* &quot;-&quot;??_ ;_-@_ "/>
  </numFmts>
  <fonts count="65">
    <font>
      <sz val="11"/>
      <color theme="1"/>
      <name val="Calibri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FF"/>
      <name val="Arial"/>
      <family val="2"/>
    </font>
    <font>
      <b/>
      <sz val="18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1"/>
      <color rgb="FF0000FF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0"/>
      <color indexed="9"/>
      <name val="Arial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b/>
      <sz val="11"/>
      <name val="Segoe UI Symbol"/>
      <family val="2"/>
    </font>
    <font>
      <sz val="11"/>
      <color theme="1"/>
      <name val="Calibri"/>
      <family val="2"/>
    </font>
    <font>
      <sz val="10"/>
      <name val="Arial Unicode MS"/>
      <charset val="129"/>
    </font>
    <font>
      <sz val="9"/>
      <name val="Cambria"/>
      <family val="1"/>
    </font>
    <font>
      <sz val="9"/>
      <name val="Tahoma"/>
      <family val="2"/>
    </font>
    <font>
      <b/>
      <sz val="9"/>
      <name val="Tahoma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30"/>
      <color theme="1"/>
      <name val="Calibri"/>
      <family val="2"/>
      <scheme val="minor"/>
    </font>
    <font>
      <sz val="11"/>
      <color theme="1"/>
      <name val="Goudy Stout"/>
      <family val="1"/>
    </font>
    <font>
      <sz val="11"/>
      <color theme="0"/>
      <name val="Goudy Stout"/>
      <family val="1"/>
    </font>
    <font>
      <b/>
      <sz val="20"/>
      <color theme="1"/>
      <name val="Tahoma"/>
      <family val="2"/>
    </font>
    <font>
      <sz val="30"/>
      <color theme="1"/>
      <name val="Tahoma"/>
      <family val="2"/>
    </font>
    <font>
      <sz val="9"/>
      <color indexed="81"/>
      <name val="Tahoma"/>
      <family val="2"/>
    </font>
    <font>
      <sz val="10"/>
      <color rgb="FF212529"/>
      <name val="Segoe UI"/>
      <family val="2"/>
    </font>
    <font>
      <sz val="14"/>
      <color theme="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19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 style="thick">
        <color theme="4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/>
      <bottom/>
      <diagonal/>
    </border>
    <border>
      <left style="thick">
        <color theme="9" tint="0.39997558519241921"/>
      </left>
      <right/>
      <top/>
      <bottom/>
      <diagonal/>
    </border>
    <border>
      <left style="thick">
        <color theme="9" tint="0.39997558519241921"/>
      </left>
      <right/>
      <top style="thick">
        <color theme="9" tint="0.39997558519241921"/>
      </top>
      <bottom style="thick">
        <color theme="9" tint="0.39997558519241921"/>
      </bottom>
      <diagonal/>
    </border>
    <border>
      <left/>
      <right/>
      <top style="thick">
        <color theme="9" tint="0.39997558519241921"/>
      </top>
      <bottom style="thick">
        <color theme="9" tint="0.39997558519241921"/>
      </bottom>
      <diagonal/>
    </border>
    <border>
      <left style="thick">
        <color rgb="FFFFFF00"/>
      </left>
      <right/>
      <top style="thick">
        <color rgb="FFFFFF00"/>
      </top>
      <bottom style="thick">
        <color rgb="FFFFFF00"/>
      </bottom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164" fontId="55" fillId="0" borderId="0" applyFont="0" applyFill="0" applyBorder="0" applyAlignment="0" applyProtection="0">
      <alignment vertical="center"/>
    </xf>
    <xf numFmtId="165" fontId="55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6" fillId="0" borderId="0"/>
  </cellStyleXfs>
  <cellXfs count="758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20" fontId="0" fillId="2" borderId="0" xfId="0" applyNumberFormat="1" applyFill="1" applyAlignment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20" fontId="0" fillId="2" borderId="0" xfId="0" applyNumberFormat="1" applyFill="1">
      <alignment vertical="center"/>
    </xf>
    <xf numFmtId="0" fontId="6" fillId="0" borderId="0" xfId="4">
      <alignment vertical="center"/>
    </xf>
    <xf numFmtId="18" fontId="0" fillId="2" borderId="0" xfId="0" applyNumberFormat="1" applyFill="1">
      <alignment vertical="center"/>
    </xf>
    <xf numFmtId="0" fontId="7" fillId="3" borderId="0" xfId="0" applyFont="1" applyFill="1" applyAlignment="1"/>
    <xf numFmtId="0" fontId="8" fillId="3" borderId="0" xfId="0" applyFont="1" applyFill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3" fillId="0" borderId="6" xfId="0" applyFont="1" applyBorder="1" applyAlignment="1">
      <alignment horizontal="centerContinuous" vertical="center"/>
    </xf>
    <xf numFmtId="166" fontId="14" fillId="0" borderId="7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Continuous" vertical="center"/>
    </xf>
    <xf numFmtId="20" fontId="15" fillId="0" borderId="10" xfId="0" applyNumberFormat="1" applyFont="1" applyBorder="1" applyAlignment="1">
      <alignment horizontal="center" vertical="center"/>
    </xf>
    <xf numFmtId="0" fontId="13" fillId="0" borderId="11" xfId="0" applyFont="1" applyBorder="1" applyAlignment="1">
      <alignment horizontal="left" vertical="center"/>
    </xf>
    <xf numFmtId="0" fontId="16" fillId="0" borderId="12" xfId="0" applyFont="1" applyBorder="1" applyAlignment="1">
      <alignment horizontal="centerContinuous" vertical="center"/>
    </xf>
    <xf numFmtId="0" fontId="13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Continuous" vertical="center"/>
    </xf>
    <xf numFmtId="0" fontId="17" fillId="0" borderId="15" xfId="0" applyFont="1" applyBorder="1" applyAlignment="1">
      <alignment horizontal="centerContinuous" vertical="center" shrinkToFit="1"/>
    </xf>
    <xf numFmtId="0" fontId="18" fillId="0" borderId="16" xfId="0" applyFont="1" applyBorder="1" applyAlignment="1">
      <alignment horizontal="centerContinuous" vertical="center"/>
    </xf>
    <xf numFmtId="0" fontId="17" fillId="0" borderId="17" xfId="0" applyFont="1" applyBorder="1" applyAlignment="1">
      <alignment horizontal="centerContinuous" vertical="center"/>
    </xf>
    <xf numFmtId="166" fontId="20" fillId="0" borderId="18" xfId="0" applyNumberFormat="1" applyFont="1" applyBorder="1" applyAlignment="1">
      <alignment horizontal="center" vertical="center"/>
    </xf>
    <xf numFmtId="0" fontId="22" fillId="0" borderId="20" xfId="0" applyFont="1" applyBorder="1" applyAlignment="1">
      <alignment horizontal="centerContinuous" vertical="center"/>
    </xf>
    <xf numFmtId="0" fontId="22" fillId="0" borderId="21" xfId="0" applyFont="1" applyBorder="1" applyAlignment="1">
      <alignment horizontal="centerContinuous" vertical="center"/>
    </xf>
    <xf numFmtId="0" fontId="23" fillId="4" borderId="22" xfId="0" applyFont="1" applyFill="1" applyBorder="1" applyAlignment="1">
      <alignment horizontal="left" vertical="center"/>
    </xf>
    <xf numFmtId="0" fontId="23" fillId="4" borderId="21" xfId="0" applyFont="1" applyFill="1" applyBorder="1">
      <alignment vertical="center"/>
    </xf>
    <xf numFmtId="20" fontId="20" fillId="0" borderId="23" xfId="0" applyNumberFormat="1" applyFont="1" applyBorder="1" applyAlignment="1">
      <alignment horizontal="center" vertical="center"/>
    </xf>
    <xf numFmtId="0" fontId="23" fillId="0" borderId="11" xfId="0" applyFont="1" applyBorder="1" applyAlignment="1">
      <alignment horizontal="centerContinuous" vertical="center"/>
    </xf>
    <xf numFmtId="0" fontId="23" fillId="0" borderId="25" xfId="0" applyFont="1" applyBorder="1" applyAlignment="1">
      <alignment horizontal="centerContinuous" vertical="center"/>
    </xf>
    <xf numFmtId="0" fontId="23" fillId="0" borderId="26" xfId="0" applyFont="1" applyBorder="1" applyAlignment="1">
      <alignment horizontal="left" vertical="center"/>
    </xf>
    <xf numFmtId="0" fontId="23" fillId="0" borderId="12" xfId="0" applyFont="1" applyBorder="1">
      <alignment vertical="center"/>
    </xf>
    <xf numFmtId="0" fontId="7" fillId="3" borderId="0" xfId="0" applyFont="1" applyFill="1" applyAlignment="1">
      <alignment horizontal="center" wrapText="1"/>
    </xf>
    <xf numFmtId="0" fontId="13" fillId="3" borderId="27" xfId="0" applyFont="1" applyFill="1" applyBorder="1" applyAlignment="1">
      <alignment horizontal="centerContinuous" vertical="center"/>
    </xf>
    <xf numFmtId="0" fontId="13" fillId="3" borderId="28" xfId="0" applyFont="1" applyFill="1" applyBorder="1" applyAlignment="1">
      <alignment horizontal="centerContinuous" vertical="center"/>
    </xf>
    <xf numFmtId="0" fontId="13" fillId="3" borderId="28" xfId="0" applyFont="1" applyFill="1" applyBorder="1" applyAlignment="1">
      <alignment horizontal="centerContinuous" vertical="center" shrinkToFit="1"/>
    </xf>
    <xf numFmtId="0" fontId="13" fillId="3" borderId="29" xfId="0" applyFont="1" applyFill="1" applyBorder="1" applyAlignment="1">
      <alignment horizontal="centerContinuous" vertical="center" shrinkToFit="1"/>
    </xf>
    <xf numFmtId="0" fontId="13" fillId="3" borderId="30" xfId="0" applyFont="1" applyFill="1" applyBorder="1" applyAlignment="1">
      <alignment horizontal="centerContinuous" vertical="center" shrinkToFit="1"/>
    </xf>
    <xf numFmtId="0" fontId="13" fillId="3" borderId="31" xfId="0" applyFont="1" applyFill="1" applyBorder="1" applyAlignment="1">
      <alignment horizontal="centerContinuous" vertical="center" shrinkToFit="1"/>
    </xf>
    <xf numFmtId="0" fontId="13" fillId="3" borderId="32" xfId="0" applyFont="1" applyFill="1" applyBorder="1" applyAlignment="1">
      <alignment horizontal="center" vertical="center" shrinkToFit="1"/>
    </xf>
    <xf numFmtId="0" fontId="13" fillId="3" borderId="23" xfId="0" applyFont="1" applyFill="1" applyBorder="1" applyAlignment="1">
      <alignment horizontal="center" vertical="center" shrinkToFit="1"/>
    </xf>
    <xf numFmtId="0" fontId="13" fillId="3" borderId="33" xfId="0" applyFont="1" applyFill="1" applyBorder="1" applyAlignment="1">
      <alignment horizontal="center" vertical="center" shrinkToFit="1"/>
    </xf>
    <xf numFmtId="0" fontId="13" fillId="3" borderId="34" xfId="0" applyFont="1" applyFill="1" applyBorder="1" applyAlignment="1">
      <alignment horizontal="center" vertical="center" shrinkToFit="1"/>
    </xf>
    <xf numFmtId="0" fontId="13" fillId="3" borderId="35" xfId="0" applyFont="1" applyFill="1" applyBorder="1" applyAlignment="1">
      <alignment horizontal="center" vertical="center" shrinkToFit="1"/>
    </xf>
    <xf numFmtId="0" fontId="24" fillId="3" borderId="20" xfId="0" applyFont="1" applyFill="1" applyBorder="1" applyAlignment="1">
      <alignment horizontal="center" vertical="center"/>
    </xf>
    <xf numFmtId="0" fontId="25" fillId="3" borderId="22" xfId="0" applyFont="1" applyFill="1" applyBorder="1" applyAlignment="1">
      <alignment horizontal="center" vertical="center"/>
    </xf>
    <xf numFmtId="0" fontId="25" fillId="3" borderId="36" xfId="0" applyFont="1" applyFill="1" applyBorder="1" applyAlignment="1">
      <alignment horizontal="left" vertical="center"/>
    </xf>
    <xf numFmtId="0" fontId="25" fillId="3" borderId="36" xfId="0" applyFont="1" applyFill="1" applyBorder="1" applyAlignment="1">
      <alignment horizontal="center" vertical="center"/>
    </xf>
    <xf numFmtId="20" fontId="25" fillId="3" borderId="37" xfId="0" applyNumberFormat="1" applyFont="1" applyFill="1" applyBorder="1" applyAlignment="1">
      <alignment horizontal="center" vertical="center"/>
    </xf>
    <xf numFmtId="20" fontId="25" fillId="3" borderId="38" xfId="0" applyNumberFormat="1" applyFont="1" applyFill="1" applyBorder="1" applyAlignment="1">
      <alignment horizontal="center" vertical="center"/>
    </xf>
    <xf numFmtId="0" fontId="24" fillId="3" borderId="39" xfId="0" applyFont="1" applyFill="1" applyBorder="1" applyAlignment="1">
      <alignment horizontal="center" vertical="center"/>
    </xf>
    <xf numFmtId="0" fontId="25" fillId="3" borderId="40" xfId="0" applyFont="1" applyFill="1" applyBorder="1" applyAlignment="1">
      <alignment horizontal="center" vertical="center"/>
    </xf>
    <xf numFmtId="0" fontId="25" fillId="3" borderId="41" xfId="0" applyFont="1" applyFill="1" applyBorder="1" applyAlignment="1">
      <alignment horizontal="left" vertical="center"/>
    </xf>
    <xf numFmtId="0" fontId="25" fillId="3" borderId="41" xfId="0" applyFont="1" applyFill="1" applyBorder="1" applyAlignment="1">
      <alignment horizontal="center" vertical="center"/>
    </xf>
    <xf numFmtId="20" fontId="25" fillId="3" borderId="42" xfId="0" applyNumberFormat="1" applyFont="1" applyFill="1" applyBorder="1" applyAlignment="1">
      <alignment horizontal="center" vertical="center"/>
    </xf>
    <xf numFmtId="20" fontId="25" fillId="3" borderId="43" xfId="0" applyNumberFormat="1" applyFont="1" applyFill="1" applyBorder="1" applyAlignment="1">
      <alignment horizontal="center" vertical="center"/>
    </xf>
    <xf numFmtId="0" fontId="24" fillId="3" borderId="11" xfId="0" applyFont="1" applyFill="1" applyBorder="1" applyAlignment="1">
      <alignment horizontal="center" vertical="center"/>
    </xf>
    <xf numFmtId="0" fontId="25" fillId="3" borderId="26" xfId="0" applyFont="1" applyFill="1" applyBorder="1" applyAlignment="1">
      <alignment horizontal="center" vertical="center"/>
    </xf>
    <xf numFmtId="0" fontId="25" fillId="3" borderId="9" xfId="0" applyFont="1" applyFill="1" applyBorder="1" applyAlignment="1">
      <alignment horizontal="left" vertical="center"/>
    </xf>
    <xf numFmtId="0" fontId="25" fillId="3" borderId="9" xfId="0" applyFont="1" applyFill="1" applyBorder="1" applyAlignment="1">
      <alignment horizontal="center" vertical="center"/>
    </xf>
    <xf numFmtId="0" fontId="25" fillId="3" borderId="34" xfId="0" applyFont="1" applyFill="1" applyBorder="1" applyAlignment="1">
      <alignment horizontal="center" vertical="center"/>
    </xf>
    <xf numFmtId="0" fontId="25" fillId="3" borderId="35" xfId="0" applyFont="1" applyFill="1" applyBorder="1" applyAlignment="1">
      <alignment horizontal="center" vertical="center"/>
    </xf>
    <xf numFmtId="0" fontId="26" fillId="3" borderId="16" xfId="0" applyFont="1" applyFill="1" applyBorder="1" applyAlignment="1">
      <alignment horizontal="centerContinuous" vertical="center"/>
    </xf>
    <xf numFmtId="0" fontId="25" fillId="3" borderId="17" xfId="0" applyFont="1" applyFill="1" applyBorder="1" applyAlignment="1">
      <alignment horizontal="centerContinuous" vertical="center"/>
    </xf>
    <xf numFmtId="0" fontId="24" fillId="3" borderId="44" xfId="0" applyFont="1" applyFill="1" applyBorder="1" applyAlignment="1">
      <alignment horizontal="centerContinuous" vertical="center"/>
    </xf>
    <xf numFmtId="0" fontId="24" fillId="3" borderId="28" xfId="0" applyFont="1" applyFill="1" applyBorder="1" applyAlignment="1">
      <alignment horizontal="centerContinuous" vertical="center"/>
    </xf>
    <xf numFmtId="0" fontId="24" fillId="3" borderId="45" xfId="0" applyFont="1" applyFill="1" applyBorder="1" applyAlignment="1">
      <alignment horizontal="centerContinuous" vertical="center"/>
    </xf>
    <xf numFmtId="0" fontId="24" fillId="3" borderId="2" xfId="0" applyFont="1" applyFill="1" applyBorder="1" applyAlignment="1">
      <alignment horizontal="centerContinuous" vertical="center"/>
    </xf>
    <xf numFmtId="0" fontId="24" fillId="3" borderId="27" xfId="0" applyFont="1" applyFill="1" applyBorder="1" applyAlignment="1">
      <alignment horizontal="centerContinuous" vertical="center"/>
    </xf>
    <xf numFmtId="0" fontId="16" fillId="0" borderId="45" xfId="0" applyFont="1" applyBorder="1" applyAlignment="1">
      <alignment horizontal="centerContinuous" vertical="center" shrinkToFit="1"/>
    </xf>
    <xf numFmtId="0" fontId="25" fillId="3" borderId="20" xfId="0" applyFont="1" applyFill="1" applyBorder="1" applyAlignment="1">
      <alignment horizontal="left" vertical="center"/>
    </xf>
    <xf numFmtId="0" fontId="25" fillId="3" borderId="46" xfId="0" applyFont="1" applyFill="1" applyBorder="1" applyAlignment="1">
      <alignment horizontal="left" vertical="center"/>
    </xf>
    <xf numFmtId="0" fontId="25" fillId="3" borderId="21" xfId="0" applyFont="1" applyFill="1" applyBorder="1" applyAlignment="1">
      <alignment horizontal="left" vertical="center"/>
    </xf>
    <xf numFmtId="0" fontId="27" fillId="0" borderId="36" xfId="0" applyFont="1" applyBorder="1" applyAlignment="1">
      <alignment horizontal="center" vertical="center"/>
    </xf>
    <xf numFmtId="0" fontId="25" fillId="3" borderId="39" xfId="0" applyFont="1" applyFill="1" applyBorder="1" applyAlignment="1">
      <alignment horizontal="left" vertical="center"/>
    </xf>
    <xf numFmtId="0" fontId="25" fillId="3" borderId="47" xfId="0" applyFont="1" applyFill="1" applyBorder="1" applyAlignment="1">
      <alignment horizontal="left" vertical="center"/>
    </xf>
    <xf numFmtId="0" fontId="25" fillId="3" borderId="48" xfId="0" applyFont="1" applyFill="1" applyBorder="1" applyAlignment="1">
      <alignment horizontal="left" vertical="center"/>
    </xf>
    <xf numFmtId="0" fontId="0" fillId="0" borderId="41" xfId="0" applyBorder="1" applyAlignment="1">
      <alignment horizontal="center" vertical="center"/>
    </xf>
    <xf numFmtId="0" fontId="25" fillId="3" borderId="11" xfId="0" applyFont="1" applyFill="1" applyBorder="1" applyAlignment="1">
      <alignment horizontal="left" vertical="center"/>
    </xf>
    <xf numFmtId="0" fontId="25" fillId="3" borderId="25" xfId="0" applyFont="1" applyFill="1" applyBorder="1" applyAlignment="1">
      <alignment horizontal="left" vertical="center"/>
    </xf>
    <xf numFmtId="0" fontId="25" fillId="3" borderId="12" xfId="0" applyFont="1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7" fillId="0" borderId="27" xfId="0" applyFont="1" applyBorder="1" applyAlignment="1">
      <alignment horizontal="centerContinuous" vertical="center"/>
    </xf>
    <xf numFmtId="0" fontId="7" fillId="0" borderId="29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Continuous" vertical="center"/>
    </xf>
    <xf numFmtId="0" fontId="7" fillId="0" borderId="50" xfId="0" applyFont="1" applyBorder="1" applyAlignment="1">
      <alignment horizontal="centerContinuous" vertical="center"/>
    </xf>
    <xf numFmtId="0" fontId="7" fillId="0" borderId="52" xfId="0" applyFont="1" applyBorder="1" applyAlignment="1">
      <alignment horizontal="centerContinuous" vertical="center"/>
    </xf>
    <xf numFmtId="0" fontId="7" fillId="0" borderId="53" xfId="0" applyFont="1" applyBorder="1" applyAlignment="1">
      <alignment horizontal="centerContinuous" vertical="center"/>
    </xf>
    <xf numFmtId="0" fontId="7" fillId="0" borderId="18" xfId="0" applyFont="1" applyBorder="1" applyAlignment="1">
      <alignment horizontal="centerContinuous" vertical="center"/>
    </xf>
    <xf numFmtId="0" fontId="7" fillId="0" borderId="51" xfId="0" applyFont="1" applyBorder="1" applyAlignment="1">
      <alignment horizontal="centerContinuous" vertical="center"/>
    </xf>
    <xf numFmtId="0" fontId="13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Continuous" vertical="center"/>
    </xf>
    <xf numFmtId="0" fontId="7" fillId="0" borderId="25" xfId="0" applyFont="1" applyBorder="1" applyAlignment="1">
      <alignment horizontal="centerContinuous" vertical="center"/>
    </xf>
    <xf numFmtId="0" fontId="7" fillId="0" borderId="26" xfId="0" applyFont="1" applyBorder="1" applyAlignment="1">
      <alignment horizontal="centerContinuous" vertical="center"/>
    </xf>
    <xf numFmtId="0" fontId="7" fillId="0" borderId="10" xfId="0" applyFont="1" applyBorder="1" applyAlignment="1">
      <alignment horizontal="centerContinuous" vertical="center"/>
    </xf>
    <xf numFmtId="0" fontId="17" fillId="0" borderId="17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Continuous" vertical="center"/>
    </xf>
    <xf numFmtId="0" fontId="18" fillId="0" borderId="17" xfId="0" applyFont="1" applyBorder="1" applyAlignment="1">
      <alignment horizontal="centerContinuous" vertical="center"/>
    </xf>
    <xf numFmtId="0" fontId="18" fillId="0" borderId="54" xfId="0" applyFont="1" applyBorder="1" applyAlignment="1">
      <alignment horizontal="centerContinuous" vertical="center" shrinkToFit="1"/>
    </xf>
    <xf numFmtId="165" fontId="23" fillId="4" borderId="21" xfId="2" applyFont="1" applyFill="1" applyBorder="1" applyAlignment="1">
      <alignment horizontal="center" vertical="center"/>
    </xf>
    <xf numFmtId="0" fontId="23" fillId="0" borderId="45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165" fontId="13" fillId="3" borderId="2" xfId="2" applyFont="1" applyFill="1" applyBorder="1" applyAlignment="1">
      <alignment horizontal="centerContinuous" vertical="center" shrinkToFit="1"/>
    </xf>
    <xf numFmtId="0" fontId="13" fillId="3" borderId="3" xfId="0" applyFont="1" applyFill="1" applyBorder="1" applyAlignment="1">
      <alignment horizontal="centerContinuous" vertical="center" shrinkToFit="1"/>
    </xf>
    <xf numFmtId="0" fontId="28" fillId="3" borderId="27" xfId="0" applyFont="1" applyFill="1" applyBorder="1" applyAlignment="1">
      <alignment horizontal="centerContinuous" vertical="center" shrinkToFit="1"/>
    </xf>
    <xf numFmtId="165" fontId="13" fillId="3" borderId="50" xfId="2" applyFont="1" applyFill="1" applyBorder="1" applyAlignment="1">
      <alignment horizontal="centerContinuous" vertical="center" shrinkToFit="1"/>
    </xf>
    <xf numFmtId="165" fontId="13" fillId="3" borderId="23" xfId="2" applyFont="1" applyFill="1" applyBorder="1" applyAlignment="1">
      <alignment horizontal="center" vertical="center" shrinkToFit="1"/>
    </xf>
    <xf numFmtId="0" fontId="13" fillId="3" borderId="24" xfId="0" applyFont="1" applyFill="1" applyBorder="1" applyAlignment="1">
      <alignment horizontal="center" vertical="center" shrinkToFit="1"/>
    </xf>
    <xf numFmtId="0" fontId="13" fillId="3" borderId="55" xfId="0" applyFont="1" applyFill="1" applyBorder="1" applyAlignment="1">
      <alignment horizontal="center" vertical="center" shrinkToFit="1"/>
    </xf>
    <xf numFmtId="0" fontId="13" fillId="3" borderId="9" xfId="0" applyFont="1" applyFill="1" applyBorder="1" applyAlignment="1">
      <alignment horizontal="center" vertical="center" shrinkToFit="1"/>
    </xf>
    <xf numFmtId="165" fontId="13" fillId="3" borderId="56" xfId="2" applyFont="1" applyFill="1" applyBorder="1" applyAlignment="1">
      <alignment horizontal="center" vertical="center" shrinkToFit="1"/>
    </xf>
    <xf numFmtId="0" fontId="25" fillId="3" borderId="57" xfId="0" applyFont="1" applyFill="1" applyBorder="1" applyAlignment="1">
      <alignment horizontal="center" vertical="center"/>
    </xf>
    <xf numFmtId="0" fontId="25" fillId="3" borderId="58" xfId="0" applyFont="1" applyFill="1" applyBorder="1" applyAlignment="1">
      <alignment horizontal="center" vertical="center"/>
    </xf>
    <xf numFmtId="165" fontId="7" fillId="0" borderId="57" xfId="2" applyFont="1" applyBorder="1" applyAlignment="1"/>
    <xf numFmtId="0" fontId="25" fillId="3" borderId="59" xfId="0" applyFont="1" applyFill="1" applyBorder="1" applyAlignment="1">
      <alignment horizontal="center" vertical="center"/>
    </xf>
    <xf numFmtId="0" fontId="25" fillId="3" borderId="60" xfId="0" applyFont="1" applyFill="1" applyBorder="1" applyAlignment="1">
      <alignment horizontal="center" vertical="center"/>
    </xf>
    <xf numFmtId="165" fontId="7" fillId="0" borderId="59" xfId="2" applyFont="1" applyBorder="1" applyAlignment="1"/>
    <xf numFmtId="0" fontId="25" fillId="3" borderId="56" xfId="0" applyFont="1" applyFill="1" applyBorder="1" applyAlignment="1">
      <alignment horizontal="center" vertical="center"/>
    </xf>
    <xf numFmtId="0" fontId="25" fillId="3" borderId="55" xfId="0" applyFont="1" applyFill="1" applyBorder="1" applyAlignment="1">
      <alignment horizontal="center" vertical="center"/>
    </xf>
    <xf numFmtId="165" fontId="7" fillId="0" borderId="56" xfId="2" applyFont="1" applyBorder="1" applyAlignment="1"/>
    <xf numFmtId="0" fontId="29" fillId="0" borderId="17" xfId="0" applyFont="1" applyBorder="1" applyAlignment="1">
      <alignment horizontal="centerContinuous" vertical="center"/>
    </xf>
    <xf numFmtId="0" fontId="30" fillId="3" borderId="54" xfId="0" applyFont="1" applyFill="1" applyBorder="1" applyAlignment="1">
      <alignment horizontal="centerContinuous" vertical="center"/>
    </xf>
    <xf numFmtId="0" fontId="26" fillId="3" borderId="17" xfId="0" applyFont="1" applyFill="1" applyBorder="1" applyAlignment="1">
      <alignment horizontal="centerContinuous" vertical="center"/>
    </xf>
    <xf numFmtId="0" fontId="26" fillId="3" borderId="54" xfId="0" applyFont="1" applyFill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3" xfId="0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 vertical="center"/>
    </xf>
    <xf numFmtId="0" fontId="16" fillId="0" borderId="6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67" fontId="0" fillId="0" borderId="63" xfId="0" applyNumberFormat="1" applyBorder="1" applyAlignment="1">
      <alignment horizontal="center" vertical="center"/>
    </xf>
    <xf numFmtId="167" fontId="0" fillId="0" borderId="64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20" fontId="0" fillId="0" borderId="18" xfId="0" applyNumberFormat="1" applyBorder="1" applyAlignment="1">
      <alignment horizontal="center" vertical="center"/>
    </xf>
    <xf numFmtId="20" fontId="0" fillId="0" borderId="19" xfId="0" applyNumberForma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7" fillId="3" borderId="0" xfId="0" applyFont="1" applyFill="1" applyAlignment="1">
      <alignment horizontal="right" vertical="top"/>
    </xf>
    <xf numFmtId="166" fontId="14" fillId="4" borderId="7" xfId="0" applyNumberFormat="1" applyFont="1" applyFill="1" applyBorder="1" applyAlignment="1">
      <alignment horizontal="center" vertical="center"/>
    </xf>
    <xf numFmtId="0" fontId="22" fillId="4" borderId="20" xfId="0" applyFont="1" applyFill="1" applyBorder="1" applyAlignment="1">
      <alignment horizontal="centerContinuous" vertical="center"/>
    </xf>
    <xf numFmtId="0" fontId="22" fillId="4" borderId="21" xfId="0" applyFont="1" applyFill="1" applyBorder="1" applyAlignment="1">
      <alignment horizontal="centerContinuous" vertical="center"/>
    </xf>
    <xf numFmtId="0" fontId="23" fillId="4" borderId="45" xfId="0" applyFont="1" applyFill="1" applyBorder="1" applyAlignment="1">
      <alignment horizontal="center" vertical="center"/>
    </xf>
    <xf numFmtId="0" fontId="23" fillId="4" borderId="11" xfId="0" applyFont="1" applyFill="1" applyBorder="1" applyAlignment="1">
      <alignment horizontal="centerContinuous" vertical="center"/>
    </xf>
    <xf numFmtId="0" fontId="23" fillId="4" borderId="25" xfId="0" applyFont="1" applyFill="1" applyBorder="1" applyAlignment="1">
      <alignment horizontal="centerContinuous" vertical="center"/>
    </xf>
    <xf numFmtId="0" fontId="23" fillId="4" borderId="26" xfId="0" applyFont="1" applyFill="1" applyBorder="1" applyAlignment="1">
      <alignment horizontal="left" vertical="center"/>
    </xf>
    <xf numFmtId="0" fontId="23" fillId="4" borderId="12" xfId="0" applyFont="1" applyFill="1" applyBorder="1">
      <alignment vertical="center"/>
    </xf>
    <xf numFmtId="0" fontId="0" fillId="4" borderId="0" xfId="0" applyFill="1">
      <alignment vertical="center"/>
    </xf>
    <xf numFmtId="0" fontId="23" fillId="4" borderId="9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4" borderId="56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>
      <alignment vertical="center"/>
    </xf>
    <xf numFmtId="14" fontId="31" fillId="0" borderId="0" xfId="0" applyNumberFormat="1" applyFont="1">
      <alignment vertical="center"/>
    </xf>
    <xf numFmtId="0" fontId="32" fillId="0" borderId="0" xfId="0" applyFont="1">
      <alignment vertical="center"/>
    </xf>
    <xf numFmtId="0" fontId="33" fillId="0" borderId="0" xfId="0" applyFont="1" applyAlignment="1">
      <alignment horizontal="center" vertical="center"/>
    </xf>
    <xf numFmtId="0" fontId="34" fillId="0" borderId="44" xfId="0" applyFont="1" applyBorder="1" applyAlignment="1">
      <alignment horizontal="center" vertical="center" wrapText="1"/>
    </xf>
    <xf numFmtId="14" fontId="35" fillId="0" borderId="45" xfId="0" applyNumberFormat="1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34" fillId="0" borderId="45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/>
    </xf>
    <xf numFmtId="0" fontId="33" fillId="0" borderId="60" xfId="0" applyFont="1" applyBorder="1" applyAlignment="1">
      <alignment horizontal="center" vertical="center"/>
    </xf>
    <xf numFmtId="14" fontId="31" fillId="0" borderId="41" xfId="0" applyNumberFormat="1" applyFont="1" applyBorder="1" applyAlignment="1">
      <alignment horizontal="center" vertical="center"/>
    </xf>
    <xf numFmtId="20" fontId="31" fillId="0" borderId="41" xfId="0" applyNumberFormat="1" applyFont="1" applyBorder="1" applyAlignment="1">
      <alignment horizontal="center" vertical="center"/>
    </xf>
    <xf numFmtId="0" fontId="31" fillId="0" borderId="41" xfId="0" applyFont="1" applyBorder="1" applyAlignment="1">
      <alignment horizontal="center" vertical="center"/>
    </xf>
    <xf numFmtId="14" fontId="33" fillId="0" borderId="41" xfId="0" applyNumberFormat="1" applyFont="1" applyBorder="1" applyAlignment="1">
      <alignment horizontal="center" vertical="center"/>
    </xf>
    <xf numFmtId="20" fontId="33" fillId="0" borderId="59" xfId="0" applyNumberFormat="1" applyFont="1" applyBorder="1" applyAlignment="1">
      <alignment horizontal="center" vertical="center"/>
    </xf>
    <xf numFmtId="0" fontId="33" fillId="0" borderId="59" xfId="0" applyFont="1" applyBorder="1" applyAlignment="1">
      <alignment horizontal="center" vertical="center"/>
    </xf>
    <xf numFmtId="0" fontId="33" fillId="0" borderId="55" xfId="0" applyFont="1" applyBorder="1" applyAlignment="1">
      <alignment horizontal="center" vertical="center"/>
    </xf>
    <xf numFmtId="14" fontId="31" fillId="0" borderId="9" xfId="0" applyNumberFormat="1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14" fontId="33" fillId="0" borderId="9" xfId="0" applyNumberFormat="1" applyFont="1" applyBorder="1" applyAlignment="1">
      <alignment horizontal="center" vertical="center"/>
    </xf>
    <xf numFmtId="0" fontId="33" fillId="0" borderId="56" xfId="0" applyFont="1" applyBorder="1" applyAlignment="1">
      <alignment horizontal="center" vertical="center"/>
    </xf>
    <xf numFmtId="0" fontId="36" fillId="0" borderId="45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 wrapText="1"/>
    </xf>
    <xf numFmtId="0" fontId="34" fillId="0" borderId="45" xfId="0" applyFont="1" applyBorder="1" applyAlignment="1">
      <alignment horizontal="center" vertical="center"/>
    </xf>
    <xf numFmtId="0" fontId="37" fillId="0" borderId="41" xfId="0" applyFont="1" applyBorder="1">
      <alignment vertical="center"/>
    </xf>
    <xf numFmtId="0" fontId="37" fillId="0" borderId="41" xfId="0" applyFont="1" applyBorder="1" applyAlignment="1">
      <alignment horizontal="center" vertical="center"/>
    </xf>
    <xf numFmtId="0" fontId="37" fillId="0" borderId="59" xfId="0" applyFont="1" applyBorder="1" applyAlignment="1">
      <alignment horizontal="center" vertical="center"/>
    </xf>
    <xf numFmtId="0" fontId="33" fillId="0" borderId="41" xfId="0" applyFont="1" applyBorder="1" applyAlignment="1">
      <alignment horizontal="center" vertical="center"/>
    </xf>
    <xf numFmtId="0" fontId="37" fillId="0" borderId="9" xfId="0" applyFont="1" applyBorder="1">
      <alignment vertical="center"/>
    </xf>
    <xf numFmtId="0" fontId="37" fillId="0" borderId="9" xfId="0" applyFont="1" applyBorder="1" applyAlignment="1">
      <alignment horizontal="center" vertical="center"/>
    </xf>
    <xf numFmtId="0" fontId="37" fillId="0" borderId="56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1" fillId="5" borderId="0" xfId="0" applyFont="1" applyFill="1">
      <alignment vertical="center"/>
    </xf>
    <xf numFmtId="0" fontId="37" fillId="0" borderId="0" xfId="0" applyFont="1" applyAlignment="1">
      <alignment horizontal="center" vertical="center"/>
    </xf>
    <xf numFmtId="0" fontId="33" fillId="6" borderId="0" xfId="0" applyFont="1" applyFill="1" applyAlignment="1">
      <alignment horizontal="center" vertical="center"/>
    </xf>
    <xf numFmtId="0" fontId="36" fillId="0" borderId="45" xfId="0" applyFont="1" applyBorder="1" applyAlignment="1">
      <alignment horizontal="center" vertical="center" wrapText="1"/>
    </xf>
    <xf numFmtId="0" fontId="34" fillId="6" borderId="65" xfId="0" applyFont="1" applyFill="1" applyBorder="1" applyAlignment="1">
      <alignment horizontal="center" vertical="center" wrapText="1"/>
    </xf>
    <xf numFmtId="0" fontId="34" fillId="6" borderId="66" xfId="0" applyFont="1" applyFill="1" applyBorder="1" applyAlignment="1">
      <alignment horizontal="center" vertical="center" wrapText="1"/>
    </xf>
    <xf numFmtId="0" fontId="33" fillId="6" borderId="67" xfId="0" applyFont="1" applyFill="1" applyBorder="1" applyAlignment="1">
      <alignment horizontal="center" vertical="center"/>
    </xf>
    <xf numFmtId="0" fontId="33" fillId="6" borderId="68" xfId="0" applyFont="1" applyFill="1" applyBorder="1" applyAlignment="1">
      <alignment horizontal="left" vertical="center" shrinkToFit="1"/>
    </xf>
    <xf numFmtId="0" fontId="33" fillId="0" borderId="63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3" fillId="6" borderId="69" xfId="0" applyFont="1" applyFill="1" applyBorder="1" applyAlignment="1">
      <alignment horizontal="center" vertical="center"/>
    </xf>
    <xf numFmtId="0" fontId="33" fillId="6" borderId="70" xfId="0" applyFont="1" applyFill="1" applyBorder="1" applyAlignment="1">
      <alignment horizontal="left" vertical="center" shrinkToFit="1"/>
    </xf>
    <xf numFmtId="0" fontId="33" fillId="2" borderId="71" xfId="0" applyFont="1" applyFill="1" applyBorder="1" applyAlignment="1">
      <alignment horizontal="center" vertical="center"/>
    </xf>
    <xf numFmtId="0" fontId="33" fillId="2" borderId="72" xfId="0" applyFont="1" applyFill="1" applyBorder="1" applyAlignment="1">
      <alignment horizontal="left" vertical="center" shrinkToFit="1"/>
    </xf>
    <xf numFmtId="0" fontId="34" fillId="6" borderId="73" xfId="0" applyFont="1" applyFill="1" applyBorder="1" applyAlignment="1">
      <alignment horizontal="center" vertical="center" wrapText="1"/>
    </xf>
    <xf numFmtId="0" fontId="34" fillId="6" borderId="3" xfId="0" applyFont="1" applyFill="1" applyBorder="1" applyAlignment="1">
      <alignment horizontal="center" vertical="center" wrapText="1"/>
    </xf>
    <xf numFmtId="14" fontId="33" fillId="6" borderId="74" xfId="0" applyNumberFormat="1" applyFont="1" applyFill="1" applyBorder="1" applyAlignment="1">
      <alignment horizontal="center" vertical="center"/>
    </xf>
    <xf numFmtId="20" fontId="33" fillId="6" borderId="68" xfId="0" applyNumberFormat="1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0" fontId="33" fillId="6" borderId="7" xfId="0" applyFont="1" applyFill="1" applyBorder="1" applyAlignment="1">
      <alignment horizontal="center" vertical="center"/>
    </xf>
    <xf numFmtId="14" fontId="33" fillId="2" borderId="75" xfId="0" applyNumberFormat="1" applyFont="1" applyFill="1" applyBorder="1" applyAlignment="1">
      <alignment horizontal="center" vertical="center"/>
    </xf>
    <xf numFmtId="20" fontId="33" fillId="2" borderId="72" xfId="0" applyNumberFormat="1" applyFont="1" applyFill="1" applyBorder="1" applyAlignment="1">
      <alignment horizontal="center" vertical="center"/>
    </xf>
    <xf numFmtId="0" fontId="33" fillId="2" borderId="56" xfId="0" applyFont="1" applyFill="1" applyBorder="1" applyAlignment="1">
      <alignment horizontal="center" vertical="center"/>
    </xf>
    <xf numFmtId="0" fontId="31" fillId="6" borderId="0" xfId="0" applyFont="1" applyFill="1" applyAlignment="1">
      <alignment horizontal="center" vertical="center"/>
    </xf>
    <xf numFmtId="0" fontId="34" fillId="6" borderId="44" xfId="0" applyFont="1" applyFill="1" applyBorder="1" applyAlignment="1">
      <alignment horizontal="center" vertical="center" wrapText="1"/>
    </xf>
    <xf numFmtId="14" fontId="35" fillId="6" borderId="45" xfId="0" applyNumberFormat="1" applyFont="1" applyFill="1" applyBorder="1" applyAlignment="1">
      <alignment horizontal="center" vertical="center" wrapText="1"/>
    </xf>
    <xf numFmtId="0" fontId="35" fillId="6" borderId="45" xfId="0" applyFont="1" applyFill="1" applyBorder="1" applyAlignment="1">
      <alignment horizontal="center" vertical="center" wrapText="1"/>
    </xf>
    <xf numFmtId="0" fontId="34" fillId="6" borderId="45" xfId="0" applyFont="1" applyFill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/>
    </xf>
    <xf numFmtId="0" fontId="33" fillId="6" borderId="63" xfId="0" applyFont="1" applyFill="1" applyBorder="1" applyAlignment="1">
      <alignment horizontal="center" vertical="center"/>
    </xf>
    <xf numFmtId="20" fontId="31" fillId="6" borderId="41" xfId="0" applyNumberFormat="1" applyFont="1" applyFill="1" applyBorder="1" applyAlignment="1">
      <alignment horizontal="center" vertical="center"/>
    </xf>
    <xf numFmtId="0" fontId="31" fillId="6" borderId="41" xfId="0" applyFont="1" applyFill="1" applyBorder="1" applyAlignment="1">
      <alignment horizontal="center" vertical="center"/>
    </xf>
    <xf numFmtId="14" fontId="33" fillId="6" borderId="41" xfId="0" applyNumberFormat="1" applyFont="1" applyFill="1" applyBorder="1" applyAlignment="1">
      <alignment horizontal="center" vertical="center"/>
    </xf>
    <xf numFmtId="20" fontId="33" fillId="6" borderId="59" xfId="0" applyNumberFormat="1" applyFont="1" applyFill="1" applyBorder="1" applyAlignment="1">
      <alignment horizontal="center" vertical="center"/>
    </xf>
    <xf numFmtId="0" fontId="33" fillId="0" borderId="47" xfId="0" applyFont="1" applyBorder="1" applyAlignment="1">
      <alignment horizontal="center" vertical="center"/>
    </xf>
    <xf numFmtId="14" fontId="31" fillId="6" borderId="41" xfId="0" applyNumberFormat="1" applyFont="1" applyFill="1" applyBorder="1" applyAlignment="1">
      <alignment horizontal="center" vertical="center"/>
    </xf>
    <xf numFmtId="0" fontId="33" fillId="6" borderId="55" xfId="0" applyFont="1" applyFill="1" applyBorder="1" applyAlignment="1">
      <alignment horizontal="center" vertical="center"/>
    </xf>
    <xf numFmtId="14" fontId="31" fillId="6" borderId="9" xfId="0" applyNumberFormat="1" applyFont="1" applyFill="1" applyBorder="1" applyAlignment="1">
      <alignment horizontal="center" vertical="center"/>
    </xf>
    <xf numFmtId="0" fontId="31" fillId="6" borderId="9" xfId="0" applyFont="1" applyFill="1" applyBorder="1" applyAlignment="1">
      <alignment horizontal="center" vertical="center"/>
    </xf>
    <xf numFmtId="14" fontId="33" fillId="6" borderId="9" xfId="0" applyNumberFormat="1" applyFont="1" applyFill="1" applyBorder="1" applyAlignment="1">
      <alignment horizontal="center" vertical="center"/>
    </xf>
    <xf numFmtId="0" fontId="33" fillId="6" borderId="56" xfId="0" applyFont="1" applyFill="1" applyBorder="1" applyAlignment="1">
      <alignment horizontal="center" vertical="center"/>
    </xf>
    <xf numFmtId="0" fontId="36" fillId="0" borderId="41" xfId="0" applyFont="1" applyBorder="1" applyAlignment="1">
      <alignment horizontal="center" vertical="center"/>
    </xf>
    <xf numFmtId="0" fontId="36" fillId="0" borderId="40" xfId="0" applyFont="1" applyBorder="1" applyAlignment="1">
      <alignment horizontal="center" vertical="center" wrapText="1"/>
    </xf>
    <xf numFmtId="0" fontId="34" fillId="6" borderId="44" xfId="0" applyFont="1" applyFill="1" applyBorder="1" applyAlignment="1">
      <alignment horizontal="center" vertical="center"/>
    </xf>
    <xf numFmtId="0" fontId="34" fillId="6" borderId="45" xfId="0" applyFont="1" applyFill="1" applyBorder="1" applyAlignment="1">
      <alignment horizontal="center" vertical="center"/>
    </xf>
    <xf numFmtId="0" fontId="37" fillId="0" borderId="40" xfId="0" applyFont="1" applyBorder="1" applyAlignment="1">
      <alignment horizontal="center" vertical="center"/>
    </xf>
    <xf numFmtId="0" fontId="33" fillId="6" borderId="60" xfId="0" applyFont="1" applyFill="1" applyBorder="1" applyAlignment="1">
      <alignment horizontal="center" vertical="center"/>
    </xf>
    <xf numFmtId="0" fontId="33" fillId="6" borderId="41" xfId="0" applyFont="1" applyFill="1" applyBorder="1" applyAlignment="1">
      <alignment horizontal="center" vertical="center"/>
    </xf>
    <xf numFmtId="0" fontId="33" fillId="6" borderId="9" xfId="0" applyFont="1" applyFill="1" applyBorder="1" applyAlignment="1">
      <alignment horizontal="center" vertical="center"/>
    </xf>
    <xf numFmtId="0" fontId="37" fillId="6" borderId="0" xfId="0" applyFont="1" applyFill="1" applyAlignment="1">
      <alignment horizontal="center" vertical="center"/>
    </xf>
    <xf numFmtId="0" fontId="36" fillId="6" borderId="45" xfId="0" applyFont="1" applyFill="1" applyBorder="1" applyAlignment="1">
      <alignment horizontal="center" vertical="center" wrapText="1"/>
    </xf>
    <xf numFmtId="0" fontId="36" fillId="6" borderId="3" xfId="0" applyFont="1" applyFill="1" applyBorder="1" applyAlignment="1">
      <alignment horizontal="center" vertical="center" wrapText="1"/>
    </xf>
    <xf numFmtId="0" fontId="37" fillId="6" borderId="41" xfId="0" applyFont="1" applyFill="1" applyBorder="1" applyAlignment="1">
      <alignment horizontal="center" vertical="center"/>
    </xf>
    <xf numFmtId="0" fontId="37" fillId="6" borderId="59" xfId="0" applyFont="1" applyFill="1" applyBorder="1" applyAlignment="1">
      <alignment horizontal="center" vertical="center"/>
    </xf>
    <xf numFmtId="0" fontId="37" fillId="6" borderId="7" xfId="0" applyFont="1" applyFill="1" applyBorder="1" applyAlignment="1">
      <alignment horizontal="center" vertical="center"/>
    </xf>
    <xf numFmtId="0" fontId="37" fillId="6" borderId="9" xfId="0" applyFont="1" applyFill="1" applyBorder="1" applyAlignment="1">
      <alignment horizontal="center" vertical="center"/>
    </xf>
    <xf numFmtId="0" fontId="37" fillId="6" borderId="56" xfId="0" applyFont="1" applyFill="1" applyBorder="1" applyAlignment="1">
      <alignment horizontal="center" vertical="center"/>
    </xf>
    <xf numFmtId="0" fontId="33" fillId="0" borderId="77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49" xfId="0" applyFont="1" applyBorder="1" applyAlignment="1">
      <alignment horizontal="center" vertical="center"/>
    </xf>
    <xf numFmtId="0" fontId="33" fillId="4" borderId="77" xfId="0" applyFont="1" applyFill="1" applyBorder="1" applyAlignment="1">
      <alignment horizontal="center" vertical="center"/>
    </xf>
    <xf numFmtId="0" fontId="34" fillId="0" borderId="60" xfId="0" applyFont="1" applyBorder="1" applyAlignment="1">
      <alignment horizontal="center" vertical="center" wrapText="1"/>
    </xf>
    <xf numFmtId="14" fontId="35" fillId="0" borderId="41" xfId="0" applyNumberFormat="1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0" fontId="34" fillId="0" borderId="41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center" vertical="center" wrapText="1"/>
    </xf>
    <xf numFmtId="0" fontId="34" fillId="4" borderId="60" xfId="0" applyFont="1" applyFill="1" applyBorder="1" applyAlignment="1">
      <alignment horizontal="center" vertical="center"/>
    </xf>
    <xf numFmtId="0" fontId="33" fillId="4" borderId="60" xfId="0" applyFont="1" applyFill="1" applyBorder="1" applyAlignment="1">
      <alignment horizontal="center" vertical="center"/>
    </xf>
    <xf numFmtId="20" fontId="31" fillId="0" borderId="9" xfId="0" applyNumberFormat="1" applyFont="1" applyBorder="1" applyAlignment="1">
      <alignment horizontal="center" vertical="center"/>
    </xf>
    <xf numFmtId="20" fontId="33" fillId="0" borderId="56" xfId="0" applyNumberFormat="1" applyFont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1" fillId="4" borderId="4" xfId="0" applyFont="1" applyFill="1" applyBorder="1" applyAlignment="1">
      <alignment horizontal="center" vertical="center"/>
    </xf>
    <xf numFmtId="0" fontId="31" fillId="4" borderId="49" xfId="0" applyFont="1" applyFill="1" applyBorder="1" applyAlignment="1">
      <alignment horizontal="center" vertical="center"/>
    </xf>
    <xf numFmtId="0" fontId="36" fillId="4" borderId="41" xfId="0" applyFont="1" applyFill="1" applyBorder="1" applyAlignment="1">
      <alignment horizontal="center" vertical="center"/>
    </xf>
    <xf numFmtId="0" fontId="36" fillId="4" borderId="59" xfId="0" applyFont="1" applyFill="1" applyBorder="1" applyAlignment="1">
      <alignment horizontal="center" vertical="center" wrapText="1"/>
    </xf>
    <xf numFmtId="0" fontId="34" fillId="0" borderId="60" xfId="0" applyFont="1" applyBorder="1" applyAlignment="1">
      <alignment horizontal="center" vertical="center"/>
    </xf>
    <xf numFmtId="0" fontId="34" fillId="0" borderId="41" xfId="0" applyFont="1" applyBorder="1" applyAlignment="1">
      <alignment horizontal="center" vertical="center"/>
    </xf>
    <xf numFmtId="0" fontId="37" fillId="4" borderId="41" xfId="0" applyFont="1" applyFill="1" applyBorder="1">
      <alignment vertical="center"/>
    </xf>
    <xf numFmtId="0" fontId="37" fillId="4" borderId="41" xfId="0" applyFont="1" applyFill="1" applyBorder="1" applyAlignment="1">
      <alignment horizontal="center" vertical="center"/>
    </xf>
    <xf numFmtId="0" fontId="37" fillId="4" borderId="59" xfId="0" applyFont="1" applyFill="1" applyBorder="1" applyAlignment="1">
      <alignment horizontal="center" vertical="center"/>
    </xf>
    <xf numFmtId="0" fontId="33" fillId="0" borderId="60" xfId="0" applyFont="1" applyBorder="1" applyAlignment="1">
      <alignment horizontal="left" vertical="center"/>
    </xf>
    <xf numFmtId="0" fontId="37" fillId="4" borderId="9" xfId="0" applyFont="1" applyFill="1" applyBorder="1">
      <alignment vertical="center"/>
    </xf>
    <xf numFmtId="0" fontId="37" fillId="4" borderId="9" xfId="0" applyFont="1" applyFill="1" applyBorder="1" applyAlignment="1">
      <alignment horizontal="center" vertical="center"/>
    </xf>
    <xf numFmtId="0" fontId="37" fillId="4" borderId="56" xfId="0" applyFont="1" applyFill="1" applyBorder="1" applyAlignment="1">
      <alignment horizontal="center" vertical="center"/>
    </xf>
    <xf numFmtId="0" fontId="33" fillId="0" borderId="55" xfId="0" applyFont="1" applyBorder="1" applyAlignment="1">
      <alignment horizontal="left" vertical="center"/>
    </xf>
    <xf numFmtId="0" fontId="36" fillId="0" borderId="0" xfId="0" applyFont="1">
      <alignment vertical="center"/>
    </xf>
    <xf numFmtId="0" fontId="37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34" fillId="0" borderId="65" xfId="0" applyFont="1" applyBorder="1" applyAlignment="1">
      <alignment horizontal="center" vertical="center" wrapText="1"/>
    </xf>
    <xf numFmtId="0" fontId="37" fillId="0" borderId="78" xfId="0" applyFont="1" applyBorder="1" applyAlignment="1">
      <alignment horizontal="center" vertical="center" shrinkToFit="1"/>
    </xf>
    <xf numFmtId="0" fontId="37" fillId="0" borderId="79" xfId="0" applyFont="1" applyBorder="1" applyAlignment="1">
      <alignment horizontal="center" vertical="center" shrinkToFit="1"/>
    </xf>
    <xf numFmtId="0" fontId="37" fillId="0" borderId="79" xfId="0" applyFont="1" applyBorder="1" applyAlignment="1">
      <alignment horizontal="left" vertical="center" shrinkToFit="1"/>
    </xf>
    <xf numFmtId="0" fontId="31" fillId="0" borderId="79" xfId="0" applyFont="1" applyBorder="1" applyAlignment="1">
      <alignment horizontal="center" vertical="center" shrinkToFit="1"/>
    </xf>
    <xf numFmtId="0" fontId="37" fillId="0" borderId="79" xfId="0" applyFont="1" applyBorder="1" applyAlignment="1">
      <alignment vertical="center" shrinkToFit="1"/>
    </xf>
    <xf numFmtId="0" fontId="37" fillId="4" borderId="79" xfId="0" applyFont="1" applyFill="1" applyBorder="1" applyAlignment="1">
      <alignment horizontal="left" vertical="center" shrinkToFit="1"/>
    </xf>
    <xf numFmtId="43" fontId="37" fillId="0" borderId="0" xfId="1" applyNumberFormat="1" applyFont="1" applyFill="1" applyAlignment="1">
      <alignment horizontal="center" vertical="center"/>
    </xf>
    <xf numFmtId="14" fontId="37" fillId="0" borderId="0" xfId="1" applyNumberFormat="1" applyFont="1" applyFill="1" applyAlignment="1">
      <alignment horizontal="center" vertical="center"/>
    </xf>
    <xf numFmtId="0" fontId="37" fillId="0" borderId="0" xfId="0" applyFont="1">
      <alignment vertical="center"/>
    </xf>
    <xf numFmtId="0" fontId="38" fillId="0" borderId="16" xfId="0" applyFont="1" applyBorder="1" applyAlignment="1">
      <alignment horizontal="centerContinuous" vertical="center"/>
    </xf>
    <xf numFmtId="14" fontId="37" fillId="0" borderId="17" xfId="0" applyNumberFormat="1" applyFont="1" applyBorder="1" applyAlignment="1">
      <alignment horizontal="centerContinuous" vertical="center"/>
    </xf>
    <xf numFmtId="0" fontId="37" fillId="0" borderId="17" xfId="0" applyFont="1" applyBorder="1" applyAlignment="1">
      <alignment horizontal="centerContinuous" vertical="center"/>
    </xf>
    <xf numFmtId="0" fontId="34" fillId="0" borderId="2" xfId="0" applyFont="1" applyBorder="1" applyAlignment="1">
      <alignment horizontal="center" vertical="center"/>
    </xf>
    <xf numFmtId="0" fontId="36" fillId="0" borderId="44" xfId="0" applyFont="1" applyBorder="1" applyAlignment="1">
      <alignment horizontal="center" vertical="center"/>
    </xf>
    <xf numFmtId="14" fontId="36" fillId="0" borderId="28" xfId="0" applyNumberFormat="1" applyFont="1" applyBorder="1" applyAlignment="1">
      <alignment horizontal="center" vertical="center"/>
    </xf>
    <xf numFmtId="0" fontId="36" fillId="0" borderId="73" xfId="0" applyFont="1" applyBorder="1" applyAlignment="1">
      <alignment horizontal="center" vertical="center" wrapText="1"/>
    </xf>
    <xf numFmtId="0" fontId="36" fillId="0" borderId="66" xfId="0" applyFont="1" applyBorder="1" applyAlignment="1">
      <alignment horizontal="center" vertical="center" wrapText="1"/>
    </xf>
    <xf numFmtId="0" fontId="36" fillId="0" borderId="80" xfId="0" applyFont="1" applyBorder="1" applyAlignment="1">
      <alignment horizontal="center" vertical="center" wrapText="1"/>
    </xf>
    <xf numFmtId="0" fontId="37" fillId="0" borderId="81" xfId="0" applyFont="1" applyBorder="1" applyAlignment="1">
      <alignment horizontal="center" vertical="center" shrinkToFit="1"/>
    </xf>
    <xf numFmtId="0" fontId="37" fillId="0" borderId="82" xfId="0" applyFont="1" applyBorder="1" applyAlignment="1">
      <alignment horizontal="center" vertical="center" shrinkToFit="1"/>
    </xf>
    <xf numFmtId="0" fontId="37" fillId="0" borderId="83" xfId="0" applyFont="1" applyBorder="1" applyAlignment="1">
      <alignment horizontal="left" vertical="center" shrinkToFit="1"/>
    </xf>
    <xf numFmtId="14" fontId="37" fillId="0" borderId="84" xfId="0" applyNumberFormat="1" applyFont="1" applyBorder="1" applyAlignment="1">
      <alignment horizontal="center" vertical="center" shrinkToFit="1"/>
    </xf>
    <xf numFmtId="14" fontId="37" fillId="0" borderId="85" xfId="0" applyNumberFormat="1" applyFont="1" applyBorder="1" applyAlignment="1">
      <alignment horizontal="center" vertical="center" shrinkToFit="1"/>
    </xf>
    <xf numFmtId="14" fontId="37" fillId="0" borderId="86" xfId="0" applyNumberFormat="1" applyFont="1" applyBorder="1" applyAlignment="1">
      <alignment horizontal="center" vertical="center" shrinkToFit="1"/>
    </xf>
    <xf numFmtId="165" fontId="37" fillId="0" borderId="85" xfId="2" applyFont="1" applyBorder="1" applyAlignment="1">
      <alignment horizontal="center" vertical="center" shrinkToFit="1"/>
    </xf>
    <xf numFmtId="3" fontId="39" fillId="0" borderId="87" xfId="0" applyNumberFormat="1" applyFont="1" applyBorder="1" applyAlignment="1">
      <alignment horizontal="center" vertical="center" shrinkToFit="1"/>
    </xf>
    <xf numFmtId="0" fontId="31" fillId="0" borderId="82" xfId="0" applyFont="1" applyBorder="1" applyAlignment="1">
      <alignment horizontal="center" vertical="center" shrinkToFit="1"/>
    </xf>
    <xf numFmtId="14" fontId="37" fillId="0" borderId="54" xfId="0" applyNumberFormat="1" applyFont="1" applyBorder="1" applyAlignment="1">
      <alignment horizontal="centerContinuous" vertical="center"/>
    </xf>
    <xf numFmtId="0" fontId="36" fillId="0" borderId="88" xfId="0" applyFont="1" applyBorder="1" applyAlignment="1">
      <alignment horizontal="center" vertical="center" wrapText="1"/>
    </xf>
    <xf numFmtId="38" fontId="37" fillId="4" borderId="89" xfId="5" applyNumberFormat="1" applyFont="1" applyFill="1" applyBorder="1" applyAlignment="1">
      <alignment horizontal="left" vertical="center" shrinkToFit="1"/>
    </xf>
    <xf numFmtId="0" fontId="37" fillId="2" borderId="78" xfId="0" applyFont="1" applyFill="1" applyBorder="1" applyAlignment="1">
      <alignment horizontal="center" vertical="center" shrinkToFit="1"/>
    </xf>
    <xf numFmtId="14" fontId="37" fillId="2" borderId="86" xfId="0" applyNumberFormat="1" applyFont="1" applyFill="1" applyBorder="1" applyAlignment="1">
      <alignment horizontal="center" vertical="center" shrinkToFit="1"/>
    </xf>
    <xf numFmtId="38" fontId="37" fillId="4" borderId="90" xfId="5" applyNumberFormat="1" applyFont="1" applyFill="1" applyBorder="1" applyAlignment="1">
      <alignment horizontal="left" vertical="center" shrinkToFit="1"/>
    </xf>
    <xf numFmtId="0" fontId="31" fillId="2" borderId="79" xfId="0" applyFont="1" applyFill="1" applyBorder="1" applyAlignment="1">
      <alignment horizontal="center" vertical="center" shrinkToFit="1"/>
    </xf>
    <xf numFmtId="0" fontId="37" fillId="2" borderId="79" xfId="0" applyFont="1" applyFill="1" applyBorder="1" applyAlignment="1">
      <alignment horizontal="left" vertical="center" shrinkToFit="1"/>
    </xf>
    <xf numFmtId="0" fontId="37" fillId="2" borderId="79" xfId="0" applyFont="1" applyFill="1" applyBorder="1" applyAlignment="1">
      <alignment horizontal="center" vertical="center" shrinkToFit="1"/>
    </xf>
    <xf numFmtId="0" fontId="37" fillId="0" borderId="91" xfId="0" applyFont="1" applyBorder="1" applyAlignment="1">
      <alignment horizontal="center" vertical="center" shrinkToFit="1"/>
    </xf>
    <xf numFmtId="0" fontId="31" fillId="0" borderId="92" xfId="0" applyFont="1" applyBorder="1" applyAlignment="1">
      <alignment horizontal="center" vertical="center" shrinkToFit="1"/>
    </xf>
    <xf numFmtId="0" fontId="37" fillId="0" borderId="92" xfId="0" applyFont="1" applyBorder="1" applyAlignment="1">
      <alignment horizontal="left" vertical="center" shrinkToFit="1"/>
    </xf>
    <xf numFmtId="0" fontId="37" fillId="0" borderId="92" xfId="0" applyFont="1" applyBorder="1" applyAlignment="1">
      <alignment horizontal="center" vertical="center" shrinkToFit="1"/>
    </xf>
    <xf numFmtId="0" fontId="31" fillId="0" borderId="93" xfId="0" applyFont="1" applyBorder="1" applyAlignment="1">
      <alignment horizontal="center" vertical="center" shrinkToFit="1"/>
    </xf>
    <xf numFmtId="0" fontId="37" fillId="0" borderId="93" xfId="0" applyFont="1" applyBorder="1" applyAlignment="1">
      <alignment horizontal="left" vertical="center" shrinkToFit="1"/>
    </xf>
    <xf numFmtId="0" fontId="37" fillId="0" borderId="93" xfId="0" applyFont="1" applyBorder="1" applyAlignment="1">
      <alignment horizontal="center" vertical="center" shrinkToFit="1"/>
    </xf>
    <xf numFmtId="0" fontId="37" fillId="0" borderId="94" xfId="0" applyFont="1" applyBorder="1" applyAlignment="1">
      <alignment horizontal="center" vertical="center" shrinkToFit="1"/>
    </xf>
    <xf numFmtId="0" fontId="37" fillId="2" borderId="81" xfId="0" applyFont="1" applyFill="1" applyBorder="1" applyAlignment="1">
      <alignment horizontal="center" vertical="center" shrinkToFit="1"/>
    </xf>
    <xf numFmtId="0" fontId="31" fillId="2" borderId="82" xfId="0" applyFont="1" applyFill="1" applyBorder="1" applyAlignment="1">
      <alignment horizontal="center" vertical="center" shrinkToFit="1"/>
    </xf>
    <xf numFmtId="0" fontId="37" fillId="2" borderId="83" xfId="0" applyFont="1" applyFill="1" applyBorder="1" applyAlignment="1">
      <alignment horizontal="left" vertical="center" shrinkToFit="1"/>
    </xf>
    <xf numFmtId="0" fontId="37" fillId="0" borderId="95" xfId="0" applyFont="1" applyBorder="1" applyAlignment="1">
      <alignment horizontal="center" vertical="center" shrinkToFit="1"/>
    </xf>
    <xf numFmtId="0" fontId="31" fillId="0" borderId="96" xfId="0" applyFont="1" applyBorder="1" applyAlignment="1">
      <alignment horizontal="center" vertical="center" shrinkToFit="1"/>
    </xf>
    <xf numFmtId="0" fontId="37" fillId="0" borderId="97" xfId="0" applyFont="1" applyBorder="1" applyAlignment="1">
      <alignment horizontal="left" vertical="center" shrinkToFit="1"/>
    </xf>
    <xf numFmtId="14" fontId="37" fillId="0" borderId="98" xfId="0" applyNumberFormat="1" applyFont="1" applyBorder="1" applyAlignment="1">
      <alignment horizontal="center" vertical="center" shrinkToFit="1"/>
    </xf>
    <xf numFmtId="14" fontId="37" fillId="0" borderId="99" xfId="0" applyNumberFormat="1" applyFont="1" applyBorder="1" applyAlignment="1">
      <alignment horizontal="center" vertical="center" shrinkToFit="1"/>
    </xf>
    <xf numFmtId="14" fontId="37" fillId="0" borderId="100" xfId="0" applyNumberFormat="1" applyFont="1" applyBorder="1" applyAlignment="1">
      <alignment horizontal="center" vertical="center" shrinkToFit="1"/>
    </xf>
    <xf numFmtId="165" fontId="37" fillId="0" borderId="99" xfId="2" applyFont="1" applyBorder="1" applyAlignment="1">
      <alignment horizontal="center" vertical="center" shrinkToFit="1"/>
    </xf>
    <xf numFmtId="3" fontId="39" fillId="0" borderId="101" xfId="0" applyNumberFormat="1" applyFont="1" applyBorder="1" applyAlignment="1">
      <alignment horizontal="center" vertical="center" shrinkToFit="1"/>
    </xf>
    <xf numFmtId="0" fontId="37" fillId="0" borderId="102" xfId="0" applyFont="1" applyBorder="1" applyAlignment="1">
      <alignment horizontal="center" vertical="center" shrinkToFit="1"/>
    </xf>
    <xf numFmtId="0" fontId="31" fillId="0" borderId="103" xfId="0" applyFont="1" applyBorder="1" applyAlignment="1">
      <alignment horizontal="center" vertical="center" shrinkToFit="1"/>
    </xf>
    <xf numFmtId="0" fontId="37" fillId="0" borderId="104" xfId="0" applyFont="1" applyBorder="1" applyAlignment="1">
      <alignment horizontal="left" vertical="center" shrinkToFit="1"/>
    </xf>
    <xf numFmtId="14" fontId="37" fillId="0" borderId="105" xfId="0" applyNumberFormat="1" applyFont="1" applyBorder="1" applyAlignment="1">
      <alignment horizontal="center" vertical="center" shrinkToFit="1"/>
    </xf>
    <xf numFmtId="14" fontId="37" fillId="0" borderId="106" xfId="0" applyNumberFormat="1" applyFont="1" applyBorder="1" applyAlignment="1">
      <alignment horizontal="center" vertical="center" shrinkToFit="1"/>
    </xf>
    <xf numFmtId="14" fontId="37" fillId="0" borderId="107" xfId="0" applyNumberFormat="1" applyFont="1" applyBorder="1" applyAlignment="1">
      <alignment horizontal="center" vertical="center" shrinkToFit="1"/>
    </xf>
    <xf numFmtId="165" fontId="37" fillId="0" borderId="106" xfId="2" applyFont="1" applyBorder="1" applyAlignment="1">
      <alignment horizontal="center" vertical="center" shrinkToFit="1"/>
    </xf>
    <xf numFmtId="3" fontId="39" fillId="0" borderId="108" xfId="0" applyNumberFormat="1" applyFont="1" applyBorder="1" applyAlignment="1">
      <alignment horizontal="center" vertical="center" shrinkToFit="1"/>
    </xf>
    <xf numFmtId="38" fontId="37" fillId="4" borderId="109" xfId="5" applyNumberFormat="1" applyFont="1" applyFill="1" applyBorder="1" applyAlignment="1">
      <alignment horizontal="left" vertical="center" shrinkToFit="1"/>
    </xf>
    <xf numFmtId="0" fontId="31" fillId="0" borderId="79" xfId="0" applyFont="1" applyBorder="1" applyAlignment="1">
      <alignment horizontal="left" vertical="center" shrinkToFit="1"/>
    </xf>
    <xf numFmtId="165" fontId="37" fillId="0" borderId="85" xfId="2" applyFont="1" applyFill="1" applyBorder="1" applyAlignment="1">
      <alignment horizontal="center" vertical="center" shrinkToFit="1"/>
    </xf>
    <xf numFmtId="0" fontId="37" fillId="0" borderId="96" xfId="0" applyFont="1" applyBorder="1" applyAlignment="1">
      <alignment horizontal="center" vertical="center" shrinkToFit="1"/>
    </xf>
    <xf numFmtId="0" fontId="37" fillId="0" borderId="103" xfId="0" applyFont="1" applyBorder="1" applyAlignment="1">
      <alignment horizontal="center" vertical="center" shrinkToFit="1"/>
    </xf>
    <xf numFmtId="3" fontId="39" fillId="0" borderId="110" xfId="0" applyNumberFormat="1" applyFont="1" applyBorder="1" applyAlignment="1">
      <alignment horizontal="center" vertical="center" shrinkToFit="1"/>
    </xf>
    <xf numFmtId="0" fontId="37" fillId="0" borderId="111" xfId="0" applyFont="1" applyBorder="1" applyAlignment="1">
      <alignment horizontal="center" vertical="center" shrinkToFit="1"/>
    </xf>
    <xf numFmtId="0" fontId="31" fillId="0" borderId="112" xfId="0" applyFont="1" applyBorder="1" applyAlignment="1">
      <alignment horizontal="center" vertical="center" shrinkToFit="1"/>
    </xf>
    <xf numFmtId="0" fontId="37" fillId="0" borderId="112" xfId="0" applyFont="1" applyBorder="1" applyAlignment="1">
      <alignment horizontal="left" vertical="center" shrinkToFit="1"/>
    </xf>
    <xf numFmtId="0" fontId="37" fillId="0" borderId="112" xfId="0" applyFont="1" applyBorder="1" applyAlignment="1">
      <alignment vertical="center" shrinkToFit="1"/>
    </xf>
    <xf numFmtId="0" fontId="37" fillId="0" borderId="112" xfId="0" applyFont="1" applyBorder="1" applyAlignment="1">
      <alignment horizontal="center" vertical="center" shrinkToFit="1"/>
    </xf>
    <xf numFmtId="0" fontId="37" fillId="0" borderId="113" xfId="0" applyFont="1" applyBorder="1" applyAlignment="1">
      <alignment horizontal="center" vertical="center" shrinkToFit="1"/>
    </xf>
    <xf numFmtId="0" fontId="37" fillId="0" borderId="114" xfId="0" applyFont="1" applyBorder="1" applyAlignment="1">
      <alignment horizontal="center" vertical="center" shrinkToFit="1"/>
    </xf>
    <xf numFmtId="0" fontId="37" fillId="0" borderId="115" xfId="0" applyFont="1" applyBorder="1" applyAlignment="1">
      <alignment horizontal="center" vertical="center" shrinkToFit="1"/>
    </xf>
    <xf numFmtId="0" fontId="37" fillId="0" borderId="76" xfId="0" applyFont="1" applyBorder="1" applyAlignment="1">
      <alignment horizontal="left" vertical="center" shrinkToFit="1"/>
    </xf>
    <xf numFmtId="0" fontId="37" fillId="0" borderId="115" xfId="0" applyFont="1" applyBorder="1" applyAlignment="1">
      <alignment horizontal="left" vertical="center" shrinkToFit="1"/>
    </xf>
    <xf numFmtId="0" fontId="37" fillId="0" borderId="76" xfId="0" applyFont="1" applyBorder="1" applyAlignment="1">
      <alignment horizontal="center" vertical="center" shrinkToFit="1"/>
    </xf>
    <xf numFmtId="0" fontId="37" fillId="0" borderId="78" xfId="0" applyFont="1" applyBorder="1" applyAlignment="1">
      <alignment horizontal="center" vertical="center" shrinkToFit="1"/>
    </xf>
    <xf numFmtId="0" fontId="31" fillId="0" borderId="93" xfId="0" applyFont="1" applyBorder="1" applyAlignment="1">
      <alignment horizontal="center" vertical="center" shrinkToFit="1"/>
    </xf>
    <xf numFmtId="0" fontId="37" fillId="0" borderId="93" xfId="0" applyFont="1" applyBorder="1" applyAlignment="1">
      <alignment horizontal="left" vertical="center" shrinkToFit="1"/>
    </xf>
    <xf numFmtId="0" fontId="37" fillId="0" borderId="93" xfId="0" applyFont="1" applyBorder="1" applyAlignment="1">
      <alignment horizontal="center" vertical="center" shrinkToFit="1"/>
    </xf>
    <xf numFmtId="0" fontId="37" fillId="7" borderId="116" xfId="0" applyFont="1" applyFill="1" applyBorder="1" applyAlignment="1">
      <alignment horizontal="center" vertical="center"/>
    </xf>
    <xf numFmtId="0" fontId="31" fillId="7" borderId="117" xfId="0" applyFont="1" applyFill="1" applyBorder="1" applyAlignment="1">
      <alignment horizontal="center" vertical="center"/>
    </xf>
    <xf numFmtId="0" fontId="37" fillId="7" borderId="117" xfId="0" applyFont="1" applyFill="1" applyBorder="1" applyAlignment="1">
      <alignment horizontal="left" vertical="center"/>
    </xf>
    <xf numFmtId="0" fontId="37" fillId="7" borderId="117" xfId="0" applyFont="1" applyFill="1" applyBorder="1" applyAlignment="1">
      <alignment horizontal="center" vertical="center"/>
    </xf>
    <xf numFmtId="0" fontId="37" fillId="0" borderId="118" xfId="0" applyFont="1" applyBorder="1" applyAlignment="1">
      <alignment horizontal="center" vertical="center" shrinkToFit="1"/>
    </xf>
    <xf numFmtId="0" fontId="31" fillId="0" borderId="119" xfId="0" applyFont="1" applyBorder="1" applyAlignment="1">
      <alignment horizontal="center" vertical="center" shrinkToFit="1"/>
    </xf>
    <xf numFmtId="0" fontId="37" fillId="0" borderId="120" xfId="0" applyFont="1" applyBorder="1" applyAlignment="1">
      <alignment horizontal="left" vertical="center" shrinkToFit="1"/>
    </xf>
    <xf numFmtId="14" fontId="37" fillId="0" borderId="121" xfId="0" applyNumberFormat="1" applyFont="1" applyBorder="1" applyAlignment="1">
      <alignment horizontal="center" vertical="center" shrinkToFit="1"/>
    </xf>
    <xf numFmtId="14" fontId="37" fillId="0" borderId="122" xfId="0" applyNumberFormat="1" applyFont="1" applyBorder="1" applyAlignment="1">
      <alignment horizontal="center" vertical="center" shrinkToFit="1"/>
    </xf>
    <xf numFmtId="14" fontId="37" fillId="0" borderId="123" xfId="0" applyNumberFormat="1" applyFont="1" applyBorder="1" applyAlignment="1">
      <alignment horizontal="center" vertical="center" shrinkToFit="1"/>
    </xf>
    <xf numFmtId="165" fontId="37" fillId="0" borderId="122" xfId="2" applyFont="1" applyBorder="1" applyAlignment="1">
      <alignment horizontal="center" vertical="center" shrinkToFit="1"/>
    </xf>
    <xf numFmtId="3" fontId="39" fillId="0" borderId="124" xfId="0" applyNumberFormat="1" applyFont="1" applyBorder="1" applyAlignment="1">
      <alignment horizontal="center" vertical="center" shrinkToFit="1"/>
    </xf>
    <xf numFmtId="0" fontId="37" fillId="0" borderId="125" xfId="0" applyFont="1" applyBorder="1" applyAlignment="1">
      <alignment horizontal="center" vertical="center" shrinkToFit="1"/>
    </xf>
    <xf numFmtId="0" fontId="37" fillId="0" borderId="126" xfId="0" applyFont="1" applyBorder="1" applyAlignment="1">
      <alignment horizontal="center" vertical="center" shrinkToFit="1"/>
    </xf>
    <xf numFmtId="0" fontId="37" fillId="0" borderId="127" xfId="0" applyFont="1" applyBorder="1" applyAlignment="1">
      <alignment horizontal="left" vertical="center" shrinkToFit="1"/>
    </xf>
    <xf numFmtId="14" fontId="37" fillId="0" borderId="128" xfId="0" applyNumberFormat="1" applyFont="1" applyBorder="1" applyAlignment="1">
      <alignment horizontal="center" vertical="center" shrinkToFit="1"/>
    </xf>
    <xf numFmtId="14" fontId="37" fillId="0" borderId="129" xfId="0" applyNumberFormat="1" applyFont="1" applyBorder="1" applyAlignment="1">
      <alignment horizontal="center" vertical="center" shrinkToFit="1"/>
    </xf>
    <xf numFmtId="14" fontId="37" fillId="0" borderId="130" xfId="0" applyNumberFormat="1" applyFont="1" applyBorder="1" applyAlignment="1">
      <alignment horizontal="center" vertical="center" shrinkToFit="1"/>
    </xf>
    <xf numFmtId="165" fontId="37" fillId="0" borderId="129" xfId="2" applyFont="1" applyBorder="1" applyAlignment="1">
      <alignment horizontal="center" vertical="center" shrinkToFit="1"/>
    </xf>
    <xf numFmtId="0" fontId="37" fillId="0" borderId="119" xfId="0" applyFont="1" applyBorder="1" applyAlignment="1">
      <alignment horizontal="center" vertical="center" shrinkToFit="1"/>
    </xf>
    <xf numFmtId="0" fontId="37" fillId="0" borderId="102" xfId="0" applyFont="1" applyBorder="1" applyAlignment="1">
      <alignment horizontal="center" vertical="center" shrinkToFit="1"/>
    </xf>
    <xf numFmtId="0" fontId="31" fillId="0" borderId="103" xfId="0" applyFont="1" applyBorder="1" applyAlignment="1">
      <alignment horizontal="center" vertical="center" shrinkToFit="1"/>
    </xf>
    <xf numFmtId="0" fontId="37" fillId="0" borderId="104" xfId="0" applyFont="1" applyBorder="1" applyAlignment="1">
      <alignment horizontal="left" vertical="center" shrinkToFit="1"/>
    </xf>
    <xf numFmtId="14" fontId="37" fillId="0" borderId="105" xfId="0" applyNumberFormat="1" applyFont="1" applyBorder="1" applyAlignment="1">
      <alignment horizontal="center" vertical="center" shrinkToFit="1"/>
    </xf>
    <xf numFmtId="14" fontId="37" fillId="0" borderId="106" xfId="0" applyNumberFormat="1" applyFont="1" applyBorder="1" applyAlignment="1">
      <alignment horizontal="center" vertical="center" shrinkToFit="1"/>
    </xf>
    <xf numFmtId="14" fontId="37" fillId="0" borderId="107" xfId="0" applyNumberFormat="1" applyFont="1" applyBorder="1" applyAlignment="1">
      <alignment horizontal="center" vertical="center" shrinkToFit="1"/>
    </xf>
    <xf numFmtId="0" fontId="37" fillId="0" borderId="106" xfId="0" applyFont="1" applyBorder="1" applyAlignment="1">
      <alignment horizontal="center" vertical="center" shrinkToFit="1"/>
    </xf>
    <xf numFmtId="3" fontId="39" fillId="0" borderId="108" xfId="0" applyNumberFormat="1" applyFont="1" applyBorder="1" applyAlignment="1">
      <alignment horizontal="center" vertical="center" shrinkToFit="1"/>
    </xf>
    <xf numFmtId="0" fontId="37" fillId="7" borderId="131" xfId="0" applyFont="1" applyFill="1" applyBorder="1" applyAlignment="1">
      <alignment horizontal="center" vertical="center"/>
    </xf>
    <xf numFmtId="0" fontId="31" fillId="7" borderId="132" xfId="0" applyFont="1" applyFill="1" applyBorder="1" applyAlignment="1">
      <alignment horizontal="center" vertical="center"/>
    </xf>
    <xf numFmtId="0" fontId="37" fillId="7" borderId="133" xfId="0" applyFont="1" applyFill="1" applyBorder="1" applyAlignment="1">
      <alignment horizontal="left" vertical="center"/>
    </xf>
    <xf numFmtId="14" fontId="37" fillId="7" borderId="134" xfId="0" applyNumberFormat="1" applyFont="1" applyFill="1" applyBorder="1" applyAlignment="1">
      <alignment horizontal="center" vertical="center"/>
    </xf>
    <xf numFmtId="168" fontId="37" fillId="7" borderId="135" xfId="0" applyNumberFormat="1" applyFont="1" applyFill="1" applyBorder="1" applyAlignment="1">
      <alignment horizontal="center" vertical="center"/>
    </xf>
    <xf numFmtId="168" fontId="37" fillId="7" borderId="136" xfId="0" applyNumberFormat="1" applyFont="1" applyFill="1" applyBorder="1" applyAlignment="1">
      <alignment horizontal="center" vertical="center"/>
    </xf>
    <xf numFmtId="0" fontId="37" fillId="7" borderId="135" xfId="0" applyFont="1" applyFill="1" applyBorder="1" applyAlignment="1">
      <alignment horizontal="center" vertical="center"/>
    </xf>
    <xf numFmtId="3" fontId="39" fillId="7" borderId="137" xfId="0" applyNumberFormat="1" applyFont="1" applyFill="1" applyBorder="1" applyAlignment="1">
      <alignment horizontal="center" vertical="center"/>
    </xf>
    <xf numFmtId="38" fontId="37" fillId="4" borderId="138" xfId="5" applyNumberFormat="1" applyFont="1" applyFill="1" applyBorder="1" applyAlignment="1">
      <alignment horizontal="left" vertical="center" shrinkToFit="1"/>
    </xf>
    <xf numFmtId="38" fontId="37" fillId="4" borderId="139" xfId="5" applyNumberFormat="1" applyFont="1" applyFill="1" applyBorder="1" applyAlignment="1">
      <alignment horizontal="left" vertical="center" shrinkToFit="1"/>
    </xf>
    <xf numFmtId="38" fontId="37" fillId="4" borderId="140" xfId="5" applyNumberFormat="1" applyFont="1" applyFill="1" applyBorder="1" applyAlignment="1">
      <alignment horizontal="left" vertical="center" shrinkToFit="1"/>
    </xf>
    <xf numFmtId="38" fontId="37" fillId="4" borderId="89" xfId="5" applyNumberFormat="1" applyFont="1" applyFill="1" applyBorder="1" applyAlignment="1">
      <alignment horizontal="left" vertical="center" shrinkToFit="1"/>
    </xf>
    <xf numFmtId="38" fontId="37" fillId="7" borderId="141" xfId="5" applyNumberFormat="1" applyFont="1" applyFill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165" fontId="40" fillId="0" borderId="0" xfId="2" applyFont="1" applyFill="1" applyAlignment="1">
      <alignment vertical="center"/>
    </xf>
    <xf numFmtId="170" fontId="40" fillId="0" borderId="0" xfId="2" applyNumberFormat="1" applyFont="1" applyFill="1" applyAlignment="1">
      <alignment horizontal="left" vertical="center"/>
    </xf>
    <xf numFmtId="0" fontId="40" fillId="0" borderId="0" xfId="0" applyFont="1">
      <alignment vertical="center"/>
    </xf>
    <xf numFmtId="0" fontId="40" fillId="0" borderId="0" xfId="0" applyFont="1" applyAlignment="1">
      <alignment horizontal="left" vertical="center" shrinkToFit="1"/>
    </xf>
    <xf numFmtId="165" fontId="18" fillId="0" borderId="0" xfId="2" applyFont="1" applyFill="1" applyAlignment="1">
      <alignment vertical="center"/>
    </xf>
    <xf numFmtId="165" fontId="41" fillId="0" borderId="77" xfId="2" applyFont="1" applyFill="1" applyBorder="1" applyAlignment="1">
      <alignment horizontal="centerContinuous" vertical="center"/>
    </xf>
    <xf numFmtId="165" fontId="41" fillId="0" borderId="4" xfId="2" applyFont="1" applyFill="1" applyBorder="1" applyAlignment="1">
      <alignment horizontal="centerContinuous" vertical="center"/>
    </xf>
    <xf numFmtId="165" fontId="41" fillId="0" borderId="49" xfId="2" applyFont="1" applyFill="1" applyBorder="1" applyAlignment="1">
      <alignment horizontal="centerContinuous" vertical="center"/>
    </xf>
    <xf numFmtId="165" fontId="41" fillId="2" borderId="16" xfId="0" applyNumberFormat="1" applyFont="1" applyFill="1" applyBorder="1" applyAlignment="1">
      <alignment horizontal="centerContinuous" vertical="center"/>
    </xf>
    <xf numFmtId="0" fontId="41" fillId="2" borderId="17" xfId="0" applyFont="1" applyFill="1" applyBorder="1" applyAlignment="1">
      <alignment horizontal="centerContinuous" vertical="center"/>
    </xf>
    <xf numFmtId="0" fontId="41" fillId="2" borderId="54" xfId="0" applyFont="1" applyFill="1" applyBorder="1" applyAlignment="1">
      <alignment horizontal="centerContinuous" vertical="center"/>
    </xf>
    <xf numFmtId="165" fontId="41" fillId="0" borderId="27" xfId="2" applyFont="1" applyFill="1" applyBorder="1" applyAlignment="1">
      <alignment horizontal="center" vertical="center" shrinkToFit="1"/>
    </xf>
    <xf numFmtId="165" fontId="41" fillId="0" borderId="73" xfId="2" applyFont="1" applyFill="1" applyBorder="1" applyAlignment="1">
      <alignment horizontal="center" vertical="center" shrinkToFit="1"/>
    </xf>
    <xf numFmtId="165" fontId="41" fillId="0" borderId="50" xfId="2" applyFont="1" applyFill="1" applyBorder="1" applyAlignment="1">
      <alignment horizontal="center" vertical="center" shrinkToFit="1"/>
    </xf>
    <xf numFmtId="0" fontId="41" fillId="6" borderId="65" xfId="0" applyFont="1" applyFill="1" applyBorder="1" applyAlignment="1">
      <alignment horizontal="center" vertical="center" shrinkToFit="1"/>
    </xf>
    <xf numFmtId="0" fontId="41" fillId="6" borderId="31" xfId="0" applyFont="1" applyFill="1" applyBorder="1" applyAlignment="1">
      <alignment horizontal="center" vertical="center" shrinkToFit="1"/>
    </xf>
    <xf numFmtId="0" fontId="41" fillId="6" borderId="73" xfId="0" applyFont="1" applyFill="1" applyBorder="1" applyAlignment="1">
      <alignment horizontal="center" vertical="center" shrinkToFit="1"/>
    </xf>
    <xf numFmtId="0" fontId="41" fillId="6" borderId="88" xfId="0" applyFont="1" applyFill="1" applyBorder="1" applyAlignment="1">
      <alignment horizontal="center" vertical="center" shrinkToFit="1"/>
    </xf>
    <xf numFmtId="165" fontId="40" fillId="0" borderId="142" xfId="2" applyFont="1" applyFill="1" applyBorder="1" applyAlignment="1">
      <alignment vertical="center"/>
    </xf>
    <xf numFmtId="165" fontId="40" fillId="0" borderId="106" xfId="2" applyFont="1" applyFill="1" applyBorder="1" applyAlignment="1">
      <alignment vertical="center"/>
    </xf>
    <xf numFmtId="165" fontId="40" fillId="0" borderId="143" xfId="2" applyFont="1" applyFill="1" applyBorder="1" applyAlignment="1">
      <alignment vertical="center"/>
    </xf>
    <xf numFmtId="0" fontId="42" fillId="6" borderId="78" xfId="0" applyFont="1" applyFill="1" applyBorder="1" applyAlignment="1">
      <alignment horizontal="left" vertical="center"/>
    </xf>
    <xf numFmtId="0" fontId="42" fillId="6" borderId="144" xfId="0" applyFont="1" applyFill="1" applyBorder="1" applyAlignment="1">
      <alignment horizontal="left" vertical="center" shrinkToFit="1"/>
    </xf>
    <xf numFmtId="0" fontId="42" fillId="6" borderId="106" xfId="0" applyFont="1" applyFill="1" applyBorder="1" applyAlignment="1">
      <alignment horizontal="left" vertical="center" shrinkToFit="1"/>
    </xf>
    <xf numFmtId="0" fontId="42" fillId="6" borderId="89" xfId="0" applyFont="1" applyFill="1" applyBorder="1" applyAlignment="1">
      <alignment horizontal="left" vertical="center" shrinkToFit="1"/>
    </xf>
    <xf numFmtId="165" fontId="40" fillId="0" borderId="145" xfId="2" applyFont="1" applyFill="1" applyBorder="1" applyAlignment="1">
      <alignment vertical="center"/>
    </xf>
    <xf numFmtId="165" fontId="40" fillId="0" borderId="85" xfId="2" applyFont="1" applyFill="1" applyBorder="1" applyAlignment="1">
      <alignment vertical="center"/>
    </xf>
    <xf numFmtId="165" fontId="40" fillId="0" borderId="146" xfId="2" applyFont="1" applyFill="1" applyBorder="1" applyAlignment="1">
      <alignment vertical="center"/>
    </xf>
    <xf numFmtId="0" fontId="42" fillId="6" borderId="94" xfId="0" applyFont="1" applyFill="1" applyBorder="1" applyAlignment="1">
      <alignment horizontal="left" vertical="center"/>
    </xf>
    <xf numFmtId="0" fontId="42" fillId="6" borderId="147" xfId="0" applyFont="1" applyFill="1" applyBorder="1" applyAlignment="1">
      <alignment horizontal="left" vertical="center" shrinkToFit="1"/>
    </xf>
    <xf numFmtId="0" fontId="42" fillId="6" borderId="85" xfId="0" applyFont="1" applyFill="1" applyBorder="1" applyAlignment="1">
      <alignment horizontal="left" vertical="center" shrinkToFit="1"/>
    </xf>
    <xf numFmtId="0" fontId="42" fillId="6" borderId="90" xfId="0" applyFont="1" applyFill="1" applyBorder="1" applyAlignment="1">
      <alignment horizontal="left" vertical="center" shrinkToFit="1"/>
    </xf>
    <xf numFmtId="165" fontId="40" fillId="0" borderId="148" xfId="2" applyFont="1" applyFill="1" applyBorder="1" applyAlignment="1">
      <alignment vertical="center"/>
    </xf>
    <xf numFmtId="165" fontId="40" fillId="0" borderId="99" xfId="2" applyFont="1" applyFill="1" applyBorder="1" applyAlignment="1">
      <alignment vertical="center"/>
    </xf>
    <xf numFmtId="165" fontId="40" fillId="0" borderId="149" xfId="2" applyFont="1" applyFill="1" applyBorder="1" applyAlignment="1">
      <alignment vertical="center"/>
    </xf>
    <xf numFmtId="0" fontId="42" fillId="6" borderId="91" xfId="0" applyFont="1" applyFill="1" applyBorder="1" applyAlignment="1">
      <alignment horizontal="left" vertical="center"/>
    </xf>
    <xf numFmtId="0" fontId="42" fillId="6" borderId="150" xfId="0" applyFont="1" applyFill="1" applyBorder="1" applyAlignment="1">
      <alignment horizontal="left" vertical="center" shrinkToFit="1"/>
    </xf>
    <xf numFmtId="0" fontId="42" fillId="6" borderId="99" xfId="0" applyFont="1" applyFill="1" applyBorder="1" applyAlignment="1">
      <alignment horizontal="left" vertical="center" shrinkToFit="1"/>
    </xf>
    <xf numFmtId="0" fontId="42" fillId="6" borderId="109" xfId="0" applyFont="1" applyFill="1" applyBorder="1" applyAlignment="1">
      <alignment horizontal="left" vertical="center" shrinkToFit="1"/>
    </xf>
    <xf numFmtId="165" fontId="40" fillId="0" borderId="52" xfId="2" applyFont="1" applyFill="1" applyBorder="1" applyAlignment="1">
      <alignment vertical="center"/>
    </xf>
    <xf numFmtId="165" fontId="40" fillId="0" borderId="151" xfId="2" applyFont="1" applyFill="1" applyBorder="1" applyAlignment="1">
      <alignment vertical="center"/>
    </xf>
    <xf numFmtId="165" fontId="40" fillId="0" borderId="51" xfId="2" applyFont="1" applyFill="1" applyBorder="1" applyAlignment="1">
      <alignment vertical="center"/>
    </xf>
    <xf numFmtId="0" fontId="42" fillId="6" borderId="114" xfId="0" applyFont="1" applyFill="1" applyBorder="1" applyAlignment="1">
      <alignment horizontal="left" vertical="center"/>
    </xf>
    <xf numFmtId="0" fontId="42" fillId="6" borderId="152" xfId="0" applyFont="1" applyFill="1" applyBorder="1" applyAlignment="1">
      <alignment horizontal="left" vertical="center" shrinkToFit="1"/>
    </xf>
    <xf numFmtId="0" fontId="42" fillId="6" borderId="151" xfId="0" applyFont="1" applyFill="1" applyBorder="1" applyAlignment="1">
      <alignment horizontal="left" vertical="center" shrinkToFit="1"/>
    </xf>
    <xf numFmtId="0" fontId="42" fillId="6" borderId="140" xfId="0" applyFont="1" applyFill="1" applyBorder="1" applyAlignment="1">
      <alignment horizontal="left" vertical="center" shrinkToFit="1"/>
    </xf>
    <xf numFmtId="165" fontId="40" fillId="0" borderId="39" xfId="2" applyFont="1" applyFill="1" applyBorder="1" applyAlignment="1">
      <alignment vertical="center"/>
    </xf>
    <xf numFmtId="165" fontId="40" fillId="0" borderId="74" xfId="2" applyFont="1" applyFill="1" applyBorder="1" applyAlignment="1">
      <alignment vertical="center"/>
    </xf>
    <xf numFmtId="165" fontId="40" fillId="0" borderId="153" xfId="2" applyFont="1" applyFill="1" applyBorder="1" applyAlignment="1">
      <alignment vertical="center"/>
    </xf>
    <xf numFmtId="0" fontId="42" fillId="6" borderId="67" xfId="0" applyFont="1" applyFill="1" applyBorder="1" applyAlignment="1">
      <alignment horizontal="left" vertical="center"/>
    </xf>
    <xf numFmtId="0" fontId="42" fillId="6" borderId="43" xfId="0" applyFont="1" applyFill="1" applyBorder="1" applyAlignment="1">
      <alignment horizontal="left" vertical="center" shrinkToFit="1"/>
    </xf>
    <xf numFmtId="0" fontId="42" fillId="6" borderId="74" xfId="0" applyFont="1" applyFill="1" applyBorder="1" applyAlignment="1">
      <alignment horizontal="left" vertical="center" shrinkToFit="1"/>
    </xf>
    <xf numFmtId="0" fontId="42" fillId="6" borderId="154" xfId="0" applyFont="1" applyFill="1" applyBorder="1" applyAlignment="1">
      <alignment horizontal="left" vertical="center" shrinkToFit="1"/>
    </xf>
    <xf numFmtId="165" fontId="40" fillId="0" borderId="155" xfId="2" applyFont="1" applyFill="1" applyBorder="1" applyAlignment="1">
      <alignment vertical="center"/>
    </xf>
    <xf numFmtId="165" fontId="40" fillId="0" borderId="122" xfId="2" applyFont="1" applyFill="1" applyBorder="1" applyAlignment="1">
      <alignment vertical="center"/>
    </xf>
    <xf numFmtId="165" fontId="40" fillId="0" borderId="156" xfId="2" applyFont="1" applyFill="1" applyBorder="1" applyAlignment="1">
      <alignment vertical="center"/>
    </xf>
    <xf numFmtId="0" fontId="42" fillId="6" borderId="111" xfId="0" applyFont="1" applyFill="1" applyBorder="1" applyAlignment="1">
      <alignment horizontal="left" vertical="center"/>
    </xf>
    <xf numFmtId="0" fontId="42" fillId="6" borderId="157" xfId="0" applyFont="1" applyFill="1" applyBorder="1" applyAlignment="1">
      <alignment horizontal="left" vertical="center" shrinkToFit="1"/>
    </xf>
    <xf numFmtId="0" fontId="42" fillId="6" borderId="122" xfId="0" applyFont="1" applyFill="1" applyBorder="1" applyAlignment="1">
      <alignment horizontal="left" vertical="center" shrinkToFit="1"/>
    </xf>
    <xf numFmtId="0" fontId="42" fillId="6" borderId="138" xfId="0" applyFont="1" applyFill="1" applyBorder="1" applyAlignment="1">
      <alignment horizontal="left" vertical="center" shrinkToFit="1"/>
    </xf>
    <xf numFmtId="165" fontId="40" fillId="0" borderId="158" xfId="2" applyFont="1" applyFill="1" applyBorder="1" applyAlignment="1">
      <alignment vertical="center"/>
    </xf>
    <xf numFmtId="165" fontId="40" fillId="0" borderId="129" xfId="2" applyFont="1" applyFill="1" applyBorder="1" applyAlignment="1">
      <alignment vertical="center"/>
    </xf>
    <xf numFmtId="165" fontId="40" fillId="0" borderId="159" xfId="2" applyFont="1" applyFill="1" applyBorder="1" applyAlignment="1">
      <alignment vertical="center"/>
    </xf>
    <xf numFmtId="0" fontId="42" fillId="6" borderId="160" xfId="0" applyFont="1" applyFill="1" applyBorder="1" applyAlignment="1">
      <alignment horizontal="left" vertical="center"/>
    </xf>
    <xf numFmtId="0" fontId="42" fillId="6" borderId="161" xfId="0" applyFont="1" applyFill="1" applyBorder="1" applyAlignment="1">
      <alignment horizontal="left" vertical="center" shrinkToFit="1"/>
    </xf>
    <xf numFmtId="0" fontId="42" fillId="6" borderId="129" xfId="0" applyFont="1" applyFill="1" applyBorder="1" applyAlignment="1">
      <alignment horizontal="left" vertical="center" shrinkToFit="1"/>
    </xf>
    <xf numFmtId="0" fontId="42" fillId="6" borderId="162" xfId="0" applyFont="1" applyFill="1" applyBorder="1" applyAlignment="1">
      <alignment horizontal="left" vertical="center" shrinkToFit="1"/>
    </xf>
    <xf numFmtId="0" fontId="42" fillId="6" borderId="157" xfId="0" applyFont="1" applyFill="1" applyBorder="1" applyAlignment="1">
      <alignment horizontal="left" vertical="center"/>
    </xf>
    <xf numFmtId="0" fontId="42" fillId="6" borderId="122" xfId="0" applyFont="1" applyFill="1" applyBorder="1" applyAlignment="1">
      <alignment horizontal="left" vertical="center"/>
    </xf>
    <xf numFmtId="0" fontId="42" fillId="6" borderId="138" xfId="0" applyFont="1" applyFill="1" applyBorder="1" applyAlignment="1">
      <alignment horizontal="left" vertical="center"/>
    </xf>
    <xf numFmtId="0" fontId="43" fillId="6" borderId="150" xfId="0" applyFont="1" applyFill="1" applyBorder="1" applyAlignment="1">
      <alignment horizontal="left" vertical="center"/>
    </xf>
    <xf numFmtId="0" fontId="42" fillId="6" borderId="99" xfId="0" applyFont="1" applyFill="1" applyBorder="1" applyAlignment="1">
      <alignment horizontal="left" vertical="center"/>
    </xf>
    <xf numFmtId="0" fontId="42" fillId="6" borderId="109" xfId="0" applyFont="1" applyFill="1" applyBorder="1" applyAlignment="1">
      <alignment horizontal="left" vertical="center"/>
    </xf>
    <xf numFmtId="165" fontId="40" fillId="0" borderId="163" xfId="2" applyFont="1" applyFill="1" applyBorder="1" applyAlignment="1">
      <alignment vertical="center"/>
    </xf>
    <xf numFmtId="165" fontId="40" fillId="0" borderId="164" xfId="2" applyFont="1" applyFill="1" applyBorder="1" applyAlignment="1">
      <alignment vertical="center"/>
    </xf>
    <xf numFmtId="165" fontId="44" fillId="0" borderId="11" xfId="2" applyFont="1" applyFill="1" applyBorder="1" applyAlignment="1">
      <alignment vertical="center"/>
    </xf>
    <xf numFmtId="165" fontId="44" fillId="0" borderId="75" xfId="2" applyFont="1" applyFill="1" applyBorder="1" applyAlignment="1">
      <alignment vertical="center"/>
    </xf>
    <xf numFmtId="165" fontId="44" fillId="0" borderId="10" xfId="2" applyFont="1" applyFill="1" applyBorder="1" applyAlignment="1">
      <alignment vertical="center"/>
    </xf>
    <xf numFmtId="0" fontId="44" fillId="6" borderId="71" xfId="0" applyFont="1" applyFill="1" applyBorder="1" applyAlignment="1">
      <alignment horizontal="left" vertical="center"/>
    </xf>
    <xf numFmtId="0" fontId="44" fillId="6" borderId="35" xfId="0" applyFont="1" applyFill="1" applyBorder="1" applyAlignment="1">
      <alignment horizontal="left" vertical="center"/>
    </xf>
    <xf numFmtId="0" fontId="44" fillId="6" borderId="75" xfId="0" applyFont="1" applyFill="1" applyBorder="1" applyAlignment="1">
      <alignment horizontal="left" vertical="center"/>
    </xf>
    <xf numFmtId="0" fontId="44" fillId="6" borderId="165" xfId="0" applyFont="1" applyFill="1" applyBorder="1" applyAlignment="1">
      <alignment horizontal="left" vertical="center"/>
    </xf>
    <xf numFmtId="0" fontId="40" fillId="0" borderId="0" xfId="0" applyFont="1" applyAlignment="1">
      <alignment horizontal="center" vertical="center"/>
    </xf>
    <xf numFmtId="0" fontId="41" fillId="0" borderId="16" xfId="0" applyFont="1" applyBorder="1" applyAlignment="1">
      <alignment horizontal="centerContinuous" vertical="center"/>
    </xf>
    <xf numFmtId="0" fontId="41" fillId="0" borderId="17" xfId="0" applyFont="1" applyBorder="1" applyAlignment="1">
      <alignment horizontal="centerContinuous" vertical="center"/>
    </xf>
    <xf numFmtId="0" fontId="41" fillId="0" borderId="54" xfId="0" applyFont="1" applyBorder="1" applyAlignment="1">
      <alignment horizontal="centerContinuous" vertical="center"/>
    </xf>
    <xf numFmtId="170" fontId="41" fillId="0" borderId="16" xfId="2" applyNumberFormat="1" applyFont="1" applyFill="1" applyBorder="1" applyAlignment="1">
      <alignment horizontal="centerContinuous" vertical="center"/>
    </xf>
    <xf numFmtId="0" fontId="41" fillId="0" borderId="65" xfId="0" applyFont="1" applyBorder="1" applyAlignment="1">
      <alignment horizontal="center" vertical="center" shrinkToFit="1"/>
    </xf>
    <xf numFmtId="0" fontId="41" fillId="0" borderId="80" xfId="0" applyFont="1" applyBorder="1" applyAlignment="1">
      <alignment horizontal="center" vertical="center" shrinkToFit="1"/>
    </xf>
    <xf numFmtId="0" fontId="41" fillId="0" borderId="88" xfId="0" applyFont="1" applyBorder="1" applyAlignment="1">
      <alignment horizontal="center" vertical="center" shrinkToFit="1"/>
    </xf>
    <xf numFmtId="0" fontId="41" fillId="0" borderId="113" xfId="0" applyFont="1" applyBorder="1" applyAlignment="1">
      <alignment horizontal="center" vertical="center" shrinkToFit="1"/>
    </xf>
    <xf numFmtId="0" fontId="41" fillId="0" borderId="166" xfId="0" applyFont="1" applyBorder="1" applyAlignment="1">
      <alignment horizontal="center" vertical="center" shrinkToFit="1"/>
    </xf>
    <xf numFmtId="0" fontId="41" fillId="0" borderId="21" xfId="0" applyFont="1" applyBorder="1" applyAlignment="1">
      <alignment horizontal="center" vertical="center" shrinkToFit="1"/>
    </xf>
    <xf numFmtId="170" fontId="41" fillId="0" borderId="44" xfId="2" applyNumberFormat="1" applyFont="1" applyFill="1" applyBorder="1" applyAlignment="1">
      <alignment horizontal="center" vertical="center" shrinkToFit="1"/>
    </xf>
    <xf numFmtId="0" fontId="40" fillId="0" borderId="73" xfId="0" applyFont="1" applyBorder="1" applyAlignment="1">
      <alignment horizontal="center" vertical="center" shrinkToFit="1"/>
    </xf>
    <xf numFmtId="0" fontId="42" fillId="0" borderId="78" xfId="0" applyFont="1" applyBorder="1" applyAlignment="1">
      <alignment horizontal="left" vertical="center"/>
    </xf>
    <xf numFmtId="0" fontId="42" fillId="0" borderId="108" xfId="0" applyFont="1" applyBorder="1" applyAlignment="1">
      <alignment horizontal="left" vertical="center"/>
    </xf>
    <xf numFmtId="0" fontId="42" fillId="0" borderId="89" xfId="0" applyFont="1" applyBorder="1" applyAlignment="1">
      <alignment horizontal="left" vertical="center" shrinkToFit="1"/>
    </xf>
    <xf numFmtId="173" fontId="40" fillId="0" borderId="78" xfId="2" applyNumberFormat="1" applyFont="1" applyFill="1" applyBorder="1" applyAlignment="1">
      <alignment horizontal="left" vertical="center"/>
    </xf>
    <xf numFmtId="173" fontId="40" fillId="0" borderId="108" xfId="2" applyNumberFormat="1" applyFont="1" applyFill="1" applyBorder="1" applyAlignment="1">
      <alignment horizontal="left" vertical="center"/>
    </xf>
    <xf numFmtId="173" fontId="40" fillId="0" borderId="105" xfId="2" applyNumberFormat="1" applyFont="1" applyFill="1" applyBorder="1" applyAlignment="1">
      <alignment horizontal="left" vertical="center"/>
    </xf>
    <xf numFmtId="165" fontId="40" fillId="0" borderId="104" xfId="2" applyFont="1" applyFill="1" applyBorder="1" applyAlignment="1">
      <alignment horizontal="left" vertical="center"/>
    </xf>
    <xf numFmtId="170" fontId="40" fillId="0" borderId="106" xfId="2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left" vertical="center"/>
    </xf>
    <xf numFmtId="0" fontId="42" fillId="0" borderId="87" xfId="0" applyFont="1" applyBorder="1" applyAlignment="1">
      <alignment horizontal="left" vertical="center"/>
    </xf>
    <xf numFmtId="0" fontId="42" fillId="0" borderId="90" xfId="0" applyFont="1" applyBorder="1" applyAlignment="1">
      <alignment horizontal="left" vertical="center" shrinkToFit="1"/>
    </xf>
    <xf numFmtId="173" fontId="40" fillId="0" borderId="94" xfId="2" applyNumberFormat="1" applyFont="1" applyFill="1" applyBorder="1" applyAlignment="1">
      <alignment horizontal="left" vertical="center"/>
    </xf>
    <xf numFmtId="173" fontId="40" fillId="0" borderId="87" xfId="2" applyNumberFormat="1" applyFont="1" applyFill="1" applyBorder="1" applyAlignment="1">
      <alignment horizontal="left" vertical="center"/>
    </xf>
    <xf numFmtId="165" fontId="40" fillId="0" borderId="83" xfId="2" applyFont="1" applyFill="1" applyBorder="1" applyAlignment="1">
      <alignment horizontal="left" vertical="center"/>
    </xf>
    <xf numFmtId="170" fontId="40" fillId="0" borderId="85" xfId="2" applyNumberFormat="1" applyFont="1" applyFill="1" applyBorder="1" applyAlignment="1">
      <alignment horizontal="center" vertical="center"/>
    </xf>
    <xf numFmtId="0" fontId="42" fillId="0" borderId="91" xfId="0" applyFont="1" applyBorder="1" applyAlignment="1">
      <alignment horizontal="left" vertical="center"/>
    </xf>
    <xf numFmtId="0" fontId="42" fillId="0" borderId="101" xfId="0" applyFont="1" applyBorder="1" applyAlignment="1">
      <alignment horizontal="left" vertical="center"/>
    </xf>
    <xf numFmtId="0" fontId="42" fillId="0" borderId="109" xfId="0" applyFont="1" applyBorder="1" applyAlignment="1">
      <alignment horizontal="left" vertical="center" shrinkToFit="1"/>
    </xf>
    <xf numFmtId="173" fontId="40" fillId="0" borderId="91" xfId="2" applyNumberFormat="1" applyFont="1" applyFill="1" applyBorder="1" applyAlignment="1">
      <alignment horizontal="left" vertical="center"/>
    </xf>
    <xf numFmtId="173" fontId="40" fillId="0" borderId="101" xfId="2" applyNumberFormat="1" applyFont="1" applyFill="1" applyBorder="1" applyAlignment="1">
      <alignment horizontal="left" vertical="center"/>
    </xf>
    <xf numFmtId="173" fontId="40" fillId="0" borderId="0" xfId="2" applyNumberFormat="1" applyFont="1" applyFill="1" applyBorder="1" applyAlignment="1">
      <alignment horizontal="left" vertical="center"/>
    </xf>
    <xf numFmtId="165" fontId="40" fillId="0" borderId="127" xfId="2" applyFont="1" applyFill="1" applyBorder="1" applyAlignment="1">
      <alignment horizontal="left" vertical="center"/>
    </xf>
    <xf numFmtId="0" fontId="43" fillId="0" borderId="114" xfId="0" applyFont="1" applyBorder="1" applyAlignment="1">
      <alignment horizontal="left" vertical="center"/>
    </xf>
    <xf numFmtId="0" fontId="42" fillId="0" borderId="167" xfId="0" applyFont="1" applyBorder="1" applyAlignment="1">
      <alignment horizontal="left" vertical="center"/>
    </xf>
    <xf numFmtId="0" fontId="42" fillId="0" borderId="140" xfId="0" applyFont="1" applyBorder="1" applyAlignment="1">
      <alignment horizontal="left" vertical="center" shrinkToFit="1"/>
    </xf>
    <xf numFmtId="173" fontId="40" fillId="0" borderId="114" xfId="0" applyNumberFormat="1" applyFont="1" applyBorder="1" applyAlignment="1">
      <alignment horizontal="left" vertical="center"/>
    </xf>
    <xf numFmtId="173" fontId="40" fillId="0" borderId="167" xfId="0" applyNumberFormat="1" applyFont="1" applyBorder="1" applyAlignment="1">
      <alignment horizontal="left" vertical="center"/>
    </xf>
    <xf numFmtId="173" fontId="40" fillId="0" borderId="43" xfId="2" applyNumberFormat="1" applyFont="1" applyFill="1" applyBorder="1" applyAlignment="1">
      <alignment horizontal="left" vertical="center"/>
    </xf>
    <xf numFmtId="165" fontId="40" fillId="0" borderId="60" xfId="2" applyFont="1" applyFill="1" applyBorder="1" applyAlignment="1">
      <alignment horizontal="left" vertical="center"/>
    </xf>
    <xf numFmtId="170" fontId="40" fillId="0" borderId="74" xfId="2" applyNumberFormat="1" applyFont="1" applyFill="1" applyBorder="1" applyAlignment="1">
      <alignment horizontal="center" vertical="center"/>
    </xf>
    <xf numFmtId="0" fontId="42" fillId="0" borderId="67" xfId="0" applyFont="1" applyBorder="1" applyAlignment="1">
      <alignment horizontal="left" vertical="center"/>
    </xf>
    <xf numFmtId="0" fontId="42" fillId="0" borderId="168" xfId="0" applyFont="1" applyBorder="1" applyAlignment="1">
      <alignment horizontal="left" vertical="center"/>
    </xf>
    <xf numFmtId="0" fontId="42" fillId="0" borderId="154" xfId="0" applyFont="1" applyBorder="1" applyAlignment="1">
      <alignment horizontal="left" vertical="center" shrinkToFit="1"/>
    </xf>
    <xf numFmtId="173" fontId="40" fillId="0" borderId="67" xfId="0" applyNumberFormat="1" applyFont="1" applyBorder="1" applyAlignment="1">
      <alignment horizontal="left" vertical="center"/>
    </xf>
    <xf numFmtId="173" fontId="40" fillId="0" borderId="168" xfId="0" applyNumberFormat="1" applyFont="1" applyBorder="1" applyAlignment="1">
      <alignment horizontal="left" vertical="center"/>
    </xf>
    <xf numFmtId="173" fontId="40" fillId="0" borderId="48" xfId="0" applyNumberFormat="1" applyFont="1" applyBorder="1" applyAlignment="1">
      <alignment horizontal="left" vertical="center"/>
    </xf>
    <xf numFmtId="173" fontId="40" fillId="0" borderId="78" xfId="0" applyNumberFormat="1" applyFont="1" applyBorder="1" applyAlignment="1">
      <alignment horizontal="left" vertical="center"/>
    </xf>
    <xf numFmtId="173" fontId="40" fillId="0" borderId="108" xfId="0" applyNumberFormat="1" applyFont="1" applyBorder="1" applyAlignment="1">
      <alignment horizontal="left" vertical="center"/>
    </xf>
    <xf numFmtId="173" fontId="40" fillId="0" borderId="105" xfId="0" applyNumberFormat="1" applyFont="1" applyBorder="1" applyAlignment="1">
      <alignment horizontal="left" vertical="center"/>
    </xf>
    <xf numFmtId="173" fontId="40" fillId="0" borderId="94" xfId="0" applyNumberFormat="1" applyFont="1" applyBorder="1" applyAlignment="1">
      <alignment horizontal="left" vertical="center"/>
    </xf>
    <xf numFmtId="173" fontId="40" fillId="0" borderId="87" xfId="0" applyNumberFormat="1" applyFont="1" applyBorder="1" applyAlignment="1">
      <alignment horizontal="left" vertical="center"/>
    </xf>
    <xf numFmtId="173" fontId="40" fillId="0" borderId="84" xfId="0" applyNumberFormat="1" applyFont="1" applyBorder="1" applyAlignment="1">
      <alignment horizontal="left" vertical="center"/>
    </xf>
    <xf numFmtId="170" fontId="40" fillId="0" borderId="99" xfId="2" applyNumberFormat="1" applyFont="1" applyFill="1" applyBorder="1" applyAlignment="1">
      <alignment horizontal="center" vertical="center"/>
    </xf>
    <xf numFmtId="0" fontId="42" fillId="0" borderId="111" xfId="0" applyFont="1" applyBorder="1" applyAlignment="1">
      <alignment horizontal="left" vertical="center"/>
    </xf>
    <xf numFmtId="0" fontId="42" fillId="0" borderId="124" xfId="0" applyFont="1" applyBorder="1" applyAlignment="1">
      <alignment horizontal="left" vertical="center"/>
    </xf>
    <xf numFmtId="0" fontId="42" fillId="0" borderId="138" xfId="0" applyFont="1" applyBorder="1" applyAlignment="1">
      <alignment horizontal="left" vertical="center" shrinkToFit="1"/>
    </xf>
    <xf numFmtId="173" fontId="40" fillId="0" borderId="111" xfId="0" applyNumberFormat="1" applyFont="1" applyBorder="1" applyAlignment="1">
      <alignment horizontal="left" vertical="center"/>
    </xf>
    <xf numFmtId="173" fontId="40" fillId="0" borderId="124" xfId="0" applyNumberFormat="1" applyFont="1" applyBorder="1" applyAlignment="1">
      <alignment horizontal="left" vertical="center"/>
    </xf>
    <xf numFmtId="173" fontId="40" fillId="0" borderId="121" xfId="0" applyNumberFormat="1" applyFont="1" applyBorder="1" applyAlignment="1">
      <alignment horizontal="left" vertical="center"/>
    </xf>
    <xf numFmtId="165" fontId="40" fillId="0" borderId="120" xfId="2" applyFont="1" applyFill="1" applyBorder="1" applyAlignment="1">
      <alignment horizontal="left" vertical="center"/>
    </xf>
    <xf numFmtId="170" fontId="40" fillId="0" borderId="122" xfId="2" applyNumberFormat="1" applyFont="1" applyFill="1" applyBorder="1" applyAlignment="1">
      <alignment horizontal="center" vertical="center"/>
    </xf>
    <xf numFmtId="173" fontId="40" fillId="0" borderId="91" xfId="0" applyNumberFormat="1" applyFont="1" applyBorder="1" applyAlignment="1">
      <alignment horizontal="left" vertical="center"/>
    </xf>
    <xf numFmtId="173" fontId="40" fillId="0" borderId="101" xfId="0" applyNumberFormat="1" applyFont="1" applyBorder="1" applyAlignment="1">
      <alignment horizontal="left" vertical="center"/>
    </xf>
    <xf numFmtId="173" fontId="40" fillId="0" borderId="98" xfId="0" applyNumberFormat="1" applyFont="1" applyBorder="1" applyAlignment="1">
      <alignment horizontal="left" vertical="center"/>
    </xf>
    <xf numFmtId="165" fontId="40" fillId="0" borderId="97" xfId="2" applyFont="1" applyFill="1" applyBorder="1" applyAlignment="1">
      <alignment horizontal="left" vertical="center"/>
    </xf>
    <xf numFmtId="0" fontId="42" fillId="0" borderId="160" xfId="0" applyFont="1" applyBorder="1" applyAlignment="1">
      <alignment horizontal="left" vertical="center"/>
    </xf>
    <xf numFmtId="0" fontId="42" fillId="0" borderId="110" xfId="0" applyFont="1" applyBorder="1" applyAlignment="1">
      <alignment horizontal="left" vertical="center"/>
    </xf>
    <xf numFmtId="0" fontId="42" fillId="0" borderId="162" xfId="0" applyFont="1" applyBorder="1" applyAlignment="1">
      <alignment horizontal="left" vertical="center" shrinkToFit="1"/>
    </xf>
    <xf numFmtId="173" fontId="40" fillId="0" borderId="160" xfId="0" applyNumberFormat="1" applyFont="1" applyBorder="1" applyAlignment="1">
      <alignment horizontal="left" vertical="center"/>
    </xf>
    <xf numFmtId="173" fontId="40" fillId="0" borderId="110" xfId="0" applyNumberFormat="1" applyFont="1" applyBorder="1" applyAlignment="1">
      <alignment horizontal="left" vertical="center"/>
    </xf>
    <xf numFmtId="173" fontId="40" fillId="0" borderId="128" xfId="0" applyNumberFormat="1" applyFont="1" applyBorder="1" applyAlignment="1">
      <alignment horizontal="left" vertical="center"/>
    </xf>
    <xf numFmtId="170" fontId="40" fillId="0" borderId="129" xfId="2" applyNumberFormat="1" applyFont="1" applyFill="1" applyBorder="1" applyAlignment="1">
      <alignment horizontal="center" vertical="center"/>
    </xf>
    <xf numFmtId="173" fontId="40" fillId="0" borderId="0" xfId="0" applyNumberFormat="1" applyFont="1" applyAlignment="1">
      <alignment horizontal="left" vertical="center"/>
    </xf>
    <xf numFmtId="172" fontId="40" fillId="0" borderId="122" xfId="2" applyNumberFormat="1" applyFont="1" applyFill="1" applyBorder="1" applyAlignment="1">
      <alignment horizontal="center" vertical="center"/>
    </xf>
    <xf numFmtId="172" fontId="40" fillId="0" borderId="85" xfId="2" applyNumberFormat="1" applyFont="1" applyFill="1" applyBorder="1" applyAlignment="1">
      <alignment horizontal="center" vertical="center"/>
    </xf>
    <xf numFmtId="172" fontId="40" fillId="0" borderId="129" xfId="2" applyNumberFormat="1" applyFont="1" applyFill="1" applyBorder="1" applyAlignment="1">
      <alignment horizontal="center" vertical="center"/>
    </xf>
    <xf numFmtId="0" fontId="42" fillId="0" borderId="138" xfId="0" applyFont="1" applyBorder="1" applyAlignment="1">
      <alignment horizontal="left" vertical="center"/>
    </xf>
    <xf numFmtId="165" fontId="45" fillId="0" borderId="122" xfId="2" applyFont="1" applyFill="1" applyBorder="1" applyAlignment="1">
      <alignment horizontal="left" vertical="center" shrinkToFit="1"/>
    </xf>
    <xf numFmtId="0" fontId="42" fillId="0" borderId="109" xfId="0" applyFont="1" applyBorder="1" applyAlignment="1">
      <alignment horizontal="left" vertical="center"/>
    </xf>
    <xf numFmtId="165" fontId="45" fillId="0" borderId="99" xfId="2" applyFont="1" applyFill="1" applyBorder="1" applyAlignment="1">
      <alignment horizontal="left" vertical="center" shrinkToFit="1"/>
    </xf>
    <xf numFmtId="169" fontId="30" fillId="0" borderId="99" xfId="2" applyNumberFormat="1" applyFont="1" applyFill="1" applyBorder="1" applyAlignment="1">
      <alignment horizontal="left" vertical="center" shrinkToFit="1"/>
    </xf>
    <xf numFmtId="0" fontId="44" fillId="0" borderId="71" xfId="0" applyFont="1" applyBorder="1" applyAlignment="1">
      <alignment horizontal="left" vertical="center"/>
    </xf>
    <xf numFmtId="0" fontId="44" fillId="0" borderId="169" xfId="0" applyFont="1" applyBorder="1" applyAlignment="1">
      <alignment horizontal="left" vertical="center"/>
    </xf>
    <xf numFmtId="0" fontId="44" fillId="0" borderId="165" xfId="0" applyFont="1" applyBorder="1" applyAlignment="1">
      <alignment horizontal="left" vertical="center"/>
    </xf>
    <xf numFmtId="0" fontId="44" fillId="0" borderId="12" xfId="0" applyFont="1" applyBorder="1" applyAlignment="1">
      <alignment horizontal="left" vertical="center"/>
    </xf>
    <xf numFmtId="170" fontId="44" fillId="0" borderId="55" xfId="2" applyNumberFormat="1" applyFont="1" applyFill="1" applyBorder="1" applyAlignment="1">
      <alignment horizontal="left" vertical="center"/>
    </xf>
    <xf numFmtId="0" fontId="44" fillId="0" borderId="75" xfId="0" applyFont="1" applyBorder="1" applyAlignment="1">
      <alignment horizontal="left" vertical="center" shrinkToFit="1"/>
    </xf>
    <xf numFmtId="0" fontId="40" fillId="0" borderId="80" xfId="0" applyFont="1" applyBorder="1" applyAlignment="1">
      <alignment horizontal="center" vertical="center" shrinkToFit="1"/>
    </xf>
    <xf numFmtId="0" fontId="40" fillId="0" borderId="88" xfId="0" applyFont="1" applyBorder="1" applyAlignment="1">
      <alignment horizontal="center" vertical="center" shrinkToFit="1"/>
    </xf>
    <xf numFmtId="0" fontId="41" fillId="0" borderId="44" xfId="0" applyFont="1" applyBorder="1" applyAlignment="1">
      <alignment horizontal="center" vertical="center" shrinkToFit="1"/>
    </xf>
    <xf numFmtId="171" fontId="40" fillId="0" borderId="108" xfId="3" applyNumberFormat="1" applyFont="1" applyFill="1" applyBorder="1" applyAlignment="1">
      <alignment horizontal="center" vertical="center"/>
    </xf>
    <xf numFmtId="169" fontId="40" fillId="0" borderId="108" xfId="2" applyNumberFormat="1" applyFont="1" applyFill="1" applyBorder="1" applyAlignment="1">
      <alignment horizontal="center" vertical="center"/>
    </xf>
    <xf numFmtId="169" fontId="40" fillId="0" borderId="89" xfId="2" applyNumberFormat="1" applyFont="1" applyFill="1" applyBorder="1" applyAlignment="1">
      <alignment horizontal="center" vertical="center"/>
    </xf>
    <xf numFmtId="165" fontId="40" fillId="0" borderId="104" xfId="2" applyFont="1" applyFill="1" applyBorder="1" applyAlignment="1">
      <alignment horizontal="left" vertical="center" shrinkToFit="1"/>
    </xf>
    <xf numFmtId="171" fontId="40" fillId="0" borderId="87" xfId="3" applyNumberFormat="1" applyFont="1" applyFill="1" applyBorder="1" applyAlignment="1">
      <alignment horizontal="center" vertical="center"/>
    </xf>
    <xf numFmtId="169" fontId="40" fillId="0" borderId="87" xfId="2" applyNumberFormat="1" applyFont="1" applyFill="1" applyBorder="1" applyAlignment="1">
      <alignment horizontal="center" vertical="center"/>
    </xf>
    <xf numFmtId="169" fontId="40" fillId="0" borderId="90" xfId="2" applyNumberFormat="1" applyFont="1" applyFill="1" applyBorder="1" applyAlignment="1">
      <alignment horizontal="center" vertical="center"/>
    </xf>
    <xf numFmtId="165" fontId="40" fillId="0" borderId="83" xfId="2" applyFont="1" applyFill="1" applyBorder="1" applyAlignment="1">
      <alignment horizontal="left" vertical="center" shrinkToFit="1"/>
    </xf>
    <xf numFmtId="171" fontId="40" fillId="0" borderId="101" xfId="3" applyNumberFormat="1" applyFont="1" applyFill="1" applyBorder="1" applyAlignment="1">
      <alignment horizontal="center" vertical="center"/>
    </xf>
    <xf numFmtId="169" fontId="40" fillId="0" borderId="101" xfId="2" applyNumberFormat="1" applyFont="1" applyFill="1" applyBorder="1" applyAlignment="1">
      <alignment horizontal="center" vertical="center"/>
    </xf>
    <xf numFmtId="169" fontId="40" fillId="0" borderId="109" xfId="2" applyNumberFormat="1" applyFont="1" applyFill="1" applyBorder="1" applyAlignment="1">
      <alignment horizontal="center" vertical="center"/>
    </xf>
    <xf numFmtId="171" fontId="40" fillId="0" borderId="168" xfId="3" applyNumberFormat="1" applyFont="1" applyFill="1" applyBorder="1" applyAlignment="1">
      <alignment horizontal="center" vertical="center"/>
    </xf>
    <xf numFmtId="169" fontId="40" fillId="0" borderId="168" xfId="2" applyNumberFormat="1" applyFont="1" applyFill="1" applyBorder="1" applyAlignment="1">
      <alignment horizontal="center" vertical="center"/>
    </xf>
    <xf numFmtId="169" fontId="40" fillId="0" borderId="154" xfId="2" applyNumberFormat="1" applyFont="1" applyFill="1" applyBorder="1" applyAlignment="1">
      <alignment horizontal="center" vertical="center"/>
    </xf>
    <xf numFmtId="171" fontId="40" fillId="0" borderId="124" xfId="3" applyNumberFormat="1" applyFont="1" applyFill="1" applyBorder="1" applyAlignment="1">
      <alignment horizontal="center" vertical="center"/>
    </xf>
    <xf numFmtId="169" fontId="40" fillId="0" borderId="124" xfId="2" applyNumberFormat="1" applyFont="1" applyFill="1" applyBorder="1" applyAlignment="1">
      <alignment horizontal="center" vertical="center"/>
    </xf>
    <xf numFmtId="169" fontId="40" fillId="0" borderId="138" xfId="2" applyNumberFormat="1" applyFont="1" applyFill="1" applyBorder="1" applyAlignment="1">
      <alignment horizontal="center" vertical="center"/>
    </xf>
    <xf numFmtId="171" fontId="40" fillId="0" borderId="110" xfId="3" applyNumberFormat="1" applyFont="1" applyFill="1" applyBorder="1" applyAlignment="1">
      <alignment horizontal="center" vertical="center"/>
    </xf>
    <xf numFmtId="169" fontId="40" fillId="0" borderId="110" xfId="2" applyNumberFormat="1" applyFont="1" applyFill="1" applyBorder="1" applyAlignment="1">
      <alignment horizontal="center" vertical="center"/>
    </xf>
    <xf numFmtId="169" fontId="40" fillId="0" borderId="162" xfId="2" applyNumberFormat="1" applyFont="1" applyFill="1" applyBorder="1" applyAlignment="1">
      <alignment horizontal="center" vertical="center"/>
    </xf>
    <xf numFmtId="165" fontId="40" fillId="0" borderId="133" xfId="2" applyFont="1" applyFill="1" applyBorder="1" applyAlignment="1">
      <alignment horizontal="left" vertical="center" shrinkToFit="1"/>
    </xf>
    <xf numFmtId="165" fontId="45" fillId="0" borderId="124" xfId="2" applyFont="1" applyFill="1" applyBorder="1" applyAlignment="1">
      <alignment horizontal="left" vertical="center" shrinkToFit="1"/>
    </xf>
    <xf numFmtId="165" fontId="45" fillId="0" borderId="138" xfId="2" applyFont="1" applyFill="1" applyBorder="1" applyAlignment="1">
      <alignment horizontal="left" vertical="center" shrinkToFit="1"/>
    </xf>
    <xf numFmtId="165" fontId="45" fillId="0" borderId="101" xfId="2" applyFont="1" applyFill="1" applyBorder="1" applyAlignment="1">
      <alignment horizontal="left" vertical="center" shrinkToFit="1"/>
    </xf>
    <xf numFmtId="165" fontId="45" fillId="0" borderId="109" xfId="2" applyFont="1" applyFill="1" applyBorder="1" applyAlignment="1">
      <alignment horizontal="left" vertical="center" shrinkToFit="1"/>
    </xf>
    <xf numFmtId="171" fontId="30" fillId="0" borderId="101" xfId="3" applyNumberFormat="1" applyFont="1" applyFill="1" applyBorder="1" applyAlignment="1">
      <alignment horizontal="center" vertical="center" shrinkToFit="1"/>
    </xf>
    <xf numFmtId="165" fontId="30" fillId="0" borderId="101" xfId="2" applyFont="1" applyFill="1" applyBorder="1" applyAlignment="1">
      <alignment horizontal="center" vertical="center" shrinkToFit="1"/>
    </xf>
    <xf numFmtId="165" fontId="30" fillId="0" borderId="109" xfId="2" applyFont="1" applyFill="1" applyBorder="1" applyAlignment="1">
      <alignment horizontal="center" vertical="center" shrinkToFit="1"/>
    </xf>
    <xf numFmtId="0" fontId="44" fillId="0" borderId="169" xfId="0" applyFont="1" applyBorder="1" applyAlignment="1">
      <alignment horizontal="left" vertical="center" shrinkToFit="1"/>
    </xf>
    <xf numFmtId="0" fontId="44" fillId="0" borderId="165" xfId="0" applyFont="1" applyBorder="1" applyAlignment="1">
      <alignment horizontal="left" vertical="center" shrinkToFit="1"/>
    </xf>
    <xf numFmtId="164" fontId="40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 vertical="center"/>
    </xf>
    <xf numFmtId="0" fontId="37" fillId="0" borderId="79" xfId="0" quotePrefix="1" applyFont="1" applyBorder="1" applyAlignment="1">
      <alignment horizontal="left" vertical="center" shrinkToFit="1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41" fillId="2" borderId="3" xfId="0" applyFont="1" applyFill="1" applyBorder="1" applyAlignment="1">
      <alignment horizontal="center" vertical="center"/>
    </xf>
    <xf numFmtId="0" fontId="41" fillId="2" borderId="65" xfId="0" applyFont="1" applyFill="1" applyBorder="1" applyAlignment="1">
      <alignment horizontal="center" vertical="center"/>
    </xf>
    <xf numFmtId="0" fontId="41" fillId="2" borderId="2" xfId="0" applyFont="1" applyFill="1" applyBorder="1" applyAlignment="1">
      <alignment horizontal="center" vertical="center"/>
    </xf>
    <xf numFmtId="165" fontId="40" fillId="2" borderId="103" xfId="2" applyFont="1" applyFill="1" applyBorder="1" applyAlignment="1">
      <alignment horizontal="left" vertical="center"/>
    </xf>
    <xf numFmtId="165" fontId="40" fillId="2" borderId="78" xfId="2" applyFont="1" applyFill="1" applyBorder="1" applyAlignment="1">
      <alignment horizontal="left" vertical="center"/>
    </xf>
    <xf numFmtId="165" fontId="40" fillId="2" borderId="102" xfId="2" applyFont="1" applyFill="1" applyBorder="1" applyAlignment="1">
      <alignment horizontal="left" vertical="center"/>
    </xf>
    <xf numFmtId="0" fontId="40" fillId="2" borderId="102" xfId="0" applyFont="1" applyFill="1" applyBorder="1" applyAlignment="1">
      <alignment horizontal="left" vertical="center"/>
    </xf>
    <xf numFmtId="165" fontId="40" fillId="2" borderId="82" xfId="2" applyFont="1" applyFill="1" applyBorder="1" applyAlignment="1">
      <alignment horizontal="left" vertical="center"/>
    </xf>
    <xf numFmtId="165" fontId="40" fillId="2" borderId="94" xfId="2" applyFont="1" applyFill="1" applyBorder="1" applyAlignment="1">
      <alignment horizontal="left" vertical="center"/>
    </xf>
    <xf numFmtId="165" fontId="40" fillId="2" borderId="81" xfId="2" applyFont="1" applyFill="1" applyBorder="1" applyAlignment="1">
      <alignment horizontal="left" vertical="center"/>
    </xf>
    <xf numFmtId="0" fontId="40" fillId="2" borderId="81" xfId="0" applyFont="1" applyFill="1" applyBorder="1" applyAlignment="1">
      <alignment horizontal="left" vertical="center"/>
    </xf>
    <xf numFmtId="165" fontId="40" fillId="2" borderId="132" xfId="2" applyFont="1" applyFill="1" applyBorder="1" applyAlignment="1">
      <alignment horizontal="left" vertical="center"/>
    </xf>
    <xf numFmtId="165" fontId="40" fillId="2" borderId="116" xfId="2" applyFont="1" applyFill="1" applyBorder="1" applyAlignment="1">
      <alignment horizontal="left" vertical="center"/>
    </xf>
    <xf numFmtId="165" fontId="40" fillId="2" borderId="131" xfId="2" applyFont="1" applyFill="1" applyBorder="1" applyAlignment="1">
      <alignment horizontal="left" vertical="center"/>
    </xf>
    <xf numFmtId="0" fontId="40" fillId="2" borderId="131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0" fillId="0" borderId="170" xfId="0" applyBorder="1">
      <alignment vertical="center"/>
    </xf>
    <xf numFmtId="0" fontId="5" fillId="0" borderId="172" xfId="0" applyFont="1" applyBorder="1" applyAlignment="1">
      <alignment horizontal="center" vertical="center" wrapText="1"/>
    </xf>
    <xf numFmtId="0" fontId="0" fillId="0" borderId="173" xfId="0" applyBorder="1" applyAlignment="1">
      <alignment horizontal="center" vertical="center"/>
    </xf>
    <xf numFmtId="0" fontId="0" fillId="0" borderId="173" xfId="0" applyBorder="1">
      <alignment vertical="center"/>
    </xf>
    <xf numFmtId="0" fontId="0" fillId="0" borderId="174" xfId="0" applyBorder="1">
      <alignment vertical="center"/>
    </xf>
    <xf numFmtId="0" fontId="57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171" xfId="0" applyFont="1" applyBorder="1">
      <alignment vertical="center"/>
    </xf>
    <xf numFmtId="0" fontId="5" fillId="0" borderId="177" xfId="0" applyFont="1" applyBorder="1">
      <alignment vertical="center"/>
    </xf>
    <xf numFmtId="0" fontId="5" fillId="0" borderId="0" xfId="0" applyFont="1" applyBorder="1" applyAlignment="1">
      <alignment horizontal="right" vertical="center"/>
    </xf>
    <xf numFmtId="0" fontId="0" fillId="0" borderId="178" xfId="0" applyBorder="1">
      <alignment vertical="center"/>
    </xf>
    <xf numFmtId="0" fontId="0" fillId="0" borderId="0" xfId="0" applyBorder="1" applyAlignment="1">
      <alignment horizontal="right" vertical="center"/>
    </xf>
    <xf numFmtId="0" fontId="5" fillId="0" borderId="179" xfId="0" applyFont="1" applyBorder="1">
      <alignment vertical="center"/>
    </xf>
    <xf numFmtId="0" fontId="0" fillId="0" borderId="181" xfId="0" applyBorder="1" applyAlignment="1">
      <alignment horizontal="right" vertical="center"/>
    </xf>
    <xf numFmtId="0" fontId="0" fillId="0" borderId="180" xfId="0" applyBorder="1">
      <alignment vertical="center"/>
    </xf>
    <xf numFmtId="0" fontId="5" fillId="0" borderId="182" xfId="0" applyFont="1" applyBorder="1">
      <alignment vertical="center"/>
    </xf>
    <xf numFmtId="0" fontId="5" fillId="0" borderId="184" xfId="0" applyFont="1" applyBorder="1" applyAlignment="1">
      <alignment horizontal="right" vertical="center"/>
    </xf>
    <xf numFmtId="0" fontId="0" fillId="0" borderId="183" xfId="0" applyBorder="1">
      <alignment vertical="center"/>
    </xf>
    <xf numFmtId="0" fontId="0" fillId="0" borderId="192" xfId="0" applyBorder="1">
      <alignment vertical="center"/>
    </xf>
    <xf numFmtId="0" fontId="5" fillId="0" borderId="191" xfId="0" applyFont="1" applyBorder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4" fillId="13" borderId="0" xfId="0" applyFont="1" applyFill="1">
      <alignment vertical="center"/>
    </xf>
    <xf numFmtId="0" fontId="3" fillId="13" borderId="0" xfId="0" applyFont="1" applyFill="1">
      <alignment vertical="center"/>
    </xf>
    <xf numFmtId="0" fontId="0" fillId="13" borderId="0" xfId="0" applyFill="1">
      <alignment vertical="center"/>
    </xf>
    <xf numFmtId="0" fontId="4" fillId="13" borderId="41" xfId="0" applyFont="1" applyFill="1" applyBorder="1">
      <alignment vertical="center"/>
    </xf>
    <xf numFmtId="0" fontId="4" fillId="0" borderId="41" xfId="0" applyFont="1" applyBorder="1">
      <alignment vertical="center"/>
    </xf>
    <xf numFmtId="0" fontId="3" fillId="0" borderId="41" xfId="0" applyFont="1" applyBorder="1">
      <alignment vertical="center"/>
    </xf>
    <xf numFmtId="0" fontId="3" fillId="13" borderId="41" xfId="0" applyFont="1" applyFill="1" applyBorder="1">
      <alignment vertical="center"/>
    </xf>
    <xf numFmtId="0" fontId="0" fillId="13" borderId="41" xfId="0" applyFill="1" applyBorder="1">
      <alignment vertical="center"/>
    </xf>
    <xf numFmtId="0" fontId="0" fillId="0" borderId="41" xfId="0" applyBorder="1">
      <alignment vertical="center"/>
    </xf>
    <xf numFmtId="0" fontId="63" fillId="0" borderId="41" xfId="0" applyFont="1" applyBorder="1">
      <alignment vertical="center"/>
    </xf>
    <xf numFmtId="20" fontId="31" fillId="0" borderId="0" xfId="0" applyNumberFormat="1" applyFont="1">
      <alignment vertical="center"/>
    </xf>
    <xf numFmtId="0" fontId="0" fillId="0" borderId="0" xfId="0">
      <alignment vertical="center"/>
    </xf>
    <xf numFmtId="165" fontId="40" fillId="0" borderId="0" xfId="2" applyFont="1" applyFill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14" fontId="31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3" fillId="6" borderId="63" xfId="0" applyFont="1" applyFill="1" applyBorder="1" applyAlignment="1">
      <alignment horizontal="center" vertical="center"/>
    </xf>
    <xf numFmtId="0" fontId="33" fillId="6" borderId="5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14" fontId="31" fillId="6" borderId="6" xfId="0" applyNumberFormat="1" applyFont="1" applyFill="1" applyBorder="1" applyAlignment="1">
      <alignment horizontal="center" vertical="center"/>
    </xf>
    <xf numFmtId="14" fontId="31" fillId="6" borderId="76" xfId="0" applyNumberFormat="1" applyFont="1" applyFill="1" applyBorder="1" applyAlignment="1">
      <alignment horizontal="center" vertical="center"/>
    </xf>
    <xf numFmtId="14" fontId="31" fillId="6" borderId="36" xfId="0" applyNumberFormat="1" applyFont="1" applyFill="1" applyBorder="1" applyAlignment="1">
      <alignment horizontal="center" vertical="center"/>
    </xf>
    <xf numFmtId="0" fontId="0" fillId="0" borderId="177" xfId="0" applyBorder="1" applyAlignment="1">
      <alignment horizontal="center" vertical="center"/>
    </xf>
    <xf numFmtId="0" fontId="0" fillId="0" borderId="178" xfId="0" applyBorder="1" applyAlignment="1">
      <alignment horizontal="center" vertical="center"/>
    </xf>
    <xf numFmtId="0" fontId="0" fillId="0" borderId="179" xfId="0" applyBorder="1" applyAlignment="1">
      <alignment horizontal="center" vertical="center"/>
    </xf>
    <xf numFmtId="0" fontId="0" fillId="0" borderId="180" xfId="0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>
      <alignment vertical="center"/>
    </xf>
    <xf numFmtId="0" fontId="5" fillId="0" borderId="182" xfId="0" applyFont="1" applyBorder="1">
      <alignment vertical="center"/>
    </xf>
    <xf numFmtId="0" fontId="0" fillId="0" borderId="184" xfId="0" applyBorder="1">
      <alignment vertical="center"/>
    </xf>
    <xf numFmtId="0" fontId="5" fillId="0" borderId="184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82" xfId="0" applyFont="1" applyBorder="1" applyAlignment="1">
      <alignment horizontal="center" vertical="center"/>
    </xf>
    <xf numFmtId="0" fontId="0" fillId="0" borderId="183" xfId="0" applyBorder="1" applyAlignment="1">
      <alignment horizontal="center" vertical="center"/>
    </xf>
    <xf numFmtId="0" fontId="58" fillId="10" borderId="0" xfId="0" applyFont="1" applyFill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9" fillId="11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85" xfId="0" applyFont="1" applyBorder="1" applyAlignment="1">
      <alignment horizontal="center" vertical="center"/>
    </xf>
    <xf numFmtId="0" fontId="0" fillId="0" borderId="186" xfId="0" applyBorder="1" applyAlignment="1">
      <alignment horizontal="center" vertical="center"/>
    </xf>
    <xf numFmtId="0" fontId="0" fillId="0" borderId="187" xfId="0" applyBorder="1" applyAlignment="1">
      <alignment horizontal="center" vertical="center"/>
    </xf>
    <xf numFmtId="0" fontId="0" fillId="0" borderId="188" xfId="0" applyBorder="1" applyAlignment="1">
      <alignment horizontal="center" vertical="center"/>
    </xf>
    <xf numFmtId="0" fontId="0" fillId="0" borderId="189" xfId="0" applyBorder="1" applyAlignment="1">
      <alignment horizontal="center" vertical="center"/>
    </xf>
    <xf numFmtId="0" fontId="0" fillId="0" borderId="190" xfId="0" applyBorder="1" applyAlignment="1">
      <alignment horizontal="center" vertical="center"/>
    </xf>
    <xf numFmtId="0" fontId="5" fillId="0" borderId="191" xfId="0" applyFont="1" applyBorder="1" applyAlignment="1">
      <alignment horizontal="center" vertical="center"/>
    </xf>
    <xf numFmtId="0" fontId="0" fillId="0" borderId="191" xfId="0" applyBorder="1" applyAlignment="1">
      <alignment horizontal="center" vertical="center"/>
    </xf>
    <xf numFmtId="0" fontId="5" fillId="0" borderId="193" xfId="0" applyFont="1" applyBorder="1" applyAlignment="1">
      <alignment horizontal="center" vertical="center"/>
    </xf>
    <xf numFmtId="0" fontId="0" fillId="0" borderId="194" xfId="0" applyBorder="1" applyAlignment="1">
      <alignment horizontal="center" vertical="center"/>
    </xf>
    <xf numFmtId="0" fontId="5" fillId="0" borderId="195" xfId="0" applyFont="1" applyBorder="1" applyAlignment="1">
      <alignment horizontal="center" vertical="center"/>
    </xf>
    <xf numFmtId="0" fontId="0" fillId="0" borderId="196" xfId="0" applyBorder="1" applyAlignment="1">
      <alignment horizontal="center" vertical="center"/>
    </xf>
    <xf numFmtId="0" fontId="58" fillId="11" borderId="0" xfId="0" applyFont="1" applyFill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" fillId="0" borderId="175" xfId="0" applyFont="1" applyBorder="1" applyAlignment="1">
      <alignment horizontal="center" vertical="center" wrapText="1"/>
    </xf>
    <xf numFmtId="0" fontId="0" fillId="0" borderId="176" xfId="0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0" fillId="0" borderId="183" xfId="0" applyBorder="1">
      <alignment vertical="center"/>
    </xf>
    <xf numFmtId="0" fontId="5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21" fillId="0" borderId="19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5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97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64" fillId="0" borderId="0" xfId="0" applyFont="1" applyAlignment="1">
      <alignment horizontal="center" vertical="center"/>
    </xf>
  </cellXfs>
  <cellStyles count="6">
    <cellStyle name="Comma" xfId="1" builtinId="3"/>
    <cellStyle name="Comma [0]" xfId="2" builtinId="6"/>
    <cellStyle name="Hyperlink" xfId="4" builtinId="8"/>
    <cellStyle name="Normal" xfId="0" builtinId="0"/>
    <cellStyle name="Normal 2 23" xfId="5" xr:uid="{00000000-0005-0000-0000-000031000000}"/>
    <cellStyle name="Percent" xfId="3" builtinId="5"/>
  </cellStyles>
  <dxfs count="3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theme="1"/>
      </font>
      <fill>
        <patternFill patternType="solid">
          <bgColor theme="0" tint="-0.249977111117893"/>
        </patternFill>
      </fill>
    </dxf>
    <dxf>
      <font>
        <b/>
        <i val="0"/>
        <color rgb="FFFF0000"/>
      </font>
      <fill>
        <patternFill patternType="solid">
          <bgColor theme="0"/>
        </patternFill>
      </fill>
    </dxf>
    <dxf>
      <font>
        <b/>
        <i val="0"/>
        <color theme="1"/>
      </font>
      <fill>
        <patternFill patternType="solid">
          <bgColor theme="0" tint="-0.249977111117893"/>
        </patternFill>
      </fill>
    </dxf>
    <dxf>
      <font>
        <b/>
        <i val="0"/>
        <color rgb="FFFF0000"/>
      </font>
      <fill>
        <patternFill patternType="solid">
          <bgColor theme="0"/>
        </patternFill>
      </fill>
    </dxf>
    <dxf>
      <font>
        <b/>
        <i val="0"/>
        <color theme="1"/>
      </font>
      <fill>
        <patternFill patternType="solid">
          <bgColor theme="0" tint="-0.249977111117893"/>
        </patternFill>
      </fill>
    </dxf>
    <dxf>
      <font>
        <b/>
        <i val="0"/>
        <color rgb="FFFF0000"/>
      </font>
      <fill>
        <patternFill patternType="solid">
          <bgColor theme="0"/>
        </patternFill>
      </fill>
    </dxf>
    <dxf>
      <font>
        <b/>
        <i val="0"/>
        <color theme="1"/>
      </font>
      <fill>
        <patternFill patternType="solid">
          <bgColor theme="0" tint="-0.249977111117893"/>
        </patternFill>
      </fill>
    </dxf>
    <dxf>
      <font>
        <b/>
        <i val="0"/>
        <color rgb="FFFF0000"/>
      </font>
      <fill>
        <patternFill patternType="solid">
          <bgColor theme="0"/>
        </patternFill>
      </fill>
    </dxf>
    <dxf>
      <font>
        <b/>
        <i val="0"/>
        <color theme="1"/>
      </font>
      <fill>
        <patternFill patternType="solid">
          <bgColor theme="0" tint="-0.249977111117893"/>
        </patternFill>
      </fill>
    </dxf>
    <dxf>
      <font>
        <b/>
        <i val="0"/>
        <color rgb="FFFF0000"/>
      </font>
      <fill>
        <patternFill patternType="solid">
          <bgColor theme="0"/>
        </patternFill>
      </fill>
    </dxf>
    <dxf>
      <font>
        <b/>
        <i val="0"/>
        <color theme="1"/>
      </font>
      <fill>
        <patternFill patternType="solid">
          <bgColor theme="0" tint="-0.249977111117893"/>
        </patternFill>
      </fill>
    </dxf>
    <dxf>
      <font>
        <b/>
        <i val="0"/>
        <color rgb="FFFF0000"/>
      </font>
      <fill>
        <patternFill patternType="solid">
          <bgColor theme="0"/>
        </patternFill>
      </fill>
    </dxf>
    <dxf>
      <font>
        <b/>
        <i val="0"/>
        <color theme="1"/>
      </font>
      <fill>
        <patternFill patternType="solid">
          <bgColor theme="0" tint="-0.249977111117893"/>
        </patternFill>
      </fill>
    </dxf>
    <dxf>
      <font>
        <b/>
        <i val="0"/>
        <color rgb="FFFF0000"/>
      </font>
      <fill>
        <patternFill patternType="solid">
          <bgColor theme="0"/>
        </patternFill>
      </fill>
    </dxf>
    <dxf>
      <font>
        <b/>
        <i val="0"/>
        <color theme="1"/>
      </font>
      <fill>
        <patternFill patternType="solid">
          <bgColor theme="0" tint="-0.249977111117893"/>
        </patternFill>
      </fill>
    </dxf>
    <dxf>
      <font>
        <b/>
        <i val="0"/>
        <color rgb="FFFF0000"/>
      </font>
      <fill>
        <patternFill patternType="solid">
          <bgColor theme="0"/>
        </patternFill>
      </fill>
    </dxf>
    <dxf>
      <font>
        <b/>
        <i val="0"/>
        <color theme="1"/>
      </font>
      <fill>
        <patternFill patternType="solid">
          <bgColor theme="0" tint="-0.249977111117893"/>
        </patternFill>
      </fill>
    </dxf>
    <dxf>
      <font>
        <b/>
        <i val="0"/>
        <color rgb="FFFF0000"/>
      </font>
      <fill>
        <patternFill patternType="solid">
          <bgColor theme="0"/>
        </patternFill>
      </fill>
    </dxf>
    <dxf>
      <font>
        <b/>
        <i val="0"/>
        <color theme="1"/>
      </font>
      <fill>
        <patternFill patternType="solid">
          <bgColor theme="0" tint="-0.249977111117893"/>
        </patternFill>
      </fill>
    </dxf>
    <dxf>
      <font>
        <b/>
        <i val="0"/>
        <color rgb="FFFF0000"/>
      </font>
      <fill>
        <patternFill patternType="solid">
          <bgColor theme="0"/>
        </patternFill>
      </fill>
    </dxf>
    <dxf>
      <font>
        <b/>
        <i val="0"/>
        <color theme="1"/>
      </font>
      <fill>
        <patternFill patternType="solid">
          <bgColor theme="0" tint="-0.249977111117893"/>
        </patternFill>
      </fill>
    </dxf>
    <dxf>
      <font>
        <b/>
        <i val="0"/>
        <color rgb="FFFF0000"/>
      </font>
      <fill>
        <patternFill patternType="solid"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theme="1"/>
      </font>
      <fill>
        <patternFill patternType="solid">
          <bgColor theme="0" tint="-0.249977111117893"/>
        </patternFill>
      </fill>
    </dxf>
    <dxf>
      <font>
        <b/>
        <i val="0"/>
        <color rgb="FFFF0000"/>
      </font>
      <fill>
        <patternFill patternType="solid">
          <bgColor theme="0"/>
        </patternFill>
      </fill>
    </dxf>
    <dxf>
      <font>
        <b/>
        <i val="0"/>
        <color theme="1"/>
      </font>
      <fill>
        <patternFill patternType="solid">
          <bgColor theme="0" tint="-0.249977111117893"/>
        </patternFill>
      </fill>
    </dxf>
    <dxf>
      <font>
        <b/>
        <i val="0"/>
        <color rgb="FFFF0000"/>
      </font>
      <fill>
        <patternFill patternType="solid"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248920</xdr:colOff>
      <xdr:row>309</xdr:row>
      <xdr:rowOff>0</xdr:rowOff>
    </xdr:from>
    <xdr:to>
      <xdr:col>9</xdr:col>
      <xdr:colOff>33937</xdr:colOff>
      <xdr:row>328</xdr:row>
      <xdr:rowOff>76407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795" y="58626375"/>
          <a:ext cx="7297420" cy="3695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295910</xdr:colOff>
      <xdr:row>309</xdr:row>
      <xdr:rowOff>0</xdr:rowOff>
    </xdr:from>
    <xdr:to>
      <xdr:col>8</xdr:col>
      <xdr:colOff>601221</xdr:colOff>
      <xdr:row>328</xdr:row>
      <xdr:rowOff>82122</xdr:rowOff>
    </xdr:to>
    <xdr:pic>
      <xdr:nvPicPr>
        <xdr:cNvPr id="3" name="그림 1" hidden="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438785" y="58626375"/>
          <a:ext cx="7161530" cy="3701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248920</xdr:colOff>
      <xdr:row>309</xdr:row>
      <xdr:rowOff>0</xdr:rowOff>
    </xdr:from>
    <xdr:to>
      <xdr:col>8</xdr:col>
      <xdr:colOff>631066</xdr:colOff>
      <xdr:row>328</xdr:row>
      <xdr:rowOff>76407</xdr:rowOff>
    </xdr:to>
    <xdr:pic>
      <xdr:nvPicPr>
        <xdr:cNvPr id="4" name="Picture 1" hidden="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795" y="58626375"/>
          <a:ext cx="7238365" cy="3695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295910</xdr:colOff>
      <xdr:row>309</xdr:row>
      <xdr:rowOff>0</xdr:rowOff>
    </xdr:from>
    <xdr:to>
      <xdr:col>8</xdr:col>
      <xdr:colOff>643766</xdr:colOff>
      <xdr:row>328</xdr:row>
      <xdr:rowOff>76407</xdr:rowOff>
    </xdr:to>
    <xdr:pic>
      <xdr:nvPicPr>
        <xdr:cNvPr id="5" name="그림 1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438785" y="58626375"/>
          <a:ext cx="7204075" cy="3695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248920</xdr:colOff>
      <xdr:row>309</xdr:row>
      <xdr:rowOff>0</xdr:rowOff>
    </xdr:from>
    <xdr:to>
      <xdr:col>9</xdr:col>
      <xdr:colOff>33937</xdr:colOff>
      <xdr:row>328</xdr:row>
      <xdr:rowOff>76407</xdr:rowOff>
    </xdr:to>
    <xdr:pic>
      <xdr:nvPicPr>
        <xdr:cNvPr id="6" name="Picture 5" hidden="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795" y="58626375"/>
          <a:ext cx="7297420" cy="3695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295910</xdr:colOff>
      <xdr:row>309</xdr:row>
      <xdr:rowOff>0</xdr:rowOff>
    </xdr:from>
    <xdr:to>
      <xdr:col>8</xdr:col>
      <xdr:colOff>601221</xdr:colOff>
      <xdr:row>328</xdr:row>
      <xdr:rowOff>82122</xdr:rowOff>
    </xdr:to>
    <xdr:pic>
      <xdr:nvPicPr>
        <xdr:cNvPr id="7" name="그림 1" hidden="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438785" y="58626375"/>
          <a:ext cx="7161530" cy="3701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248920</xdr:colOff>
      <xdr:row>309</xdr:row>
      <xdr:rowOff>0</xdr:rowOff>
    </xdr:from>
    <xdr:to>
      <xdr:col>8</xdr:col>
      <xdr:colOff>631066</xdr:colOff>
      <xdr:row>328</xdr:row>
      <xdr:rowOff>76407</xdr:rowOff>
    </xdr:to>
    <xdr:pic>
      <xdr:nvPicPr>
        <xdr:cNvPr id="8" name="Picture 1" hidden="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795" y="58626375"/>
          <a:ext cx="7238365" cy="3695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295910</xdr:colOff>
      <xdr:row>309</xdr:row>
      <xdr:rowOff>0</xdr:rowOff>
    </xdr:from>
    <xdr:to>
      <xdr:col>8</xdr:col>
      <xdr:colOff>643766</xdr:colOff>
      <xdr:row>328</xdr:row>
      <xdr:rowOff>76407</xdr:rowOff>
    </xdr:to>
    <xdr:pic>
      <xdr:nvPicPr>
        <xdr:cNvPr id="9" name="그림 1" hidden="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438785" y="58626375"/>
          <a:ext cx="7204075" cy="3695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24</xdr:col>
      <xdr:colOff>231140</xdr:colOff>
      <xdr:row>19</xdr:row>
      <xdr:rowOff>9525</xdr:rowOff>
    </xdr:from>
    <xdr:to>
      <xdr:col>30</xdr:col>
      <xdr:colOff>474980</xdr:colOff>
      <xdr:row>37</xdr:row>
      <xdr:rowOff>62865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8146395" y="3390900"/>
          <a:ext cx="3844290" cy="3482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1100"/>
            <a:t>create a javascript algo where based on the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498101</xdr:colOff>
      <xdr:row>7</xdr:row>
      <xdr:rowOff>0</xdr:rowOff>
    </xdr:from>
    <xdr:to>
      <xdr:col>15</xdr:col>
      <xdr:colOff>0</xdr:colOff>
      <xdr:row>9</xdr:row>
      <xdr:rowOff>115982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8BDF896-4701-4EC8-90F2-A3C7901E2AD5}"/>
            </a:ext>
          </a:extLst>
        </xdr:cNvPr>
        <xdr:cNvCxnSpPr>
          <a:stCxn id="5" idx="0"/>
        </xdr:cNvCxnSpPr>
      </xdr:nvCxnSpPr>
      <xdr:spPr>
        <a:xfrm flipV="1">
          <a:off x="12701307" y="1602441"/>
          <a:ext cx="107017" cy="4969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30816</xdr:colOff>
      <xdr:row>9</xdr:row>
      <xdr:rowOff>115982</xdr:rowOff>
    </xdr:from>
    <xdr:to>
      <xdr:col>16</xdr:col>
      <xdr:colOff>360269</xdr:colOff>
      <xdr:row>13</xdr:row>
      <xdr:rowOff>81243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C197A91-CEEC-4A67-8BD2-04BE14E746C1}"/>
            </a:ext>
          </a:extLst>
        </xdr:cNvPr>
        <xdr:cNvSpPr/>
      </xdr:nvSpPr>
      <xdr:spPr>
        <a:xfrm>
          <a:off x="11628904" y="2099423"/>
          <a:ext cx="2144806" cy="749673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</a:t>
          </a:r>
          <a:r>
            <a:rPr lang="en-US" sz="1100" baseline="0"/>
            <a:t> TIME VALUE WILL SHOW </a:t>
          </a:r>
          <a:br>
            <a:rPr lang="en-US" sz="1100" baseline="0"/>
          </a:br>
          <a:r>
            <a:rPr lang="en-US" sz="1100" baseline="0"/>
            <a:t>WHEN USER SCAN THE PRODUCT ITEM TO WORK WITH </a:t>
          </a:r>
          <a:endParaRPr lang="en-US" sz="1100"/>
        </a:p>
      </xdr:txBody>
    </xdr:sp>
    <xdr:clientData/>
  </xdr:twoCellAnchor>
  <xdr:twoCellAnchor>
    <xdr:from>
      <xdr:col>2</xdr:col>
      <xdr:colOff>161925</xdr:colOff>
      <xdr:row>12</xdr:row>
      <xdr:rowOff>28575</xdr:rowOff>
    </xdr:from>
    <xdr:to>
      <xdr:col>3</xdr:col>
      <xdr:colOff>9525</xdr:colOff>
      <xdr:row>15</xdr:row>
      <xdr:rowOff>38100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A7EE2DE-A890-4F9B-9636-7692783198CD}"/>
            </a:ext>
          </a:extLst>
        </xdr:cNvPr>
        <xdr:cNvCxnSpPr/>
      </xdr:nvCxnSpPr>
      <xdr:spPr>
        <a:xfrm flipH="1">
          <a:off x="1381125" y="2533650"/>
          <a:ext cx="45720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381000</xdr:colOff>
      <xdr:row>15</xdr:row>
      <xdr:rowOff>47625</xdr:rowOff>
    </xdr:from>
    <xdr:to>
      <xdr:col>3</xdr:col>
      <xdr:colOff>409575</xdr:colOff>
      <xdr:row>19</xdr:row>
      <xdr:rowOff>47625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FA5B74E-EEC6-4ADC-9CAF-AD509DCD9EB2}"/>
            </a:ext>
          </a:extLst>
        </xdr:cNvPr>
        <xdr:cNvSpPr txBox="1"/>
      </xdr:nvSpPr>
      <xdr:spPr>
        <a:xfrm>
          <a:off x="381000" y="3133725"/>
          <a:ext cx="1857375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FIX PLAN CREATED BY</a:t>
          </a:r>
          <a:br>
            <a:rPr lang="en-US" sz="1100" baseline="0"/>
          </a:br>
          <a:r>
            <a:rPr lang="en-US" sz="1100" baseline="0"/>
            <a:t>PLANNER</a:t>
          </a:r>
          <a:br>
            <a:rPr lang="en-US" sz="1100" baseline="0"/>
          </a:br>
          <a:r>
            <a:rPr lang="en-US" sz="1100" baseline="0"/>
            <a:t>-HE/SHE </a:t>
          </a:r>
          <a:endParaRPr lang="en-US" sz="1100"/>
        </a:p>
      </xdr:txBody>
    </xdr:sp>
    <xdr:clientData/>
  </xdr:twoCellAnchor>
  <xdr:twoCellAnchor>
    <xdr:from>
      <xdr:col>4</xdr:col>
      <xdr:colOff>390525</xdr:colOff>
      <xdr:row>15</xdr:row>
      <xdr:rowOff>95249</xdr:rowOff>
    </xdr:from>
    <xdr:to>
      <xdr:col>8</xdr:col>
      <xdr:colOff>381000</xdr:colOff>
      <xdr:row>27</xdr:row>
      <xdr:rowOff>9524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49FBE48-5997-4D67-A6E5-035CE6AC90AE}"/>
            </a:ext>
          </a:extLst>
        </xdr:cNvPr>
        <xdr:cNvSpPr txBox="1"/>
      </xdr:nvSpPr>
      <xdr:spPr>
        <a:xfrm>
          <a:off x="3762375" y="3181349"/>
          <a:ext cx="2933700" cy="2200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-&gt; BASE</a:t>
          </a:r>
          <a:r>
            <a:rPr lang="en-US" sz="1100" baseline="0"/>
            <a:t> ON THIS, THE PRIORITY PLAN IS NOT  always ALIGN WITH THE ACTUAL PLAN, </a:t>
          </a:r>
        </a:p>
        <a:p>
          <a:br>
            <a:rPr lang="en-US" sz="1100" baseline="0"/>
          </a:br>
          <a:r>
            <a:rPr lang="en-US" sz="1100" baseline="0"/>
            <a:t>-&gt;  IN ORDER TO GET ACTUAL PLAN, THE OPERATOR OR  LINE LEADERS</a:t>
          </a:r>
          <a:br>
            <a:rPr lang="en-US" sz="1100" baseline="0"/>
          </a:br>
          <a:r>
            <a:rPr lang="en-US" sz="1100" baseline="0"/>
            <a:t>HAVE ABILITY TO SET THEIR</a:t>
          </a:r>
          <a:br>
            <a:rPr lang="en-US" sz="1100" baseline="0"/>
          </a:br>
          <a:r>
            <a:rPr lang="en-US" sz="1100" baseline="0"/>
            <a:t>OWN PRIORITY AND PROCESS</a:t>
          </a:r>
          <a:br>
            <a:rPr lang="en-US" sz="1100" baseline="0"/>
          </a:br>
          <a:br>
            <a:rPr lang="en-US" sz="1100" baseline="0"/>
          </a:br>
          <a:r>
            <a:rPr lang="en-US" sz="1100" baseline="0"/>
            <a:t>-&gt; THE PROCESS PLAN PER MINs it will depends on user scan start and end</a:t>
          </a:r>
        </a:p>
        <a:p>
          <a:endParaRPr lang="en-US" sz="1100" baseline="0"/>
        </a:p>
        <a:p>
          <a:r>
            <a:rPr lang="en-US" sz="1100" baseline="0"/>
            <a:t>-&gt; </a:t>
          </a:r>
          <a:endParaRPr lang="en-US" sz="1100"/>
        </a:p>
      </xdr:txBody>
    </xdr:sp>
    <xdr:clientData/>
  </xdr:twoCellAnchor>
  <xdr:twoCellAnchor>
    <xdr:from>
      <xdr:col>4</xdr:col>
      <xdr:colOff>476250</xdr:colOff>
      <xdr:row>11</xdr:row>
      <xdr:rowOff>19050</xdr:rowOff>
    </xdr:from>
    <xdr:to>
      <xdr:col>7</xdr:col>
      <xdr:colOff>0</xdr:colOff>
      <xdr:row>15</xdr:row>
      <xdr:rowOff>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F349C25-348D-4198-A2FE-E1B56FCA99A1}"/>
            </a:ext>
          </a:extLst>
        </xdr:cNvPr>
        <xdr:cNvSpPr txBox="1"/>
      </xdr:nvSpPr>
      <xdr:spPr>
        <a:xfrm>
          <a:off x="3848100" y="2324100"/>
          <a:ext cx="1857375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BARCODED INPUT</a:t>
          </a:r>
          <a:r>
            <a:rPr lang="en-US" sz="1100" baseline="0"/>
            <a:t> OF THE USER WHEN THE PLANNER DISTRIBUTE THEN</a:t>
          </a:r>
          <a:br>
            <a:rPr lang="en-US" sz="1100" baseline="0"/>
          </a:br>
          <a:r>
            <a:rPr lang="en-US" sz="1100" baseline="0"/>
            <a:t>QRCODE PLAN</a:t>
          </a:r>
          <a:endParaRPr lang="en-US" sz="1100"/>
        </a:p>
      </xdr:txBody>
    </xdr:sp>
    <xdr:clientData/>
  </xdr:twoCellAnchor>
  <xdr:twoCellAnchor>
    <xdr:from>
      <xdr:col>10</xdr:col>
      <xdr:colOff>885826</xdr:colOff>
      <xdr:row>27</xdr:row>
      <xdr:rowOff>142877</xdr:rowOff>
    </xdr:from>
    <xdr:to>
      <xdr:col>11</xdr:col>
      <xdr:colOff>19051</xdr:colOff>
      <xdr:row>30</xdr:row>
      <xdr:rowOff>180974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40E248A-85F3-4ED8-8FEB-7091350A14CB}"/>
            </a:ext>
          </a:extLst>
        </xdr:cNvPr>
        <xdr:cNvCxnSpPr>
          <a:stCxn id="32" idx="0"/>
        </xdr:cNvCxnSpPr>
      </xdr:nvCxnSpPr>
      <xdr:spPr>
        <a:xfrm flipV="1">
          <a:off x="8420101" y="5553077"/>
          <a:ext cx="247650" cy="6381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114301</xdr:colOff>
      <xdr:row>30</xdr:row>
      <xdr:rowOff>180974</xdr:rowOff>
    </xdr:from>
    <xdr:to>
      <xdr:col>12</xdr:col>
      <xdr:colOff>38101</xdr:colOff>
      <xdr:row>44</xdr:row>
      <xdr:rowOff>85725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79859DE-A1EF-4C4C-A8B0-913D29E5D0F8}"/>
            </a:ext>
          </a:extLst>
        </xdr:cNvPr>
        <xdr:cNvSpPr txBox="1"/>
      </xdr:nvSpPr>
      <xdr:spPr>
        <a:xfrm>
          <a:off x="7038976" y="6191249"/>
          <a:ext cx="2762250" cy="2571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Take Note</a:t>
          </a:r>
          <a:r>
            <a:rPr lang="en-US" sz="1100" baseline="0"/>
            <a:t> : THIS MODULE IS FOR QRCODE </a:t>
          </a:r>
        </a:p>
        <a:p>
          <a:r>
            <a:rPr lang="en-US" sz="1100" baseline="0"/>
            <a:t>                    AND USER MANAGEMENT</a:t>
          </a:r>
          <a:br>
            <a:rPr lang="en-US" sz="1100" baseline="0"/>
          </a:br>
          <a:r>
            <a:rPr lang="en-US" sz="1100" baseline="0"/>
            <a:t>-&gt; IF THE USER ARE AVAILABLE THE HE CAN</a:t>
          </a:r>
          <a:br>
            <a:rPr lang="en-US" sz="1100" baseline="0"/>
          </a:br>
          <a:r>
            <a:rPr lang="en-US" sz="1100" baseline="0"/>
            <a:t>      CREATE THIS SCANNING PROCESS</a:t>
          </a:r>
          <a:br>
            <a:rPr lang="en-US" sz="1100" baseline="0"/>
          </a:br>
          <a:r>
            <a:rPr lang="en-US" sz="1100" baseline="0"/>
            <a:t>-&gt; IF THE USER AREN'T available, the other</a:t>
          </a:r>
          <a:br>
            <a:rPr lang="en-US" sz="1100" baseline="0"/>
          </a:br>
          <a:r>
            <a:rPr lang="en-US" sz="1100" baseline="0"/>
            <a:t>   user  having login their account can access </a:t>
          </a:r>
          <a:br>
            <a:rPr lang="en-US" sz="1100" baseline="0"/>
          </a:br>
          <a:r>
            <a:rPr lang="en-US" sz="1100" baseline="0"/>
            <a:t>    the remaining task of this user</a:t>
          </a:r>
          <a:br>
            <a:rPr lang="en-US" sz="1100" baseline="0"/>
          </a:br>
          <a:r>
            <a:rPr lang="en-US" sz="1100" baseline="0"/>
            <a:t>-&gt; using qr-code if user scan this qrcode</a:t>
          </a:r>
          <a:br>
            <a:rPr lang="en-US" sz="1100" baseline="0"/>
          </a:br>
          <a:r>
            <a:rPr lang="en-US" sz="1100" baseline="0"/>
            <a:t>   align his data then it pop the respective</a:t>
          </a:r>
          <a:br>
            <a:rPr lang="en-US" sz="1100" baseline="0"/>
          </a:br>
          <a:r>
            <a:rPr lang="en-US" sz="1100" baseline="0"/>
            <a:t>    task.</a:t>
          </a:r>
          <a:br>
            <a:rPr lang="en-US" sz="1100" baseline="0"/>
          </a:br>
          <a:r>
            <a:rPr lang="en-US" sz="1100" baseline="0"/>
            <a:t>   -&gt; if the current user scan other qrcode</a:t>
          </a:r>
          <a:br>
            <a:rPr lang="en-US" sz="1100" baseline="0"/>
          </a:br>
          <a:r>
            <a:rPr lang="en-US" sz="1100" baseline="0"/>
            <a:t>       it will show the accet or reject task with</a:t>
          </a:r>
          <a:br>
            <a:rPr lang="en-US" sz="1100" baseline="0"/>
          </a:br>
          <a:r>
            <a:rPr lang="en-US" sz="1100" baseline="0"/>
            <a:t>      details of plan and drawing and name of</a:t>
          </a:r>
          <a:br>
            <a:rPr lang="en-US" sz="1100" baseline="0"/>
          </a:br>
          <a:r>
            <a:rPr lang="en-US" sz="1100" baseline="0"/>
            <a:t>     that  P.I.C</a:t>
          </a:r>
          <a:endParaRPr lang="en-US" sz="1100"/>
        </a:p>
      </xdr:txBody>
    </xdr:sp>
    <xdr:clientData/>
  </xdr:twoCellAnchor>
  <xdr:twoCellAnchor>
    <xdr:from>
      <xdr:col>14</xdr:col>
      <xdr:colOff>9525</xdr:colOff>
      <xdr:row>24</xdr:row>
      <xdr:rowOff>28575</xdr:rowOff>
    </xdr:from>
    <xdr:to>
      <xdr:col>16</xdr:col>
      <xdr:colOff>19050</xdr:colOff>
      <xdr:row>29</xdr:row>
      <xdr:rowOff>97491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1F22780-EFD8-4829-872E-04A81FC1E28B}"/>
            </a:ext>
          </a:extLst>
        </xdr:cNvPr>
        <xdr:cNvCxnSpPr>
          <a:endCxn id="48" idx="1"/>
        </xdr:cNvCxnSpPr>
      </xdr:nvCxnSpPr>
      <xdr:spPr>
        <a:xfrm>
          <a:off x="10935260" y="4959163"/>
          <a:ext cx="1219761" cy="10774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27</xdr:row>
      <xdr:rowOff>161925</xdr:rowOff>
    </xdr:from>
    <xdr:to>
      <xdr:col>19</xdr:col>
      <xdr:colOff>276225</xdr:colOff>
      <xdr:row>31</xdr:row>
      <xdr:rowOff>66675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3FA703A8-E3DA-4892-913A-0935F36621D8}"/>
            </a:ext>
          </a:extLst>
        </xdr:cNvPr>
        <xdr:cNvSpPr txBox="1"/>
      </xdr:nvSpPr>
      <xdr:spPr>
        <a:xfrm>
          <a:off x="12220575" y="5591175"/>
          <a:ext cx="2219325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_&gt;</a:t>
          </a:r>
          <a:r>
            <a:rPr lang="en-US" sz="1100" baseline="0"/>
            <a:t>  this set of process can be select</a:t>
          </a:r>
          <a:br>
            <a:rPr lang="en-US" sz="1100" baseline="0"/>
          </a:br>
          <a:r>
            <a:rPr lang="en-US" sz="1100" baseline="0"/>
            <a:t>  it will create another section for executing The IN an out</a:t>
          </a:r>
          <a:endParaRPr lang="en-US" sz="1100"/>
        </a:p>
      </xdr:txBody>
    </xdr:sp>
    <xdr:clientData/>
  </xdr:twoCellAnchor>
  <xdr:twoCellAnchor>
    <xdr:from>
      <xdr:col>7</xdr:col>
      <xdr:colOff>0</xdr:colOff>
      <xdr:row>10</xdr:row>
      <xdr:rowOff>171450</xdr:rowOff>
    </xdr:from>
    <xdr:to>
      <xdr:col>8</xdr:col>
      <xdr:colOff>9525</xdr:colOff>
      <xdr:row>13</xdr:row>
      <xdr:rowOff>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6B12F054-5BCA-4AC2-B866-ECF20DBF689E}"/>
            </a:ext>
          </a:extLst>
        </xdr:cNvPr>
        <xdr:cNvCxnSpPr>
          <a:stCxn id="17" idx="3"/>
        </xdr:cNvCxnSpPr>
      </xdr:nvCxnSpPr>
      <xdr:spPr>
        <a:xfrm flipV="1">
          <a:off x="5705475" y="2286000"/>
          <a:ext cx="61912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12</xdr:row>
      <xdr:rowOff>47625</xdr:rowOff>
    </xdr:from>
    <xdr:to>
      <xdr:col>9</xdr:col>
      <xdr:colOff>266700</xdr:colOff>
      <xdr:row>15</xdr:row>
      <xdr:rowOff>161924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309A0F5E-AF87-4560-8C11-D523CEE0517D}"/>
            </a:ext>
          </a:extLst>
        </xdr:cNvPr>
        <xdr:cNvCxnSpPr/>
      </xdr:nvCxnSpPr>
      <xdr:spPr>
        <a:xfrm flipV="1">
          <a:off x="5229225" y="2581275"/>
          <a:ext cx="1962150" cy="6953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161925</xdr:colOff>
      <xdr:row>25</xdr:row>
      <xdr:rowOff>47625</xdr:rowOff>
    </xdr:from>
    <xdr:to>
      <xdr:col>26</xdr:col>
      <xdr:colOff>0</xdr:colOff>
      <xdr:row>27</xdr:row>
      <xdr:rowOff>47625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9BA87BC1-078C-455E-A77F-2A9A80C6B712}"/>
            </a:ext>
          </a:extLst>
        </xdr:cNvPr>
        <xdr:cNvSpPr/>
      </xdr:nvSpPr>
      <xdr:spPr>
        <a:xfrm>
          <a:off x="17249775" y="5105400"/>
          <a:ext cx="1057275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SUBMIT</a:t>
          </a:r>
        </a:p>
      </xdr:txBody>
    </xdr:sp>
    <xdr:clientData/>
  </xdr:twoCellAnchor>
  <xdr:twoCellAnchor>
    <xdr:from>
      <xdr:col>26</xdr:col>
      <xdr:colOff>152400</xdr:colOff>
      <xdr:row>25</xdr:row>
      <xdr:rowOff>28575</xdr:rowOff>
    </xdr:from>
    <xdr:to>
      <xdr:col>27</xdr:col>
      <xdr:colOff>600075</xdr:colOff>
      <xdr:row>27</xdr:row>
      <xdr:rowOff>28575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6011E13E-3F41-46D4-902C-AD4823DF0694}"/>
            </a:ext>
          </a:extLst>
        </xdr:cNvPr>
        <xdr:cNvSpPr/>
      </xdr:nvSpPr>
      <xdr:spPr>
        <a:xfrm>
          <a:off x="18459450" y="5086350"/>
          <a:ext cx="1057275" cy="39052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CANCEL</a:t>
          </a:r>
        </a:p>
      </xdr:txBody>
    </xdr:sp>
    <xdr:clientData/>
  </xdr:twoCellAnchor>
  <xdr:twoCellAnchor>
    <xdr:from>
      <xdr:col>26</xdr:col>
      <xdr:colOff>0</xdr:colOff>
      <xdr:row>26</xdr:row>
      <xdr:rowOff>16566</xdr:rowOff>
    </xdr:from>
    <xdr:to>
      <xdr:col>29</xdr:col>
      <xdr:colOff>596348</xdr:colOff>
      <xdr:row>26</xdr:row>
      <xdr:rowOff>51766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8044BF32-7222-4327-84CD-663714E147E7}"/>
            </a:ext>
          </a:extLst>
        </xdr:cNvPr>
        <xdr:cNvCxnSpPr>
          <a:stCxn id="53" idx="3"/>
        </xdr:cNvCxnSpPr>
      </xdr:nvCxnSpPr>
      <xdr:spPr>
        <a:xfrm flipV="1">
          <a:off x="18387391" y="5251175"/>
          <a:ext cx="2435087" cy="35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32</xdr:col>
      <xdr:colOff>244929</xdr:colOff>
      <xdr:row>17</xdr:row>
      <xdr:rowOff>136071</xdr:rowOff>
    </xdr:from>
    <xdr:to>
      <xdr:col>39</xdr:col>
      <xdr:colOff>4063</xdr:colOff>
      <xdr:row>28</xdr:row>
      <xdr:rowOff>103143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9109DEE7-9587-4D79-ABF5-F5F4D0CE1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88500" y="3619500"/>
          <a:ext cx="5904762" cy="2171429"/>
        </a:xfrm>
        <a:prstGeom prst="rect">
          <a:avLst/>
        </a:prstGeom>
      </xdr:spPr>
    </xdr:pic>
    <xdr:clientData/>
  </xdr:twoCellAnchor>
  <xdr:twoCellAnchor>
    <xdr:from>
      <xdr:col>20</xdr:col>
      <xdr:colOff>403412</xdr:colOff>
      <xdr:row>13</xdr:row>
      <xdr:rowOff>156882</xdr:rowOff>
    </xdr:from>
    <xdr:to>
      <xdr:col>28</xdr:col>
      <xdr:colOff>291353</xdr:colOff>
      <xdr:row>29</xdr:row>
      <xdr:rowOff>89647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7E16DFDF-C02A-4A30-AA35-6C8F65C08023}"/>
            </a:ext>
          </a:extLst>
        </xdr:cNvPr>
        <xdr:cNvSpPr/>
      </xdr:nvSpPr>
      <xdr:spPr>
        <a:xfrm>
          <a:off x="15094324" y="2924735"/>
          <a:ext cx="4616823" cy="310403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276225</xdr:colOff>
      <xdr:row>21</xdr:row>
      <xdr:rowOff>128868</xdr:rowOff>
    </xdr:from>
    <xdr:to>
      <xdr:col>20</xdr:col>
      <xdr:colOff>403412</xdr:colOff>
      <xdr:row>29</xdr:row>
      <xdr:rowOff>97491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C39F3BE0-32F7-4E59-8E4B-3FB6C9699815}"/>
            </a:ext>
          </a:extLst>
        </xdr:cNvPr>
        <xdr:cNvCxnSpPr>
          <a:stCxn id="48" idx="3"/>
          <a:endCxn id="59" idx="1"/>
        </xdr:cNvCxnSpPr>
      </xdr:nvCxnSpPr>
      <xdr:spPr>
        <a:xfrm flipV="1">
          <a:off x="14362019" y="4476750"/>
          <a:ext cx="732305" cy="15598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5604</xdr:colOff>
      <xdr:row>2</xdr:row>
      <xdr:rowOff>0</xdr:rowOff>
    </xdr:from>
    <xdr:to>
      <xdr:col>35</xdr:col>
      <xdr:colOff>392207</xdr:colOff>
      <xdr:row>3</xdr:row>
      <xdr:rowOff>11204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26A6B5BB-43E9-46DD-AEBB-65E4D9D17606}"/>
            </a:ext>
          </a:extLst>
        </xdr:cNvPr>
        <xdr:cNvCxnSpPr>
          <a:endCxn id="76" idx="0"/>
        </xdr:cNvCxnSpPr>
      </xdr:nvCxnSpPr>
      <xdr:spPr>
        <a:xfrm flipH="1">
          <a:off x="26821280" y="403412"/>
          <a:ext cx="386603" cy="2241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437030</xdr:colOff>
      <xdr:row>2</xdr:row>
      <xdr:rowOff>33617</xdr:rowOff>
    </xdr:from>
    <xdr:to>
      <xdr:col>36</xdr:col>
      <xdr:colOff>526676</xdr:colOff>
      <xdr:row>3</xdr:row>
      <xdr:rowOff>11204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2F8383FB-6F97-49CB-810E-FBD2D10AE671}"/>
            </a:ext>
          </a:extLst>
        </xdr:cNvPr>
        <xdr:cNvCxnSpPr>
          <a:endCxn id="77" idx="0"/>
        </xdr:cNvCxnSpPr>
      </xdr:nvCxnSpPr>
      <xdr:spPr>
        <a:xfrm>
          <a:off x="27252706" y="437029"/>
          <a:ext cx="874058" cy="190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1109382</xdr:colOff>
      <xdr:row>3</xdr:row>
      <xdr:rowOff>11204</xdr:rowOff>
    </xdr:from>
    <xdr:to>
      <xdr:col>35</xdr:col>
      <xdr:colOff>470648</xdr:colOff>
      <xdr:row>9</xdr:row>
      <xdr:rowOff>67234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B1FA02A6-3964-4F38-962E-648517EE8A89}"/>
            </a:ext>
          </a:extLst>
        </xdr:cNvPr>
        <xdr:cNvSpPr txBox="1"/>
      </xdr:nvSpPr>
      <xdr:spPr>
        <a:xfrm>
          <a:off x="26356235" y="627528"/>
          <a:ext cx="930089" cy="14231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VALIDATE IF</a:t>
          </a:r>
          <a:br>
            <a:rPr lang="en-US" sz="1100"/>
          </a:br>
          <a:r>
            <a:rPr lang="en-US" sz="1100"/>
            <a:t>THIS</a:t>
          </a:r>
          <a:r>
            <a:rPr lang="en-US" sz="1100" baseline="0"/>
            <a:t> OPERATOR SELECT HIS DESIGNATED</a:t>
          </a:r>
          <a:br>
            <a:rPr lang="en-US" sz="1100" baseline="0"/>
          </a:br>
          <a:r>
            <a:rPr lang="en-US" sz="1100" baseline="0"/>
            <a:t>OPERATOPN</a:t>
          </a:r>
          <a:br>
            <a:rPr lang="en-US" sz="1100" baseline="0"/>
          </a:br>
          <a:r>
            <a:rPr lang="en-US" sz="1100" baseline="0"/>
            <a:t>TRUE THEN PROCEED</a:t>
          </a:r>
          <a:endParaRPr lang="en-US" sz="1100"/>
        </a:p>
      </xdr:txBody>
    </xdr:sp>
    <xdr:clientData/>
  </xdr:twoCellAnchor>
  <xdr:twoCellAnchor>
    <xdr:from>
      <xdr:col>35</xdr:col>
      <xdr:colOff>784411</xdr:colOff>
      <xdr:row>3</xdr:row>
      <xdr:rowOff>11204</xdr:rowOff>
    </xdr:from>
    <xdr:to>
      <xdr:col>37</xdr:col>
      <xdr:colOff>448235</xdr:colOff>
      <xdr:row>8</xdr:row>
      <xdr:rowOff>78440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B7CD9DD9-68B2-499F-84CC-E3428B680E34}"/>
            </a:ext>
          </a:extLst>
        </xdr:cNvPr>
        <xdr:cNvSpPr txBox="1"/>
      </xdr:nvSpPr>
      <xdr:spPr>
        <a:xfrm>
          <a:off x="27600087" y="627528"/>
          <a:ext cx="1053354" cy="12438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ERROR</a:t>
          </a:r>
          <a:br>
            <a:rPr lang="en-US" sz="1100"/>
          </a:br>
          <a:r>
            <a:rPr lang="en-US" sz="1100"/>
            <a:t>USER CAN'T START</a:t>
          </a:r>
          <a:r>
            <a:rPr lang="en-US" sz="1100" baseline="0"/>
            <a:t> SCAN </a:t>
          </a:r>
          <a:br>
            <a:rPr lang="en-US" sz="1100" baseline="0"/>
          </a:br>
          <a:r>
            <a:rPr lang="en-US" sz="1100" baseline="0"/>
            <a:t>INVALID DESIGNATION PROCESS</a:t>
          </a:r>
          <a:endParaRPr lang="en-US" sz="1100"/>
        </a:p>
      </xdr:txBody>
    </xdr:sp>
    <xdr:clientData/>
  </xdr:twoCellAnchor>
  <xdr:twoCellAnchor>
    <xdr:from>
      <xdr:col>24</xdr:col>
      <xdr:colOff>161925</xdr:colOff>
      <xdr:row>42</xdr:row>
      <xdr:rowOff>47625</xdr:rowOff>
    </xdr:from>
    <xdr:to>
      <xdr:col>26</xdr:col>
      <xdr:colOff>0</xdr:colOff>
      <xdr:row>44</xdr:row>
      <xdr:rowOff>47625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94CF44EC-A79C-4A98-9FE9-0C66B4DC51C0}"/>
            </a:ext>
          </a:extLst>
        </xdr:cNvPr>
        <xdr:cNvSpPr/>
      </xdr:nvSpPr>
      <xdr:spPr>
        <a:xfrm>
          <a:off x="18572389" y="5191125"/>
          <a:ext cx="1062718" cy="3946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SUBMIT</a:t>
          </a:r>
        </a:p>
      </xdr:txBody>
    </xdr:sp>
    <xdr:clientData/>
  </xdr:twoCellAnchor>
  <xdr:twoCellAnchor>
    <xdr:from>
      <xdr:col>26</xdr:col>
      <xdr:colOff>84364</xdr:colOff>
      <xdr:row>42</xdr:row>
      <xdr:rowOff>110218</xdr:rowOff>
    </xdr:from>
    <xdr:to>
      <xdr:col>27</xdr:col>
      <xdr:colOff>532039</xdr:colOff>
      <xdr:row>44</xdr:row>
      <xdr:rowOff>110218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8D58E1F5-E7EE-4BC2-A940-BAD5A0F78575}"/>
            </a:ext>
          </a:extLst>
        </xdr:cNvPr>
        <xdr:cNvSpPr/>
      </xdr:nvSpPr>
      <xdr:spPr>
        <a:xfrm>
          <a:off x="19719471" y="8573861"/>
          <a:ext cx="1141639" cy="3810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CANCEL</a:t>
          </a:r>
        </a:p>
      </xdr:txBody>
    </xdr:sp>
    <xdr:clientData/>
  </xdr:twoCellAnchor>
  <xdr:twoCellAnchor>
    <xdr:from>
      <xdr:col>29</xdr:col>
      <xdr:colOff>272143</xdr:colOff>
      <xdr:row>35</xdr:row>
      <xdr:rowOff>163286</xdr:rowOff>
    </xdr:from>
    <xdr:to>
      <xdr:col>33</xdr:col>
      <xdr:colOff>285750</xdr:colOff>
      <xdr:row>43</xdr:row>
      <xdr:rowOff>108857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22442504-06F5-43E5-B552-A1A8AB3987A0}"/>
            </a:ext>
          </a:extLst>
        </xdr:cNvPr>
        <xdr:cNvSpPr txBox="1"/>
      </xdr:nvSpPr>
      <xdr:spPr>
        <a:xfrm>
          <a:off x="21934714" y="7252607"/>
          <a:ext cx="2789465" cy="15103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HERE</a:t>
          </a:r>
          <a:r>
            <a:rPr lang="en-US" sz="1100" baseline="0"/>
            <a:t> WHEN USER </a:t>
          </a:r>
          <a:br>
            <a:rPr lang="en-US" sz="1100" baseline="0"/>
          </a:br>
          <a:endParaRPr lang="en-US" sz="1100"/>
        </a:p>
      </xdr:txBody>
    </xdr:sp>
    <xdr:clientData/>
  </xdr:twoCellAnchor>
  <xdr:twoCellAnchor>
    <xdr:from>
      <xdr:col>28</xdr:col>
      <xdr:colOff>27214</xdr:colOff>
      <xdr:row>36</xdr:row>
      <xdr:rowOff>149678</xdr:rowOff>
    </xdr:from>
    <xdr:to>
      <xdr:col>29</xdr:col>
      <xdr:colOff>272143</xdr:colOff>
      <xdr:row>39</xdr:row>
      <xdr:rowOff>115661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9EA09EDC-3A00-4DE5-812C-438FEDA865FC}"/>
            </a:ext>
          </a:extLst>
        </xdr:cNvPr>
        <xdr:cNvCxnSpPr>
          <a:stCxn id="85" idx="1"/>
        </xdr:cNvCxnSpPr>
      </xdr:nvCxnSpPr>
      <xdr:spPr>
        <a:xfrm flipH="1" flipV="1">
          <a:off x="21077464" y="7443107"/>
          <a:ext cx="857250" cy="5646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</xdr:row>
      <xdr:rowOff>9524</xdr:rowOff>
    </xdr:from>
    <xdr:to>
      <xdr:col>9</xdr:col>
      <xdr:colOff>38100</xdr:colOff>
      <xdr:row>9</xdr:row>
      <xdr:rowOff>38099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DD9F07-0173-4F68-A536-88F28629487B}"/>
            </a:ext>
          </a:extLst>
        </xdr:cNvPr>
        <xdr:cNvSpPr txBox="1"/>
      </xdr:nvSpPr>
      <xdr:spPr>
        <a:xfrm>
          <a:off x="876300" y="771524"/>
          <a:ext cx="1600200" cy="9810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PMMS</a:t>
          </a:r>
        </a:p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(Mold data encoding)</a:t>
          </a:r>
        </a:p>
      </xdr:txBody>
    </xdr:sp>
    <xdr:clientData/>
  </xdr:twoCellAnchor>
  <xdr:twoCellAnchor>
    <xdr:from>
      <xdr:col>6</xdr:col>
      <xdr:colOff>447674</xdr:colOff>
      <xdr:row>14</xdr:row>
      <xdr:rowOff>123825</xdr:rowOff>
    </xdr:from>
    <xdr:to>
      <xdr:col>8</xdr:col>
      <xdr:colOff>438149</xdr:colOff>
      <xdr:row>17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34706DE-5FA5-4939-9E13-D588D327849F}"/>
            </a:ext>
          </a:extLst>
        </xdr:cNvPr>
        <xdr:cNvSpPr txBox="1"/>
      </xdr:nvSpPr>
      <xdr:spPr>
        <a:xfrm>
          <a:off x="1057274" y="2790825"/>
          <a:ext cx="1209675" cy="533400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LOGIN MODULE</a:t>
          </a:r>
        </a:p>
      </xdr:txBody>
    </xdr:sp>
    <xdr:clientData/>
  </xdr:twoCellAnchor>
  <xdr:twoCellAnchor>
    <xdr:from>
      <xdr:col>7</xdr:col>
      <xdr:colOff>442912</xdr:colOff>
      <xdr:row>9</xdr:row>
      <xdr:rowOff>38099</xdr:rowOff>
    </xdr:from>
    <xdr:to>
      <xdr:col>7</xdr:col>
      <xdr:colOff>457200</xdr:colOff>
      <xdr:row>14</xdr:row>
      <xdr:rowOff>123825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AA15065-D470-4722-B653-44ED72A0E4B9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1662112" y="1752599"/>
          <a:ext cx="14288" cy="10382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225755</xdr:colOff>
      <xdr:row>20</xdr:row>
      <xdr:rowOff>45770</xdr:rowOff>
    </xdr:from>
    <xdr:to>
      <xdr:col>13</xdr:col>
      <xdr:colOff>73355</xdr:colOff>
      <xdr:row>24</xdr:row>
      <xdr:rowOff>64819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8CD7454-A1F2-45A2-A79D-0BB0C0CD5207}"/>
            </a:ext>
          </a:extLst>
        </xdr:cNvPr>
        <xdr:cNvSpPr txBox="1"/>
      </xdr:nvSpPr>
      <xdr:spPr>
        <a:xfrm>
          <a:off x="3256437" y="3756809"/>
          <a:ext cx="1666009" cy="761257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QRCODE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MANAGEMENT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428625</xdr:colOff>
      <xdr:row>17</xdr:row>
      <xdr:rowOff>85725</xdr:rowOff>
    </xdr:from>
    <xdr:to>
      <xdr:col>7</xdr:col>
      <xdr:colOff>442912</xdr:colOff>
      <xdr:row>22</xdr:row>
      <xdr:rowOff>171450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F13404A-FD50-4CFB-A7D5-48FBDC078076}"/>
            </a:ext>
          </a:extLst>
        </xdr:cNvPr>
        <xdr:cNvCxnSpPr>
          <a:stCxn id="3" idx="2"/>
          <a:endCxn id="14" idx="0"/>
        </xdr:cNvCxnSpPr>
      </xdr:nvCxnSpPr>
      <xdr:spPr>
        <a:xfrm flipH="1">
          <a:off x="1647825" y="3324225"/>
          <a:ext cx="14287" cy="10382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22</xdr:row>
      <xdr:rowOff>171450</xdr:rowOff>
    </xdr:from>
    <xdr:to>
      <xdr:col>9</xdr:col>
      <xdr:colOff>47625</xdr:colOff>
      <xdr:row>27</xdr:row>
      <xdr:rowOff>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203DAC8-A80E-4874-B846-674BFF5DFC46}"/>
            </a:ext>
          </a:extLst>
        </xdr:cNvPr>
        <xdr:cNvSpPr txBox="1"/>
      </xdr:nvSpPr>
      <xdr:spPr>
        <a:xfrm>
          <a:off x="809625" y="4362450"/>
          <a:ext cx="167640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PO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REGISTRATION,</a:t>
          </a:r>
          <a:b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DRAWING,</a:t>
          </a:r>
          <a:b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MOLD PLANNING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6</xdr:col>
      <xdr:colOff>247650</xdr:colOff>
      <xdr:row>29</xdr:row>
      <xdr:rowOff>180975</xdr:rowOff>
    </xdr:from>
    <xdr:to>
      <xdr:col>9</xdr:col>
      <xdr:colOff>0</xdr:colOff>
      <xdr:row>34</xdr:row>
      <xdr:rowOff>9525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C5E5404-C07A-4820-9895-FBCF6414D06B}"/>
            </a:ext>
          </a:extLst>
        </xdr:cNvPr>
        <xdr:cNvSpPr txBox="1"/>
      </xdr:nvSpPr>
      <xdr:spPr>
        <a:xfrm>
          <a:off x="857250" y="5705475"/>
          <a:ext cx="158115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SYSTEM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GENERATE </a:t>
          </a:r>
          <a:b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PRINTABLE QRCODE </a:t>
          </a:r>
          <a:b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W/ MOLD PLAN </a:t>
          </a:r>
        </a:p>
        <a:p>
          <a:pPr algn="ctr"/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INFORMATION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428625</xdr:colOff>
      <xdr:row>27</xdr:row>
      <xdr:rowOff>0</xdr:rowOff>
    </xdr:from>
    <xdr:to>
      <xdr:col>7</xdr:col>
      <xdr:colOff>428625</xdr:colOff>
      <xdr:row>29</xdr:row>
      <xdr:rowOff>180975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B0C85E6F-C6B6-424D-8345-D652E59BDD7A}"/>
            </a:ext>
          </a:extLst>
        </xdr:cNvPr>
        <xdr:cNvCxnSpPr>
          <a:stCxn id="14" idx="2"/>
          <a:endCxn id="20" idx="0"/>
        </xdr:cNvCxnSpPr>
      </xdr:nvCxnSpPr>
      <xdr:spPr>
        <a:xfrm>
          <a:off x="1647825" y="5143500"/>
          <a:ext cx="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321500</xdr:colOff>
      <xdr:row>13</xdr:row>
      <xdr:rowOff>159822</xdr:rowOff>
    </xdr:from>
    <xdr:to>
      <xdr:col>26</xdr:col>
      <xdr:colOff>74220</xdr:colOff>
      <xdr:row>36</xdr:row>
      <xdr:rowOff>62841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356A81D4-643E-469C-ADE1-7739507A7B35}"/>
            </a:ext>
          </a:extLst>
        </xdr:cNvPr>
        <xdr:cNvSpPr txBox="1"/>
      </xdr:nvSpPr>
      <xdr:spPr>
        <a:xfrm>
          <a:off x="10625818" y="2571997"/>
          <a:ext cx="2177266" cy="4170714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MOLD PROCESS</a:t>
          </a:r>
          <a:b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STATION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23</xdr:col>
      <xdr:colOff>10638</xdr:colOff>
      <xdr:row>16</xdr:row>
      <xdr:rowOff>115537</xdr:rowOff>
    </xdr:from>
    <xdr:to>
      <xdr:col>25</xdr:col>
      <xdr:colOff>318036</xdr:colOff>
      <xdr:row>32</xdr:row>
      <xdr:rowOff>163162</xdr:rowOff>
    </xdr:to>
    <xdr:grpSp>
      <xdr:nvGrpSpPr>
        <xdr:cNvPr id="86" name="Group 85">
          <a:extLst>
            <a:ext uri="{FF2B5EF4-FFF2-40B4-BE49-F238E27FC236}">
              <a16:creationId xmlns:a16="http://schemas.microsoft.com/office/drawing/2014/main" id="{9A9B46ED-5282-4E10-8F07-068B7032F4C5}"/>
            </a:ext>
          </a:extLst>
        </xdr:cNvPr>
        <xdr:cNvGrpSpPr/>
      </xdr:nvGrpSpPr>
      <xdr:grpSpPr>
        <a:xfrm>
          <a:off x="14031438" y="3163537"/>
          <a:ext cx="1526598" cy="3095625"/>
          <a:chOff x="5362575" y="1476375"/>
          <a:chExt cx="1533525" cy="3095625"/>
        </a:xfrm>
      </xdr:grpSpPr>
      <xdr:sp macro="" textlink="">
        <xdr:nvSpPr>
          <xdr:cNvPr id="71" name="TextBox 70">
            <a:extLst>
              <a:ext uri="{FF2B5EF4-FFF2-40B4-BE49-F238E27FC236}">
                <a16:creationId xmlns:a16="http://schemas.microsoft.com/office/drawing/2014/main" id="{289C1466-8008-4196-9C99-AE3E8397E098}"/>
              </a:ext>
            </a:extLst>
          </xdr:cNvPr>
          <xdr:cNvSpPr txBox="1"/>
        </xdr:nvSpPr>
        <xdr:spPr>
          <a:xfrm>
            <a:off x="5362575" y="1476375"/>
            <a:ext cx="1533525" cy="352425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/>
              <a:t>DESIGN </a:t>
            </a:r>
          </a:p>
        </xdr:txBody>
      </xdr:sp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id="{95C0D163-0296-4C55-AE62-509915FD875C}"/>
              </a:ext>
            </a:extLst>
          </xdr:cNvPr>
          <xdr:cNvSpPr txBox="1"/>
        </xdr:nvSpPr>
        <xdr:spPr>
          <a:xfrm>
            <a:off x="5362575" y="2025015"/>
            <a:ext cx="1533525" cy="352425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/>
              <a:t>CAM</a:t>
            </a:r>
          </a:p>
        </xdr:txBody>
      </xdr:sp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id="{FD9BCE79-EFFD-4D37-AB41-46DA8D98A66F}"/>
              </a:ext>
            </a:extLst>
          </xdr:cNvPr>
          <xdr:cNvSpPr txBox="1"/>
        </xdr:nvSpPr>
        <xdr:spPr>
          <a:xfrm>
            <a:off x="5362575" y="2573655"/>
            <a:ext cx="1533525" cy="352425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/>
              <a:t>CNC</a:t>
            </a:r>
          </a:p>
        </xdr:txBody>
      </xdr:sp>
      <xdr:sp macro="" textlink="">
        <xdr:nvSpPr>
          <xdr:cNvPr id="81" name="TextBox 80">
            <a:extLst>
              <a:ext uri="{FF2B5EF4-FFF2-40B4-BE49-F238E27FC236}">
                <a16:creationId xmlns:a16="http://schemas.microsoft.com/office/drawing/2014/main" id="{F98B1AF6-6372-435A-A958-DC4E3111A53C}"/>
              </a:ext>
            </a:extLst>
          </xdr:cNvPr>
          <xdr:cNvSpPr txBox="1"/>
        </xdr:nvSpPr>
        <xdr:spPr>
          <a:xfrm>
            <a:off x="5362575" y="3122295"/>
            <a:ext cx="1533525" cy="352425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/>
              <a:t>MILLING</a:t>
            </a:r>
          </a:p>
        </xdr:txBody>
      </xdr:sp>
      <xdr:sp macro="" textlink="">
        <xdr:nvSpPr>
          <xdr:cNvPr id="82" name="TextBox 81">
            <a:extLst>
              <a:ext uri="{FF2B5EF4-FFF2-40B4-BE49-F238E27FC236}">
                <a16:creationId xmlns:a16="http://schemas.microsoft.com/office/drawing/2014/main" id="{6C23903B-195D-4D31-BC58-E545C63412A7}"/>
              </a:ext>
            </a:extLst>
          </xdr:cNvPr>
          <xdr:cNvSpPr txBox="1"/>
        </xdr:nvSpPr>
        <xdr:spPr>
          <a:xfrm>
            <a:off x="5362575" y="3670935"/>
            <a:ext cx="1533525" cy="352425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/>
              <a:t>GRINDING</a:t>
            </a:r>
          </a:p>
        </xdr:txBody>
      </xdr:sp>
      <xdr:sp macro="" textlink="">
        <xdr:nvSpPr>
          <xdr:cNvPr id="83" name="TextBox 82">
            <a:extLst>
              <a:ext uri="{FF2B5EF4-FFF2-40B4-BE49-F238E27FC236}">
                <a16:creationId xmlns:a16="http://schemas.microsoft.com/office/drawing/2014/main" id="{4FD3AD3D-1F6B-427F-ABCF-F5CCC46FD180}"/>
              </a:ext>
            </a:extLst>
          </xdr:cNvPr>
          <xdr:cNvSpPr txBox="1"/>
        </xdr:nvSpPr>
        <xdr:spPr>
          <a:xfrm>
            <a:off x="5362575" y="4219575"/>
            <a:ext cx="1533525" cy="352425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/>
              <a:t>etc....</a:t>
            </a:r>
          </a:p>
        </xdr:txBody>
      </xdr:sp>
    </xdr:grpSp>
    <xdr:clientData/>
  </xdr:twoCellAnchor>
  <xdr:twoCellAnchor>
    <xdr:from>
      <xdr:col>23</xdr:col>
      <xdr:colOff>10638</xdr:colOff>
      <xdr:row>17</xdr:row>
      <xdr:rowOff>101690</xdr:rowOff>
    </xdr:from>
    <xdr:to>
      <xdr:col>23</xdr:col>
      <xdr:colOff>23338</xdr:colOff>
      <xdr:row>20</xdr:row>
      <xdr:rowOff>79643</xdr:rowOff>
    </xdr:to>
    <xdr:cxnSp macro="">
      <xdr:nvCxnSpPr>
        <xdr:cNvPr id="89" name="Connector: Curved 88">
          <a:extLst>
            <a:ext uri="{FF2B5EF4-FFF2-40B4-BE49-F238E27FC236}">
              <a16:creationId xmlns:a16="http://schemas.microsoft.com/office/drawing/2014/main" id="{7CA8E7C1-6DD0-4AEF-8AA1-33F46C54A854}"/>
            </a:ext>
          </a:extLst>
        </xdr:cNvPr>
        <xdr:cNvCxnSpPr>
          <a:stCxn id="71" idx="1"/>
          <a:endCxn id="79" idx="1"/>
        </xdr:cNvCxnSpPr>
      </xdr:nvCxnSpPr>
      <xdr:spPr>
        <a:xfrm rot="10800000" flipV="1">
          <a:off x="10921093" y="3256073"/>
          <a:ext cx="12700" cy="534609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10638</xdr:colOff>
      <xdr:row>20</xdr:row>
      <xdr:rowOff>79643</xdr:rowOff>
    </xdr:from>
    <xdr:to>
      <xdr:col>23</xdr:col>
      <xdr:colOff>23338</xdr:colOff>
      <xdr:row>23</xdr:row>
      <xdr:rowOff>57596</xdr:rowOff>
    </xdr:to>
    <xdr:cxnSp macro="">
      <xdr:nvCxnSpPr>
        <xdr:cNvPr id="91" name="Connector: Curved 90">
          <a:extLst>
            <a:ext uri="{FF2B5EF4-FFF2-40B4-BE49-F238E27FC236}">
              <a16:creationId xmlns:a16="http://schemas.microsoft.com/office/drawing/2014/main" id="{7254476F-2350-45DC-ABB9-F56F00C4E6D4}"/>
            </a:ext>
          </a:extLst>
        </xdr:cNvPr>
        <xdr:cNvCxnSpPr>
          <a:stCxn id="79" idx="1"/>
          <a:endCxn id="80" idx="1"/>
        </xdr:cNvCxnSpPr>
      </xdr:nvCxnSpPr>
      <xdr:spPr>
        <a:xfrm rot="10800000" flipV="1">
          <a:off x="10921093" y="3790682"/>
          <a:ext cx="12700" cy="534609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10638</xdr:colOff>
      <xdr:row>20</xdr:row>
      <xdr:rowOff>79645</xdr:rowOff>
    </xdr:from>
    <xdr:to>
      <xdr:col>23</xdr:col>
      <xdr:colOff>23338</xdr:colOff>
      <xdr:row>26</xdr:row>
      <xdr:rowOff>35550</xdr:rowOff>
    </xdr:to>
    <xdr:cxnSp macro="">
      <xdr:nvCxnSpPr>
        <xdr:cNvPr id="94" name="Connector: Curved 93">
          <a:extLst>
            <a:ext uri="{FF2B5EF4-FFF2-40B4-BE49-F238E27FC236}">
              <a16:creationId xmlns:a16="http://schemas.microsoft.com/office/drawing/2014/main" id="{696BB9A1-3ED3-4F7C-A5BF-C52A8A72C261}"/>
            </a:ext>
          </a:extLst>
        </xdr:cNvPr>
        <xdr:cNvCxnSpPr>
          <a:stCxn id="81" idx="1"/>
          <a:endCxn id="79" idx="1"/>
        </xdr:cNvCxnSpPr>
      </xdr:nvCxnSpPr>
      <xdr:spPr>
        <a:xfrm rot="10800000">
          <a:off x="10921093" y="3790684"/>
          <a:ext cx="12700" cy="1069217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10638</xdr:colOff>
      <xdr:row>26</xdr:row>
      <xdr:rowOff>35548</xdr:rowOff>
    </xdr:from>
    <xdr:to>
      <xdr:col>23</xdr:col>
      <xdr:colOff>23338</xdr:colOff>
      <xdr:row>29</xdr:row>
      <xdr:rowOff>13502</xdr:rowOff>
    </xdr:to>
    <xdr:cxnSp macro="">
      <xdr:nvCxnSpPr>
        <xdr:cNvPr id="98" name="Connector: Curved 97">
          <a:extLst>
            <a:ext uri="{FF2B5EF4-FFF2-40B4-BE49-F238E27FC236}">
              <a16:creationId xmlns:a16="http://schemas.microsoft.com/office/drawing/2014/main" id="{AEE70C3E-3A2B-48F2-AD01-9F1D8E0EFAC2}"/>
            </a:ext>
          </a:extLst>
        </xdr:cNvPr>
        <xdr:cNvCxnSpPr>
          <a:stCxn id="81" idx="1"/>
          <a:endCxn id="82" idx="1"/>
        </xdr:cNvCxnSpPr>
      </xdr:nvCxnSpPr>
      <xdr:spPr>
        <a:xfrm rot="10800000" flipV="1">
          <a:off x="10921093" y="4859899"/>
          <a:ext cx="12700" cy="534609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10638</xdr:colOff>
      <xdr:row>29</xdr:row>
      <xdr:rowOff>13502</xdr:rowOff>
    </xdr:from>
    <xdr:to>
      <xdr:col>23</xdr:col>
      <xdr:colOff>23338</xdr:colOff>
      <xdr:row>31</xdr:row>
      <xdr:rowOff>177007</xdr:rowOff>
    </xdr:to>
    <xdr:cxnSp macro="">
      <xdr:nvCxnSpPr>
        <xdr:cNvPr id="103" name="Connector: Curved 102">
          <a:extLst>
            <a:ext uri="{FF2B5EF4-FFF2-40B4-BE49-F238E27FC236}">
              <a16:creationId xmlns:a16="http://schemas.microsoft.com/office/drawing/2014/main" id="{37E9E327-0540-4C35-B05F-2B36CE921E19}"/>
            </a:ext>
          </a:extLst>
        </xdr:cNvPr>
        <xdr:cNvCxnSpPr>
          <a:stCxn id="82" idx="1"/>
          <a:endCxn id="83" idx="1"/>
        </xdr:cNvCxnSpPr>
      </xdr:nvCxnSpPr>
      <xdr:spPr>
        <a:xfrm rot="10800000" flipV="1">
          <a:off x="10921093" y="5394508"/>
          <a:ext cx="12700" cy="534609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318036</xdr:colOff>
      <xdr:row>26</xdr:row>
      <xdr:rowOff>35549</xdr:rowOff>
    </xdr:from>
    <xdr:to>
      <xdr:col>25</xdr:col>
      <xdr:colOff>330736</xdr:colOff>
      <xdr:row>31</xdr:row>
      <xdr:rowOff>177008</xdr:rowOff>
    </xdr:to>
    <xdr:cxnSp macro="">
      <xdr:nvCxnSpPr>
        <xdr:cNvPr id="107" name="Connector: Curved 106">
          <a:extLst>
            <a:ext uri="{FF2B5EF4-FFF2-40B4-BE49-F238E27FC236}">
              <a16:creationId xmlns:a16="http://schemas.microsoft.com/office/drawing/2014/main" id="{EED3FC11-B878-41B4-B85F-4002D4B0F7C4}"/>
            </a:ext>
          </a:extLst>
        </xdr:cNvPr>
        <xdr:cNvCxnSpPr>
          <a:stCxn id="83" idx="3"/>
          <a:endCxn id="81" idx="3"/>
        </xdr:cNvCxnSpPr>
      </xdr:nvCxnSpPr>
      <xdr:spPr>
        <a:xfrm flipV="1">
          <a:off x="12440763" y="4859900"/>
          <a:ext cx="12700" cy="1069218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318036</xdr:colOff>
      <xdr:row>23</xdr:row>
      <xdr:rowOff>57597</xdr:rowOff>
    </xdr:from>
    <xdr:to>
      <xdr:col>25</xdr:col>
      <xdr:colOff>330736</xdr:colOff>
      <xdr:row>29</xdr:row>
      <xdr:rowOff>13503</xdr:rowOff>
    </xdr:to>
    <xdr:cxnSp macro="">
      <xdr:nvCxnSpPr>
        <xdr:cNvPr id="124" name="Connector: Curved 123">
          <a:extLst>
            <a:ext uri="{FF2B5EF4-FFF2-40B4-BE49-F238E27FC236}">
              <a16:creationId xmlns:a16="http://schemas.microsoft.com/office/drawing/2014/main" id="{42C706C8-7999-4006-90E4-3E838EF75663}"/>
            </a:ext>
          </a:extLst>
        </xdr:cNvPr>
        <xdr:cNvCxnSpPr>
          <a:stCxn id="82" idx="3"/>
          <a:endCxn id="80" idx="3"/>
        </xdr:cNvCxnSpPr>
      </xdr:nvCxnSpPr>
      <xdr:spPr>
        <a:xfrm flipV="1">
          <a:off x="12440763" y="4325292"/>
          <a:ext cx="12700" cy="1069217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318036</xdr:colOff>
      <xdr:row>20</xdr:row>
      <xdr:rowOff>79644</xdr:rowOff>
    </xdr:from>
    <xdr:to>
      <xdr:col>25</xdr:col>
      <xdr:colOff>330736</xdr:colOff>
      <xdr:row>29</xdr:row>
      <xdr:rowOff>13503</xdr:rowOff>
    </xdr:to>
    <xdr:cxnSp macro="">
      <xdr:nvCxnSpPr>
        <xdr:cNvPr id="133" name="Connector: Curved 132">
          <a:extLst>
            <a:ext uri="{FF2B5EF4-FFF2-40B4-BE49-F238E27FC236}">
              <a16:creationId xmlns:a16="http://schemas.microsoft.com/office/drawing/2014/main" id="{2EF339F8-5801-408C-B3AC-99E4F37AB143}"/>
            </a:ext>
          </a:extLst>
        </xdr:cNvPr>
        <xdr:cNvCxnSpPr>
          <a:stCxn id="79" idx="3"/>
          <a:endCxn id="82" idx="3"/>
        </xdr:cNvCxnSpPr>
      </xdr:nvCxnSpPr>
      <xdr:spPr>
        <a:xfrm>
          <a:off x="12440763" y="3790683"/>
          <a:ext cx="12700" cy="1603826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318036</xdr:colOff>
      <xdr:row>17</xdr:row>
      <xdr:rowOff>101691</xdr:rowOff>
    </xdr:from>
    <xdr:to>
      <xdr:col>25</xdr:col>
      <xdr:colOff>330736</xdr:colOff>
      <xdr:row>23</xdr:row>
      <xdr:rowOff>57597</xdr:rowOff>
    </xdr:to>
    <xdr:cxnSp macro="">
      <xdr:nvCxnSpPr>
        <xdr:cNvPr id="137" name="Connector: Curved 136">
          <a:extLst>
            <a:ext uri="{FF2B5EF4-FFF2-40B4-BE49-F238E27FC236}">
              <a16:creationId xmlns:a16="http://schemas.microsoft.com/office/drawing/2014/main" id="{6DB8C082-C122-4DDD-B805-B7901E8D59BD}"/>
            </a:ext>
          </a:extLst>
        </xdr:cNvPr>
        <xdr:cNvCxnSpPr>
          <a:stCxn id="80" idx="3"/>
          <a:endCxn id="71" idx="3"/>
        </xdr:cNvCxnSpPr>
      </xdr:nvCxnSpPr>
      <xdr:spPr>
        <a:xfrm flipV="1">
          <a:off x="12440763" y="3256074"/>
          <a:ext cx="12700" cy="1069218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318036</xdr:colOff>
      <xdr:row>29</xdr:row>
      <xdr:rowOff>13503</xdr:rowOff>
    </xdr:from>
    <xdr:to>
      <xdr:col>25</xdr:col>
      <xdr:colOff>330736</xdr:colOff>
      <xdr:row>31</xdr:row>
      <xdr:rowOff>177008</xdr:rowOff>
    </xdr:to>
    <xdr:cxnSp macro="">
      <xdr:nvCxnSpPr>
        <xdr:cNvPr id="141" name="Connector: Curved 140">
          <a:extLst>
            <a:ext uri="{FF2B5EF4-FFF2-40B4-BE49-F238E27FC236}">
              <a16:creationId xmlns:a16="http://schemas.microsoft.com/office/drawing/2014/main" id="{12465487-FF93-4EA0-BDEB-0F5ACE133147}"/>
            </a:ext>
          </a:extLst>
        </xdr:cNvPr>
        <xdr:cNvCxnSpPr>
          <a:stCxn id="82" idx="3"/>
          <a:endCxn id="83" idx="3"/>
        </xdr:cNvCxnSpPr>
      </xdr:nvCxnSpPr>
      <xdr:spPr>
        <a:xfrm>
          <a:off x="12440763" y="5394509"/>
          <a:ext cx="12700" cy="534609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548986</xdr:colOff>
      <xdr:row>20</xdr:row>
      <xdr:rowOff>187902</xdr:rowOff>
    </xdr:from>
    <xdr:to>
      <xdr:col>12</xdr:col>
      <xdr:colOff>291811</xdr:colOff>
      <xdr:row>30</xdr:row>
      <xdr:rowOff>140277</xdr:rowOff>
    </xdr:to>
    <xdr:grpSp>
      <xdr:nvGrpSpPr>
        <xdr:cNvPr id="170" name="Group 169">
          <a:extLst>
            <a:ext uri="{FF2B5EF4-FFF2-40B4-BE49-F238E27FC236}">
              <a16:creationId xmlns:a16="http://schemas.microsoft.com/office/drawing/2014/main" id="{D74B592C-E931-439F-89AB-E09CBD33A17A}"/>
            </a:ext>
          </a:extLst>
        </xdr:cNvPr>
        <xdr:cNvGrpSpPr/>
      </xdr:nvGrpSpPr>
      <xdr:grpSpPr>
        <a:xfrm>
          <a:off x="6035386" y="3997902"/>
          <a:ext cx="1571625" cy="1857375"/>
          <a:chOff x="3371850" y="2152650"/>
          <a:chExt cx="1571625" cy="1857375"/>
        </a:xfrm>
      </xdr:grpSpPr>
      <xdr:sp macro="" textlink="">
        <xdr:nvSpPr>
          <xdr:cNvPr id="160" name="TextBox 159">
            <a:extLst>
              <a:ext uri="{FF2B5EF4-FFF2-40B4-BE49-F238E27FC236}">
                <a16:creationId xmlns:a16="http://schemas.microsoft.com/office/drawing/2014/main" id="{D9482D90-A6C3-44E3-86DF-9957E6E4E984}"/>
              </a:ext>
            </a:extLst>
          </xdr:cNvPr>
          <xdr:cNvSpPr txBox="1"/>
        </xdr:nvSpPr>
        <xdr:spPr>
          <a:xfrm>
            <a:off x="3371850" y="2152650"/>
            <a:ext cx="1571625" cy="18573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ctr"/>
            <a:r>
              <a:rPr lang="en-US" sz="1100"/>
              <a:t>QRCODE</a:t>
            </a:r>
            <a:r>
              <a:rPr lang="en-US" sz="1100" baseline="0"/>
              <a:t> PER </a:t>
            </a:r>
            <a:br>
              <a:rPr lang="en-US" sz="1100" baseline="0"/>
            </a:br>
            <a:r>
              <a:rPr lang="en-US" sz="1100" baseline="0"/>
              <a:t>MOLD STATION</a:t>
            </a:r>
            <a:endParaRPr lang="en-US" sz="1100"/>
          </a:p>
        </xdr:txBody>
      </xdr:sp>
      <xdr:pic>
        <xdr:nvPicPr>
          <xdr:cNvPr id="163" name="Picture 162">
            <a:extLst>
              <a:ext uri="{FF2B5EF4-FFF2-40B4-BE49-F238E27FC236}">
                <a16:creationId xmlns:a16="http://schemas.microsoft.com/office/drawing/2014/main" id="{7FC963AF-3CD4-4476-A0A0-72AFC4B99B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1875" y="2333625"/>
            <a:ext cx="1180802" cy="1180802"/>
          </a:xfrm>
          <a:prstGeom prst="rect">
            <a:avLst/>
          </a:prstGeom>
          <a:ln>
            <a:solidFill>
              <a:schemeClr val="tx1"/>
            </a:solidFill>
          </a:ln>
        </xdr:spPr>
      </xdr:pic>
    </xdr:grpSp>
    <xdr:clientData/>
  </xdr:twoCellAnchor>
  <xdr:twoCellAnchor>
    <xdr:from>
      <xdr:col>16</xdr:col>
      <xdr:colOff>9525</xdr:colOff>
      <xdr:row>20</xdr:row>
      <xdr:rowOff>171450</xdr:rowOff>
    </xdr:from>
    <xdr:to>
      <xdr:col>18</xdr:col>
      <xdr:colOff>361950</xdr:colOff>
      <xdr:row>30</xdr:row>
      <xdr:rowOff>123825</xdr:rowOff>
    </xdr:to>
    <xdr:grpSp>
      <xdr:nvGrpSpPr>
        <xdr:cNvPr id="171" name="Group 170">
          <a:extLst>
            <a:ext uri="{FF2B5EF4-FFF2-40B4-BE49-F238E27FC236}">
              <a16:creationId xmlns:a16="http://schemas.microsoft.com/office/drawing/2014/main" id="{41E34DD4-8BFF-4501-B69C-9D5DE718DE2D}"/>
            </a:ext>
          </a:extLst>
        </xdr:cNvPr>
        <xdr:cNvGrpSpPr/>
      </xdr:nvGrpSpPr>
      <xdr:grpSpPr>
        <a:xfrm>
          <a:off x="9763125" y="3981450"/>
          <a:ext cx="1571625" cy="1857375"/>
          <a:chOff x="3371850" y="2152650"/>
          <a:chExt cx="1571625" cy="1857375"/>
        </a:xfrm>
      </xdr:grpSpPr>
      <xdr:sp macro="" textlink="">
        <xdr:nvSpPr>
          <xdr:cNvPr id="172" name="TextBox 171">
            <a:extLst>
              <a:ext uri="{FF2B5EF4-FFF2-40B4-BE49-F238E27FC236}">
                <a16:creationId xmlns:a16="http://schemas.microsoft.com/office/drawing/2014/main" id="{C6F84987-EC82-405A-97CD-381BD66F6661}"/>
              </a:ext>
            </a:extLst>
          </xdr:cNvPr>
          <xdr:cNvSpPr txBox="1"/>
        </xdr:nvSpPr>
        <xdr:spPr>
          <a:xfrm>
            <a:off x="3371850" y="2152650"/>
            <a:ext cx="1571625" cy="18573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ctr"/>
            <a:r>
              <a:rPr lang="en-US" sz="1100"/>
              <a:t>QRCODE</a:t>
            </a:r>
            <a:r>
              <a:rPr lang="en-US" sz="1100" baseline="0"/>
              <a:t> FOR MOLD</a:t>
            </a:r>
            <a:endParaRPr lang="en-US" sz="1100"/>
          </a:p>
        </xdr:txBody>
      </xdr:sp>
      <xdr:pic>
        <xdr:nvPicPr>
          <xdr:cNvPr id="173" name="Picture 172">
            <a:extLst>
              <a:ext uri="{FF2B5EF4-FFF2-40B4-BE49-F238E27FC236}">
                <a16:creationId xmlns:a16="http://schemas.microsoft.com/office/drawing/2014/main" id="{3B0FB9C6-1A47-439F-81D7-97339E15F5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1875" y="2333625"/>
            <a:ext cx="1180802" cy="1180802"/>
          </a:xfrm>
          <a:prstGeom prst="rect">
            <a:avLst/>
          </a:prstGeom>
          <a:ln>
            <a:solidFill>
              <a:schemeClr val="tx1"/>
            </a:solidFill>
          </a:ln>
        </xdr:spPr>
      </xdr:pic>
    </xdr:grpSp>
    <xdr:clientData/>
  </xdr:twoCellAnchor>
  <xdr:twoCellAnchor>
    <xdr:from>
      <xdr:col>27</xdr:col>
      <xdr:colOff>359724</xdr:colOff>
      <xdr:row>16</xdr:row>
      <xdr:rowOff>70510</xdr:rowOff>
    </xdr:from>
    <xdr:to>
      <xdr:col>29</xdr:col>
      <xdr:colOff>350198</xdr:colOff>
      <xdr:row>19</xdr:row>
      <xdr:rowOff>32409</xdr:rowOff>
    </xdr:to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344EE57D-9813-485B-976D-61F707D99DA3}"/>
            </a:ext>
          </a:extLst>
        </xdr:cNvPr>
        <xdr:cNvSpPr txBox="1"/>
      </xdr:nvSpPr>
      <xdr:spPr>
        <a:xfrm>
          <a:off x="13694724" y="3039341"/>
          <a:ext cx="1202747" cy="51855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SCAN</a:t>
          </a:r>
          <a:r>
            <a:rPr lang="en-US" sz="1100" b="1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IN</a:t>
          </a:r>
          <a:endParaRPr lang="en-US" sz="1100" b="1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12</xdr:col>
      <xdr:colOff>291811</xdr:colOff>
      <xdr:row>25</xdr:row>
      <xdr:rowOff>147638</xdr:rowOff>
    </xdr:from>
    <xdr:to>
      <xdr:col>16</xdr:col>
      <xdr:colOff>9525</xdr:colOff>
      <xdr:row>25</xdr:row>
      <xdr:rowOff>164090</xdr:rowOff>
    </xdr:to>
    <xdr:cxnSp macro="">
      <xdr:nvCxnSpPr>
        <xdr:cNvPr id="182" name="Straight Arrow Connector 181">
          <a:extLst>
            <a:ext uri="{FF2B5EF4-FFF2-40B4-BE49-F238E27FC236}">
              <a16:creationId xmlns:a16="http://schemas.microsoft.com/office/drawing/2014/main" id="{098C6CCB-D31D-45FA-A9F7-9B2776992BA7}"/>
            </a:ext>
          </a:extLst>
        </xdr:cNvPr>
        <xdr:cNvCxnSpPr>
          <a:stCxn id="160" idx="3"/>
          <a:endCxn id="172" idx="1"/>
        </xdr:cNvCxnSpPr>
      </xdr:nvCxnSpPr>
      <xdr:spPr>
        <a:xfrm flipV="1">
          <a:off x="4559011" y="4910138"/>
          <a:ext cx="2156114" cy="1645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24</xdr:row>
      <xdr:rowOff>38100</xdr:rowOff>
    </xdr:from>
    <xdr:to>
      <xdr:col>15</xdr:col>
      <xdr:colOff>0</xdr:colOff>
      <xdr:row>27</xdr:row>
      <xdr:rowOff>0</xdr:rowOff>
    </xdr:to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4DF77A6C-5DB9-4557-9916-059DB5169420}"/>
            </a:ext>
          </a:extLst>
        </xdr:cNvPr>
        <xdr:cNvSpPr txBox="1"/>
      </xdr:nvSpPr>
      <xdr:spPr>
        <a:xfrm>
          <a:off x="4886325" y="4610100"/>
          <a:ext cx="1209675" cy="533400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 THE</a:t>
          </a:r>
          <a:b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SYSTEM</a:t>
          </a:r>
        </a:p>
      </xdr:txBody>
    </xdr:sp>
    <xdr:clientData/>
  </xdr:twoCellAnchor>
  <xdr:twoCellAnchor>
    <xdr:from>
      <xdr:col>18</xdr:col>
      <xdr:colOff>361950</xdr:colOff>
      <xdr:row>25</xdr:row>
      <xdr:rowOff>18555</xdr:rowOff>
    </xdr:from>
    <xdr:to>
      <xdr:col>22</xdr:col>
      <xdr:colOff>321500</xdr:colOff>
      <xdr:row>25</xdr:row>
      <xdr:rowOff>147637</xdr:rowOff>
    </xdr:to>
    <xdr:cxnSp macro="">
      <xdr:nvCxnSpPr>
        <xdr:cNvPr id="190" name="Straight Arrow Connector 189">
          <a:extLst>
            <a:ext uri="{FF2B5EF4-FFF2-40B4-BE49-F238E27FC236}">
              <a16:creationId xmlns:a16="http://schemas.microsoft.com/office/drawing/2014/main" id="{5A53F6A1-68A3-4C37-B3C5-CE514EDE7261}"/>
            </a:ext>
          </a:extLst>
        </xdr:cNvPr>
        <xdr:cNvCxnSpPr>
          <a:stCxn id="172" idx="3"/>
          <a:endCxn id="85" idx="1"/>
        </xdr:cNvCxnSpPr>
      </xdr:nvCxnSpPr>
      <xdr:spPr>
        <a:xfrm flipV="1">
          <a:off x="8241723" y="4657354"/>
          <a:ext cx="2384095" cy="1290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24</xdr:row>
      <xdr:rowOff>114300</xdr:rowOff>
    </xdr:from>
    <xdr:to>
      <xdr:col>21</xdr:col>
      <xdr:colOff>28575</xdr:colOff>
      <xdr:row>27</xdr:row>
      <xdr:rowOff>76200</xdr:rowOff>
    </xdr:to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667879EF-EFAA-400F-B547-771F11F26176}"/>
            </a:ext>
          </a:extLst>
        </xdr:cNvPr>
        <xdr:cNvSpPr txBox="1"/>
      </xdr:nvSpPr>
      <xdr:spPr>
        <a:xfrm>
          <a:off x="8572500" y="4686300"/>
          <a:ext cx="1209675" cy="533400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 THE</a:t>
          </a:r>
          <a:b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SYSTEM</a:t>
          </a:r>
        </a:p>
      </xdr:txBody>
    </xdr:sp>
    <xdr:clientData/>
  </xdr:twoCellAnchor>
  <xdr:twoCellAnchor>
    <xdr:from>
      <xdr:col>18</xdr:col>
      <xdr:colOff>361208</xdr:colOff>
      <xdr:row>33</xdr:row>
      <xdr:rowOff>89189</xdr:rowOff>
    </xdr:from>
    <xdr:to>
      <xdr:col>20</xdr:col>
      <xdr:colOff>351683</xdr:colOff>
      <xdr:row>36</xdr:row>
      <xdr:rowOff>56037</xdr:rowOff>
    </xdr:to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795396F-6BEB-4A3B-BE3E-D8E61A5D8F83}"/>
            </a:ext>
          </a:extLst>
        </xdr:cNvPr>
        <xdr:cNvSpPr txBox="1"/>
      </xdr:nvSpPr>
      <xdr:spPr>
        <a:xfrm>
          <a:off x="8240981" y="6212403"/>
          <a:ext cx="1202747" cy="52350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SCAN</a:t>
          </a:r>
          <a:r>
            <a:rPr lang="en-US" sz="1100" b="1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OUT</a:t>
          </a:r>
          <a:endParaRPr lang="en-US" sz="1100" b="1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23</xdr:col>
      <xdr:colOff>114793</xdr:colOff>
      <xdr:row>33</xdr:row>
      <xdr:rowOff>69520</xdr:rowOff>
    </xdr:from>
    <xdr:to>
      <xdr:col>25</xdr:col>
      <xdr:colOff>273255</xdr:colOff>
      <xdr:row>35</xdr:row>
      <xdr:rowOff>155245</xdr:rowOff>
    </xdr:to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6CD27B7C-044D-4487-8C0C-7E9ACC147AE1}"/>
            </a:ext>
          </a:extLst>
        </xdr:cNvPr>
        <xdr:cNvSpPr txBox="1"/>
      </xdr:nvSpPr>
      <xdr:spPr>
        <a:xfrm>
          <a:off x="11025248" y="6192734"/>
          <a:ext cx="1370734" cy="4568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PROCESS FLOW </a:t>
          </a:r>
        </a:p>
      </xdr:txBody>
    </xdr:sp>
    <xdr:clientData/>
  </xdr:twoCellAnchor>
  <xdr:twoCellAnchor>
    <xdr:from>
      <xdr:col>17</xdr:col>
      <xdr:colOff>98343</xdr:colOff>
      <xdr:row>44</xdr:row>
      <xdr:rowOff>94508</xdr:rowOff>
    </xdr:from>
    <xdr:to>
      <xdr:col>19</xdr:col>
      <xdr:colOff>88818</xdr:colOff>
      <xdr:row>47</xdr:row>
      <xdr:rowOff>56407</xdr:rowOff>
    </xdr:to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5B654F70-7609-4394-B932-76C25850A19C}"/>
            </a:ext>
          </a:extLst>
        </xdr:cNvPr>
        <xdr:cNvSpPr txBox="1"/>
      </xdr:nvSpPr>
      <xdr:spPr>
        <a:xfrm>
          <a:off x="7371979" y="8258794"/>
          <a:ext cx="1202748" cy="518555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INPUT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OTHER  </a:t>
          </a:r>
          <a:b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DETAILS</a:t>
          </a:r>
        </a:p>
        <a:p>
          <a:pPr algn="ctr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561974</xdr:colOff>
      <xdr:row>5</xdr:row>
      <xdr:rowOff>114300</xdr:rowOff>
    </xdr:from>
    <xdr:to>
      <xdr:col>18</xdr:col>
      <xdr:colOff>428625</xdr:colOff>
      <xdr:row>14</xdr:row>
      <xdr:rowOff>0</xdr:rowOff>
    </xdr:to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9B4AFDE2-E739-470B-8A69-B890B92912FA}"/>
            </a:ext>
          </a:extLst>
        </xdr:cNvPr>
        <xdr:cNvSpPr txBox="1"/>
      </xdr:nvSpPr>
      <xdr:spPr>
        <a:xfrm>
          <a:off x="6657974" y="1066800"/>
          <a:ext cx="1695451" cy="1600200"/>
        </a:xfrm>
        <a:prstGeom prst="flowChartDecision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IS LOGIN?</a:t>
          </a:r>
        </a:p>
      </xdr:txBody>
    </xdr:sp>
    <xdr:clientData/>
  </xdr:twoCellAnchor>
  <xdr:twoCellAnchor>
    <xdr:from>
      <xdr:col>23</xdr:col>
      <xdr:colOff>84983</xdr:colOff>
      <xdr:row>38</xdr:row>
      <xdr:rowOff>63830</xdr:rowOff>
    </xdr:from>
    <xdr:to>
      <xdr:col>25</xdr:col>
      <xdr:colOff>256434</xdr:colOff>
      <xdr:row>44</xdr:row>
      <xdr:rowOff>63830</xdr:rowOff>
    </xdr:to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15CCE02F-79A7-47FC-B3C8-0566B5C20AF2}"/>
            </a:ext>
          </a:extLst>
        </xdr:cNvPr>
        <xdr:cNvSpPr txBox="1"/>
      </xdr:nvSpPr>
      <xdr:spPr>
        <a:xfrm>
          <a:off x="10995438" y="7114804"/>
          <a:ext cx="1383723" cy="1113312"/>
        </a:xfrm>
        <a:prstGeom prst="flowChartDecision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MOLD</a:t>
          </a:r>
          <a:r>
            <a:rPr lang="en-US" sz="1100" baseline="0"/>
            <a:t> RESULT</a:t>
          </a:r>
          <a:endParaRPr lang="en-US" sz="1100"/>
        </a:p>
      </xdr:txBody>
    </xdr:sp>
    <xdr:clientData/>
  </xdr:twoCellAnchor>
  <xdr:twoCellAnchor>
    <xdr:from>
      <xdr:col>16</xdr:col>
      <xdr:colOff>333375</xdr:colOff>
      <xdr:row>16</xdr:row>
      <xdr:rowOff>104776</xdr:rowOff>
    </xdr:from>
    <xdr:to>
      <xdr:col>18</xdr:col>
      <xdr:colOff>38100</xdr:colOff>
      <xdr:row>18</xdr:row>
      <xdr:rowOff>47626</xdr:rowOff>
    </xdr:to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D6C41411-A935-4110-8B53-DA7CD9C8E8EB}"/>
            </a:ext>
          </a:extLst>
        </xdr:cNvPr>
        <xdr:cNvSpPr txBox="1"/>
      </xdr:nvSpPr>
      <xdr:spPr>
        <a:xfrm>
          <a:off x="7038975" y="3152776"/>
          <a:ext cx="92392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TRUE</a:t>
          </a:r>
        </a:p>
      </xdr:txBody>
    </xdr:sp>
    <xdr:clientData/>
  </xdr:twoCellAnchor>
  <xdr:twoCellAnchor>
    <xdr:from>
      <xdr:col>8</xdr:col>
      <xdr:colOff>438149</xdr:colOff>
      <xdr:row>9</xdr:row>
      <xdr:rowOff>152400</xdr:rowOff>
    </xdr:from>
    <xdr:to>
      <xdr:col>15</xdr:col>
      <xdr:colOff>561974</xdr:colOff>
      <xdr:row>16</xdr:row>
      <xdr:rowOff>9525</xdr:rowOff>
    </xdr:to>
    <xdr:cxnSp macro="">
      <xdr:nvCxnSpPr>
        <xdr:cNvPr id="255" name="Straight Arrow Connector 254">
          <a:extLst>
            <a:ext uri="{FF2B5EF4-FFF2-40B4-BE49-F238E27FC236}">
              <a16:creationId xmlns:a16="http://schemas.microsoft.com/office/drawing/2014/main" id="{CAAF34A6-5D8F-4554-8E5F-0BB8A1409320}"/>
            </a:ext>
          </a:extLst>
        </xdr:cNvPr>
        <xdr:cNvCxnSpPr>
          <a:stCxn id="228" idx="1"/>
          <a:endCxn id="3" idx="3"/>
        </xdr:cNvCxnSpPr>
      </xdr:nvCxnSpPr>
      <xdr:spPr>
        <a:xfrm flipH="1">
          <a:off x="2266949" y="1866900"/>
          <a:ext cx="4391025" cy="11906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123825</xdr:colOff>
      <xdr:row>12</xdr:row>
      <xdr:rowOff>76200</xdr:rowOff>
    </xdr:from>
    <xdr:to>
      <xdr:col>12</xdr:col>
      <xdr:colOff>438150</xdr:colOff>
      <xdr:row>13</xdr:row>
      <xdr:rowOff>180975</xdr:rowOff>
    </xdr:to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358771AC-F7EF-4F33-B270-C4BE7082DAFB}"/>
            </a:ext>
          </a:extLst>
        </xdr:cNvPr>
        <xdr:cNvSpPr txBox="1"/>
      </xdr:nvSpPr>
      <xdr:spPr>
        <a:xfrm>
          <a:off x="3781425" y="2362200"/>
          <a:ext cx="92392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FALSE</a:t>
          </a:r>
        </a:p>
      </xdr:txBody>
    </xdr:sp>
    <xdr:clientData/>
  </xdr:twoCellAnchor>
  <xdr:twoCellAnchor>
    <xdr:from>
      <xdr:col>17</xdr:col>
      <xdr:colOff>185738</xdr:colOff>
      <xdr:row>18</xdr:row>
      <xdr:rowOff>47626</xdr:rowOff>
    </xdr:from>
    <xdr:to>
      <xdr:col>17</xdr:col>
      <xdr:colOff>185738</xdr:colOff>
      <xdr:row>20</xdr:row>
      <xdr:rowOff>171450</xdr:rowOff>
    </xdr:to>
    <xdr:cxnSp macro="">
      <xdr:nvCxnSpPr>
        <xdr:cNvPr id="266" name="Straight Arrow Connector 265">
          <a:extLst>
            <a:ext uri="{FF2B5EF4-FFF2-40B4-BE49-F238E27FC236}">
              <a16:creationId xmlns:a16="http://schemas.microsoft.com/office/drawing/2014/main" id="{D67C0E3C-5017-4335-BD9B-671D94AD33A5}"/>
            </a:ext>
          </a:extLst>
        </xdr:cNvPr>
        <xdr:cNvCxnSpPr>
          <a:stCxn id="172" idx="0"/>
          <a:endCxn id="244" idx="2"/>
        </xdr:cNvCxnSpPr>
      </xdr:nvCxnSpPr>
      <xdr:spPr>
        <a:xfrm flipV="1">
          <a:off x="7500938" y="3476626"/>
          <a:ext cx="0" cy="5048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190500</xdr:colOff>
      <xdr:row>14</xdr:row>
      <xdr:rowOff>0</xdr:rowOff>
    </xdr:from>
    <xdr:to>
      <xdr:col>17</xdr:col>
      <xdr:colOff>233363</xdr:colOff>
      <xdr:row>16</xdr:row>
      <xdr:rowOff>85725</xdr:rowOff>
    </xdr:to>
    <xdr:cxnSp macro="">
      <xdr:nvCxnSpPr>
        <xdr:cNvPr id="277" name="Straight Arrow Connector 276">
          <a:extLst>
            <a:ext uri="{FF2B5EF4-FFF2-40B4-BE49-F238E27FC236}">
              <a16:creationId xmlns:a16="http://schemas.microsoft.com/office/drawing/2014/main" id="{A07AE037-A0CE-47B3-AEDC-D9224559B7F0}"/>
            </a:ext>
          </a:extLst>
        </xdr:cNvPr>
        <xdr:cNvCxnSpPr>
          <a:endCxn id="228" idx="2"/>
        </xdr:cNvCxnSpPr>
      </xdr:nvCxnSpPr>
      <xdr:spPr>
        <a:xfrm flipH="1" flipV="1">
          <a:off x="7505700" y="2667000"/>
          <a:ext cx="42863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170709</xdr:colOff>
      <xdr:row>36</xdr:row>
      <xdr:rowOff>62841</xdr:rowOff>
    </xdr:from>
    <xdr:to>
      <xdr:col>24</xdr:col>
      <xdr:colOff>197860</xdr:colOff>
      <xdr:row>38</xdr:row>
      <xdr:rowOff>63830</xdr:rowOff>
    </xdr:to>
    <xdr:cxnSp macro="">
      <xdr:nvCxnSpPr>
        <xdr:cNvPr id="291" name="Straight Arrow Connector 290">
          <a:extLst>
            <a:ext uri="{FF2B5EF4-FFF2-40B4-BE49-F238E27FC236}">
              <a16:creationId xmlns:a16="http://schemas.microsoft.com/office/drawing/2014/main" id="{458BF982-12FF-4192-91C9-BD45933047BC}"/>
            </a:ext>
          </a:extLst>
        </xdr:cNvPr>
        <xdr:cNvCxnSpPr>
          <a:stCxn id="85" idx="2"/>
          <a:endCxn id="234" idx="0"/>
        </xdr:cNvCxnSpPr>
      </xdr:nvCxnSpPr>
      <xdr:spPr>
        <a:xfrm flipH="1">
          <a:off x="11687300" y="6742711"/>
          <a:ext cx="27151" cy="37209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80406</xdr:colOff>
      <xdr:row>40</xdr:row>
      <xdr:rowOff>137679</xdr:rowOff>
    </xdr:from>
    <xdr:to>
      <xdr:col>18</xdr:col>
      <xdr:colOff>394730</xdr:colOff>
      <xdr:row>42</xdr:row>
      <xdr:rowOff>51954</xdr:rowOff>
    </xdr:to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28A3E766-4295-4A77-AC7B-A2F52D8C32C1}"/>
            </a:ext>
          </a:extLst>
        </xdr:cNvPr>
        <xdr:cNvSpPr txBox="1"/>
      </xdr:nvSpPr>
      <xdr:spPr>
        <a:xfrm>
          <a:off x="7354042" y="7559757"/>
          <a:ext cx="920461" cy="285379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NOT GOOD</a:t>
          </a:r>
        </a:p>
      </xdr:txBody>
    </xdr:sp>
    <xdr:clientData/>
  </xdr:twoCellAnchor>
  <xdr:twoCellAnchor>
    <xdr:from>
      <xdr:col>11</xdr:col>
      <xdr:colOff>117332</xdr:colOff>
      <xdr:row>30</xdr:row>
      <xdr:rowOff>140277</xdr:rowOff>
    </xdr:from>
    <xdr:to>
      <xdr:col>17</xdr:col>
      <xdr:colOff>80407</xdr:colOff>
      <xdr:row>41</xdr:row>
      <xdr:rowOff>94817</xdr:rowOff>
    </xdr:to>
    <xdr:cxnSp macro="">
      <xdr:nvCxnSpPr>
        <xdr:cNvPr id="300" name="Connector: Elbow 299">
          <a:extLst>
            <a:ext uri="{FF2B5EF4-FFF2-40B4-BE49-F238E27FC236}">
              <a16:creationId xmlns:a16="http://schemas.microsoft.com/office/drawing/2014/main" id="{6C293C57-5318-4C16-A86D-439A6FA5880A}"/>
            </a:ext>
          </a:extLst>
        </xdr:cNvPr>
        <xdr:cNvCxnSpPr>
          <a:stCxn id="299" idx="1"/>
          <a:endCxn id="160" idx="2"/>
        </xdr:cNvCxnSpPr>
      </xdr:nvCxnSpPr>
      <xdr:spPr>
        <a:xfrm rot="10800000">
          <a:off x="3754150" y="5706835"/>
          <a:ext cx="3599893" cy="1995612"/>
        </a:xfrm>
        <a:prstGeom prst="bentConnector2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394730</xdr:colOff>
      <xdr:row>41</xdr:row>
      <xdr:rowOff>63830</xdr:rowOff>
    </xdr:from>
    <xdr:to>
      <xdr:col>23</xdr:col>
      <xdr:colOff>84983</xdr:colOff>
      <xdr:row>41</xdr:row>
      <xdr:rowOff>94817</xdr:rowOff>
    </xdr:to>
    <xdr:cxnSp macro="">
      <xdr:nvCxnSpPr>
        <xdr:cNvPr id="301" name="Straight Arrow Connector 300">
          <a:extLst>
            <a:ext uri="{FF2B5EF4-FFF2-40B4-BE49-F238E27FC236}">
              <a16:creationId xmlns:a16="http://schemas.microsoft.com/office/drawing/2014/main" id="{FFCAF4B4-734D-4978-8A8B-A7116D8EB190}"/>
            </a:ext>
          </a:extLst>
        </xdr:cNvPr>
        <xdr:cNvCxnSpPr>
          <a:stCxn id="234" idx="1"/>
          <a:endCxn id="299" idx="3"/>
        </xdr:cNvCxnSpPr>
      </xdr:nvCxnSpPr>
      <xdr:spPr>
        <a:xfrm flipH="1">
          <a:off x="8274503" y="7671460"/>
          <a:ext cx="2720935" cy="309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513238</xdr:colOff>
      <xdr:row>48</xdr:row>
      <xdr:rowOff>61849</xdr:rowOff>
    </xdr:from>
    <xdr:to>
      <xdr:col>19</xdr:col>
      <xdr:colOff>337706</xdr:colOff>
      <xdr:row>51</xdr:row>
      <xdr:rowOff>89064</xdr:rowOff>
    </xdr:to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C8385C5C-7050-4A76-96BE-CCB919898341}"/>
            </a:ext>
          </a:extLst>
        </xdr:cNvPr>
        <xdr:cNvSpPr txBox="1"/>
      </xdr:nvSpPr>
      <xdr:spPr>
        <a:xfrm>
          <a:off x="7180738" y="8968343"/>
          <a:ext cx="1642877" cy="583870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REMARKS</a:t>
          </a:r>
          <a:b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RECOMMENDATION</a:t>
          </a:r>
          <a:b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FINdings</a:t>
          </a:r>
        </a:p>
      </xdr:txBody>
    </xdr:sp>
    <xdr:clientData/>
  </xdr:twoCellAnchor>
  <xdr:twoCellAnchor>
    <xdr:from>
      <xdr:col>16</xdr:col>
      <xdr:colOff>9897</xdr:colOff>
      <xdr:row>45</xdr:row>
      <xdr:rowOff>165759</xdr:rowOff>
    </xdr:from>
    <xdr:to>
      <xdr:col>17</xdr:col>
      <xdr:colOff>98343</xdr:colOff>
      <xdr:row>45</xdr:row>
      <xdr:rowOff>179366</xdr:rowOff>
    </xdr:to>
    <xdr:cxnSp macro="">
      <xdr:nvCxnSpPr>
        <xdr:cNvPr id="325" name="Straight Arrow Connector 324">
          <a:extLst>
            <a:ext uri="{FF2B5EF4-FFF2-40B4-BE49-F238E27FC236}">
              <a16:creationId xmlns:a16="http://schemas.microsoft.com/office/drawing/2014/main" id="{33E25C74-C358-4AC3-92C3-34AA0E16E3C6}"/>
            </a:ext>
          </a:extLst>
        </xdr:cNvPr>
        <xdr:cNvCxnSpPr>
          <a:stCxn id="227" idx="1"/>
        </xdr:cNvCxnSpPr>
      </xdr:nvCxnSpPr>
      <xdr:spPr>
        <a:xfrm flipH="1">
          <a:off x="6677397" y="8515597"/>
          <a:ext cx="694582" cy="1360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270784</xdr:colOff>
      <xdr:row>45</xdr:row>
      <xdr:rowOff>9895</xdr:rowOff>
    </xdr:from>
    <xdr:to>
      <xdr:col>15</xdr:col>
      <xdr:colOff>578923</xdr:colOff>
      <xdr:row>46</xdr:row>
      <xdr:rowOff>109722</xdr:rowOff>
    </xdr:to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2BD9E034-A809-4511-B843-2111BFD4A727}"/>
            </a:ext>
          </a:extLst>
        </xdr:cNvPr>
        <xdr:cNvSpPr txBox="1"/>
      </xdr:nvSpPr>
      <xdr:spPr>
        <a:xfrm>
          <a:off x="5726011" y="8359733"/>
          <a:ext cx="914276" cy="285379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REPORT</a:t>
          </a:r>
        </a:p>
      </xdr:txBody>
    </xdr:sp>
    <xdr:clientData/>
  </xdr:twoCellAnchor>
  <xdr:twoCellAnchor>
    <xdr:from>
      <xdr:col>26</xdr:col>
      <xdr:colOff>98961</xdr:colOff>
      <xdr:row>17</xdr:row>
      <xdr:rowOff>0</xdr:rowOff>
    </xdr:from>
    <xdr:to>
      <xdr:col>27</xdr:col>
      <xdr:colOff>333995</xdr:colOff>
      <xdr:row>17</xdr:row>
      <xdr:rowOff>12370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A1B66F4-5B35-4441-8382-7667E6E2EE76}"/>
            </a:ext>
          </a:extLst>
        </xdr:cNvPr>
        <xdr:cNvCxnSpPr/>
      </xdr:nvCxnSpPr>
      <xdr:spPr>
        <a:xfrm flipH="1" flipV="1">
          <a:off x="12827825" y="3154383"/>
          <a:ext cx="841170" cy="123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428625</xdr:colOff>
      <xdr:row>9</xdr:row>
      <xdr:rowOff>149926</xdr:rowOff>
    </xdr:from>
    <xdr:to>
      <xdr:col>28</xdr:col>
      <xdr:colOff>354962</xdr:colOff>
      <xdr:row>16</xdr:row>
      <xdr:rowOff>70510</xdr:rowOff>
    </xdr:to>
    <xdr:cxnSp macro="">
      <xdr:nvCxnSpPr>
        <xdr:cNvPr id="67" name="Connector: Elbow 66">
          <a:extLst>
            <a:ext uri="{FF2B5EF4-FFF2-40B4-BE49-F238E27FC236}">
              <a16:creationId xmlns:a16="http://schemas.microsoft.com/office/drawing/2014/main" id="{A286F651-AFE4-498A-8BA1-DB7ED16D8B33}"/>
            </a:ext>
          </a:extLst>
        </xdr:cNvPr>
        <xdr:cNvCxnSpPr>
          <a:stCxn id="228" idx="3"/>
          <a:endCxn id="181" idx="0"/>
        </xdr:cNvCxnSpPr>
      </xdr:nvCxnSpPr>
      <xdr:spPr>
        <a:xfrm>
          <a:off x="8308398" y="1819894"/>
          <a:ext cx="5987700" cy="1219447"/>
        </a:xfrm>
        <a:prstGeom prst="bentConnector2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98962</xdr:colOff>
      <xdr:row>18</xdr:row>
      <xdr:rowOff>49481</xdr:rowOff>
    </xdr:from>
    <xdr:to>
      <xdr:col>27</xdr:col>
      <xdr:colOff>321623</xdr:colOff>
      <xdr:row>18</xdr:row>
      <xdr:rowOff>74221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F64010AA-EC85-4229-B9C7-2029B937C65C}"/>
            </a:ext>
          </a:extLst>
        </xdr:cNvPr>
        <xdr:cNvCxnSpPr/>
      </xdr:nvCxnSpPr>
      <xdr:spPr>
        <a:xfrm>
          <a:off x="12827826" y="3389416"/>
          <a:ext cx="828797" cy="24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346365</xdr:colOff>
      <xdr:row>34</xdr:row>
      <xdr:rowOff>74221</xdr:rowOff>
    </xdr:from>
    <xdr:to>
      <xdr:col>22</xdr:col>
      <xdr:colOff>284513</xdr:colOff>
      <xdr:row>34</xdr:row>
      <xdr:rowOff>74221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A1BC3F3E-46FD-4FDF-B87F-8AE9131B3F6B}"/>
            </a:ext>
          </a:extLst>
        </xdr:cNvPr>
        <xdr:cNvCxnSpPr/>
      </xdr:nvCxnSpPr>
      <xdr:spPr>
        <a:xfrm>
          <a:off x="9438410" y="6382987"/>
          <a:ext cx="115042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395845</xdr:colOff>
      <xdr:row>35</xdr:row>
      <xdr:rowOff>86591</xdr:rowOff>
    </xdr:from>
    <xdr:to>
      <xdr:col>22</xdr:col>
      <xdr:colOff>296883</xdr:colOff>
      <xdr:row>35</xdr:row>
      <xdr:rowOff>111331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7B2FC357-DDAC-4F63-9990-7609B8A1B180}"/>
            </a:ext>
          </a:extLst>
        </xdr:cNvPr>
        <xdr:cNvCxnSpPr/>
      </xdr:nvCxnSpPr>
      <xdr:spPr>
        <a:xfrm flipH="1">
          <a:off x="9487890" y="6580909"/>
          <a:ext cx="1113311" cy="24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432954</xdr:colOff>
      <xdr:row>45</xdr:row>
      <xdr:rowOff>49480</xdr:rowOff>
    </xdr:from>
    <xdr:to>
      <xdr:col>23</xdr:col>
      <xdr:colOff>432955</xdr:colOff>
      <xdr:row>46</xdr:row>
      <xdr:rowOff>111331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A1FABCCB-8C4E-44DC-B483-525827DA5288}"/>
            </a:ext>
          </a:extLst>
        </xdr:cNvPr>
        <xdr:cNvSpPr txBox="1"/>
      </xdr:nvSpPr>
      <xdr:spPr>
        <a:xfrm>
          <a:off x="10131136" y="8399318"/>
          <a:ext cx="1212274" cy="247403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TRUE (GODD)</a:t>
          </a:r>
        </a:p>
      </xdr:txBody>
    </xdr:sp>
    <xdr:clientData/>
  </xdr:twoCellAnchor>
  <xdr:twoCellAnchor>
    <xdr:from>
      <xdr:col>19</xdr:col>
      <xdr:colOff>432954</xdr:colOff>
      <xdr:row>40</xdr:row>
      <xdr:rowOff>18926</xdr:rowOff>
    </xdr:from>
    <xdr:to>
      <xdr:col>21</xdr:col>
      <xdr:colOff>457695</xdr:colOff>
      <xdr:row>42</xdr:row>
      <xdr:rowOff>136071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AD7A2F7A-5908-494C-B052-EBC4094B0713}"/>
            </a:ext>
          </a:extLst>
        </xdr:cNvPr>
        <xdr:cNvSpPr txBox="1"/>
      </xdr:nvSpPr>
      <xdr:spPr>
        <a:xfrm>
          <a:off x="8918863" y="7441004"/>
          <a:ext cx="1237014" cy="488249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FALSE (NOT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GOOD</a:t>
          </a:r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</a:t>
          </a:r>
        </a:p>
      </xdr:txBody>
    </xdr:sp>
    <xdr:clientData/>
  </xdr:twoCellAnchor>
  <xdr:twoCellAnchor>
    <xdr:from>
      <xdr:col>23</xdr:col>
      <xdr:colOff>432955</xdr:colOff>
      <xdr:row>44</xdr:row>
      <xdr:rowOff>63830</xdr:rowOff>
    </xdr:from>
    <xdr:to>
      <xdr:col>24</xdr:col>
      <xdr:colOff>170709</xdr:colOff>
      <xdr:row>45</xdr:row>
      <xdr:rowOff>173182</xdr:rowOff>
    </xdr:to>
    <xdr:cxnSp macro="">
      <xdr:nvCxnSpPr>
        <xdr:cNvPr id="100" name="Connector: Elbow 99">
          <a:extLst>
            <a:ext uri="{FF2B5EF4-FFF2-40B4-BE49-F238E27FC236}">
              <a16:creationId xmlns:a16="http://schemas.microsoft.com/office/drawing/2014/main" id="{65A75031-0800-4748-87B5-92ED7F3F8D5A}"/>
            </a:ext>
          </a:extLst>
        </xdr:cNvPr>
        <xdr:cNvCxnSpPr>
          <a:stCxn id="234" idx="2"/>
          <a:endCxn id="97" idx="3"/>
        </xdr:cNvCxnSpPr>
      </xdr:nvCxnSpPr>
      <xdr:spPr>
        <a:xfrm rot="5400000">
          <a:off x="11367903" y="8203623"/>
          <a:ext cx="294904" cy="343890"/>
        </a:xfrm>
        <a:prstGeom prst="bentConnector2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447677</xdr:colOff>
      <xdr:row>17</xdr:row>
      <xdr:rowOff>0</xdr:rowOff>
    </xdr:from>
    <xdr:to>
      <xdr:col>16</xdr:col>
      <xdr:colOff>9525</xdr:colOff>
      <xdr:row>25</xdr:row>
      <xdr:rowOff>147638</xdr:rowOff>
    </xdr:to>
    <xdr:cxnSp macro="">
      <xdr:nvCxnSpPr>
        <xdr:cNvPr id="102" name="Connector: Elbow 101">
          <a:extLst>
            <a:ext uri="{FF2B5EF4-FFF2-40B4-BE49-F238E27FC236}">
              <a16:creationId xmlns:a16="http://schemas.microsoft.com/office/drawing/2014/main" id="{1912DD07-C209-4766-A6B0-15285FB06767}"/>
            </a:ext>
          </a:extLst>
        </xdr:cNvPr>
        <xdr:cNvCxnSpPr>
          <a:stCxn id="172" idx="1"/>
        </xdr:cNvCxnSpPr>
      </xdr:nvCxnSpPr>
      <xdr:spPr>
        <a:xfrm rot="10800000">
          <a:off x="5324477" y="3238500"/>
          <a:ext cx="4438648" cy="1671638"/>
        </a:xfrm>
        <a:prstGeom prst="bentConnector3">
          <a:avLst>
            <a:gd name="adj1" fmla="val 9013"/>
          </a:avLst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88818</xdr:colOff>
      <xdr:row>45</xdr:row>
      <xdr:rowOff>168234</xdr:rowOff>
    </xdr:from>
    <xdr:to>
      <xdr:col>21</xdr:col>
      <xdr:colOff>432954</xdr:colOff>
      <xdr:row>45</xdr:row>
      <xdr:rowOff>173182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6BC3623E-66AE-4D5C-9FBE-E03B1719F4D2}"/>
            </a:ext>
          </a:extLst>
        </xdr:cNvPr>
        <xdr:cNvCxnSpPr>
          <a:stCxn id="97" idx="1"/>
          <a:endCxn id="227" idx="3"/>
        </xdr:cNvCxnSpPr>
      </xdr:nvCxnSpPr>
      <xdr:spPr>
        <a:xfrm flipH="1" flipV="1">
          <a:off x="8574727" y="8518072"/>
          <a:ext cx="1556409" cy="49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400049</xdr:colOff>
      <xdr:row>41</xdr:row>
      <xdr:rowOff>38100</xdr:rowOff>
    </xdr:from>
    <xdr:to>
      <xdr:col>10</xdr:col>
      <xdr:colOff>47624</xdr:colOff>
      <xdr:row>48</xdr:row>
      <xdr:rowOff>19050</xdr:rowOff>
    </xdr:to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69B0A412-C24E-46D4-96B9-EAD48C0AEA1C}"/>
            </a:ext>
          </a:extLst>
        </xdr:cNvPr>
        <xdr:cNvSpPr txBox="1"/>
      </xdr:nvSpPr>
      <xdr:spPr>
        <a:xfrm>
          <a:off x="4667249" y="7848600"/>
          <a:ext cx="1476375" cy="1314450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MOBILE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SCANNING </a:t>
          </a:r>
          <a:b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INTERFACE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864305</xdr:colOff>
      <xdr:row>3</xdr:row>
      <xdr:rowOff>35277</xdr:rowOff>
    </xdr:from>
    <xdr:to>
      <xdr:col>7</xdr:col>
      <xdr:colOff>684389</xdr:colOff>
      <xdr:row>3</xdr:row>
      <xdr:rowOff>239889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3971925" y="812165"/>
          <a:ext cx="683895" cy="1841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864305</xdr:colOff>
      <xdr:row>3</xdr:row>
      <xdr:rowOff>35277</xdr:rowOff>
    </xdr:from>
    <xdr:to>
      <xdr:col>20</xdr:col>
      <xdr:colOff>684389</xdr:colOff>
      <xdr:row>3</xdr:row>
      <xdr:rowOff>239889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11639550" y="812165"/>
          <a:ext cx="683895" cy="1841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864305</xdr:colOff>
      <xdr:row>3</xdr:row>
      <xdr:rowOff>35277</xdr:rowOff>
    </xdr:from>
    <xdr:to>
      <xdr:col>7</xdr:col>
      <xdr:colOff>684389</xdr:colOff>
      <xdr:row>3</xdr:row>
      <xdr:rowOff>239889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3971925" y="812165"/>
          <a:ext cx="683895" cy="1841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864305</xdr:colOff>
      <xdr:row>3</xdr:row>
      <xdr:rowOff>35277</xdr:rowOff>
    </xdr:from>
    <xdr:to>
      <xdr:col>20</xdr:col>
      <xdr:colOff>684389</xdr:colOff>
      <xdr:row>3</xdr:row>
      <xdr:rowOff>239889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11639550" y="812165"/>
          <a:ext cx="683895" cy="1841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250190</xdr:colOff>
      <xdr:row>1</xdr:row>
      <xdr:rowOff>82585</xdr:rowOff>
    </xdr:from>
    <xdr:to>
      <xdr:col>23</xdr:col>
      <xdr:colOff>652235</xdr:colOff>
      <xdr:row>7</xdr:row>
      <xdr:rowOff>14923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6774815" y="349250"/>
          <a:ext cx="7417435" cy="1356995"/>
        </a:xfrm>
        <a:prstGeom prst="rect">
          <a:avLst/>
        </a:prstGeom>
        <a:solidFill>
          <a:srgbClr val="FFFF00">
            <a:alpha val="41000"/>
          </a:srgbClr>
        </a:solidFill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 b="1">
              <a:solidFill>
                <a:srgbClr val="0000FF"/>
              </a:solidFill>
            </a:rPr>
            <a:t>Register</a:t>
          </a:r>
        </a:p>
        <a:p>
          <a:pPr algn="ctr"/>
          <a:r>
            <a:rPr lang="en-US" altLang="ko-KR" sz="3600" b="1">
              <a:solidFill>
                <a:srgbClr val="0000FF"/>
              </a:solidFill>
            </a:rPr>
            <a:t>PLANNER &amp; STAFF</a:t>
          </a:r>
          <a:endParaRPr lang="ko-KR" altLang="en-US" sz="3600" b="1">
            <a:solidFill>
              <a:srgbClr val="0000FF"/>
            </a:solidFill>
          </a:endParaRPr>
        </a:p>
      </xdr:txBody>
    </xdr:sp>
    <xdr:clientData/>
  </xdr:twoCellAnchor>
  <xdr:twoCellAnchor>
    <xdr:from>
      <xdr:col>1</xdr:col>
      <xdr:colOff>193585</xdr:colOff>
      <xdr:row>21</xdr:row>
      <xdr:rowOff>85599</xdr:rowOff>
    </xdr:from>
    <xdr:to>
      <xdr:col>12</xdr:col>
      <xdr:colOff>643572</xdr:colOff>
      <xdr:row>32</xdr:row>
      <xdr:rowOff>164304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269240" y="5129530"/>
          <a:ext cx="7398385" cy="2248535"/>
        </a:xfrm>
        <a:prstGeom prst="rect">
          <a:avLst/>
        </a:prstGeom>
        <a:solidFill>
          <a:srgbClr val="FFFF00">
            <a:alpha val="41000"/>
          </a:srgbClr>
        </a:solidFill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 b="1">
              <a:solidFill>
                <a:srgbClr val="0000FF"/>
              </a:solidFill>
            </a:rPr>
            <a:t>Scan-Output</a:t>
          </a:r>
        </a:p>
        <a:p>
          <a:pPr algn="ctr"/>
          <a:r>
            <a:rPr lang="en-US" altLang="ko-KR" sz="3200" b="1">
              <a:solidFill>
                <a:srgbClr val="0000FF"/>
              </a:solidFill>
            </a:rPr>
            <a:t>by A/SV &amp; LEADER</a:t>
          </a:r>
          <a:r>
            <a:rPr lang="en-US" altLang="ko-KR" sz="3200" b="1" baseline="0">
              <a:solidFill>
                <a:srgbClr val="0000FF"/>
              </a:solidFill>
            </a:rPr>
            <a:t> &amp; OPERATOR</a:t>
          </a:r>
          <a:endParaRPr lang="ko-KR" altLang="en-US" sz="3200" b="1">
            <a:solidFill>
              <a:srgbClr val="0000FF"/>
            </a:solidFill>
          </a:endParaRPr>
        </a:p>
      </xdr:txBody>
    </xdr:sp>
    <xdr:clientData/>
  </xdr:twoCellAnchor>
  <xdr:twoCellAnchor>
    <xdr:from>
      <xdr:col>29</xdr:col>
      <xdr:colOff>569823</xdr:colOff>
      <xdr:row>24</xdr:row>
      <xdr:rowOff>17622</xdr:rowOff>
    </xdr:from>
    <xdr:to>
      <xdr:col>32</xdr:col>
      <xdr:colOff>565467</xdr:colOff>
      <xdr:row>26</xdr:row>
      <xdr:rowOff>149066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>
          <a:off x="17705070" y="5633085"/>
          <a:ext cx="1795780" cy="586740"/>
        </a:xfrm>
        <a:prstGeom prst="rect">
          <a:avLst/>
        </a:prstGeom>
        <a:solidFill>
          <a:srgbClr val="FFFF00">
            <a:alpha val="41000"/>
          </a:srgbClr>
        </a:solidFill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 b="1">
              <a:solidFill>
                <a:srgbClr val="0000FF"/>
              </a:solidFill>
            </a:rPr>
            <a:t>by Handwritten</a:t>
          </a:r>
          <a:endParaRPr lang="ko-KR" altLang="en-US" sz="2000" b="1">
            <a:solidFill>
              <a:srgbClr val="0000FF"/>
            </a:solidFill>
          </a:endParaRPr>
        </a:p>
      </xdr:txBody>
    </xdr:sp>
    <xdr:clientData/>
  </xdr:twoCellAnchor>
  <xdr:twoCellAnchor>
    <xdr:from>
      <xdr:col>19</xdr:col>
      <xdr:colOff>864305</xdr:colOff>
      <xdr:row>3</xdr:row>
      <xdr:rowOff>35277</xdr:rowOff>
    </xdr:from>
    <xdr:to>
      <xdr:col>20</xdr:col>
      <xdr:colOff>684389</xdr:colOff>
      <xdr:row>3</xdr:row>
      <xdr:rowOff>239889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/>
      </xdr:nvSpPr>
      <xdr:spPr>
        <a:xfrm>
          <a:off x="11639550" y="812165"/>
          <a:ext cx="683895" cy="1841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266700</xdr:colOff>
      <xdr:row>4</xdr:row>
      <xdr:rowOff>53340</xdr:rowOff>
    </xdr:from>
    <xdr:to>
      <xdr:col>22</xdr:col>
      <xdr:colOff>144780</xdr:colOff>
      <xdr:row>15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C8A8A2-D09F-4D6B-87DD-9D8C4E0C8863}"/>
            </a:ext>
          </a:extLst>
        </xdr:cNvPr>
        <xdr:cNvSpPr txBox="1"/>
      </xdr:nvSpPr>
      <xdr:spPr>
        <a:xfrm>
          <a:off x="10713720" y="784860"/>
          <a:ext cx="2926080" cy="2004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RULES</a:t>
          </a:r>
        </a:p>
        <a:p>
          <a:r>
            <a:rPr lang="en-US" sz="1100"/>
            <a:t>-</a:t>
          </a:r>
          <a:r>
            <a:rPr lang="en-US" sz="1100" baseline="0"/>
            <a:t> GET ALL control number by current date</a:t>
          </a:r>
        </a:p>
        <a:p>
          <a:r>
            <a:rPr lang="en-US" sz="1100" baseline="0"/>
            <a:t>-&gt; GET ALL ACTIVE CONTROL</a:t>
          </a:r>
        </a:p>
        <a:p>
          <a:r>
            <a:rPr lang="en-US" sz="1100"/>
            <a:t>-&gt;</a:t>
          </a:r>
          <a:r>
            <a:rPr lang="en-US" sz="1100" baseline="0"/>
            <a:t> GET THE PREVIOUS ACTIVE CONTROL IF  </a:t>
          </a:r>
          <a:br>
            <a:rPr lang="en-US" sz="1100" baseline="0"/>
          </a:br>
          <a:r>
            <a:rPr lang="en-US" sz="1100" baseline="0"/>
            <a:t>     TASK NOT DONE, THEN DO TOMORROW</a:t>
          </a:r>
        </a:p>
        <a:p>
          <a:r>
            <a:rPr lang="en-US" sz="1100" baseline="0"/>
            <a:t>      CALLED PROCESS RANGE TASK</a:t>
          </a:r>
          <a:br>
            <a:rPr lang="en-US" sz="1100" baseline="0"/>
          </a:br>
          <a:r>
            <a:rPr lang="en-US" sz="1100" baseline="0"/>
            <a:t>-&gt; PIC who responsible for distribution of </a:t>
          </a:r>
        </a:p>
        <a:p>
          <a:r>
            <a:rPr lang="en-US" sz="1100" baseline="0"/>
            <a:t>   process is also access if the previous control</a:t>
          </a:r>
          <a:br>
            <a:rPr lang="en-US" sz="1100" baseline="0"/>
          </a:br>
          <a:r>
            <a:rPr lang="en-US" sz="1100" baseline="0"/>
            <a:t>   number does'nt meet the target date of task</a:t>
          </a:r>
        </a:p>
        <a:p>
          <a:r>
            <a:rPr lang="en-US" sz="1100" baseline="0"/>
            <a:t>   to be done</a:t>
          </a:r>
          <a:endParaRPr lang="en-US" sz="1100"/>
        </a:p>
      </xdr:txBody>
    </xdr:sp>
    <xdr:clientData/>
  </xdr:twoCellAnchor>
  <xdr:twoCellAnchor>
    <xdr:from>
      <xdr:col>17</xdr:col>
      <xdr:colOff>457200</xdr:colOff>
      <xdr:row>17</xdr:row>
      <xdr:rowOff>7620</xdr:rowOff>
    </xdr:from>
    <xdr:to>
      <xdr:col>20</xdr:col>
      <xdr:colOff>601980</xdr:colOff>
      <xdr:row>24</xdr:row>
      <xdr:rowOff>106680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CFAE2BE-4C85-4628-8EF6-6104972B17EE}"/>
            </a:ext>
          </a:extLst>
        </xdr:cNvPr>
        <xdr:cNvSpPr txBox="1"/>
      </xdr:nvSpPr>
      <xdr:spPr>
        <a:xfrm>
          <a:off x="10904220" y="3124200"/>
          <a:ext cx="1973580" cy="1379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RULES OF MONITORING</a:t>
          </a:r>
        </a:p>
        <a:p>
          <a:r>
            <a:rPr lang="en-US" sz="1100"/>
            <a:t>-&gt;</a:t>
          </a:r>
          <a:r>
            <a:rPr lang="en-US" sz="1100" baseline="0"/>
            <a:t> IF THE control number is</a:t>
          </a:r>
          <a:br>
            <a:rPr lang="en-US" sz="1100" baseline="0"/>
          </a:br>
          <a:r>
            <a:rPr lang="en-US" sz="1100" baseline="0"/>
            <a:t>    done then move to FINISH</a:t>
          </a:r>
        </a:p>
        <a:p>
          <a:r>
            <a:rPr lang="en-US" sz="1100" baseline="0"/>
            <a:t>  TASK SECTION</a:t>
          </a:r>
        </a:p>
        <a:p>
          <a:r>
            <a:rPr lang="en-US" sz="1100" baseline="0"/>
            <a:t>-&gt; ONLY display on current </a:t>
          </a:r>
          <a:br>
            <a:rPr lang="en-US" sz="1100" baseline="0"/>
          </a:br>
          <a:r>
            <a:rPr lang="en-US" sz="1100" baseline="0"/>
            <a:t>   active section for status</a:t>
          </a:r>
          <a:br>
            <a:rPr lang="en-US" sz="1100" baseline="0"/>
          </a:br>
          <a:r>
            <a:rPr lang="en-US" sz="1100" baseline="0"/>
            <a:t>  [ongoing, pending]</a:t>
          </a:r>
          <a:endParaRPr lang="en-US" sz="1100"/>
        </a:p>
      </xdr:txBody>
    </xdr:sp>
    <xdr:clientData/>
  </xdr:twoCellAnchor>
  <xdr:twoCellAnchor>
    <xdr:from>
      <xdr:col>11</xdr:col>
      <xdr:colOff>327660</xdr:colOff>
      <xdr:row>0</xdr:row>
      <xdr:rowOff>152400</xdr:rowOff>
    </xdr:from>
    <xdr:to>
      <xdr:col>16</xdr:col>
      <xdr:colOff>556260</xdr:colOff>
      <xdr:row>15</xdr:row>
      <xdr:rowOff>7620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AE3C3BB-ED9B-40C7-A3BA-D95489DE349F}"/>
            </a:ext>
          </a:extLst>
        </xdr:cNvPr>
        <xdr:cNvSpPr txBox="1"/>
      </xdr:nvSpPr>
      <xdr:spPr>
        <a:xfrm>
          <a:off x="7117080" y="152400"/>
          <a:ext cx="3276600" cy="2606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LOGIC</a:t>
          </a:r>
          <a:r>
            <a:rPr lang="en-US" sz="1100" baseline="0"/>
            <a:t> KEYWORD USED:</a:t>
          </a:r>
        </a:p>
        <a:p>
          <a:r>
            <a:rPr lang="en-US" sz="1100" baseline="0"/>
            <a:t>ONGOING, PENDING, STOP, NOT GOOD, DONE, </a:t>
          </a:r>
        </a:p>
        <a:p>
          <a:endParaRPr lang="en-US" sz="1100" baseline="0"/>
        </a:p>
        <a:p>
          <a:r>
            <a:rPr lang="en-US" sz="1100" baseline="0"/>
            <a:t>ONGOING -&gt; IT WILL DISPLAY FOR CURRENT TASK</a:t>
          </a:r>
        </a:p>
        <a:p>
          <a:r>
            <a:rPr lang="en-US" sz="1100"/>
            <a:t>DONE</a:t>
          </a:r>
          <a:r>
            <a:rPr lang="en-US" sz="1100" baseline="0"/>
            <a:t> -&gt; MOVE TO NEXT PHASE OR REMOVING TO</a:t>
          </a:r>
        </a:p>
        <a:p>
          <a:r>
            <a:rPr lang="en-US" sz="1100" baseline="0"/>
            <a:t>                ACTIVE TASK</a:t>
          </a:r>
        </a:p>
        <a:p>
          <a:r>
            <a:rPr lang="en-US" sz="1100"/>
            <a:t>TRIAL</a:t>
          </a:r>
          <a:r>
            <a:rPr lang="en-US" sz="1100" baseline="0"/>
            <a:t> -&gt; user need to re-scan the pr-control then </a:t>
          </a:r>
        </a:p>
        <a:p>
          <a:r>
            <a:rPr lang="en-US" sz="1100" baseline="0"/>
            <a:t>               proceed to trial mode then after this task</a:t>
          </a:r>
        </a:p>
        <a:p>
          <a:r>
            <a:rPr lang="en-US" sz="1100" baseline="0"/>
            <a:t>               user decide to select if this is GOOD or not   </a:t>
          </a:r>
          <a:br>
            <a:rPr lang="en-US" sz="1100" baseline="0"/>
          </a:br>
          <a:r>
            <a:rPr lang="en-US" sz="1100" baseline="0"/>
            <a:t>                GOOd</a:t>
          </a:r>
        </a:p>
        <a:p>
          <a:r>
            <a:rPr lang="en-US" sz="1100" baseline="0"/>
            <a:t>JUDGEMENT -&gt; SAME AS TRIAL set it GOOD or NOT</a:t>
          </a:r>
          <a:br>
            <a:rPr lang="en-US" sz="1100" baseline="0"/>
          </a:br>
          <a:r>
            <a:rPr lang="en-US" sz="1100" baseline="0"/>
            <a:t>                	GOOD </a:t>
          </a:r>
        </a:p>
        <a:p>
          <a:endParaRPr lang="en-US" sz="110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94615</xdr:colOff>
      <xdr:row>2</xdr:row>
      <xdr:rowOff>107315</xdr:rowOff>
    </xdr:from>
    <xdr:to>
      <xdr:col>29</xdr:col>
      <xdr:colOff>607695</xdr:colOff>
      <xdr:row>23</xdr:row>
      <xdr:rowOff>183515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215" y="488315"/>
          <a:ext cx="17581880" cy="4076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123190</xdr:colOff>
      <xdr:row>23</xdr:row>
      <xdr:rowOff>170815</xdr:rowOff>
    </xdr:from>
    <xdr:to>
      <xdr:col>30</xdr:col>
      <xdr:colOff>56515</xdr:colOff>
      <xdr:row>43</xdr:row>
      <xdr:rowOff>161290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790" y="4552315"/>
          <a:ext cx="17611725" cy="3800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$/2023Y%20PTP/2023(D)/REPORT/2023/Mold/(23Y)%20MOLD_Daily%20Work%20Plan(MAY-28)R1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Quo&amp;PO(R1)"/>
      <sheetName val="Daily Plan"/>
      <sheetName val="Sheet2"/>
      <sheetName val="sample"/>
      <sheetName val="P3(Rev4)"/>
      <sheetName val="P1(Rev4)"/>
      <sheetName val="PM"/>
      <sheetName val="MS(P3)"/>
      <sheetName val="MS(P1)"/>
      <sheetName val="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C5" t="str">
            <v>PT15-001</v>
          </cell>
          <cell r="D5" t="str">
            <v>EPSON</v>
          </cell>
          <cell r="E5" t="str">
            <v>P1</v>
          </cell>
          <cell r="F5" t="str">
            <v>165743600L1</v>
          </cell>
          <cell r="G5" t="str">
            <v>BAHRAIN</v>
          </cell>
          <cell r="H5" t="str">
            <v>FRAME CASE UPPER</v>
          </cell>
          <cell r="I5">
            <v>165743600</v>
          </cell>
          <cell r="J5" t="str">
            <v>L1</v>
          </cell>
          <cell r="K5">
            <v>4</v>
          </cell>
        </row>
        <row r="6">
          <cell r="C6" t="str">
            <v>PTTM20-014</v>
          </cell>
          <cell r="D6" t="str">
            <v>EPSON</v>
          </cell>
          <cell r="E6" t="str">
            <v>P3</v>
          </cell>
          <cell r="F6" t="str">
            <v>1106256-00L1</v>
          </cell>
          <cell r="G6" t="str">
            <v>CF62010</v>
          </cell>
          <cell r="H6" t="str">
            <v>LEVER,HEAD</v>
          </cell>
          <cell r="I6" t="str">
            <v>1106256-00</v>
          </cell>
          <cell r="J6" t="str">
            <v>L1</v>
          </cell>
          <cell r="K6">
            <v>4</v>
          </cell>
        </row>
        <row r="7">
          <cell r="C7" t="str">
            <v>PTTM19-035</v>
          </cell>
          <cell r="D7" t="str">
            <v>EPSON</v>
          </cell>
          <cell r="E7" t="str">
            <v>P1</v>
          </cell>
          <cell r="F7" t="str">
            <v>1796570-01L1</v>
          </cell>
          <cell r="G7" t="str">
            <v>CJ18</v>
          </cell>
          <cell r="H7" t="str">
            <v>COVER, FRONT  SC</v>
          </cell>
          <cell r="I7" t="str">
            <v>1796570-01</v>
          </cell>
          <cell r="J7" t="str">
            <v>L1</v>
          </cell>
          <cell r="K7">
            <v>2</v>
          </cell>
        </row>
        <row r="8">
          <cell r="C8" t="str">
            <v>PTTM22-012</v>
          </cell>
          <cell r="D8" t="str">
            <v>EPSON</v>
          </cell>
          <cell r="E8" t="str">
            <v>P1</v>
          </cell>
          <cell r="F8" t="str">
            <v>1873844-00L1</v>
          </cell>
          <cell r="G8" t="str">
            <v>CUBIE</v>
          </cell>
          <cell r="H8" t="str">
            <v>COVER,AC MOTOR</v>
          </cell>
          <cell r="I8" t="str">
            <v>1873844-00</v>
          </cell>
          <cell r="J8" t="str">
            <v>L1</v>
          </cell>
          <cell r="K8">
            <v>2</v>
          </cell>
        </row>
        <row r="9">
          <cell r="C9" t="str">
            <v>PTTM22-001</v>
          </cell>
          <cell r="D9" t="str">
            <v>EPSON</v>
          </cell>
          <cell r="E9" t="str">
            <v>P1</v>
          </cell>
          <cell r="F9" t="str">
            <v>1873889-00L1</v>
          </cell>
          <cell r="G9" t="str">
            <v>CUBIE</v>
          </cell>
          <cell r="H9" t="str">
            <v>COVER,CABLE;AA</v>
          </cell>
          <cell r="I9" t="str">
            <v>1873889-00</v>
          </cell>
          <cell r="J9" t="str">
            <v>L1</v>
          </cell>
          <cell r="K9">
            <v>4</v>
          </cell>
        </row>
        <row r="10">
          <cell r="C10" t="str">
            <v>PTTM22-002</v>
          </cell>
          <cell r="D10" t="str">
            <v>EPSON</v>
          </cell>
          <cell r="E10" t="str">
            <v>P1</v>
          </cell>
          <cell r="F10" t="str">
            <v>1873890-00L1</v>
          </cell>
          <cell r="G10" t="str">
            <v>CUBIE</v>
          </cell>
          <cell r="H10" t="str">
            <v>COVER,CABLE;BA/BB</v>
          </cell>
          <cell r="I10" t="str">
            <v>1873890-00</v>
          </cell>
          <cell r="J10" t="str">
            <v>L1</v>
          </cell>
          <cell r="K10">
            <v>4</v>
          </cell>
        </row>
        <row r="11">
          <cell r="C11" t="str">
            <v>PTTM22-008</v>
          </cell>
          <cell r="D11" t="str">
            <v>EPSON</v>
          </cell>
          <cell r="E11" t="str">
            <v>P1</v>
          </cell>
          <cell r="F11" t="str">
            <v>1873846-00L1</v>
          </cell>
          <cell r="G11" t="str">
            <v>CUBIE</v>
          </cell>
          <cell r="H11" t="str">
            <v>COVER,DK BOARD</v>
          </cell>
          <cell r="I11" t="str">
            <v>1873846-00</v>
          </cell>
          <cell r="J11" t="str">
            <v>L1</v>
          </cell>
          <cell r="K11">
            <v>2</v>
          </cell>
        </row>
        <row r="12">
          <cell r="C12" t="str">
            <v>PTTM22-003</v>
          </cell>
          <cell r="D12" t="str">
            <v>EPSON</v>
          </cell>
          <cell r="E12" t="str">
            <v>P1</v>
          </cell>
          <cell r="F12" t="str">
            <v>1873886-00L1</v>
          </cell>
          <cell r="G12" t="str">
            <v>CUBIE</v>
          </cell>
          <cell r="H12" t="str">
            <v>COVER,HINGE;AA</v>
          </cell>
          <cell r="I12" t="str">
            <v>1873886-00</v>
          </cell>
          <cell r="J12" t="str">
            <v>L1</v>
          </cell>
          <cell r="K12">
            <v>2</v>
          </cell>
        </row>
        <row r="13">
          <cell r="C13" t="str">
            <v>PTTM22-010</v>
          </cell>
          <cell r="D13" t="str">
            <v>EPSON</v>
          </cell>
          <cell r="E13" t="str">
            <v>P1</v>
          </cell>
          <cell r="F13" t="str">
            <v>1873825-00L1</v>
          </cell>
          <cell r="G13" t="str">
            <v>CUBIE</v>
          </cell>
          <cell r="H13" t="str">
            <v>COVER,NE,FRONT</v>
          </cell>
          <cell r="I13" t="str">
            <v>1873825-00</v>
          </cell>
          <cell r="J13" t="str">
            <v>L1</v>
          </cell>
          <cell r="K13">
            <v>4</v>
          </cell>
        </row>
        <row r="14">
          <cell r="C14" t="str">
            <v>PTTM22-013</v>
          </cell>
          <cell r="D14" t="str">
            <v>EPSON</v>
          </cell>
          <cell r="E14" t="str">
            <v>P1</v>
          </cell>
          <cell r="F14" t="str">
            <v>1873823-00L1</v>
          </cell>
          <cell r="G14" t="str">
            <v>CUBIE</v>
          </cell>
          <cell r="H14" t="str">
            <v>COVER,PF GEAR TRAIN</v>
          </cell>
          <cell r="I14" t="str">
            <v>1873823-00</v>
          </cell>
          <cell r="J14" t="str">
            <v>L1</v>
          </cell>
          <cell r="K14">
            <v>1</v>
          </cell>
        </row>
        <row r="15">
          <cell r="C15" t="str">
            <v>PTTM22-005</v>
          </cell>
          <cell r="D15" t="str">
            <v>EPSON</v>
          </cell>
          <cell r="E15" t="str">
            <v>P1</v>
          </cell>
          <cell r="F15" t="str">
            <v>1873885-00L1</v>
          </cell>
          <cell r="G15" t="str">
            <v>CUBIE</v>
          </cell>
          <cell r="H15" t="str">
            <v>COVER,REAR;AA/AB</v>
          </cell>
          <cell r="I15" t="str">
            <v>1873885-00</v>
          </cell>
          <cell r="J15" t="str">
            <v>L1</v>
          </cell>
          <cell r="K15">
            <v>1</v>
          </cell>
        </row>
        <row r="16">
          <cell r="C16" t="str">
            <v>PTTM22-011</v>
          </cell>
          <cell r="D16" t="str">
            <v>EPSON</v>
          </cell>
          <cell r="E16" t="str">
            <v>P1</v>
          </cell>
          <cell r="F16" t="str">
            <v>1873849-00L1</v>
          </cell>
          <cell r="G16" t="str">
            <v>CUBIE</v>
          </cell>
          <cell r="H16" t="str">
            <v>COVER,WATERPROOF</v>
          </cell>
          <cell r="I16" t="str">
            <v>1873849-00</v>
          </cell>
          <cell r="J16" t="str">
            <v>L1</v>
          </cell>
          <cell r="K16">
            <v>2</v>
          </cell>
        </row>
        <row r="17">
          <cell r="C17" t="str">
            <v>PTTM22-014</v>
          </cell>
          <cell r="D17" t="str">
            <v>EPSON</v>
          </cell>
          <cell r="E17" t="str">
            <v>P1</v>
          </cell>
          <cell r="F17" t="str">
            <v>1873821-00L1</v>
          </cell>
          <cell r="G17" t="str">
            <v>CUBIE</v>
          </cell>
          <cell r="H17" t="str">
            <v>GUIDE ROLLPAPER,LEFT</v>
          </cell>
          <cell r="I17" t="str">
            <v>1873821-00</v>
          </cell>
          <cell r="J17" t="str">
            <v>L1</v>
          </cell>
          <cell r="K17">
            <v>2</v>
          </cell>
        </row>
        <row r="18">
          <cell r="C18" t="str">
            <v>PTTM22-015</v>
          </cell>
          <cell r="D18" t="str">
            <v>EPSON</v>
          </cell>
          <cell r="E18" t="str">
            <v>P1</v>
          </cell>
          <cell r="F18" t="str">
            <v>1873819-00L1</v>
          </cell>
          <cell r="G18" t="str">
            <v>CUBIE</v>
          </cell>
          <cell r="H18" t="str">
            <v>GUIDE,PLATEN,UPPER</v>
          </cell>
          <cell r="I18" t="str">
            <v>1873819-00</v>
          </cell>
          <cell r="J18" t="str">
            <v>L1</v>
          </cell>
          <cell r="K18">
            <v>2</v>
          </cell>
        </row>
        <row r="19">
          <cell r="C19" t="str">
            <v>PTTM22-016</v>
          </cell>
          <cell r="D19" t="str">
            <v>EPSON</v>
          </cell>
          <cell r="E19" t="str">
            <v>P1</v>
          </cell>
          <cell r="F19" t="str">
            <v>1873820-00L1</v>
          </cell>
          <cell r="G19" t="str">
            <v>CUBIE</v>
          </cell>
          <cell r="H19" t="str">
            <v>GUIDE,PULATEN,LOWER</v>
          </cell>
          <cell r="I19" t="str">
            <v>1873820-00</v>
          </cell>
          <cell r="J19" t="str">
            <v>L1</v>
          </cell>
          <cell r="K19">
            <v>1</v>
          </cell>
        </row>
        <row r="20">
          <cell r="C20" t="str">
            <v>PTTM22-017</v>
          </cell>
          <cell r="D20" t="str">
            <v>EPSON</v>
          </cell>
          <cell r="E20" t="str">
            <v>P1</v>
          </cell>
          <cell r="F20" t="str">
            <v>1873822-00L1</v>
          </cell>
          <cell r="G20" t="str">
            <v>CUBIE</v>
          </cell>
          <cell r="H20" t="str">
            <v>GUIDE,ROLLPAPER,RIGHT</v>
          </cell>
          <cell r="I20" t="str">
            <v>1873822-00</v>
          </cell>
          <cell r="J20" t="str">
            <v>L1</v>
          </cell>
          <cell r="K20">
            <v>2</v>
          </cell>
        </row>
        <row r="21">
          <cell r="C21" t="str">
            <v>PTTM22-018</v>
          </cell>
          <cell r="D21" t="str">
            <v>EPSON</v>
          </cell>
          <cell r="E21" t="str">
            <v>P1</v>
          </cell>
          <cell r="F21" t="str">
            <v>1873760-00L1</v>
          </cell>
          <cell r="G21" t="str">
            <v>CUBIE</v>
          </cell>
          <cell r="H21" t="str">
            <v>LEVER,CO DETECT</v>
          </cell>
          <cell r="I21" t="str">
            <v>1873760-00</v>
          </cell>
          <cell r="J21" t="str">
            <v>L1</v>
          </cell>
          <cell r="K21">
            <v>4</v>
          </cell>
        </row>
        <row r="22">
          <cell r="C22" t="str">
            <v>PTTM22-019</v>
          </cell>
          <cell r="D22" t="str">
            <v>EPSON</v>
          </cell>
          <cell r="E22" t="str">
            <v>P1</v>
          </cell>
          <cell r="F22" t="str">
            <v>1873824-00L1</v>
          </cell>
          <cell r="G22" t="str">
            <v>CUBIE</v>
          </cell>
          <cell r="H22" t="str">
            <v>LEVER,NE,FRONT</v>
          </cell>
          <cell r="I22" t="str">
            <v>1873824-00</v>
          </cell>
          <cell r="J22" t="str">
            <v>L1</v>
          </cell>
          <cell r="K22">
            <v>4</v>
          </cell>
        </row>
        <row r="23">
          <cell r="C23" t="str">
            <v>PTTM22-021</v>
          </cell>
          <cell r="D23" t="str">
            <v>EPSON</v>
          </cell>
          <cell r="E23" t="str">
            <v>P1</v>
          </cell>
          <cell r="F23" t="str">
            <v>1873827-00L1</v>
          </cell>
          <cell r="G23" t="str">
            <v>CUBIE</v>
          </cell>
          <cell r="H23" t="str">
            <v>LIGHT GUIDE TUBE,NE,EMISSION</v>
          </cell>
          <cell r="I23" t="str">
            <v>1873827-00</v>
          </cell>
          <cell r="J23" t="str">
            <v>L1</v>
          </cell>
          <cell r="K23">
            <v>4</v>
          </cell>
        </row>
        <row r="24">
          <cell r="C24" t="str">
            <v>PTTM22-022</v>
          </cell>
          <cell r="D24" t="str">
            <v>EPSON</v>
          </cell>
          <cell r="E24" t="str">
            <v>P1</v>
          </cell>
          <cell r="F24" t="str">
            <v>1873828-00L1</v>
          </cell>
          <cell r="G24" t="str">
            <v>CUBIE</v>
          </cell>
          <cell r="H24" t="str">
            <v>LIGHT GUIDE TUBE,NE,RECEPTION</v>
          </cell>
          <cell r="I24" t="str">
            <v>1873828-00</v>
          </cell>
          <cell r="J24" t="str">
            <v>L1</v>
          </cell>
          <cell r="K24">
            <v>4</v>
          </cell>
        </row>
        <row r="25">
          <cell r="C25" t="str">
            <v>PTTM22-020</v>
          </cell>
          <cell r="D25" t="str">
            <v>EPSON</v>
          </cell>
          <cell r="E25" t="str">
            <v>P1</v>
          </cell>
          <cell r="F25" t="str">
            <v>1873829-00L1</v>
          </cell>
          <cell r="G25" t="str">
            <v>CUBIE</v>
          </cell>
          <cell r="H25" t="str">
            <v>SLIDER,DECURL</v>
          </cell>
          <cell r="I25" t="str">
            <v>1873829-00</v>
          </cell>
          <cell r="J25" t="str">
            <v>L1</v>
          </cell>
          <cell r="K25">
            <v>2</v>
          </cell>
        </row>
        <row r="26">
          <cell r="C26" t="str">
            <v>PTTM15-024</v>
          </cell>
          <cell r="D26" t="str">
            <v>EPSON</v>
          </cell>
          <cell r="E26" t="str">
            <v>P1</v>
          </cell>
          <cell r="F26" t="str">
            <v>1657178-00L1</v>
          </cell>
          <cell r="G26" t="str">
            <v>DOCU CAMERA</v>
          </cell>
          <cell r="H26" t="str">
            <v>BASE COVER; PH</v>
          </cell>
          <cell r="I26" t="str">
            <v>1657178-00</v>
          </cell>
          <cell r="J26" t="str">
            <v>L1</v>
          </cell>
          <cell r="K26">
            <v>2</v>
          </cell>
        </row>
        <row r="27">
          <cell r="C27" t="str">
            <v>PTTM15-017</v>
          </cell>
          <cell r="D27" t="str">
            <v>EPSON</v>
          </cell>
          <cell r="E27" t="str">
            <v>P1</v>
          </cell>
          <cell r="F27" t="str">
            <v>1657180-00L1</v>
          </cell>
          <cell r="G27" t="str">
            <v>DOCU CAMERA</v>
          </cell>
          <cell r="H27" t="str">
            <v>BASE ROT PLATE; PH</v>
          </cell>
          <cell r="I27" t="str">
            <v>1657180-00</v>
          </cell>
          <cell r="J27" t="str">
            <v>L1</v>
          </cell>
          <cell r="K27">
            <v>2</v>
          </cell>
        </row>
        <row r="28">
          <cell r="C28" t="str">
            <v>PT15-011</v>
          </cell>
          <cell r="D28" t="str">
            <v>EPSON</v>
          </cell>
          <cell r="E28" t="str">
            <v>P1</v>
          </cell>
          <cell r="F28" t="str">
            <v>165711400L1</v>
          </cell>
          <cell r="G28" t="str">
            <v>DOCU CAMERA</v>
          </cell>
          <cell r="H28" t="str">
            <v>CAMERA BEZEL</v>
          </cell>
          <cell r="I28">
            <v>165711400</v>
          </cell>
          <cell r="J28" t="str">
            <v>L1</v>
          </cell>
          <cell r="K28">
            <v>2</v>
          </cell>
        </row>
        <row r="29">
          <cell r="C29" t="str">
            <v>PT15-010</v>
          </cell>
          <cell r="D29" t="str">
            <v>EPSON</v>
          </cell>
          <cell r="E29" t="str">
            <v>P3</v>
          </cell>
          <cell r="F29" t="str">
            <v>174830700L1</v>
          </cell>
          <cell r="G29" t="str">
            <v>DOCU CAMERA</v>
          </cell>
          <cell r="H29" t="str">
            <v>CASE ARM UPPER</v>
          </cell>
          <cell r="I29">
            <v>174830700</v>
          </cell>
          <cell r="J29" t="str">
            <v>L1</v>
          </cell>
          <cell r="K29">
            <v>1</v>
          </cell>
        </row>
        <row r="30">
          <cell r="C30" t="str">
            <v>PT15-007</v>
          </cell>
          <cell r="D30" t="str">
            <v>EPSON</v>
          </cell>
          <cell r="E30" t="str">
            <v>P3</v>
          </cell>
          <cell r="F30" t="str">
            <v>165706100PL1</v>
          </cell>
          <cell r="G30" t="str">
            <v>DOCU CAMERA</v>
          </cell>
          <cell r="H30" t="str">
            <v>CASE UPPER</v>
          </cell>
          <cell r="I30" t="str">
            <v>165706100P</v>
          </cell>
          <cell r="J30" t="str">
            <v>L1</v>
          </cell>
          <cell r="K30">
            <v>1</v>
          </cell>
        </row>
        <row r="31">
          <cell r="C31" t="str">
            <v>PTTM15-020</v>
          </cell>
          <cell r="D31" t="str">
            <v>EPSON</v>
          </cell>
          <cell r="E31" t="str">
            <v>P1</v>
          </cell>
          <cell r="F31" t="str">
            <v>1657174-00L1</v>
          </cell>
          <cell r="G31" t="str">
            <v>DOCU CAMERA</v>
          </cell>
          <cell r="H31" t="str">
            <v>FOOT FIX; PH</v>
          </cell>
          <cell r="I31" t="str">
            <v>1657174-00</v>
          </cell>
          <cell r="J31" t="str">
            <v>L1</v>
          </cell>
          <cell r="K31">
            <v>2</v>
          </cell>
        </row>
        <row r="32">
          <cell r="C32" t="str">
            <v>PTTM15-021</v>
          </cell>
          <cell r="D32" t="str">
            <v>EPSON</v>
          </cell>
          <cell r="E32" t="str">
            <v>P3</v>
          </cell>
          <cell r="F32" t="str">
            <v>1657213-00L1</v>
          </cell>
          <cell r="G32" t="str">
            <v>DOCU CAMERA</v>
          </cell>
          <cell r="H32" t="str">
            <v>FRAME 16 CAP; PH</v>
          </cell>
          <cell r="I32" t="str">
            <v>1657213-00</v>
          </cell>
          <cell r="J32" t="str">
            <v>L1</v>
          </cell>
          <cell r="K32">
            <v>2</v>
          </cell>
        </row>
        <row r="33">
          <cell r="C33" t="str">
            <v>PTTM16-010</v>
          </cell>
          <cell r="D33" t="str">
            <v>EPSON</v>
          </cell>
          <cell r="E33" t="str">
            <v>P1</v>
          </cell>
          <cell r="F33" t="str">
            <v>165707500L1</v>
          </cell>
          <cell r="G33" t="str">
            <v>DOCU CAMERA</v>
          </cell>
          <cell r="H33" t="str">
            <v>HINGE B CAP ; PH</v>
          </cell>
          <cell r="I33">
            <v>165707500</v>
          </cell>
          <cell r="J33" t="str">
            <v>L1</v>
          </cell>
          <cell r="K33">
            <v>1</v>
          </cell>
        </row>
        <row r="34">
          <cell r="C34" t="str">
            <v>PTTM16-010</v>
          </cell>
          <cell r="D34" t="str">
            <v>EPSON</v>
          </cell>
          <cell r="E34" t="str">
            <v>P1</v>
          </cell>
          <cell r="F34" t="str">
            <v>165770800L1</v>
          </cell>
          <cell r="G34" t="str">
            <v>DOCU CAMERA</v>
          </cell>
          <cell r="H34" t="str">
            <v>HINGE C CAP ; PH</v>
          </cell>
          <cell r="I34">
            <v>165770800</v>
          </cell>
          <cell r="J34" t="str">
            <v>L1</v>
          </cell>
          <cell r="K34">
            <v>1</v>
          </cell>
        </row>
        <row r="35">
          <cell r="C35" t="str">
            <v>PTTM15-022</v>
          </cell>
          <cell r="D35" t="str">
            <v>EPSON</v>
          </cell>
          <cell r="E35" t="str">
            <v>P1</v>
          </cell>
          <cell r="F35" t="str">
            <v>1660190-00L1</v>
          </cell>
          <cell r="G35" t="str">
            <v>DOCU CAMERA</v>
          </cell>
          <cell r="H35" t="str">
            <v>ROT JOINT SPACER A; PH</v>
          </cell>
          <cell r="I35" t="str">
            <v>1660190-00</v>
          </cell>
          <cell r="J35" t="str">
            <v>L1</v>
          </cell>
          <cell r="K35">
            <v>2</v>
          </cell>
        </row>
        <row r="36">
          <cell r="C36" t="str">
            <v>PTTM15-023</v>
          </cell>
          <cell r="D36" t="str">
            <v>EPSON</v>
          </cell>
          <cell r="E36" t="str">
            <v>P1</v>
          </cell>
          <cell r="F36" t="str">
            <v>1657176-00L1</v>
          </cell>
          <cell r="G36" t="str">
            <v>DOCU CAMERA</v>
          </cell>
          <cell r="H36" t="str">
            <v>ROTATION FOOT</v>
          </cell>
          <cell r="I36" t="str">
            <v>1657176-00</v>
          </cell>
          <cell r="J36" t="str">
            <v>L1</v>
          </cell>
          <cell r="K36">
            <v>2</v>
          </cell>
        </row>
        <row r="37">
          <cell r="C37" t="str">
            <v>PTTM15-018</v>
          </cell>
          <cell r="D37" t="str">
            <v>EPSON</v>
          </cell>
          <cell r="E37" t="str">
            <v>P3</v>
          </cell>
          <cell r="F37" t="str">
            <v>165716001L1</v>
          </cell>
          <cell r="G37" t="str">
            <v>DOCU CAMERA</v>
          </cell>
          <cell r="H37" t="str">
            <v>SENSOR CASE LOWER TOP</v>
          </cell>
          <cell r="I37">
            <v>165716001</v>
          </cell>
          <cell r="J37" t="str">
            <v>L1</v>
          </cell>
          <cell r="K37">
            <v>2</v>
          </cell>
        </row>
        <row r="38">
          <cell r="C38" t="str">
            <v>PTTM15-025</v>
          </cell>
          <cell r="D38" t="str">
            <v>EPSON</v>
          </cell>
          <cell r="E38" t="str">
            <v>P1</v>
          </cell>
          <cell r="F38" t="str">
            <v>1657239 / 1719516L1</v>
          </cell>
          <cell r="G38" t="str">
            <v>DOCU CAMERA</v>
          </cell>
          <cell r="H38" t="str">
            <v>SENSOR FRAME</v>
          </cell>
          <cell r="I38" t="str">
            <v>1657239 / 1719516</v>
          </cell>
          <cell r="J38" t="str">
            <v>L1</v>
          </cell>
          <cell r="K38">
            <v>2</v>
          </cell>
        </row>
        <row r="39">
          <cell r="C39" t="str">
            <v>PTTM19-036</v>
          </cell>
          <cell r="D39" t="str">
            <v>EPSON</v>
          </cell>
          <cell r="E39" t="str">
            <v>P1</v>
          </cell>
          <cell r="F39" t="str">
            <v>1795282-01L1</v>
          </cell>
          <cell r="G39" t="str">
            <v>H998</v>
          </cell>
          <cell r="H39" t="str">
            <v>COVER,SHADE,IF;L;PH</v>
          </cell>
          <cell r="I39" t="str">
            <v>1795282-01</v>
          </cell>
          <cell r="J39" t="str">
            <v>L1</v>
          </cell>
          <cell r="K39">
            <v>2</v>
          </cell>
        </row>
        <row r="40">
          <cell r="C40" t="str">
            <v>PTTM19-037</v>
          </cell>
          <cell r="D40" t="str">
            <v>EPSON</v>
          </cell>
          <cell r="E40" t="str">
            <v>P3</v>
          </cell>
          <cell r="F40" t="str">
            <v>179528100L1</v>
          </cell>
          <cell r="G40" t="str">
            <v>H998</v>
          </cell>
          <cell r="H40" t="str">
            <v>COVER,SHADE,IF;R;PH</v>
          </cell>
          <cell r="I40">
            <v>179528100</v>
          </cell>
          <cell r="J40" t="str">
            <v>L1</v>
          </cell>
          <cell r="K40">
            <v>2</v>
          </cell>
        </row>
        <row r="41">
          <cell r="C41" t="str">
            <v>PT19-001</v>
          </cell>
          <cell r="D41" t="str">
            <v>EPSON</v>
          </cell>
          <cell r="E41" t="str">
            <v>P3</v>
          </cell>
          <cell r="F41" t="str">
            <v>1795276L1</v>
          </cell>
          <cell r="G41" t="str">
            <v>H998</v>
          </cell>
          <cell r="H41" t="str">
            <v>HOLDER INTERLOCK PH</v>
          </cell>
          <cell r="I41">
            <v>1795276</v>
          </cell>
          <cell r="J41" t="str">
            <v>L1</v>
          </cell>
          <cell r="K41">
            <v>2</v>
          </cell>
        </row>
        <row r="42">
          <cell r="C42" t="str">
            <v>PTTM19-038</v>
          </cell>
          <cell r="D42" t="str">
            <v>EPSON</v>
          </cell>
          <cell r="E42" t="str">
            <v>P1</v>
          </cell>
          <cell r="F42" t="str">
            <v>1795287-01L1</v>
          </cell>
          <cell r="G42" t="str">
            <v>H998</v>
          </cell>
          <cell r="H42" t="str">
            <v>LENS, LED;PH</v>
          </cell>
          <cell r="I42" t="str">
            <v>1795287-01</v>
          </cell>
          <cell r="J42" t="str">
            <v>L1</v>
          </cell>
          <cell r="K42">
            <v>2</v>
          </cell>
        </row>
        <row r="43">
          <cell r="C43" t="str">
            <v>PTTM15-004</v>
          </cell>
          <cell r="D43" t="str">
            <v>EPSON</v>
          </cell>
          <cell r="E43" t="str">
            <v>P1</v>
          </cell>
          <cell r="F43" t="str">
            <v>1657450-00L1</v>
          </cell>
          <cell r="G43" t="str">
            <v>LABEL WRITER</v>
          </cell>
          <cell r="H43" t="str">
            <v>BATTERY BOX COVER CB69010</v>
          </cell>
          <cell r="I43" t="str">
            <v>1657450-00</v>
          </cell>
          <cell r="J43" t="str">
            <v>L1</v>
          </cell>
          <cell r="K43">
            <v>2</v>
          </cell>
        </row>
        <row r="44">
          <cell r="C44" t="str">
            <v>PTTM15-005</v>
          </cell>
          <cell r="D44" t="str">
            <v>EPSON</v>
          </cell>
          <cell r="E44" t="str">
            <v>P1</v>
          </cell>
          <cell r="F44" t="str">
            <v>165795200L1</v>
          </cell>
          <cell r="G44" t="str">
            <v>LABEL WRITER</v>
          </cell>
          <cell r="H44" t="str">
            <v>BATTERY BOX COVER CB70010</v>
          </cell>
          <cell r="I44">
            <v>165795200</v>
          </cell>
          <cell r="J44" t="str">
            <v>L1</v>
          </cell>
          <cell r="K44">
            <v>2</v>
          </cell>
        </row>
        <row r="45">
          <cell r="C45" t="str">
            <v>PTTM15-007</v>
          </cell>
          <cell r="D45" t="str">
            <v>EPSON</v>
          </cell>
          <cell r="E45" t="str">
            <v>P1</v>
          </cell>
          <cell r="F45" t="str">
            <v>165745200L1</v>
          </cell>
          <cell r="G45" t="str">
            <v>LABEL WRITER</v>
          </cell>
          <cell r="H45" t="str">
            <v>CUTTER LEVER</v>
          </cell>
          <cell r="I45">
            <v>165745200</v>
          </cell>
          <cell r="J45" t="str">
            <v>L1</v>
          </cell>
          <cell r="K45">
            <v>2</v>
          </cell>
        </row>
        <row r="46">
          <cell r="C46" t="str">
            <v>PTTM15-008</v>
          </cell>
          <cell r="D46" t="str">
            <v>EPSON</v>
          </cell>
          <cell r="E46" t="str">
            <v>P1</v>
          </cell>
          <cell r="F46" t="str">
            <v>165745700L1</v>
          </cell>
          <cell r="G46" t="str">
            <v>LABEL WRITER</v>
          </cell>
          <cell r="H46" t="str">
            <v>CUTTER SW HOLDER</v>
          </cell>
          <cell r="I46">
            <v>165745700</v>
          </cell>
          <cell r="J46" t="str">
            <v>L1</v>
          </cell>
          <cell r="K46">
            <v>4</v>
          </cell>
        </row>
        <row r="47">
          <cell r="C47" t="str">
            <v>PTTM15-010</v>
          </cell>
          <cell r="D47" t="str">
            <v>EPSON</v>
          </cell>
          <cell r="E47" t="str">
            <v>P1</v>
          </cell>
          <cell r="F47" t="str">
            <v>165745400L1</v>
          </cell>
          <cell r="G47" t="str">
            <v>LABEL WRITER</v>
          </cell>
          <cell r="H47" t="str">
            <v>GEAR PLATEN</v>
          </cell>
          <cell r="I47">
            <v>165745400</v>
          </cell>
          <cell r="J47" t="str">
            <v>L1</v>
          </cell>
          <cell r="K47">
            <v>4</v>
          </cell>
        </row>
        <row r="48">
          <cell r="C48" t="str">
            <v>PTTM15-006</v>
          </cell>
          <cell r="D48" t="str">
            <v>EPSON</v>
          </cell>
          <cell r="E48" t="str">
            <v>P1</v>
          </cell>
          <cell r="F48" t="str">
            <v>165745600L1</v>
          </cell>
          <cell r="G48" t="str">
            <v>LABEL WRITER</v>
          </cell>
          <cell r="H48" t="str">
            <v>HEAD RELEASE LEVER</v>
          </cell>
          <cell r="I48">
            <v>165745600</v>
          </cell>
          <cell r="J48" t="str">
            <v>L1</v>
          </cell>
          <cell r="K48">
            <v>4</v>
          </cell>
        </row>
        <row r="49">
          <cell r="C49" t="str">
            <v>PTTM15-009</v>
          </cell>
          <cell r="D49" t="str">
            <v>EPSON</v>
          </cell>
          <cell r="E49" t="str">
            <v>P1</v>
          </cell>
          <cell r="F49" t="str">
            <v>165782800L1</v>
          </cell>
          <cell r="G49" t="str">
            <v>LABEL WRITER</v>
          </cell>
          <cell r="H49" t="str">
            <v>LCD FRAME CB70</v>
          </cell>
          <cell r="I49">
            <v>165782800</v>
          </cell>
          <cell r="J49" t="str">
            <v>L1</v>
          </cell>
          <cell r="K49">
            <v>2</v>
          </cell>
        </row>
        <row r="50">
          <cell r="C50" t="str">
            <v>PTTM21-043</v>
          </cell>
          <cell r="D50" t="str">
            <v>EPSON</v>
          </cell>
          <cell r="E50" t="str">
            <v>P1</v>
          </cell>
          <cell r="F50" t="str">
            <v>170445300L2</v>
          </cell>
          <cell r="G50" t="str">
            <v>LIGHT/S15</v>
          </cell>
          <cell r="H50" t="str">
            <v>ARM,FRONT,ADF</v>
          </cell>
          <cell r="I50">
            <v>170445300</v>
          </cell>
          <cell r="J50" t="str">
            <v>L2</v>
          </cell>
          <cell r="K50">
            <v>4</v>
          </cell>
        </row>
        <row r="51">
          <cell r="C51" t="str">
            <v>PTTM21-044</v>
          </cell>
          <cell r="D51" t="str">
            <v>EPSON</v>
          </cell>
          <cell r="E51" t="str">
            <v>P1</v>
          </cell>
          <cell r="F51" t="str">
            <v>176705801L2</v>
          </cell>
          <cell r="G51" t="str">
            <v>LIGHT/S15</v>
          </cell>
          <cell r="H51" t="str">
            <v>ARM,REAR,ADF</v>
          </cell>
          <cell r="I51">
            <v>176705801</v>
          </cell>
          <cell r="J51" t="str">
            <v>L2</v>
          </cell>
          <cell r="K51">
            <v>4</v>
          </cell>
        </row>
        <row r="52">
          <cell r="C52" t="str">
            <v>PTTM21-045</v>
          </cell>
          <cell r="D52" t="str">
            <v>EPSON</v>
          </cell>
          <cell r="E52" t="str">
            <v>P1</v>
          </cell>
          <cell r="F52" t="str">
            <v>150469100L2</v>
          </cell>
          <cell r="G52" t="str">
            <v>LIGHT/S15</v>
          </cell>
          <cell r="H52" t="str">
            <v>CAP,CONNECTOR,FAX</v>
          </cell>
          <cell r="I52">
            <v>150469100</v>
          </cell>
          <cell r="J52" t="str">
            <v>L2</v>
          </cell>
          <cell r="K52">
            <v>2</v>
          </cell>
        </row>
        <row r="53">
          <cell r="C53" t="str">
            <v>PTTM21-034</v>
          </cell>
          <cell r="D53" t="str">
            <v>EPSON</v>
          </cell>
          <cell r="E53" t="str">
            <v>P1</v>
          </cell>
          <cell r="F53" t="str">
            <v>157437400L2</v>
          </cell>
          <cell r="G53" t="str">
            <v>LIGHT/S15</v>
          </cell>
          <cell r="H53" t="str">
            <v>CLUTCH,LD,ADF</v>
          </cell>
          <cell r="I53">
            <v>157437400</v>
          </cell>
          <cell r="J53" t="str">
            <v>L2</v>
          </cell>
          <cell r="K53">
            <v>4</v>
          </cell>
        </row>
        <row r="54">
          <cell r="C54" t="str">
            <v>PTTM21-035</v>
          </cell>
          <cell r="D54" t="str">
            <v>EPSON</v>
          </cell>
          <cell r="E54" t="str">
            <v>P1</v>
          </cell>
          <cell r="F54" t="str">
            <v>1574386L2</v>
          </cell>
          <cell r="G54" t="str">
            <v>LIGHT</v>
          </cell>
          <cell r="H54" t="str">
            <v>CLUTCH,PICK,ADF L1</v>
          </cell>
          <cell r="I54">
            <v>1574386</v>
          </cell>
          <cell r="J54" t="str">
            <v>L2</v>
          </cell>
          <cell r="K54">
            <v>4</v>
          </cell>
        </row>
        <row r="55">
          <cell r="C55" t="str">
            <v>PTTM21-026</v>
          </cell>
          <cell r="D55" t="str">
            <v>EPSON</v>
          </cell>
          <cell r="E55" t="str">
            <v>P3</v>
          </cell>
          <cell r="F55" t="str">
            <v>1764348L1</v>
          </cell>
          <cell r="G55" t="str">
            <v>LIGHT</v>
          </cell>
          <cell r="H55" t="str">
            <v>COVER,ASF</v>
          </cell>
          <cell r="I55">
            <v>1764348</v>
          </cell>
          <cell r="J55" t="str">
            <v>L1</v>
          </cell>
          <cell r="K55">
            <v>2</v>
          </cell>
        </row>
        <row r="56">
          <cell r="C56" t="str">
            <v>PTTM21-047</v>
          </cell>
          <cell r="D56" t="str">
            <v>EPSON</v>
          </cell>
          <cell r="E56" t="str">
            <v>P1</v>
          </cell>
          <cell r="F56" t="str">
            <v>176690101L1</v>
          </cell>
          <cell r="G56" t="str">
            <v>LIGHT</v>
          </cell>
          <cell r="H56" t="str">
            <v>COVER,GEAR,ADF</v>
          </cell>
          <cell r="I56">
            <v>176690101</v>
          </cell>
          <cell r="J56" t="str">
            <v>L1</v>
          </cell>
          <cell r="K56">
            <v>4</v>
          </cell>
        </row>
        <row r="57">
          <cell r="C57" t="str">
            <v>PTTM21-051</v>
          </cell>
          <cell r="D57" t="str">
            <v>EPSON</v>
          </cell>
          <cell r="E57" t="str">
            <v>P1</v>
          </cell>
          <cell r="F57" t="str">
            <v>171810001L3</v>
          </cell>
          <cell r="G57" t="str">
            <v>LIGHT</v>
          </cell>
          <cell r="H57" t="str">
            <v>HOLDER FFC F2</v>
          </cell>
          <cell r="I57">
            <v>171810001</v>
          </cell>
          <cell r="J57" t="str">
            <v>L3</v>
          </cell>
          <cell r="K57">
            <v>2</v>
          </cell>
        </row>
        <row r="58">
          <cell r="C58" t="str">
            <v>PTTM21-049</v>
          </cell>
          <cell r="D58" t="str">
            <v>EPSON</v>
          </cell>
          <cell r="E58" t="str">
            <v>P1</v>
          </cell>
          <cell r="F58" t="str">
            <v>171971001L1</v>
          </cell>
          <cell r="G58" t="str">
            <v>LIGHT</v>
          </cell>
          <cell r="H58" t="str">
            <v>HOLDER,CORE,FAX,W/W L1</v>
          </cell>
          <cell r="I58">
            <v>171971001</v>
          </cell>
          <cell r="J58" t="str">
            <v>L1</v>
          </cell>
          <cell r="K58">
            <v>4</v>
          </cell>
        </row>
        <row r="59">
          <cell r="C59" t="str">
            <v>PTTM21-041</v>
          </cell>
          <cell r="D59" t="str">
            <v>EPSON</v>
          </cell>
          <cell r="E59" t="str">
            <v>P1</v>
          </cell>
          <cell r="F59" t="str">
            <v>1718072L3</v>
          </cell>
          <cell r="G59" t="str">
            <v>LIGHT</v>
          </cell>
          <cell r="H59" t="str">
            <v>HOLDER,PE L3</v>
          </cell>
          <cell r="I59">
            <v>1718072</v>
          </cell>
          <cell r="J59" t="str">
            <v>L3</v>
          </cell>
          <cell r="K59">
            <v>4</v>
          </cell>
        </row>
        <row r="60">
          <cell r="C60" t="str">
            <v>PTTM21-039</v>
          </cell>
          <cell r="D60" t="str">
            <v>EPSON</v>
          </cell>
          <cell r="E60" t="str">
            <v>P1</v>
          </cell>
          <cell r="F60" t="str">
            <v>1731939L3</v>
          </cell>
          <cell r="G60" t="str">
            <v>LIGHT</v>
          </cell>
          <cell r="H60" t="str">
            <v>HOLDER,ROLLER,1.5,ASF L3</v>
          </cell>
          <cell r="I60">
            <v>1731939</v>
          </cell>
          <cell r="J60" t="str">
            <v>L3</v>
          </cell>
          <cell r="K60">
            <v>2</v>
          </cell>
        </row>
        <row r="61">
          <cell r="C61" t="str">
            <v>PTTM21-027</v>
          </cell>
          <cell r="D61" t="str">
            <v>EPSON</v>
          </cell>
          <cell r="E61" t="str">
            <v>P1</v>
          </cell>
          <cell r="F61" t="str">
            <v>1765552L1</v>
          </cell>
          <cell r="G61" t="str">
            <v>LIGHT</v>
          </cell>
          <cell r="H61" t="str">
            <v>HOLDER,ROLLER,PAPER GUIDE,UPPER</v>
          </cell>
          <cell r="I61">
            <v>1765552</v>
          </cell>
          <cell r="J61" t="str">
            <v>L1</v>
          </cell>
          <cell r="K61">
            <v>8</v>
          </cell>
        </row>
        <row r="62">
          <cell r="C62" t="str">
            <v>PTTM21-028</v>
          </cell>
          <cell r="D62" t="str">
            <v>EPSON</v>
          </cell>
          <cell r="E62" t="str">
            <v>P3</v>
          </cell>
          <cell r="F62" t="str">
            <v>1764116L1</v>
          </cell>
          <cell r="G62" t="str">
            <v>LIGHT</v>
          </cell>
          <cell r="H62" t="str">
            <v>HOUSING,INK EJECT</v>
          </cell>
          <cell r="I62">
            <v>1764116</v>
          </cell>
          <cell r="J62" t="str">
            <v>L1</v>
          </cell>
          <cell r="K62">
            <v>4</v>
          </cell>
        </row>
        <row r="63">
          <cell r="C63" t="str">
            <v>PTTM21-048</v>
          </cell>
          <cell r="D63" t="str">
            <v>EPSON</v>
          </cell>
          <cell r="E63" t="str">
            <v>P1</v>
          </cell>
          <cell r="F63" t="str">
            <v>1718002L2</v>
          </cell>
          <cell r="G63" t="str">
            <v>LIGHT</v>
          </cell>
          <cell r="H63" t="str">
            <v>LEVER,DOCUMENT,SUB,ADF</v>
          </cell>
          <cell r="I63">
            <v>1718002</v>
          </cell>
          <cell r="J63" t="str">
            <v>L2</v>
          </cell>
          <cell r="K63">
            <v>4</v>
          </cell>
        </row>
        <row r="64">
          <cell r="C64" t="str">
            <v>PTTM21-037</v>
          </cell>
          <cell r="D64" t="str">
            <v>EPSON</v>
          </cell>
          <cell r="E64" t="str">
            <v>P1</v>
          </cell>
          <cell r="F64" t="str">
            <v>1574357（1766894 )L2</v>
          </cell>
          <cell r="G64" t="str">
            <v>LIGHT</v>
          </cell>
          <cell r="H64" t="str">
            <v>LEVER,STOPPER,ADF</v>
          </cell>
          <cell r="I64" t="str">
            <v>1574357（1766894 )</v>
          </cell>
          <cell r="J64" t="str">
            <v>L2</v>
          </cell>
          <cell r="K64">
            <v>4</v>
          </cell>
        </row>
        <row r="65">
          <cell r="C65" t="str">
            <v>PTTM21-042</v>
          </cell>
          <cell r="D65" t="str">
            <v>EPSON</v>
          </cell>
          <cell r="E65" t="str">
            <v>P1</v>
          </cell>
          <cell r="F65" t="str">
            <v>1741761L2</v>
          </cell>
          <cell r="G65" t="str">
            <v>LIGHT</v>
          </cell>
          <cell r="H65" t="str">
            <v>LEVER,STOPPER,SUB,ADF</v>
          </cell>
          <cell r="I65">
            <v>1741761</v>
          </cell>
          <cell r="J65" t="str">
            <v>L2</v>
          </cell>
          <cell r="K65">
            <v>4</v>
          </cell>
        </row>
        <row r="66">
          <cell r="C66" t="str">
            <v>PTTM21-024</v>
          </cell>
          <cell r="D66" t="str">
            <v>EPSON</v>
          </cell>
          <cell r="E66" t="str">
            <v>P1</v>
          </cell>
          <cell r="F66" t="str">
            <v>1764246L1</v>
          </cell>
          <cell r="G66" t="str">
            <v>LIGHT</v>
          </cell>
          <cell r="H66" t="str">
            <v>PIN,POROUS PAD</v>
          </cell>
          <cell r="I66">
            <v>1764246</v>
          </cell>
          <cell r="J66" t="str">
            <v>L1</v>
          </cell>
          <cell r="K66">
            <v>4</v>
          </cell>
        </row>
        <row r="67">
          <cell r="C67" t="str">
            <v>PTTM21-050</v>
          </cell>
          <cell r="D67" t="str">
            <v>EPSON</v>
          </cell>
          <cell r="E67" t="str">
            <v>P1</v>
          </cell>
          <cell r="F67" t="str">
            <v>169150300L1</v>
          </cell>
          <cell r="G67" t="str">
            <v>LIGHT</v>
          </cell>
          <cell r="H67" t="str">
            <v>PRESSING PLATE GUIDE RAIL</v>
          </cell>
          <cell r="I67">
            <v>169150300</v>
          </cell>
          <cell r="J67" t="str">
            <v>L1</v>
          </cell>
          <cell r="K67">
            <v>4</v>
          </cell>
        </row>
        <row r="68">
          <cell r="C68" t="str">
            <v>PTTM21-031</v>
          </cell>
          <cell r="D68" t="str">
            <v>EPSON</v>
          </cell>
          <cell r="E68" t="str">
            <v>P1</v>
          </cell>
          <cell r="F68" t="str">
            <v>1717915L4</v>
          </cell>
          <cell r="G68" t="str">
            <v>LIGHT</v>
          </cell>
          <cell r="H68" t="str">
            <v>PULLEY,DRIVEN</v>
          </cell>
          <cell r="I68">
            <v>1717915</v>
          </cell>
          <cell r="J68" t="str">
            <v>L4</v>
          </cell>
          <cell r="K68">
            <v>4</v>
          </cell>
        </row>
        <row r="69">
          <cell r="C69" t="str">
            <v>PTTM21-032</v>
          </cell>
          <cell r="D69" t="str">
            <v>EPSON</v>
          </cell>
          <cell r="E69" t="str">
            <v>P1</v>
          </cell>
          <cell r="F69" t="str">
            <v>157434900L2</v>
          </cell>
          <cell r="G69" t="str">
            <v>LIGHT/S15</v>
          </cell>
          <cell r="H69" t="str">
            <v>ROLLER, DRIVEN,PF,ADF</v>
          </cell>
          <cell r="I69">
            <v>157434900</v>
          </cell>
          <cell r="J69" t="str">
            <v>L2</v>
          </cell>
          <cell r="K69">
            <v>8</v>
          </cell>
        </row>
        <row r="70">
          <cell r="C70" t="str">
            <v>PTTM21-117</v>
          </cell>
          <cell r="D70" t="str">
            <v>EPSON</v>
          </cell>
          <cell r="E70" t="str">
            <v>P1</v>
          </cell>
          <cell r="F70" t="str">
            <v>1694440L4</v>
          </cell>
          <cell r="G70" t="str">
            <v>LIGHT</v>
          </cell>
          <cell r="H70" t="str">
            <v>ROLLER, UPPER ASF</v>
          </cell>
          <cell r="I70">
            <v>1694440</v>
          </cell>
          <cell r="J70" t="str">
            <v>L4</v>
          </cell>
          <cell r="K70">
            <v>16</v>
          </cell>
        </row>
        <row r="71">
          <cell r="C71" t="str">
            <v>PTTM21-030</v>
          </cell>
          <cell r="D71" t="str">
            <v>EPSON</v>
          </cell>
          <cell r="E71" t="str">
            <v>P1</v>
          </cell>
          <cell r="F71" t="str">
            <v>1495160L2</v>
          </cell>
          <cell r="G71" t="str">
            <v>LIGHT</v>
          </cell>
          <cell r="H71" t="str">
            <v>ROLLER,FRAME</v>
          </cell>
          <cell r="I71">
            <v>1495160</v>
          </cell>
          <cell r="J71" t="str">
            <v>L2</v>
          </cell>
          <cell r="K71">
            <v>4</v>
          </cell>
        </row>
        <row r="72">
          <cell r="C72" t="str">
            <v>PTTM21-036</v>
          </cell>
          <cell r="D72" t="str">
            <v>EPSON</v>
          </cell>
          <cell r="E72" t="str">
            <v>P1</v>
          </cell>
          <cell r="F72" t="str">
            <v>1574395（1766895 )L1</v>
          </cell>
          <cell r="G72" t="str">
            <v>LIGHT</v>
          </cell>
          <cell r="H72" t="str">
            <v>ROLLER,IDL,ADF L2</v>
          </cell>
          <cell r="I72" t="str">
            <v>1574395（1766895 )</v>
          </cell>
          <cell r="J72" t="str">
            <v>L1</v>
          </cell>
          <cell r="K72">
            <v>8</v>
          </cell>
        </row>
        <row r="73">
          <cell r="C73" t="str">
            <v>PTTM21-046</v>
          </cell>
          <cell r="D73" t="str">
            <v>EPSON</v>
          </cell>
          <cell r="E73" t="str">
            <v>P1</v>
          </cell>
          <cell r="F73" t="str">
            <v>157257400L2</v>
          </cell>
          <cell r="G73" t="str">
            <v>LIGHT/S15</v>
          </cell>
          <cell r="H73" t="str">
            <v>SHAFT ADF CONNECT</v>
          </cell>
          <cell r="I73">
            <v>157257400</v>
          </cell>
          <cell r="J73" t="str">
            <v>L2</v>
          </cell>
          <cell r="K73">
            <v>4</v>
          </cell>
        </row>
        <row r="74">
          <cell r="C74" t="str">
            <v>PTTM21-025</v>
          </cell>
          <cell r="D74" t="str">
            <v>EPSON</v>
          </cell>
          <cell r="E74" t="str">
            <v>P1</v>
          </cell>
          <cell r="F74" t="str">
            <v>1765562L1</v>
          </cell>
          <cell r="G74" t="str">
            <v>LIGHT</v>
          </cell>
          <cell r="H74" t="str">
            <v>SHAFT,COMBINATION GEAR,ASF</v>
          </cell>
          <cell r="I74">
            <v>1765562</v>
          </cell>
          <cell r="J74" t="str">
            <v>L1</v>
          </cell>
          <cell r="K74">
            <v>8</v>
          </cell>
        </row>
        <row r="75">
          <cell r="C75" t="str">
            <v>PTTM21-040</v>
          </cell>
          <cell r="D75" t="str">
            <v>EPSON</v>
          </cell>
          <cell r="E75" t="str">
            <v>P1</v>
          </cell>
          <cell r="F75" t="str">
            <v>174616900L2</v>
          </cell>
          <cell r="G75" t="str">
            <v>LIGHT/S15</v>
          </cell>
          <cell r="H75" t="str">
            <v>SLIDER,EDGE GUIDE</v>
          </cell>
          <cell r="I75">
            <v>174616900</v>
          </cell>
          <cell r="J75" t="str">
            <v>L2</v>
          </cell>
          <cell r="K75">
            <v>8</v>
          </cell>
        </row>
        <row r="76">
          <cell r="C76" t="str">
            <v>PTTM21-029</v>
          </cell>
          <cell r="D76" t="str">
            <v>EPSON</v>
          </cell>
          <cell r="E76" t="str">
            <v>P1</v>
          </cell>
          <cell r="F76" t="str">
            <v>160594200L3</v>
          </cell>
          <cell r="G76" t="str">
            <v>LIGHT/S15</v>
          </cell>
          <cell r="H76" t="str">
            <v>SPACER,CAM,CLEANER</v>
          </cell>
          <cell r="I76">
            <v>160594200</v>
          </cell>
          <cell r="J76" t="str">
            <v>L3</v>
          </cell>
          <cell r="K76">
            <v>4</v>
          </cell>
        </row>
        <row r="77">
          <cell r="C77" t="str">
            <v>PTTM21-033</v>
          </cell>
          <cell r="D77" t="str">
            <v>EPSON</v>
          </cell>
          <cell r="E77" t="str">
            <v>P1</v>
          </cell>
          <cell r="F77" t="str">
            <v>1574356L1</v>
          </cell>
          <cell r="G77" t="str">
            <v>LIGHT</v>
          </cell>
          <cell r="H77" t="str">
            <v>STOPPER,ADF</v>
          </cell>
          <cell r="I77">
            <v>1574356</v>
          </cell>
          <cell r="J77" t="str">
            <v>L1</v>
          </cell>
          <cell r="K77">
            <v>4</v>
          </cell>
        </row>
        <row r="78">
          <cell r="C78" t="str">
            <v>PTTM18-038</v>
          </cell>
          <cell r="D78" t="str">
            <v>EPSON</v>
          </cell>
          <cell r="E78" t="str">
            <v>P1</v>
          </cell>
          <cell r="F78" t="str">
            <v>1750286L1</v>
          </cell>
          <cell r="G78" t="str">
            <v>LIONEL - MONO</v>
          </cell>
          <cell r="H78" t="str">
            <v>COVER CABLE HEAD  MONO</v>
          </cell>
          <cell r="I78">
            <v>1750286</v>
          </cell>
          <cell r="J78" t="str">
            <v>L1</v>
          </cell>
          <cell r="K78">
            <v>4</v>
          </cell>
        </row>
        <row r="79">
          <cell r="C79" t="str">
            <v>PTTM18-048</v>
          </cell>
          <cell r="D79" t="str">
            <v>EPSON</v>
          </cell>
          <cell r="E79" t="str">
            <v>P3</v>
          </cell>
          <cell r="F79" t="str">
            <v>1750632L1</v>
          </cell>
          <cell r="G79" t="str">
            <v>LIONEL - MONO</v>
          </cell>
          <cell r="H79" t="str">
            <v>COVER FLAP</v>
          </cell>
          <cell r="I79">
            <v>1750632</v>
          </cell>
          <cell r="J79" t="str">
            <v>L1</v>
          </cell>
          <cell r="K79">
            <v>2</v>
          </cell>
        </row>
        <row r="80">
          <cell r="C80" t="str">
            <v>PTTM18-044</v>
          </cell>
          <cell r="D80" t="str">
            <v>EPSON</v>
          </cell>
          <cell r="E80" t="str">
            <v>P3</v>
          </cell>
          <cell r="F80" t="str">
            <v>1750280L1</v>
          </cell>
          <cell r="G80" t="str">
            <v>LIONEL - MONO</v>
          </cell>
          <cell r="H80" t="str">
            <v>COVER STAND</v>
          </cell>
          <cell r="I80">
            <v>1750280</v>
          </cell>
          <cell r="J80" t="str">
            <v>L1</v>
          </cell>
          <cell r="K80">
            <v>2</v>
          </cell>
        </row>
        <row r="81">
          <cell r="C81" t="str">
            <v>PTTM18-045</v>
          </cell>
          <cell r="D81" t="str">
            <v>EPSON</v>
          </cell>
          <cell r="E81" t="str">
            <v>P3</v>
          </cell>
          <cell r="F81" t="str">
            <v>1750276L1</v>
          </cell>
          <cell r="G81" t="str">
            <v>LIONEL - MONO</v>
          </cell>
          <cell r="H81" t="str">
            <v>COVER,TANK</v>
          </cell>
          <cell r="I81">
            <v>1750276</v>
          </cell>
          <cell r="J81" t="str">
            <v>L1</v>
          </cell>
          <cell r="K81">
            <v>2</v>
          </cell>
        </row>
        <row r="82">
          <cell r="C82" t="str">
            <v>PTTM18-049</v>
          </cell>
          <cell r="D82" t="str">
            <v>EPSON</v>
          </cell>
          <cell r="E82" t="str">
            <v>P1</v>
          </cell>
          <cell r="F82" t="str">
            <v>1750367-00L1</v>
          </cell>
          <cell r="G82" t="str">
            <v>LIONEL - MONO</v>
          </cell>
          <cell r="H82" t="str">
            <v>HINGE,CAP,TANK</v>
          </cell>
          <cell r="I82" t="str">
            <v>1750367-00</v>
          </cell>
          <cell r="J82" t="str">
            <v>L1</v>
          </cell>
          <cell r="K82">
            <v>2</v>
          </cell>
        </row>
        <row r="83">
          <cell r="C83" t="str">
            <v>PTTM18-021</v>
          </cell>
          <cell r="D83" t="str">
            <v>EPSON</v>
          </cell>
          <cell r="E83" t="str">
            <v>P3</v>
          </cell>
          <cell r="F83" t="str">
            <v>1750375L1</v>
          </cell>
          <cell r="G83" t="str">
            <v>LIONEL - MONO</v>
          </cell>
          <cell r="H83" t="str">
            <v>KEY SLOT MC</v>
          </cell>
          <cell r="I83">
            <v>1750375</v>
          </cell>
          <cell r="J83" t="str">
            <v>L1</v>
          </cell>
          <cell r="K83">
            <v>4</v>
          </cell>
        </row>
        <row r="84">
          <cell r="C84" t="str">
            <v>PTTM18-020</v>
          </cell>
          <cell r="D84" t="str">
            <v>EPSON</v>
          </cell>
          <cell r="E84" t="str">
            <v>P3</v>
          </cell>
          <cell r="F84" t="str">
            <v>1750374L1</v>
          </cell>
          <cell r="G84" t="str">
            <v>LIONEL - MONO</v>
          </cell>
          <cell r="H84" t="str">
            <v>KEY SLOT ME</v>
          </cell>
          <cell r="I84">
            <v>1750374</v>
          </cell>
          <cell r="J84" t="str">
            <v>L1</v>
          </cell>
          <cell r="K84">
            <v>4</v>
          </cell>
        </row>
        <row r="85">
          <cell r="C85" t="str">
            <v>PTTM18-022</v>
          </cell>
          <cell r="D85" t="str">
            <v>EPSON</v>
          </cell>
          <cell r="E85" t="str">
            <v>P3</v>
          </cell>
          <cell r="F85" t="str">
            <v>1750376L1</v>
          </cell>
          <cell r="G85" t="str">
            <v>LIONEL - MONO</v>
          </cell>
          <cell r="H85" t="str">
            <v>KEY SLOT MJ</v>
          </cell>
          <cell r="I85">
            <v>1750376</v>
          </cell>
          <cell r="J85" t="str">
            <v>L1</v>
          </cell>
          <cell r="K85">
            <v>4</v>
          </cell>
        </row>
        <row r="86">
          <cell r="C86" t="str">
            <v>PTTM18-019</v>
          </cell>
          <cell r="D86" t="str">
            <v>EPSON</v>
          </cell>
          <cell r="E86" t="str">
            <v>P3</v>
          </cell>
          <cell r="F86" t="str">
            <v>1750373L1</v>
          </cell>
          <cell r="G86" t="str">
            <v>LIONEL - MONO</v>
          </cell>
          <cell r="H86" t="str">
            <v>KEY SLOT ML</v>
          </cell>
          <cell r="I86">
            <v>1750373</v>
          </cell>
          <cell r="J86" t="str">
            <v>L1</v>
          </cell>
          <cell r="K86">
            <v>4</v>
          </cell>
        </row>
        <row r="87">
          <cell r="C87" t="str">
            <v>PTTM21-011</v>
          </cell>
          <cell r="D87" t="str">
            <v>EPSON</v>
          </cell>
          <cell r="E87" t="str">
            <v>P3</v>
          </cell>
          <cell r="F87" t="str">
            <v>183599300L1</v>
          </cell>
          <cell r="G87" t="str">
            <v>LIONEL-2</v>
          </cell>
          <cell r="H87" t="str">
            <v>HOLDER CORE FAX W/W</v>
          </cell>
          <cell r="I87">
            <v>183599300</v>
          </cell>
          <cell r="J87" t="str">
            <v>L1</v>
          </cell>
          <cell r="K87">
            <v>2</v>
          </cell>
        </row>
        <row r="88">
          <cell r="C88" t="str">
            <v>PTTM22-029</v>
          </cell>
          <cell r="D88" t="str">
            <v>EPSON</v>
          </cell>
          <cell r="E88" t="str">
            <v>P3</v>
          </cell>
          <cell r="F88" t="str">
            <v>1888845-00L3</v>
          </cell>
          <cell r="G88" t="str">
            <v>LUCIDA</v>
          </cell>
          <cell r="H88" t="str">
            <v>BASE,ADF;RPSK</v>
          </cell>
          <cell r="I88" t="str">
            <v>1888845-00</v>
          </cell>
          <cell r="J88" t="str">
            <v>L3</v>
          </cell>
          <cell r="K88">
            <v>1</v>
          </cell>
        </row>
        <row r="89">
          <cell r="C89" t="str">
            <v>PTTM22-032</v>
          </cell>
          <cell r="D89" t="str">
            <v>EPSON</v>
          </cell>
          <cell r="E89" t="str">
            <v>P3</v>
          </cell>
          <cell r="F89" t="str">
            <v>1888846-00L2</v>
          </cell>
          <cell r="G89" t="str">
            <v>LUCIDA</v>
          </cell>
          <cell r="H89" t="str">
            <v>DOCUMENT SUPPORT,ADF;RPSK</v>
          </cell>
          <cell r="I89" t="str">
            <v>1888846-00</v>
          </cell>
          <cell r="J89" t="str">
            <v>L2</v>
          </cell>
          <cell r="K89">
            <v>2</v>
          </cell>
        </row>
        <row r="90">
          <cell r="C90" t="str">
            <v>PTTM22-031</v>
          </cell>
          <cell r="D90" t="str">
            <v>EPSON</v>
          </cell>
          <cell r="E90" t="str">
            <v>P3</v>
          </cell>
          <cell r="F90" t="str">
            <v>1888844-00L5</v>
          </cell>
          <cell r="G90" t="str">
            <v>LUCIDA</v>
          </cell>
          <cell r="H90" t="str">
            <v>FRAME,UPPER,ADF;RABSK</v>
          </cell>
          <cell r="I90" t="str">
            <v>1888844-00</v>
          </cell>
          <cell r="J90" t="str">
            <v>L5</v>
          </cell>
          <cell r="K90">
            <v>2</v>
          </cell>
        </row>
        <row r="91">
          <cell r="C91" t="str">
            <v>PTTM22-030</v>
          </cell>
          <cell r="D91" t="str">
            <v>EPSON</v>
          </cell>
          <cell r="E91" t="str">
            <v>P3</v>
          </cell>
          <cell r="F91" t="str">
            <v>1888216-00L5</v>
          </cell>
          <cell r="G91" t="str">
            <v>LUCIDA</v>
          </cell>
          <cell r="H91" t="str">
            <v>STACKER,MAIN;RPSK</v>
          </cell>
          <cell r="I91" t="str">
            <v>1888216-00</v>
          </cell>
          <cell r="J91" t="str">
            <v>L5</v>
          </cell>
          <cell r="K91">
            <v>4</v>
          </cell>
        </row>
        <row r="92">
          <cell r="C92" t="str">
            <v>PTTM22-033</v>
          </cell>
          <cell r="D92" t="str">
            <v>EPSON</v>
          </cell>
          <cell r="E92" t="str">
            <v>P3</v>
          </cell>
          <cell r="F92" t="str">
            <v>1888217-00L4</v>
          </cell>
          <cell r="G92" t="str">
            <v>LUCIDA</v>
          </cell>
          <cell r="H92" t="str">
            <v>STACKER,SUPPORT;RPSK</v>
          </cell>
          <cell r="I92" t="str">
            <v>1888217-00</v>
          </cell>
          <cell r="J92" t="str">
            <v>L4</v>
          </cell>
          <cell r="K92">
            <v>4</v>
          </cell>
        </row>
        <row r="93">
          <cell r="C93" t="str">
            <v>PTTM21-110</v>
          </cell>
          <cell r="D93" t="str">
            <v>EPSON</v>
          </cell>
          <cell r="E93" t="str">
            <v>P3</v>
          </cell>
          <cell r="F93" t="str">
            <v>169735901L1</v>
          </cell>
          <cell r="G93" t="str">
            <v>MUFFIN</v>
          </cell>
          <cell r="H93" t="str">
            <v>LED COVER GLASS,CF48010;PH</v>
          </cell>
          <cell r="I93">
            <v>169735901</v>
          </cell>
          <cell r="J93" t="str">
            <v>L1</v>
          </cell>
          <cell r="K93">
            <v>2</v>
          </cell>
        </row>
        <row r="94">
          <cell r="C94" t="str">
            <v>PTTM15-002</v>
          </cell>
          <cell r="D94" t="str">
            <v>EPSON</v>
          </cell>
          <cell r="E94" t="str">
            <v>P1</v>
          </cell>
          <cell r="F94" t="str">
            <v>1655633L1</v>
          </cell>
          <cell r="G94" t="str">
            <v>ORANGE</v>
          </cell>
          <cell r="H94" t="str">
            <v>COVER LAMP FAN</v>
          </cell>
          <cell r="I94">
            <v>1655633</v>
          </cell>
          <cell r="J94" t="str">
            <v>L1</v>
          </cell>
          <cell r="K94">
            <v>1</v>
          </cell>
        </row>
        <row r="95">
          <cell r="C95" t="str">
            <v>PTTM15-003</v>
          </cell>
          <cell r="D95" t="str">
            <v>EPSON</v>
          </cell>
          <cell r="E95" t="str">
            <v>P1</v>
          </cell>
          <cell r="F95" t="str">
            <v>1655632L1</v>
          </cell>
          <cell r="G95" t="str">
            <v>ORANGE</v>
          </cell>
          <cell r="H95" t="str">
            <v>COVER PS FAN</v>
          </cell>
          <cell r="I95">
            <v>1655632</v>
          </cell>
          <cell r="J95" t="str">
            <v>L1</v>
          </cell>
          <cell r="K95">
            <v>1</v>
          </cell>
        </row>
        <row r="96">
          <cell r="C96" t="str">
            <v>PTTM19-066</v>
          </cell>
          <cell r="D96" t="str">
            <v>EPSON</v>
          </cell>
          <cell r="E96" t="str">
            <v>P1</v>
          </cell>
          <cell r="F96" t="str">
            <v>1804031-00L1</v>
          </cell>
          <cell r="G96" t="str">
            <v>PM1960</v>
          </cell>
          <cell r="H96" t="str">
            <v>CASE,UPPER;AA</v>
          </cell>
          <cell r="I96" t="str">
            <v>1804031-00</v>
          </cell>
          <cell r="J96" t="str">
            <v>L1</v>
          </cell>
          <cell r="K96">
            <v>1</v>
          </cell>
        </row>
        <row r="97">
          <cell r="C97" t="str">
            <v>PTTM19-012</v>
          </cell>
          <cell r="D97" t="str">
            <v>EPSON</v>
          </cell>
          <cell r="E97" t="str">
            <v>P1</v>
          </cell>
          <cell r="F97" t="str">
            <v>150863401L-1</v>
          </cell>
          <cell r="G97" t="str">
            <v>PRIMULA</v>
          </cell>
          <cell r="H97" t="str">
            <v>LEVER,PAPER DETECTOR,A</v>
          </cell>
          <cell r="I97">
            <v>150863401</v>
          </cell>
          <cell r="J97" t="str">
            <v>L-1</v>
          </cell>
          <cell r="K97">
            <v>2</v>
          </cell>
        </row>
        <row r="98">
          <cell r="C98" t="str">
            <v>PTTM19-070</v>
          </cell>
          <cell r="D98" t="str">
            <v>EPSON</v>
          </cell>
          <cell r="E98" t="str">
            <v>P3</v>
          </cell>
          <cell r="F98" t="str">
            <v>1746184-00L5</v>
          </cell>
          <cell r="G98" t="str">
            <v>R41AG9770</v>
          </cell>
          <cell r="H98" t="str">
            <v>COVER,ASF</v>
          </cell>
          <cell r="I98" t="str">
            <v>1746184-00</v>
          </cell>
          <cell r="J98" t="str">
            <v>L5</v>
          </cell>
          <cell r="K98">
            <v>2</v>
          </cell>
        </row>
        <row r="99">
          <cell r="C99" t="str">
            <v>PTTM14-004</v>
          </cell>
          <cell r="D99" t="str">
            <v>EPSON</v>
          </cell>
          <cell r="E99" t="str">
            <v>P3</v>
          </cell>
          <cell r="F99" t="str">
            <v>1548604-01L1</v>
          </cell>
          <cell r="G99" t="str">
            <v>RN10</v>
          </cell>
          <cell r="H99" t="str">
            <v>COVER TRANSISTOR</v>
          </cell>
          <cell r="I99" t="str">
            <v>1548604-01</v>
          </cell>
          <cell r="J99" t="str">
            <v>L1</v>
          </cell>
          <cell r="K99">
            <v>8</v>
          </cell>
        </row>
        <row r="100">
          <cell r="C100" t="str">
            <v>PTTM14-002</v>
          </cell>
          <cell r="D100" t="str">
            <v>EPSON</v>
          </cell>
          <cell r="E100" t="str">
            <v>P3</v>
          </cell>
          <cell r="F100" t="str">
            <v>1548604-01L2</v>
          </cell>
          <cell r="G100" t="str">
            <v>RN10</v>
          </cell>
          <cell r="H100" t="str">
            <v>COVER TRANSISTOR</v>
          </cell>
          <cell r="I100" t="str">
            <v>1548604-01</v>
          </cell>
          <cell r="J100" t="str">
            <v>L2</v>
          </cell>
          <cell r="K100">
            <v>8</v>
          </cell>
        </row>
        <row r="101">
          <cell r="C101" t="str">
            <v>PTTM14-005</v>
          </cell>
          <cell r="D101" t="str">
            <v>EPSON</v>
          </cell>
          <cell r="E101" t="str">
            <v>P3</v>
          </cell>
          <cell r="F101" t="str">
            <v>159120900L1</v>
          </cell>
          <cell r="G101" t="str">
            <v>RN10</v>
          </cell>
          <cell r="H101" t="str">
            <v>HOLDER,BOARD,ciss</v>
          </cell>
          <cell r="I101">
            <v>159120900</v>
          </cell>
          <cell r="J101" t="str">
            <v>L1</v>
          </cell>
          <cell r="K101">
            <v>4</v>
          </cell>
        </row>
        <row r="102">
          <cell r="C102" t="str">
            <v>PTTM14-003</v>
          </cell>
          <cell r="D102" t="str">
            <v>EPSON</v>
          </cell>
          <cell r="E102" t="str">
            <v>P1</v>
          </cell>
          <cell r="F102" t="str">
            <v>159120900L2</v>
          </cell>
          <cell r="G102" t="str">
            <v>RN10</v>
          </cell>
          <cell r="H102" t="str">
            <v>HOLDER,BOARD,ciss</v>
          </cell>
          <cell r="I102">
            <v>159120900</v>
          </cell>
          <cell r="J102" t="str">
            <v>L2</v>
          </cell>
          <cell r="K102">
            <v>4</v>
          </cell>
        </row>
        <row r="103">
          <cell r="C103" t="str">
            <v>PTTM14-009</v>
          </cell>
          <cell r="D103" t="str">
            <v>EPSON</v>
          </cell>
          <cell r="E103" t="str">
            <v>P1</v>
          </cell>
          <cell r="F103" t="str">
            <v>1572346-01L1</v>
          </cell>
          <cell r="G103" t="str">
            <v>RN10</v>
          </cell>
          <cell r="H103" t="str">
            <v>LEVER LOCK SLIDER</v>
          </cell>
          <cell r="I103" t="str">
            <v>1572346-01</v>
          </cell>
          <cell r="J103" t="str">
            <v>L1</v>
          </cell>
          <cell r="K103">
            <v>4</v>
          </cell>
        </row>
        <row r="104">
          <cell r="C104" t="str">
            <v>PT15-023</v>
          </cell>
          <cell r="D104" t="str">
            <v>EPSON</v>
          </cell>
          <cell r="E104" t="str">
            <v>P1</v>
          </cell>
          <cell r="F104" t="str">
            <v>1572346-01L2</v>
          </cell>
          <cell r="G104" t="str">
            <v>RN10</v>
          </cell>
          <cell r="H104" t="str">
            <v>LEVER LOCK SLIDER</v>
          </cell>
          <cell r="I104" t="str">
            <v>1572346-01</v>
          </cell>
          <cell r="J104" t="str">
            <v>L2</v>
          </cell>
          <cell r="K104">
            <v>4</v>
          </cell>
        </row>
        <row r="105">
          <cell r="C105" t="str">
            <v>PTTM14-001</v>
          </cell>
          <cell r="D105" t="str">
            <v>EPSON</v>
          </cell>
          <cell r="E105" t="str">
            <v>P1</v>
          </cell>
          <cell r="F105" t="str">
            <v>154847500L1</v>
          </cell>
          <cell r="G105" t="str">
            <v>RN10</v>
          </cell>
          <cell r="H105" t="str">
            <v>PRESSING PLATE,GUIDE RAIL</v>
          </cell>
          <cell r="I105">
            <v>154847500</v>
          </cell>
          <cell r="J105" t="str">
            <v>L1</v>
          </cell>
          <cell r="K105">
            <v>8</v>
          </cell>
        </row>
        <row r="106">
          <cell r="C106" t="str">
            <v>PTTM16-003</v>
          </cell>
          <cell r="D106" t="str">
            <v>EPSON</v>
          </cell>
          <cell r="E106" t="str">
            <v>P1</v>
          </cell>
          <cell r="F106" t="str">
            <v>154847500L2</v>
          </cell>
          <cell r="G106" t="str">
            <v>RN10</v>
          </cell>
          <cell r="H106" t="str">
            <v>PRESSING PLATE,GUIDE RAIL</v>
          </cell>
          <cell r="I106">
            <v>154847500</v>
          </cell>
          <cell r="J106" t="str">
            <v>L2</v>
          </cell>
          <cell r="K106">
            <v>8</v>
          </cell>
        </row>
        <row r="107">
          <cell r="C107" t="str">
            <v>PTTM14-014</v>
          </cell>
          <cell r="D107" t="str">
            <v>EPSON</v>
          </cell>
          <cell r="E107" t="str">
            <v>P3</v>
          </cell>
          <cell r="F107" t="str">
            <v>1638177-00L1</v>
          </cell>
          <cell r="G107" t="str">
            <v>ROBBEN</v>
          </cell>
          <cell r="H107" t="str">
            <v>BOX, INK EJECT</v>
          </cell>
          <cell r="I107" t="str">
            <v>1638177-00</v>
          </cell>
          <cell r="J107" t="str">
            <v>L1</v>
          </cell>
          <cell r="K107">
            <v>2</v>
          </cell>
        </row>
        <row r="108">
          <cell r="C108" t="str">
            <v>PTTM14-010</v>
          </cell>
          <cell r="D108" t="str">
            <v>EPSON</v>
          </cell>
          <cell r="E108" t="str">
            <v>P1</v>
          </cell>
          <cell r="F108" t="str">
            <v>1633126-00L1</v>
          </cell>
          <cell r="G108" t="str">
            <v>ROBBEN</v>
          </cell>
          <cell r="H108" t="str">
            <v>GUIDE HOLDER ROLLER STOPPER</v>
          </cell>
          <cell r="I108" t="str">
            <v>1633126-00</v>
          </cell>
          <cell r="J108" t="str">
            <v>L1</v>
          </cell>
          <cell r="K108">
            <v>2</v>
          </cell>
        </row>
        <row r="109">
          <cell r="C109" t="str">
            <v>PTTM15-015</v>
          </cell>
          <cell r="D109" t="str">
            <v>EPSON</v>
          </cell>
          <cell r="E109" t="str">
            <v>P3</v>
          </cell>
          <cell r="F109" t="str">
            <v>16600340L1</v>
          </cell>
          <cell r="G109" t="str">
            <v>ROBBEN</v>
          </cell>
          <cell r="H109" t="str">
            <v>GUIDE TUBE SUPPLY INK B 1ST</v>
          </cell>
          <cell r="I109">
            <v>16600340</v>
          </cell>
          <cell r="J109" t="str">
            <v>L1</v>
          </cell>
          <cell r="K109">
            <v>2</v>
          </cell>
        </row>
        <row r="110">
          <cell r="C110" t="str">
            <v>PTTM20-022</v>
          </cell>
          <cell r="D110" t="str">
            <v>EPSON</v>
          </cell>
          <cell r="E110" t="str">
            <v>P1</v>
          </cell>
          <cell r="F110" t="str">
            <v>174174700L2</v>
          </cell>
          <cell r="G110" t="str">
            <v>S15</v>
          </cell>
          <cell r="H110" t="str">
            <v>LEVER,ASF,LEFT</v>
          </cell>
          <cell r="I110">
            <v>174174700</v>
          </cell>
          <cell r="J110" t="str">
            <v>L2</v>
          </cell>
          <cell r="K110">
            <v>4</v>
          </cell>
        </row>
        <row r="111">
          <cell r="C111" t="str">
            <v>PTTM20-021</v>
          </cell>
          <cell r="D111" t="str">
            <v>EPSON</v>
          </cell>
          <cell r="E111" t="str">
            <v>P1</v>
          </cell>
          <cell r="F111" t="str">
            <v>174174600L2</v>
          </cell>
          <cell r="G111" t="str">
            <v>S15</v>
          </cell>
          <cell r="H111" t="str">
            <v>LEVER,ASF,RIGHT</v>
          </cell>
          <cell r="I111">
            <v>174174600</v>
          </cell>
          <cell r="J111" t="str">
            <v>L2</v>
          </cell>
          <cell r="K111">
            <v>4</v>
          </cell>
        </row>
        <row r="112">
          <cell r="C112" t="str">
            <v>PT16-031</v>
          </cell>
          <cell r="D112" t="str">
            <v>EPSON</v>
          </cell>
          <cell r="E112" t="str">
            <v>P1</v>
          </cell>
          <cell r="F112" t="str">
            <v>1704453L1</v>
          </cell>
          <cell r="G112" t="str">
            <v>S-15</v>
          </cell>
          <cell r="H112" t="str">
            <v>ARM,FRONT,ADF</v>
          </cell>
          <cell r="I112">
            <v>1704453</v>
          </cell>
          <cell r="J112" t="str">
            <v>L1</v>
          </cell>
          <cell r="K112">
            <v>4</v>
          </cell>
        </row>
        <row r="113">
          <cell r="C113" t="str">
            <v>PT16-022</v>
          </cell>
          <cell r="D113" t="str">
            <v>EPSON</v>
          </cell>
          <cell r="E113" t="str">
            <v>P1</v>
          </cell>
          <cell r="F113" t="str">
            <v>1704454L1</v>
          </cell>
          <cell r="G113" t="str">
            <v>S-15</v>
          </cell>
          <cell r="H113" t="str">
            <v>ARM,REAR,ADF</v>
          </cell>
          <cell r="I113">
            <v>1704454</v>
          </cell>
          <cell r="J113" t="str">
            <v>L1</v>
          </cell>
          <cell r="K113">
            <v>4</v>
          </cell>
        </row>
        <row r="114">
          <cell r="C114" t="str">
            <v>PTTM17-012</v>
          </cell>
          <cell r="D114" t="str">
            <v>EPSON</v>
          </cell>
          <cell r="E114" t="str">
            <v>P1</v>
          </cell>
          <cell r="F114" t="str">
            <v>1717890L1</v>
          </cell>
          <cell r="G114" t="str">
            <v>S-15</v>
          </cell>
          <cell r="H114" t="str">
            <v>BUSH,ROLLER,PF</v>
          </cell>
          <cell r="I114">
            <v>1717890</v>
          </cell>
          <cell r="J114" t="str">
            <v>L1</v>
          </cell>
          <cell r="K114">
            <v>8</v>
          </cell>
        </row>
        <row r="115">
          <cell r="C115" t="str">
            <v>PT16-023</v>
          </cell>
          <cell r="D115" t="str">
            <v>EPSON</v>
          </cell>
          <cell r="E115" t="str">
            <v>P1</v>
          </cell>
          <cell r="F115" t="str">
            <v>1504691L1</v>
          </cell>
          <cell r="G115" t="str">
            <v>S-15</v>
          </cell>
          <cell r="H115" t="str">
            <v>CAP,CONNECTOR,FAX</v>
          </cell>
          <cell r="I115">
            <v>1504691</v>
          </cell>
          <cell r="J115" t="str">
            <v>L1</v>
          </cell>
          <cell r="K115">
            <v>8</v>
          </cell>
        </row>
        <row r="116">
          <cell r="C116" t="str">
            <v>PT16-027</v>
          </cell>
          <cell r="D116" t="str">
            <v>EPSON</v>
          </cell>
          <cell r="E116" t="str">
            <v>P1</v>
          </cell>
          <cell r="F116" t="str">
            <v>1693934L1</v>
          </cell>
          <cell r="G116" t="str">
            <v>S-15</v>
          </cell>
          <cell r="H116" t="str">
            <v>CENTER SUPPORT,PF</v>
          </cell>
          <cell r="I116">
            <v>1693934</v>
          </cell>
          <cell r="J116" t="str">
            <v>L1</v>
          </cell>
          <cell r="K116">
            <v>8</v>
          </cell>
        </row>
        <row r="117">
          <cell r="C117" t="str">
            <v>PTTM17-006</v>
          </cell>
          <cell r="D117" t="str">
            <v>EPSON</v>
          </cell>
          <cell r="E117" t="str">
            <v>P1</v>
          </cell>
          <cell r="F117" t="str">
            <v>1574374L1</v>
          </cell>
          <cell r="G117" t="str">
            <v>S-15</v>
          </cell>
          <cell r="H117" t="str">
            <v>CLUTCH,LD,ADF</v>
          </cell>
          <cell r="I117">
            <v>1574374</v>
          </cell>
          <cell r="J117" t="str">
            <v>L1</v>
          </cell>
          <cell r="K117">
            <v>4</v>
          </cell>
        </row>
        <row r="118">
          <cell r="C118" t="str">
            <v>PTTM17-010</v>
          </cell>
          <cell r="D118" t="str">
            <v>EPSON</v>
          </cell>
          <cell r="E118" t="str">
            <v>P1</v>
          </cell>
          <cell r="F118" t="str">
            <v>1574386L1</v>
          </cell>
          <cell r="G118" t="str">
            <v>S-15</v>
          </cell>
          <cell r="H118" t="str">
            <v>CLUTCH,PICK,ADF</v>
          </cell>
          <cell r="I118">
            <v>1574386</v>
          </cell>
          <cell r="J118" t="str">
            <v>L1</v>
          </cell>
          <cell r="K118">
            <v>4</v>
          </cell>
        </row>
        <row r="119">
          <cell r="C119" t="str">
            <v>PTTM17-042</v>
          </cell>
          <cell r="D119" t="str">
            <v>EPSON</v>
          </cell>
          <cell r="E119" t="str">
            <v>P3</v>
          </cell>
          <cell r="F119" t="str">
            <v>1718119L1</v>
          </cell>
          <cell r="G119" t="str">
            <v>S-15</v>
          </cell>
          <cell r="H119" t="str">
            <v>COVER,ASF</v>
          </cell>
          <cell r="I119">
            <v>1718119</v>
          </cell>
          <cell r="J119" t="str">
            <v>L1</v>
          </cell>
          <cell r="K119">
            <v>2</v>
          </cell>
        </row>
        <row r="120">
          <cell r="C120" t="str">
            <v>PTTM17-048</v>
          </cell>
          <cell r="D120" t="str">
            <v>EPSON</v>
          </cell>
          <cell r="E120" t="str">
            <v>P3</v>
          </cell>
          <cell r="F120" t="str">
            <v>1718119L2</v>
          </cell>
          <cell r="G120" t="str">
            <v>S-15</v>
          </cell>
          <cell r="H120" t="str">
            <v>COVER,ASF</v>
          </cell>
          <cell r="I120">
            <v>1718119</v>
          </cell>
          <cell r="J120" t="str">
            <v>L2</v>
          </cell>
          <cell r="K120">
            <v>2</v>
          </cell>
        </row>
        <row r="121">
          <cell r="C121" t="str">
            <v>PTTM18-064</v>
          </cell>
          <cell r="D121" t="str">
            <v>EPSON</v>
          </cell>
          <cell r="E121" t="str">
            <v>P3</v>
          </cell>
          <cell r="F121" t="str">
            <v>1718119L3</v>
          </cell>
          <cell r="G121" t="str">
            <v>S-15</v>
          </cell>
          <cell r="H121" t="str">
            <v>COVER,ASF</v>
          </cell>
          <cell r="I121">
            <v>1718119</v>
          </cell>
          <cell r="J121" t="str">
            <v>L3</v>
          </cell>
          <cell r="K121">
            <v>2</v>
          </cell>
        </row>
        <row r="122">
          <cell r="C122" t="str">
            <v>PTTM17-040</v>
          </cell>
          <cell r="D122" t="str">
            <v>EPSON</v>
          </cell>
          <cell r="E122" t="str">
            <v>P1</v>
          </cell>
          <cell r="F122" t="str">
            <v>1718006L1</v>
          </cell>
          <cell r="G122" t="str">
            <v>S-15</v>
          </cell>
          <cell r="H122" t="str">
            <v>COVER,CONNECT,GEAR</v>
          </cell>
          <cell r="I122">
            <v>1718006</v>
          </cell>
          <cell r="J122" t="str">
            <v>L1</v>
          </cell>
          <cell r="K122">
            <v>4</v>
          </cell>
        </row>
        <row r="123">
          <cell r="C123" t="str">
            <v>PTTM17-019</v>
          </cell>
          <cell r="D123" t="str">
            <v>EPSON</v>
          </cell>
          <cell r="E123" t="str">
            <v>P3</v>
          </cell>
          <cell r="F123" t="str">
            <v>171799202L1</v>
          </cell>
          <cell r="G123" t="str">
            <v>S-15</v>
          </cell>
          <cell r="H123" t="str">
            <v>COVER,GEAR,ADF</v>
          </cell>
          <cell r="I123">
            <v>171799202</v>
          </cell>
          <cell r="J123" t="str">
            <v>L1</v>
          </cell>
          <cell r="K123">
            <v>4</v>
          </cell>
        </row>
        <row r="124">
          <cell r="C124" t="str">
            <v>PTTM17-046</v>
          </cell>
          <cell r="D124" t="str">
            <v>EPSON</v>
          </cell>
          <cell r="E124" t="str">
            <v>P3</v>
          </cell>
          <cell r="F124" t="str">
            <v>1733360L1</v>
          </cell>
          <cell r="G124" t="str">
            <v>S-15</v>
          </cell>
          <cell r="H124" t="str">
            <v>COVER,HOUSING,INK EJECT</v>
          </cell>
          <cell r="I124">
            <v>1733360</v>
          </cell>
          <cell r="J124" t="str">
            <v>L1</v>
          </cell>
          <cell r="K124">
            <v>2</v>
          </cell>
        </row>
        <row r="125">
          <cell r="C125" t="str">
            <v>PTTM17-050</v>
          </cell>
          <cell r="D125" t="str">
            <v>EPSON</v>
          </cell>
          <cell r="E125" t="str">
            <v>P3</v>
          </cell>
          <cell r="F125" t="str">
            <v>1733360L2</v>
          </cell>
          <cell r="G125" t="str">
            <v>S-15</v>
          </cell>
          <cell r="H125" t="str">
            <v>COVER,HOUSING,INK EJECT</v>
          </cell>
          <cell r="I125">
            <v>1733360</v>
          </cell>
          <cell r="J125" t="str">
            <v>L2</v>
          </cell>
          <cell r="K125">
            <v>2</v>
          </cell>
        </row>
        <row r="126">
          <cell r="C126" t="str">
            <v>PTTM18-067</v>
          </cell>
          <cell r="D126" t="str">
            <v>EPSON</v>
          </cell>
          <cell r="E126" t="str">
            <v>P3</v>
          </cell>
          <cell r="F126" t="str">
            <v>1733360L3</v>
          </cell>
          <cell r="G126" t="str">
            <v>S-15</v>
          </cell>
          <cell r="H126" t="str">
            <v>COVER,HOUSING,INK EJECT</v>
          </cell>
          <cell r="I126">
            <v>1733360</v>
          </cell>
          <cell r="J126" t="str">
            <v>L3</v>
          </cell>
          <cell r="K126">
            <v>2</v>
          </cell>
        </row>
        <row r="127">
          <cell r="C127" t="str">
            <v>PTTM17-034</v>
          </cell>
          <cell r="D127" t="str">
            <v>EPSON</v>
          </cell>
          <cell r="E127" t="str">
            <v>P1</v>
          </cell>
          <cell r="F127" t="str">
            <v>1718003L1</v>
          </cell>
          <cell r="G127" t="str">
            <v>S-15</v>
          </cell>
          <cell r="H127" t="str">
            <v>COVER,LOWER,CONNECT</v>
          </cell>
          <cell r="I127">
            <v>1718003</v>
          </cell>
          <cell r="J127" t="str">
            <v>L1</v>
          </cell>
          <cell r="K127">
            <v>4</v>
          </cell>
        </row>
        <row r="128">
          <cell r="C128" t="str">
            <v>PT16-021</v>
          </cell>
          <cell r="D128" t="str">
            <v>EPSON</v>
          </cell>
          <cell r="E128" t="str">
            <v>P1</v>
          </cell>
          <cell r="F128" t="str">
            <v>176715600L1</v>
          </cell>
          <cell r="G128" t="str">
            <v>S-15</v>
          </cell>
          <cell r="H128" t="str">
            <v>FRAME,BANK</v>
          </cell>
          <cell r="I128">
            <v>176715600</v>
          </cell>
          <cell r="J128" t="str">
            <v>L1</v>
          </cell>
          <cell r="K128">
            <v>4</v>
          </cell>
        </row>
        <row r="129">
          <cell r="C129" t="str">
            <v>PT17-025</v>
          </cell>
          <cell r="D129" t="str">
            <v>EPSON</v>
          </cell>
          <cell r="E129" t="str">
            <v>P1</v>
          </cell>
          <cell r="F129" t="str">
            <v>176715600L2</v>
          </cell>
          <cell r="G129" t="str">
            <v>S-15</v>
          </cell>
          <cell r="H129" t="str">
            <v>FRAME,BANK</v>
          </cell>
          <cell r="I129">
            <v>176715600</v>
          </cell>
          <cell r="J129" t="str">
            <v>L2</v>
          </cell>
          <cell r="K129">
            <v>4</v>
          </cell>
        </row>
        <row r="130">
          <cell r="C130" t="str">
            <v>PT20-001</v>
          </cell>
          <cell r="D130" t="str">
            <v>EPSON</v>
          </cell>
          <cell r="E130" t="str">
            <v>P1</v>
          </cell>
          <cell r="F130" t="str">
            <v>176715600L3</v>
          </cell>
          <cell r="G130" t="str">
            <v>S-15</v>
          </cell>
          <cell r="H130" t="str">
            <v>FRAME,BANK</v>
          </cell>
          <cell r="I130">
            <v>176715600</v>
          </cell>
          <cell r="J130" t="str">
            <v>L3</v>
          </cell>
          <cell r="K130">
            <v>4</v>
          </cell>
        </row>
        <row r="131">
          <cell r="C131" t="str">
            <v>PTTM17-044</v>
          </cell>
          <cell r="D131" t="str">
            <v>EPSON</v>
          </cell>
          <cell r="E131" t="str">
            <v>P1</v>
          </cell>
          <cell r="F131" t="str">
            <v>1733353L1</v>
          </cell>
          <cell r="G131" t="str">
            <v>S-15</v>
          </cell>
          <cell r="H131" t="str">
            <v>GUIDE LEGAL COVER CASSETE</v>
          </cell>
          <cell r="I131">
            <v>1733353</v>
          </cell>
          <cell r="J131" t="str">
            <v>L1</v>
          </cell>
          <cell r="K131">
            <v>4</v>
          </cell>
        </row>
        <row r="132">
          <cell r="C132" t="str">
            <v>PT16-032</v>
          </cell>
          <cell r="D132" t="str">
            <v>EPSON</v>
          </cell>
          <cell r="E132" t="str">
            <v>P3</v>
          </cell>
          <cell r="F132" t="str">
            <v>1749330L1</v>
          </cell>
          <cell r="G132" t="str">
            <v>S-15</v>
          </cell>
          <cell r="H132" t="str">
            <v>HINGE,CAP,TANK</v>
          </cell>
          <cell r="I132">
            <v>1749330</v>
          </cell>
          <cell r="J132" t="str">
            <v>L1</v>
          </cell>
          <cell r="K132">
            <v>4</v>
          </cell>
        </row>
        <row r="133">
          <cell r="C133" t="str">
            <v>PT17-008</v>
          </cell>
          <cell r="D133" t="str">
            <v>EPSON</v>
          </cell>
          <cell r="E133" t="str">
            <v>P3</v>
          </cell>
          <cell r="F133" t="str">
            <v>1749330L2</v>
          </cell>
          <cell r="G133" t="str">
            <v>S-15</v>
          </cell>
          <cell r="H133" t="str">
            <v>HINGE,CAP,TANK</v>
          </cell>
          <cell r="I133">
            <v>1749330</v>
          </cell>
          <cell r="J133" t="str">
            <v>L2</v>
          </cell>
          <cell r="K133">
            <v>4</v>
          </cell>
        </row>
        <row r="134">
          <cell r="C134" t="str">
            <v>PT17-009</v>
          </cell>
          <cell r="D134" t="str">
            <v>EPSON</v>
          </cell>
          <cell r="E134" t="str">
            <v>P3</v>
          </cell>
          <cell r="F134" t="str">
            <v>1749330L3</v>
          </cell>
          <cell r="G134" t="str">
            <v>S-15</v>
          </cell>
          <cell r="H134" t="str">
            <v>HINGE,CAP,TANK</v>
          </cell>
          <cell r="I134">
            <v>1749330</v>
          </cell>
          <cell r="J134" t="str">
            <v>L3</v>
          </cell>
          <cell r="K134">
            <v>4</v>
          </cell>
        </row>
        <row r="135">
          <cell r="C135" t="str">
            <v>PTTM18-068</v>
          </cell>
          <cell r="D135" t="str">
            <v>EPSON</v>
          </cell>
          <cell r="E135" t="str">
            <v>P3</v>
          </cell>
          <cell r="F135" t="str">
            <v>1749330L4</v>
          </cell>
          <cell r="G135" t="str">
            <v>S-15</v>
          </cell>
          <cell r="H135" t="str">
            <v>HINGE,CAP,TANK</v>
          </cell>
          <cell r="I135">
            <v>1749330</v>
          </cell>
          <cell r="J135" t="str">
            <v>L4</v>
          </cell>
          <cell r="K135">
            <v>4</v>
          </cell>
        </row>
        <row r="136">
          <cell r="C136" t="str">
            <v>PTTM17-041</v>
          </cell>
          <cell r="D136" t="str">
            <v>EPSON</v>
          </cell>
          <cell r="E136" t="str">
            <v>P3</v>
          </cell>
          <cell r="F136" t="str">
            <v>1719331-01L1</v>
          </cell>
          <cell r="G136" t="str">
            <v>S-15</v>
          </cell>
          <cell r="H136" t="str">
            <v>HOLDER CORE CARD</v>
          </cell>
          <cell r="I136" t="str">
            <v>1719331-01</v>
          </cell>
          <cell r="J136" t="str">
            <v>L1</v>
          </cell>
          <cell r="K136">
            <v>4</v>
          </cell>
        </row>
        <row r="137">
          <cell r="C137" t="str">
            <v>PTTM17-037</v>
          </cell>
          <cell r="D137" t="str">
            <v>EPSON</v>
          </cell>
          <cell r="E137" t="str">
            <v>P3</v>
          </cell>
          <cell r="F137" t="str">
            <v>1719710L1</v>
          </cell>
          <cell r="G137" t="str">
            <v>S-15</v>
          </cell>
          <cell r="H137" t="str">
            <v>HOLDER CORE FAX W/W</v>
          </cell>
          <cell r="I137">
            <v>1719710</v>
          </cell>
          <cell r="J137" t="str">
            <v>L1</v>
          </cell>
          <cell r="K137">
            <v>4</v>
          </cell>
        </row>
        <row r="138">
          <cell r="C138" t="str">
            <v>PTTM17-033</v>
          </cell>
          <cell r="D138" t="str">
            <v>EPSON</v>
          </cell>
          <cell r="E138" t="str">
            <v>P1</v>
          </cell>
          <cell r="F138" t="str">
            <v>1717913L1</v>
          </cell>
          <cell r="G138" t="str">
            <v>S-15</v>
          </cell>
          <cell r="H138" t="str">
            <v>HOLDER FFC,CR</v>
          </cell>
          <cell r="I138">
            <v>1717913</v>
          </cell>
          <cell r="J138" t="str">
            <v>L1</v>
          </cell>
          <cell r="K138">
            <v>4</v>
          </cell>
        </row>
        <row r="139">
          <cell r="C139" t="str">
            <v>PTTM17-043</v>
          </cell>
          <cell r="D139" t="str">
            <v>EPSON</v>
          </cell>
          <cell r="E139" t="str">
            <v>P1</v>
          </cell>
          <cell r="F139" t="str">
            <v>1733361L1</v>
          </cell>
          <cell r="G139" t="str">
            <v>S-15</v>
          </cell>
          <cell r="H139" t="str">
            <v>HOLDER HOUSING INK EJECT ;B</v>
          </cell>
          <cell r="I139">
            <v>1733361</v>
          </cell>
          <cell r="J139" t="str">
            <v>L1</v>
          </cell>
          <cell r="K139">
            <v>4</v>
          </cell>
        </row>
        <row r="140">
          <cell r="C140" t="str">
            <v>PTTM18-024</v>
          </cell>
          <cell r="D140" t="str">
            <v>EPSON</v>
          </cell>
          <cell r="E140" t="str">
            <v>P1</v>
          </cell>
          <cell r="F140" t="str">
            <v>1733361L2</v>
          </cell>
          <cell r="G140" t="str">
            <v>S-15</v>
          </cell>
          <cell r="H140" t="str">
            <v>HOLDER HOUSING INK EJECT ;B</v>
          </cell>
          <cell r="I140">
            <v>1733361</v>
          </cell>
          <cell r="J140" t="str">
            <v>L2</v>
          </cell>
          <cell r="K140">
            <v>4</v>
          </cell>
        </row>
        <row r="141">
          <cell r="C141" t="str">
            <v>PTTM18-061</v>
          </cell>
          <cell r="D141" t="str">
            <v>EPSON</v>
          </cell>
          <cell r="E141" t="str">
            <v>P1</v>
          </cell>
          <cell r="F141" t="str">
            <v>1731939L2</v>
          </cell>
          <cell r="G141" t="str">
            <v>S-15</v>
          </cell>
          <cell r="H141" t="str">
            <v>Holder Roller 1.5 ASF</v>
          </cell>
          <cell r="I141">
            <v>1731939</v>
          </cell>
          <cell r="J141" t="str">
            <v>L2</v>
          </cell>
          <cell r="K141">
            <v>2</v>
          </cell>
        </row>
        <row r="142">
          <cell r="C142" t="str">
            <v>PTTM17-017</v>
          </cell>
          <cell r="D142" t="str">
            <v>EPSON</v>
          </cell>
          <cell r="E142" t="str">
            <v>P3</v>
          </cell>
          <cell r="F142" t="str">
            <v>159120900L1-3</v>
          </cell>
          <cell r="G142" t="str">
            <v>S-15</v>
          </cell>
          <cell r="H142" t="str">
            <v>HOLDER,BOARD,ciss</v>
          </cell>
          <cell r="I142">
            <v>159120900</v>
          </cell>
          <cell r="J142" t="str">
            <v>L1-3</v>
          </cell>
          <cell r="K142">
            <v>4</v>
          </cell>
        </row>
        <row r="143">
          <cell r="C143" t="str">
            <v>PTTM18-030</v>
          </cell>
          <cell r="D143" t="str">
            <v>EPSON</v>
          </cell>
          <cell r="E143" t="str">
            <v>P1</v>
          </cell>
          <cell r="F143" t="str">
            <v>159120900L2-4</v>
          </cell>
          <cell r="G143" t="str">
            <v>S-15</v>
          </cell>
          <cell r="H143" t="str">
            <v>HOLDER,BOARD,ciss</v>
          </cell>
          <cell r="I143">
            <v>159120900</v>
          </cell>
          <cell r="J143" t="str">
            <v>L2-4</v>
          </cell>
          <cell r="K143">
            <v>4</v>
          </cell>
        </row>
        <row r="144">
          <cell r="C144" t="str">
            <v>PTTM18-060</v>
          </cell>
          <cell r="D144" t="str">
            <v>EPSON</v>
          </cell>
          <cell r="E144" t="str">
            <v>P1</v>
          </cell>
          <cell r="F144" t="str">
            <v>159120900L3 -5</v>
          </cell>
          <cell r="G144" t="str">
            <v>S-15</v>
          </cell>
          <cell r="H144" t="str">
            <v>HOLDER,BOARD,ciss</v>
          </cell>
          <cell r="I144">
            <v>159120900</v>
          </cell>
          <cell r="J144" t="str">
            <v>L3 -5</v>
          </cell>
          <cell r="K144">
            <v>4</v>
          </cell>
        </row>
        <row r="145">
          <cell r="C145" t="str">
            <v>PTTM19-067</v>
          </cell>
          <cell r="D145" t="str">
            <v>EPSON</v>
          </cell>
          <cell r="E145" t="str">
            <v>P3</v>
          </cell>
          <cell r="F145" t="str">
            <v>159120900L4-6</v>
          </cell>
          <cell r="G145" t="str">
            <v>S-15</v>
          </cell>
          <cell r="H145" t="str">
            <v>HOLDER,BOARD,ciss</v>
          </cell>
          <cell r="I145">
            <v>159120900</v>
          </cell>
          <cell r="J145" t="str">
            <v>L4-6</v>
          </cell>
          <cell r="K145">
            <v>4</v>
          </cell>
        </row>
        <row r="146">
          <cell r="C146" t="str">
            <v>PTTM17-009</v>
          </cell>
          <cell r="D146" t="str">
            <v>EPSON</v>
          </cell>
          <cell r="E146" t="str">
            <v>P1</v>
          </cell>
          <cell r="F146" t="str">
            <v>1717921L1</v>
          </cell>
          <cell r="G146" t="str">
            <v>S-15</v>
          </cell>
          <cell r="H146" t="str">
            <v>HOLDER,BOARD,CR</v>
          </cell>
          <cell r="I146">
            <v>1717921</v>
          </cell>
          <cell r="J146" t="str">
            <v>L1</v>
          </cell>
          <cell r="K146">
            <v>4</v>
          </cell>
        </row>
        <row r="147">
          <cell r="C147" t="str">
            <v>PTTM17-039</v>
          </cell>
          <cell r="D147" t="str">
            <v>EPSON</v>
          </cell>
          <cell r="E147" t="str">
            <v>P1</v>
          </cell>
          <cell r="F147" t="str">
            <v>1717889L1</v>
          </cell>
          <cell r="G147" t="str">
            <v>S-15</v>
          </cell>
          <cell r="H147" t="str">
            <v>HOLDER,ENCODER</v>
          </cell>
          <cell r="I147">
            <v>1717889</v>
          </cell>
          <cell r="J147" t="str">
            <v>L1</v>
          </cell>
          <cell r="K147">
            <v>4</v>
          </cell>
        </row>
        <row r="148">
          <cell r="C148" t="str">
            <v>PTTM17-035</v>
          </cell>
          <cell r="D148" t="str">
            <v>EPSON</v>
          </cell>
          <cell r="E148" t="str">
            <v>P1</v>
          </cell>
          <cell r="F148" t="str">
            <v>1718100L1</v>
          </cell>
          <cell r="G148" t="str">
            <v>S-15</v>
          </cell>
          <cell r="H148" t="str">
            <v>HOLDER,FFC,F2</v>
          </cell>
          <cell r="I148">
            <v>1718100</v>
          </cell>
          <cell r="J148" t="str">
            <v>L1</v>
          </cell>
          <cell r="K148">
            <v>4</v>
          </cell>
        </row>
        <row r="149">
          <cell r="C149" t="str">
            <v>PTTM18-027</v>
          </cell>
          <cell r="D149" t="str">
            <v>EPSON</v>
          </cell>
          <cell r="E149" t="str">
            <v>P1</v>
          </cell>
          <cell r="F149" t="str">
            <v>1718100L2</v>
          </cell>
          <cell r="G149" t="str">
            <v>S-15</v>
          </cell>
          <cell r="H149" t="str">
            <v>HOLDER,FFC,F2</v>
          </cell>
          <cell r="I149">
            <v>1718100</v>
          </cell>
          <cell r="J149" t="str">
            <v>L2</v>
          </cell>
          <cell r="K149">
            <v>4</v>
          </cell>
        </row>
        <row r="150">
          <cell r="C150" t="str">
            <v>PT16-024</v>
          </cell>
          <cell r="D150" t="str">
            <v>EPSON</v>
          </cell>
          <cell r="E150" t="str">
            <v>P1</v>
          </cell>
          <cell r="F150" t="str">
            <v>1550748L1</v>
          </cell>
          <cell r="G150" t="str">
            <v>S-15</v>
          </cell>
          <cell r="H150" t="str">
            <v>HOLDER,PAD,ADF</v>
          </cell>
          <cell r="I150">
            <v>1550748</v>
          </cell>
          <cell r="J150" t="str">
            <v>L1</v>
          </cell>
          <cell r="K150">
            <v>4</v>
          </cell>
        </row>
        <row r="151">
          <cell r="C151" t="str">
            <v>PTTM17-014</v>
          </cell>
          <cell r="D151" t="str">
            <v>EPSON</v>
          </cell>
          <cell r="E151" t="str">
            <v>P1</v>
          </cell>
          <cell r="F151" t="str">
            <v>1718072L1</v>
          </cell>
          <cell r="G151" t="str">
            <v>S-15</v>
          </cell>
          <cell r="H151" t="str">
            <v>HOLDER,PE</v>
          </cell>
          <cell r="I151">
            <v>1718072</v>
          </cell>
          <cell r="J151" t="str">
            <v>L1</v>
          </cell>
          <cell r="K151">
            <v>4</v>
          </cell>
        </row>
        <row r="152">
          <cell r="C152" t="str">
            <v>PTTM18-057</v>
          </cell>
          <cell r="D152" t="str">
            <v>EPSON</v>
          </cell>
          <cell r="E152" t="str">
            <v>P1</v>
          </cell>
          <cell r="F152" t="str">
            <v>1718072L2</v>
          </cell>
          <cell r="G152" t="str">
            <v>S-15</v>
          </cell>
          <cell r="H152" t="str">
            <v>HOLDER,PE</v>
          </cell>
          <cell r="I152">
            <v>1718072</v>
          </cell>
          <cell r="J152" t="str">
            <v>L2</v>
          </cell>
          <cell r="K152">
            <v>4</v>
          </cell>
        </row>
        <row r="153">
          <cell r="C153" t="str">
            <v>PTTM18-028</v>
          </cell>
          <cell r="D153" t="str">
            <v>EPSON</v>
          </cell>
          <cell r="E153" t="str">
            <v>P1</v>
          </cell>
          <cell r="F153" t="str">
            <v>1731939L1</v>
          </cell>
          <cell r="G153" t="str">
            <v>S-15</v>
          </cell>
          <cell r="H153" t="str">
            <v>HOLDER,ROLLER,1.5,ASF-ASP</v>
          </cell>
          <cell r="I153">
            <v>1731939</v>
          </cell>
          <cell r="J153" t="str">
            <v>L1</v>
          </cell>
          <cell r="K153">
            <v>2</v>
          </cell>
        </row>
        <row r="154">
          <cell r="C154" t="str">
            <v>PTTM17-018</v>
          </cell>
          <cell r="D154" t="str">
            <v>EPSON</v>
          </cell>
          <cell r="E154" t="str">
            <v>P3</v>
          </cell>
          <cell r="F154" t="str">
            <v>1717926L1</v>
          </cell>
          <cell r="G154" t="str">
            <v>S-15</v>
          </cell>
          <cell r="H154" t="str">
            <v>HOLDER,SCALE,CR</v>
          </cell>
          <cell r="I154">
            <v>1717926</v>
          </cell>
          <cell r="J154" t="str">
            <v>L1</v>
          </cell>
          <cell r="K154">
            <v>4</v>
          </cell>
        </row>
        <row r="155">
          <cell r="C155" t="str">
            <v>PTTM18-058</v>
          </cell>
          <cell r="D155" t="str">
            <v>EPSON</v>
          </cell>
          <cell r="E155" t="str">
            <v>P3</v>
          </cell>
          <cell r="F155" t="str">
            <v>1717926L2</v>
          </cell>
          <cell r="G155" t="str">
            <v>S-15</v>
          </cell>
          <cell r="H155" t="str">
            <v>HOLDER,SCALE,CR</v>
          </cell>
          <cell r="I155">
            <v>1717926</v>
          </cell>
          <cell r="J155" t="str">
            <v>L2</v>
          </cell>
          <cell r="K155">
            <v>4</v>
          </cell>
        </row>
        <row r="156">
          <cell r="C156" t="str">
            <v>PTTM17-045</v>
          </cell>
          <cell r="D156" t="str">
            <v>EPSON</v>
          </cell>
          <cell r="E156" t="str">
            <v>P3</v>
          </cell>
          <cell r="F156" t="str">
            <v>1733359L1</v>
          </cell>
          <cell r="G156" t="str">
            <v>S-15</v>
          </cell>
          <cell r="H156" t="str">
            <v>HOUSING,INK EJECT B</v>
          </cell>
          <cell r="I156">
            <v>1733359</v>
          </cell>
          <cell r="J156" t="str">
            <v>L1</v>
          </cell>
          <cell r="K156">
            <v>2</v>
          </cell>
        </row>
        <row r="157">
          <cell r="C157" t="str">
            <v>PTTM17-047</v>
          </cell>
          <cell r="D157" t="str">
            <v>EPSON</v>
          </cell>
          <cell r="E157" t="str">
            <v>P3</v>
          </cell>
          <cell r="F157" t="str">
            <v>1733359L2</v>
          </cell>
          <cell r="G157" t="str">
            <v>S-15</v>
          </cell>
          <cell r="H157" t="str">
            <v>HOUSING,INK EJECT B</v>
          </cell>
          <cell r="I157">
            <v>1733359</v>
          </cell>
          <cell r="J157" t="str">
            <v>L2</v>
          </cell>
          <cell r="K157">
            <v>2</v>
          </cell>
        </row>
        <row r="158">
          <cell r="C158" t="str">
            <v>PT18-001</v>
          </cell>
          <cell r="D158" t="str">
            <v>EPSON</v>
          </cell>
          <cell r="E158" t="str">
            <v>P3</v>
          </cell>
          <cell r="F158" t="str">
            <v>1733359L3</v>
          </cell>
          <cell r="G158" t="str">
            <v>S-15</v>
          </cell>
          <cell r="H158" t="str">
            <v>HOUSING,INK EJECT B</v>
          </cell>
          <cell r="I158">
            <v>1733359</v>
          </cell>
          <cell r="J158" t="str">
            <v>L3</v>
          </cell>
          <cell r="K158">
            <v>2</v>
          </cell>
        </row>
        <row r="159">
          <cell r="C159" t="str">
            <v>PT18-003</v>
          </cell>
          <cell r="D159" t="str">
            <v>EPSON</v>
          </cell>
          <cell r="E159" t="str">
            <v>P3</v>
          </cell>
          <cell r="F159" t="str">
            <v>1733359L4</v>
          </cell>
          <cell r="G159" t="str">
            <v>S-15</v>
          </cell>
          <cell r="H159" t="str">
            <v>HOUSING,INK EJECT B</v>
          </cell>
          <cell r="I159">
            <v>1733359</v>
          </cell>
          <cell r="J159" t="str">
            <v>L4</v>
          </cell>
          <cell r="K159">
            <v>2</v>
          </cell>
        </row>
        <row r="160">
          <cell r="C160" t="str">
            <v>PTTM17-038</v>
          </cell>
          <cell r="D160" t="str">
            <v>EPSON</v>
          </cell>
          <cell r="E160" t="str">
            <v>P3</v>
          </cell>
          <cell r="F160" t="str">
            <v>1717957L1</v>
          </cell>
          <cell r="G160" t="str">
            <v>S-15</v>
          </cell>
          <cell r="H160" t="str">
            <v>HOUSING,PANEL,LOWER</v>
          </cell>
          <cell r="I160">
            <v>1717957</v>
          </cell>
          <cell r="J160" t="str">
            <v>L1</v>
          </cell>
          <cell r="K160">
            <v>2</v>
          </cell>
        </row>
        <row r="161">
          <cell r="C161" t="str">
            <v>PT16-029</v>
          </cell>
          <cell r="D161" t="str">
            <v>EPSON</v>
          </cell>
          <cell r="E161" t="str">
            <v>P1</v>
          </cell>
          <cell r="F161" t="str">
            <v>174174700L1</v>
          </cell>
          <cell r="G161" t="str">
            <v>S-15</v>
          </cell>
          <cell r="H161" t="str">
            <v>LEVER,ASF,LEFT</v>
          </cell>
          <cell r="I161">
            <v>174174700</v>
          </cell>
          <cell r="J161" t="str">
            <v>L1</v>
          </cell>
          <cell r="K161">
            <v>4</v>
          </cell>
        </row>
        <row r="162">
          <cell r="C162" t="str">
            <v>PT16-028</v>
          </cell>
          <cell r="D162" t="str">
            <v>EPSON</v>
          </cell>
          <cell r="E162" t="str">
            <v>P1</v>
          </cell>
          <cell r="F162" t="str">
            <v>174174600L1</v>
          </cell>
          <cell r="G162" t="str">
            <v>S-15</v>
          </cell>
          <cell r="H162" t="str">
            <v>LEVER,ASF,RIGHT</v>
          </cell>
          <cell r="I162">
            <v>174174600</v>
          </cell>
          <cell r="J162" t="str">
            <v>L1</v>
          </cell>
          <cell r="K162">
            <v>4</v>
          </cell>
        </row>
        <row r="163">
          <cell r="C163" t="str">
            <v>PTTM17-029</v>
          </cell>
          <cell r="D163" t="str">
            <v>EPSON</v>
          </cell>
          <cell r="E163" t="str">
            <v>P1</v>
          </cell>
          <cell r="F163" t="str">
            <v>1718002L1</v>
          </cell>
          <cell r="G163" t="str">
            <v>S-15</v>
          </cell>
          <cell r="H163" t="str">
            <v>LEVER,DOCUMENT,SUB,ADF</v>
          </cell>
          <cell r="I163">
            <v>1718002</v>
          </cell>
          <cell r="J163" t="str">
            <v>L1</v>
          </cell>
          <cell r="K163">
            <v>4</v>
          </cell>
        </row>
        <row r="164">
          <cell r="C164" t="str">
            <v>PT16-020</v>
          </cell>
          <cell r="D164" t="str">
            <v>EPSON</v>
          </cell>
          <cell r="E164" t="str">
            <v>P1</v>
          </cell>
          <cell r="F164" t="str">
            <v>1574357L1</v>
          </cell>
          <cell r="G164" t="str">
            <v>S-15</v>
          </cell>
          <cell r="H164" t="str">
            <v>LEVER,STOPPER,ADF</v>
          </cell>
          <cell r="I164">
            <v>1574357</v>
          </cell>
          <cell r="J164" t="str">
            <v>L1</v>
          </cell>
          <cell r="K164">
            <v>4</v>
          </cell>
        </row>
        <row r="165">
          <cell r="C165" t="str">
            <v>PTTM17-028</v>
          </cell>
          <cell r="D165" t="str">
            <v>EPSON</v>
          </cell>
          <cell r="E165" t="str">
            <v>P1</v>
          </cell>
          <cell r="F165" t="str">
            <v>1717858L1</v>
          </cell>
          <cell r="G165" t="str">
            <v>S-15</v>
          </cell>
          <cell r="H165" t="str">
            <v>LOCK,CASSETTE</v>
          </cell>
          <cell r="I165">
            <v>1717858</v>
          </cell>
          <cell r="J165" t="str">
            <v>L1</v>
          </cell>
          <cell r="K165">
            <v>4</v>
          </cell>
        </row>
        <row r="166">
          <cell r="C166" t="str">
            <v>PT16-026</v>
          </cell>
          <cell r="D166" t="str">
            <v>EPSON</v>
          </cell>
          <cell r="E166" t="str">
            <v>P1</v>
          </cell>
          <cell r="F166" t="str">
            <v>1691503L1</v>
          </cell>
          <cell r="G166" t="str">
            <v>S-15</v>
          </cell>
          <cell r="H166" t="str">
            <v>PRESSING PLATE,GUIDE RAIL</v>
          </cell>
          <cell r="I166">
            <v>1691503</v>
          </cell>
          <cell r="J166" t="str">
            <v>L1</v>
          </cell>
          <cell r="K166">
            <v>8</v>
          </cell>
        </row>
        <row r="167">
          <cell r="C167" t="str">
            <v>PTTM19-068</v>
          </cell>
          <cell r="D167" t="str">
            <v>EPSON</v>
          </cell>
          <cell r="E167" t="str">
            <v>P1</v>
          </cell>
          <cell r="F167" t="str">
            <v>1691503-00L2</v>
          </cell>
          <cell r="G167" t="str">
            <v>S-15</v>
          </cell>
          <cell r="H167" t="str">
            <v>PRESSING PLATE,GUIDE RAIL</v>
          </cell>
          <cell r="I167" t="str">
            <v>1691503-00</v>
          </cell>
          <cell r="J167" t="str">
            <v>L2</v>
          </cell>
          <cell r="K167">
            <v>8</v>
          </cell>
        </row>
        <row r="168">
          <cell r="C168" t="str">
            <v>PTTM17-011</v>
          </cell>
          <cell r="D168" t="str">
            <v>EPSON</v>
          </cell>
          <cell r="E168" t="str">
            <v>P1</v>
          </cell>
          <cell r="F168" t="str">
            <v>1717927L1</v>
          </cell>
          <cell r="G168" t="str">
            <v>S-15</v>
          </cell>
          <cell r="H168" t="str">
            <v>PRESSING PLATE,TUBE</v>
          </cell>
          <cell r="I168">
            <v>1717927</v>
          </cell>
          <cell r="J168" t="str">
            <v>L1</v>
          </cell>
          <cell r="K168">
            <v>4</v>
          </cell>
        </row>
        <row r="169">
          <cell r="C169" t="str">
            <v>PTTM17-007</v>
          </cell>
          <cell r="D169" t="str">
            <v>EPSON</v>
          </cell>
          <cell r="E169" t="str">
            <v>P1</v>
          </cell>
          <cell r="F169" t="str">
            <v>1717915L1</v>
          </cell>
          <cell r="G169" t="str">
            <v>S-15</v>
          </cell>
          <cell r="H169" t="str">
            <v>PULLEY,DRIVEN</v>
          </cell>
          <cell r="I169">
            <v>1717915</v>
          </cell>
          <cell r="J169" t="str">
            <v>L1</v>
          </cell>
          <cell r="K169">
            <v>4</v>
          </cell>
        </row>
        <row r="170">
          <cell r="C170" t="str">
            <v>PTTM18-023</v>
          </cell>
          <cell r="D170" t="str">
            <v>EPSON</v>
          </cell>
          <cell r="E170" t="str">
            <v>P1</v>
          </cell>
          <cell r="F170" t="str">
            <v>1717915L2</v>
          </cell>
          <cell r="G170" t="str">
            <v>S-15</v>
          </cell>
          <cell r="H170" t="str">
            <v>PULLEY,DRIVEN</v>
          </cell>
          <cell r="I170">
            <v>1717915</v>
          </cell>
          <cell r="J170" t="str">
            <v>L2</v>
          </cell>
          <cell r="K170">
            <v>4</v>
          </cell>
        </row>
        <row r="171">
          <cell r="C171" t="str">
            <v>PTTM17-008</v>
          </cell>
          <cell r="D171" t="str">
            <v>EPSON</v>
          </cell>
          <cell r="E171" t="str">
            <v>P1</v>
          </cell>
          <cell r="F171" t="str">
            <v>1717915L3</v>
          </cell>
          <cell r="G171" t="str">
            <v>S-15</v>
          </cell>
          <cell r="H171" t="str">
            <v>PULLEY,DRIVEN</v>
          </cell>
          <cell r="I171">
            <v>1717915</v>
          </cell>
          <cell r="J171" t="str">
            <v>L3</v>
          </cell>
          <cell r="K171">
            <v>4</v>
          </cell>
        </row>
        <row r="172">
          <cell r="C172" t="str">
            <v>PTTM17-005</v>
          </cell>
          <cell r="D172" t="str">
            <v>EPSON</v>
          </cell>
          <cell r="E172" t="str">
            <v>P1</v>
          </cell>
          <cell r="F172" t="str">
            <v>1574349L1</v>
          </cell>
          <cell r="G172" t="str">
            <v>S-15</v>
          </cell>
          <cell r="H172" t="str">
            <v>ROLLER,DRIVEN,PF,ADF</v>
          </cell>
          <cell r="I172">
            <v>1574349</v>
          </cell>
          <cell r="J172" t="str">
            <v>L1</v>
          </cell>
          <cell r="K172">
            <v>4</v>
          </cell>
        </row>
        <row r="173">
          <cell r="C173" t="str">
            <v>PTTM17-013</v>
          </cell>
          <cell r="D173" t="str">
            <v>EPSON</v>
          </cell>
          <cell r="E173" t="str">
            <v>P1</v>
          </cell>
          <cell r="F173" t="str">
            <v>1495160L1</v>
          </cell>
          <cell r="G173" t="str">
            <v>S-15</v>
          </cell>
          <cell r="H173" t="str">
            <v>ROLLER,FRAME</v>
          </cell>
          <cell r="I173">
            <v>1495160</v>
          </cell>
          <cell r="J173" t="str">
            <v>L1</v>
          </cell>
          <cell r="K173">
            <v>4</v>
          </cell>
        </row>
        <row r="174">
          <cell r="C174" t="str">
            <v>PTTM17-016</v>
          </cell>
          <cell r="D174" t="str">
            <v>EPSON</v>
          </cell>
          <cell r="E174" t="str">
            <v>P1</v>
          </cell>
          <cell r="F174" t="str">
            <v>1574395L1</v>
          </cell>
          <cell r="G174" t="str">
            <v>S-15</v>
          </cell>
          <cell r="H174" t="str">
            <v>ROLLER,IDL,ADF</v>
          </cell>
          <cell r="I174">
            <v>1574395</v>
          </cell>
          <cell r="J174" t="str">
            <v>L1</v>
          </cell>
          <cell r="K174">
            <v>8</v>
          </cell>
        </row>
        <row r="175">
          <cell r="C175" t="str">
            <v>PT16-033</v>
          </cell>
          <cell r="D175" t="str">
            <v>EPSON</v>
          </cell>
          <cell r="E175" t="str">
            <v>P1</v>
          </cell>
          <cell r="F175" t="str">
            <v>162855900L1</v>
          </cell>
          <cell r="G175" t="str">
            <v>S-15</v>
          </cell>
          <cell r="H175" t="str">
            <v>ROLLER,LEVER,DETECTOR,AP</v>
          </cell>
          <cell r="I175">
            <v>162855900</v>
          </cell>
          <cell r="J175" t="str">
            <v>L1</v>
          </cell>
          <cell r="K175">
            <v>8</v>
          </cell>
        </row>
        <row r="176">
          <cell r="C176" t="str">
            <v>PT16-030</v>
          </cell>
          <cell r="D176" t="str">
            <v>EPSON</v>
          </cell>
          <cell r="E176" t="str">
            <v>P1</v>
          </cell>
          <cell r="F176" t="str">
            <v>169424400L1</v>
          </cell>
          <cell r="G176" t="str">
            <v>S-15</v>
          </cell>
          <cell r="H176" t="str">
            <v>ROLLER,UPPER,ASF</v>
          </cell>
          <cell r="I176">
            <v>169424400</v>
          </cell>
          <cell r="J176" t="str">
            <v>L1</v>
          </cell>
          <cell r="K176">
            <v>8</v>
          </cell>
        </row>
        <row r="177">
          <cell r="C177" t="str">
            <v>PT17-024</v>
          </cell>
          <cell r="D177" t="str">
            <v>EPSON</v>
          </cell>
          <cell r="E177" t="str">
            <v>P1</v>
          </cell>
          <cell r="F177" t="str">
            <v>169424400L2</v>
          </cell>
          <cell r="G177" t="str">
            <v>S-15</v>
          </cell>
          <cell r="H177" t="str">
            <v>ROLLER,UPPER,ASF</v>
          </cell>
          <cell r="I177">
            <v>169424400</v>
          </cell>
          <cell r="J177" t="str">
            <v>L2</v>
          </cell>
          <cell r="K177">
            <v>16</v>
          </cell>
        </row>
        <row r="178">
          <cell r="C178" t="str">
            <v>PTTM20-023</v>
          </cell>
          <cell r="D178" t="str">
            <v>EPSON</v>
          </cell>
          <cell r="E178" t="str">
            <v>P1</v>
          </cell>
          <cell r="F178" t="str">
            <v>169424400L3</v>
          </cell>
          <cell r="G178" t="str">
            <v>S-15</v>
          </cell>
          <cell r="H178" t="str">
            <v>ROLLER,UPPER,ASF</v>
          </cell>
          <cell r="I178">
            <v>169424400</v>
          </cell>
          <cell r="J178" t="str">
            <v>L3</v>
          </cell>
          <cell r="K178">
            <v>16</v>
          </cell>
        </row>
        <row r="179">
          <cell r="C179" t="str">
            <v>PTTM17-020</v>
          </cell>
          <cell r="D179" t="str">
            <v>EPSON</v>
          </cell>
          <cell r="E179" t="str">
            <v>P1</v>
          </cell>
          <cell r="F179" t="str">
            <v>1572574L1</v>
          </cell>
          <cell r="G179" t="str">
            <v>S-15</v>
          </cell>
          <cell r="H179" t="str">
            <v>SHAFT ADF CONNECT</v>
          </cell>
          <cell r="I179">
            <v>1572574</v>
          </cell>
          <cell r="J179" t="str">
            <v>L1</v>
          </cell>
          <cell r="K179">
            <v>4</v>
          </cell>
        </row>
        <row r="180">
          <cell r="C180" t="str">
            <v>PT16-025</v>
          </cell>
          <cell r="D180" t="str">
            <v>EPSON</v>
          </cell>
          <cell r="E180" t="str">
            <v>P1</v>
          </cell>
          <cell r="F180" t="str">
            <v>1605942L1</v>
          </cell>
          <cell r="G180" t="str">
            <v>S-15</v>
          </cell>
          <cell r="H180" t="str">
            <v>SPACER,CAM,CLEANER</v>
          </cell>
          <cell r="I180">
            <v>1605942</v>
          </cell>
          <cell r="J180" t="str">
            <v>L1</v>
          </cell>
          <cell r="K180">
            <v>8</v>
          </cell>
        </row>
        <row r="181">
          <cell r="C181" t="str">
            <v>PTTM18-071</v>
          </cell>
          <cell r="D181" t="str">
            <v>EPSON</v>
          </cell>
          <cell r="E181" t="str">
            <v>P1</v>
          </cell>
          <cell r="F181" t="str">
            <v>1605942L2</v>
          </cell>
          <cell r="G181" t="str">
            <v>S-15</v>
          </cell>
          <cell r="H181" t="str">
            <v>SPACER,CAM,CLEANER</v>
          </cell>
          <cell r="I181">
            <v>1605942</v>
          </cell>
          <cell r="J181" t="str">
            <v>L2</v>
          </cell>
          <cell r="K181">
            <v>8</v>
          </cell>
        </row>
        <row r="182">
          <cell r="C182" t="str">
            <v>PT16-019</v>
          </cell>
          <cell r="D182" t="str">
            <v>EPSON</v>
          </cell>
          <cell r="E182" t="str">
            <v>P1</v>
          </cell>
          <cell r="F182" t="str">
            <v>1741755L1</v>
          </cell>
          <cell r="G182" t="str">
            <v>S-15</v>
          </cell>
          <cell r="H182" t="str">
            <v>STOPPER,ADF</v>
          </cell>
          <cell r="I182">
            <v>1741755</v>
          </cell>
          <cell r="J182" t="str">
            <v>L1</v>
          </cell>
          <cell r="K182">
            <v>4</v>
          </cell>
        </row>
        <row r="183">
          <cell r="C183" t="str">
            <v>PTTM17-015</v>
          </cell>
          <cell r="D183" t="str">
            <v>EPSON</v>
          </cell>
          <cell r="E183" t="str">
            <v>P1</v>
          </cell>
          <cell r="F183" t="str">
            <v>1717847L1</v>
          </cell>
          <cell r="G183" t="str">
            <v>S-15</v>
          </cell>
          <cell r="H183" t="str">
            <v>STOPPER,ASF</v>
          </cell>
          <cell r="I183">
            <v>1717847</v>
          </cell>
          <cell r="J183" t="str">
            <v>L1</v>
          </cell>
          <cell r="K183">
            <v>4</v>
          </cell>
        </row>
        <row r="184">
          <cell r="C184" t="str">
            <v>PTTM18-015</v>
          </cell>
          <cell r="D184" t="str">
            <v>EPSON</v>
          </cell>
          <cell r="E184" t="str">
            <v>P3</v>
          </cell>
          <cell r="F184" t="str">
            <v>1746175L1</v>
          </cell>
          <cell r="G184" t="str">
            <v>S-15 LOUVER</v>
          </cell>
          <cell r="H184" t="str">
            <v>COVER INK EJECT</v>
          </cell>
          <cell r="I184">
            <v>1746175</v>
          </cell>
          <cell r="J184" t="str">
            <v>L1</v>
          </cell>
          <cell r="K184">
            <v>2</v>
          </cell>
        </row>
        <row r="185">
          <cell r="C185" t="str">
            <v>PTTM18-016</v>
          </cell>
          <cell r="D185" t="str">
            <v>EPSON</v>
          </cell>
          <cell r="E185" t="str">
            <v>P3</v>
          </cell>
          <cell r="F185" t="str">
            <v>1746175L2</v>
          </cell>
          <cell r="G185" t="str">
            <v>S-15 LOUVER</v>
          </cell>
          <cell r="H185" t="str">
            <v>COVER INK EJECT</v>
          </cell>
          <cell r="I185">
            <v>1746175</v>
          </cell>
          <cell r="J185" t="str">
            <v>L2</v>
          </cell>
          <cell r="K185">
            <v>2</v>
          </cell>
        </row>
        <row r="186">
          <cell r="C186" t="str">
            <v>PTTM18-033</v>
          </cell>
          <cell r="D186" t="str">
            <v>EPSON</v>
          </cell>
          <cell r="E186" t="str">
            <v>P3</v>
          </cell>
          <cell r="F186" t="str">
            <v>1746175L3</v>
          </cell>
          <cell r="G186" t="str">
            <v>S-15 LOUVER</v>
          </cell>
          <cell r="H186" t="str">
            <v>COVER INK EJECT</v>
          </cell>
          <cell r="I186">
            <v>1746175</v>
          </cell>
          <cell r="J186" t="str">
            <v>L3</v>
          </cell>
          <cell r="K186">
            <v>2</v>
          </cell>
        </row>
        <row r="187">
          <cell r="C187" t="str">
            <v>PTTM18-034</v>
          </cell>
          <cell r="D187" t="str">
            <v>EPSON</v>
          </cell>
          <cell r="E187" t="str">
            <v>P3</v>
          </cell>
          <cell r="F187" t="str">
            <v>1746175L4</v>
          </cell>
          <cell r="G187" t="str">
            <v>S-15 LOUVER</v>
          </cell>
          <cell r="H187" t="str">
            <v>COVER INK EJECT</v>
          </cell>
          <cell r="I187">
            <v>1746175</v>
          </cell>
          <cell r="J187" t="str">
            <v>L4</v>
          </cell>
          <cell r="K187">
            <v>2</v>
          </cell>
        </row>
        <row r="188">
          <cell r="C188" t="str">
            <v>PTTM18-066</v>
          </cell>
          <cell r="D188" t="str">
            <v>EPSON</v>
          </cell>
          <cell r="E188" t="str">
            <v>P3</v>
          </cell>
          <cell r="F188" t="str">
            <v>1746175L5</v>
          </cell>
          <cell r="G188" t="str">
            <v>S-15 LOUVER</v>
          </cell>
          <cell r="H188" t="str">
            <v>COVER INK EJECT</v>
          </cell>
          <cell r="I188">
            <v>1746175</v>
          </cell>
          <cell r="J188" t="str">
            <v>L5</v>
          </cell>
          <cell r="K188">
            <v>2</v>
          </cell>
        </row>
        <row r="189">
          <cell r="C189" t="str">
            <v>PTTM18-017</v>
          </cell>
          <cell r="D189" t="str">
            <v>EPSON</v>
          </cell>
          <cell r="E189" t="str">
            <v>P3</v>
          </cell>
          <cell r="F189" t="str">
            <v>1746184L1</v>
          </cell>
          <cell r="G189" t="str">
            <v>S-15 LOUVER</v>
          </cell>
          <cell r="H189" t="str">
            <v>COVER,ASF</v>
          </cell>
          <cell r="I189">
            <v>1746184</v>
          </cell>
          <cell r="J189" t="str">
            <v>L1</v>
          </cell>
          <cell r="K189">
            <v>2</v>
          </cell>
        </row>
        <row r="190">
          <cell r="C190" t="str">
            <v>PTTM18-018</v>
          </cell>
          <cell r="D190" t="str">
            <v>EPSON</v>
          </cell>
          <cell r="E190" t="str">
            <v>P3</v>
          </cell>
          <cell r="F190" t="str">
            <v>1746184L2</v>
          </cell>
          <cell r="G190" t="str">
            <v>S-15 LOUVER</v>
          </cell>
          <cell r="H190" t="str">
            <v>COVER,ASF</v>
          </cell>
          <cell r="I190">
            <v>1746184</v>
          </cell>
          <cell r="J190" t="str">
            <v>L2</v>
          </cell>
          <cell r="K190">
            <v>2</v>
          </cell>
        </row>
        <row r="191">
          <cell r="C191" t="str">
            <v>PTTM18-032</v>
          </cell>
          <cell r="D191" t="str">
            <v>EPSON</v>
          </cell>
          <cell r="E191" t="str">
            <v>P3</v>
          </cell>
          <cell r="F191" t="str">
            <v>1746184L3</v>
          </cell>
          <cell r="G191" t="str">
            <v>S-15 LOUVER</v>
          </cell>
          <cell r="H191" t="str">
            <v>COVER,ASF</v>
          </cell>
          <cell r="I191">
            <v>1746184</v>
          </cell>
          <cell r="J191" t="str">
            <v>L3</v>
          </cell>
          <cell r="K191">
            <v>2</v>
          </cell>
        </row>
        <row r="192">
          <cell r="C192" t="str">
            <v>PTTM18-053</v>
          </cell>
          <cell r="D192" t="str">
            <v>EPSON</v>
          </cell>
          <cell r="E192" t="str">
            <v>P3</v>
          </cell>
          <cell r="F192" t="str">
            <v>1746184L4</v>
          </cell>
          <cell r="G192" t="str">
            <v>S-15 LOUVER</v>
          </cell>
          <cell r="H192" t="str">
            <v>COVER,ASF</v>
          </cell>
          <cell r="I192">
            <v>1746184</v>
          </cell>
          <cell r="J192" t="str">
            <v>L4</v>
          </cell>
          <cell r="K192">
            <v>2</v>
          </cell>
        </row>
        <row r="193">
          <cell r="C193" t="str">
            <v>PTTM18-013</v>
          </cell>
          <cell r="D193" t="str">
            <v>EPSON</v>
          </cell>
          <cell r="E193" t="str">
            <v>P3</v>
          </cell>
          <cell r="F193" t="str">
            <v>1746174L1</v>
          </cell>
          <cell r="G193" t="str">
            <v>S-15 LOUVER</v>
          </cell>
          <cell r="H193" t="str">
            <v>COVER,TANK</v>
          </cell>
          <cell r="I193">
            <v>1746174</v>
          </cell>
          <cell r="J193" t="str">
            <v>L1</v>
          </cell>
          <cell r="K193">
            <v>8</v>
          </cell>
        </row>
        <row r="194">
          <cell r="C194" t="str">
            <v>PTTM18-014</v>
          </cell>
          <cell r="D194" t="str">
            <v>EPSON</v>
          </cell>
          <cell r="E194" t="str">
            <v>P3</v>
          </cell>
          <cell r="F194" t="str">
            <v>1746174L2</v>
          </cell>
          <cell r="G194" t="str">
            <v>S-15 LOUVER</v>
          </cell>
          <cell r="H194" t="str">
            <v>COVER,TANK</v>
          </cell>
          <cell r="I194">
            <v>1746174</v>
          </cell>
          <cell r="J194" t="str">
            <v>L2</v>
          </cell>
          <cell r="K194">
            <v>2</v>
          </cell>
        </row>
        <row r="195">
          <cell r="C195" t="str">
            <v>PTTM18-037</v>
          </cell>
          <cell r="D195" t="str">
            <v>EPSON</v>
          </cell>
          <cell r="E195" t="str">
            <v>P3</v>
          </cell>
          <cell r="F195" t="str">
            <v>1746174L3</v>
          </cell>
          <cell r="G195" t="str">
            <v>S-15 LOUVER</v>
          </cell>
          <cell r="H195" t="str">
            <v>COVER,TANK</v>
          </cell>
          <cell r="I195">
            <v>1746174</v>
          </cell>
          <cell r="J195" t="str">
            <v>L3</v>
          </cell>
          <cell r="K195">
            <v>2</v>
          </cell>
        </row>
        <row r="196">
          <cell r="C196" t="str">
            <v>PTTM18-052</v>
          </cell>
          <cell r="D196" t="str">
            <v>EPSON</v>
          </cell>
          <cell r="E196" t="str">
            <v>P3</v>
          </cell>
          <cell r="F196" t="str">
            <v>1746174L4</v>
          </cell>
          <cell r="G196" t="str">
            <v>S-15 LOUVER</v>
          </cell>
          <cell r="H196" t="str">
            <v>COVER,TANK</v>
          </cell>
          <cell r="I196">
            <v>1746174</v>
          </cell>
          <cell r="J196" t="str">
            <v>L4</v>
          </cell>
          <cell r="K196">
            <v>2</v>
          </cell>
        </row>
        <row r="197">
          <cell r="C197" t="str">
            <v>PTTM18-065</v>
          </cell>
          <cell r="D197" t="str">
            <v>EPSON</v>
          </cell>
          <cell r="E197" t="str">
            <v>P3</v>
          </cell>
          <cell r="F197" t="str">
            <v>1746174L5</v>
          </cell>
          <cell r="G197" t="str">
            <v>S-15 LOUVER</v>
          </cell>
          <cell r="H197" t="str">
            <v>COVER,TANK</v>
          </cell>
          <cell r="I197">
            <v>1746174</v>
          </cell>
          <cell r="J197" t="str">
            <v>L5</v>
          </cell>
          <cell r="K197">
            <v>2</v>
          </cell>
        </row>
        <row r="198">
          <cell r="C198" t="str">
            <v>PTTM18-008</v>
          </cell>
          <cell r="D198" t="str">
            <v>EPSON</v>
          </cell>
          <cell r="E198" t="str">
            <v>P3</v>
          </cell>
          <cell r="F198" t="str">
            <v>174600501L1</v>
          </cell>
          <cell r="G198" t="str">
            <v>S-15 LOUVER</v>
          </cell>
          <cell r="H198" t="str">
            <v>HINGE,CAP,TANK</v>
          </cell>
          <cell r="I198">
            <v>174600501</v>
          </cell>
          <cell r="J198" t="str">
            <v>L1</v>
          </cell>
          <cell r="K198">
            <v>4</v>
          </cell>
        </row>
        <row r="199">
          <cell r="C199" t="str">
            <v>PTTM18-031</v>
          </cell>
          <cell r="D199" t="str">
            <v>EPSON</v>
          </cell>
          <cell r="E199" t="str">
            <v>P3</v>
          </cell>
          <cell r="F199" t="str">
            <v>174600501L2</v>
          </cell>
          <cell r="G199" t="str">
            <v>S-15 LOUVER</v>
          </cell>
          <cell r="H199" t="str">
            <v>HINGE,CAP,TANK</v>
          </cell>
          <cell r="I199">
            <v>174600501</v>
          </cell>
          <cell r="J199" t="str">
            <v>L2</v>
          </cell>
          <cell r="K199">
            <v>4</v>
          </cell>
        </row>
        <row r="200">
          <cell r="C200" t="str">
            <v>PTTM18-046</v>
          </cell>
          <cell r="D200" t="str">
            <v>EPSON</v>
          </cell>
          <cell r="E200" t="str">
            <v>P3</v>
          </cell>
          <cell r="F200" t="str">
            <v>174600501L3</v>
          </cell>
          <cell r="G200" t="str">
            <v>S-15 LOUVER</v>
          </cell>
          <cell r="H200" t="str">
            <v>HINGE,CAP,TANK</v>
          </cell>
          <cell r="I200">
            <v>174600501</v>
          </cell>
          <cell r="J200" t="str">
            <v>L3</v>
          </cell>
          <cell r="K200">
            <v>4</v>
          </cell>
        </row>
        <row r="201">
          <cell r="C201" t="str">
            <v>PTTM18-051</v>
          </cell>
          <cell r="D201" t="str">
            <v>EPSON</v>
          </cell>
          <cell r="E201" t="str">
            <v>P3</v>
          </cell>
          <cell r="F201" t="str">
            <v>174600501L4</v>
          </cell>
          <cell r="G201" t="str">
            <v>S-15 LOUVER</v>
          </cell>
          <cell r="H201" t="str">
            <v>HINGE,CAP,TANK</v>
          </cell>
          <cell r="I201">
            <v>174600501</v>
          </cell>
          <cell r="J201" t="str">
            <v>L4</v>
          </cell>
          <cell r="K201">
            <v>4</v>
          </cell>
        </row>
        <row r="202">
          <cell r="C202" t="str">
            <v>PTTM18-054</v>
          </cell>
          <cell r="D202" t="str">
            <v>EPSON</v>
          </cell>
          <cell r="E202" t="str">
            <v>P3</v>
          </cell>
          <cell r="F202" t="str">
            <v>174600501L5</v>
          </cell>
          <cell r="G202" t="str">
            <v>S-15 LOUVER</v>
          </cell>
          <cell r="H202" t="str">
            <v>HINGE,CAP,TANK</v>
          </cell>
          <cell r="I202">
            <v>174600501</v>
          </cell>
          <cell r="J202" t="str">
            <v>L5</v>
          </cell>
          <cell r="K202">
            <v>4</v>
          </cell>
        </row>
        <row r="203">
          <cell r="C203" t="str">
            <v>PTTM18-056</v>
          </cell>
          <cell r="D203" t="str">
            <v>EPSON</v>
          </cell>
          <cell r="E203" t="str">
            <v>P3</v>
          </cell>
          <cell r="F203" t="str">
            <v>174600501L6</v>
          </cell>
          <cell r="G203" t="str">
            <v>S-15 LOUVER</v>
          </cell>
          <cell r="H203" t="str">
            <v>HINGE,CAP,TANK</v>
          </cell>
          <cell r="I203">
            <v>174600501</v>
          </cell>
          <cell r="J203" t="str">
            <v>L6</v>
          </cell>
          <cell r="K203">
            <v>4</v>
          </cell>
        </row>
        <row r="204">
          <cell r="C204" t="str">
            <v>PTTM19-072</v>
          </cell>
          <cell r="D204" t="str">
            <v>EPSON</v>
          </cell>
          <cell r="E204" t="str">
            <v>P3</v>
          </cell>
          <cell r="F204" t="str">
            <v>174600501L7</v>
          </cell>
          <cell r="G204" t="str">
            <v>S-15 LOUVER</v>
          </cell>
          <cell r="H204" t="str">
            <v>HINGE,CAP,TANK</v>
          </cell>
          <cell r="I204">
            <v>174600501</v>
          </cell>
          <cell r="J204" t="str">
            <v>L7</v>
          </cell>
          <cell r="K204">
            <v>4</v>
          </cell>
        </row>
        <row r="205">
          <cell r="C205" t="str">
            <v>PTTM19-073</v>
          </cell>
          <cell r="D205" t="str">
            <v>EPSON</v>
          </cell>
          <cell r="E205" t="str">
            <v>P3</v>
          </cell>
          <cell r="F205" t="str">
            <v>174600501L8</v>
          </cell>
          <cell r="G205" t="str">
            <v>S-15 LOUVER</v>
          </cell>
          <cell r="H205" t="str">
            <v>HINGE,CAP,TANK</v>
          </cell>
          <cell r="I205">
            <v>174600501</v>
          </cell>
          <cell r="J205" t="str">
            <v>L8</v>
          </cell>
          <cell r="K205">
            <v>4</v>
          </cell>
        </row>
        <row r="206">
          <cell r="C206" t="str">
            <v>PTTM18-011</v>
          </cell>
          <cell r="D206" t="str">
            <v>EPSON</v>
          </cell>
          <cell r="E206" t="str">
            <v>P3</v>
          </cell>
          <cell r="F206" t="str">
            <v>1746158L1</v>
          </cell>
          <cell r="G206" t="str">
            <v>S-15 LOUVER</v>
          </cell>
          <cell r="H206" t="str">
            <v>HOLDER SCALE CR</v>
          </cell>
          <cell r="I206">
            <v>1746158</v>
          </cell>
          <cell r="J206" t="str">
            <v>L1</v>
          </cell>
          <cell r="K206">
            <v>4</v>
          </cell>
        </row>
        <row r="207">
          <cell r="C207" t="str">
            <v>PTTM18-055</v>
          </cell>
          <cell r="D207" t="str">
            <v>EPSON</v>
          </cell>
          <cell r="E207" t="str">
            <v>P3</v>
          </cell>
          <cell r="F207" t="str">
            <v>1746158L2</v>
          </cell>
          <cell r="G207" t="str">
            <v>S-15 LOUVER</v>
          </cell>
          <cell r="H207" t="str">
            <v>HOLDER SCALE CR</v>
          </cell>
          <cell r="I207">
            <v>1746158</v>
          </cell>
          <cell r="J207" t="str">
            <v>L2</v>
          </cell>
          <cell r="K207">
            <v>4</v>
          </cell>
        </row>
        <row r="208">
          <cell r="C208" t="str">
            <v>PTTM18-083</v>
          </cell>
          <cell r="D208" t="str">
            <v>EPSON</v>
          </cell>
          <cell r="E208" t="str">
            <v>P3</v>
          </cell>
          <cell r="F208" t="str">
            <v>1746158L3</v>
          </cell>
          <cell r="G208" t="str">
            <v>S-15 LOUVER</v>
          </cell>
          <cell r="H208" t="str">
            <v>HOLDER SCALE CR</v>
          </cell>
          <cell r="I208">
            <v>1746158</v>
          </cell>
          <cell r="J208" t="str">
            <v>L3</v>
          </cell>
          <cell r="K208">
            <v>4</v>
          </cell>
        </row>
        <row r="209">
          <cell r="C209" t="str">
            <v>PTTM18-010</v>
          </cell>
          <cell r="D209" t="str">
            <v>EPSON</v>
          </cell>
          <cell r="E209" t="str">
            <v>P1</v>
          </cell>
          <cell r="F209" t="str">
            <v>1746154L1</v>
          </cell>
          <cell r="G209" t="str">
            <v>S-15 LOUVER</v>
          </cell>
          <cell r="H209" t="str">
            <v>HOLDER,ROLLER,PAPERGUIDE,UPPER</v>
          </cell>
          <cell r="I209">
            <v>1746154</v>
          </cell>
          <cell r="J209" t="str">
            <v>L1</v>
          </cell>
          <cell r="K209">
            <v>8</v>
          </cell>
        </row>
        <row r="210">
          <cell r="C210" t="str">
            <v>PTTM18-007</v>
          </cell>
          <cell r="D210" t="str">
            <v>EPSON</v>
          </cell>
          <cell r="E210" t="str">
            <v>P3</v>
          </cell>
          <cell r="F210" t="str">
            <v>1746016L1</v>
          </cell>
          <cell r="G210" t="str">
            <v>S-15 LOUVER</v>
          </cell>
          <cell r="H210" t="str">
            <v>HOUSING,INK,EJECT</v>
          </cell>
          <cell r="I210">
            <v>1746016</v>
          </cell>
          <cell r="J210" t="str">
            <v>L1</v>
          </cell>
          <cell r="K210">
            <v>4</v>
          </cell>
        </row>
        <row r="211">
          <cell r="C211" t="str">
            <v>PTTM18-050</v>
          </cell>
          <cell r="D211" t="str">
            <v>EPSON</v>
          </cell>
          <cell r="E211" t="str">
            <v>P3</v>
          </cell>
          <cell r="F211" t="str">
            <v>1746016L2</v>
          </cell>
          <cell r="G211" t="str">
            <v>S-15 LOUVER</v>
          </cell>
          <cell r="H211" t="str">
            <v>HOUSING,INK,EJECT</v>
          </cell>
          <cell r="I211">
            <v>1746016</v>
          </cell>
          <cell r="J211" t="str">
            <v>L2</v>
          </cell>
          <cell r="K211">
            <v>4</v>
          </cell>
        </row>
        <row r="212">
          <cell r="C212" t="str">
            <v>PTTM18-059</v>
          </cell>
          <cell r="D212" t="str">
            <v>EPSON</v>
          </cell>
          <cell r="E212" t="str">
            <v>P3</v>
          </cell>
          <cell r="F212" t="str">
            <v>1746016L3</v>
          </cell>
          <cell r="G212" t="str">
            <v>S-15 LOUVER</v>
          </cell>
          <cell r="H212" t="str">
            <v>HOUSING,INK,EJECT</v>
          </cell>
          <cell r="I212">
            <v>1746016</v>
          </cell>
          <cell r="J212" t="str">
            <v>L3</v>
          </cell>
          <cell r="K212">
            <v>4</v>
          </cell>
        </row>
        <row r="213">
          <cell r="C213" t="str">
            <v>PTTM18-012</v>
          </cell>
          <cell r="D213" t="str">
            <v>EPSON</v>
          </cell>
          <cell r="E213" t="str">
            <v>P3</v>
          </cell>
          <cell r="F213" t="str">
            <v>1746164L1</v>
          </cell>
          <cell r="G213" t="str">
            <v>S-15 LOUVER</v>
          </cell>
          <cell r="H213" t="str">
            <v>LEVER DETECTOR PE</v>
          </cell>
          <cell r="I213">
            <v>1746164</v>
          </cell>
          <cell r="J213" t="str">
            <v>L1</v>
          </cell>
          <cell r="K213">
            <v>8</v>
          </cell>
        </row>
        <row r="214">
          <cell r="C214" t="str">
            <v>PTTM18-009</v>
          </cell>
          <cell r="D214" t="str">
            <v>EPSON</v>
          </cell>
          <cell r="E214" t="str">
            <v>P1</v>
          </cell>
          <cell r="F214" t="str">
            <v>1746169L1</v>
          </cell>
          <cell r="G214" t="str">
            <v>S-15 LOUVER</v>
          </cell>
          <cell r="H214" t="str">
            <v>SLIDER,EDGE GUIDE</v>
          </cell>
          <cell r="I214">
            <v>1746169</v>
          </cell>
          <cell r="J214" t="str">
            <v>L1</v>
          </cell>
          <cell r="K214">
            <v>8</v>
          </cell>
        </row>
        <row r="215">
          <cell r="C215" t="str">
            <v>PT14-029</v>
          </cell>
          <cell r="D215" t="str">
            <v>EPSON</v>
          </cell>
          <cell r="E215" t="str">
            <v>P1</v>
          </cell>
          <cell r="F215" t="str">
            <v>1649208-01L1</v>
          </cell>
          <cell r="G215" t="str">
            <v>SEED</v>
          </cell>
          <cell r="H215" t="str">
            <v>CLUTCH,SE</v>
          </cell>
          <cell r="I215" t="str">
            <v>1649208-01</v>
          </cell>
          <cell r="J215" t="str">
            <v>L1</v>
          </cell>
          <cell r="K215">
            <v>2</v>
          </cell>
        </row>
        <row r="216">
          <cell r="C216" t="str">
            <v>PTTM14-018</v>
          </cell>
          <cell r="D216" t="str">
            <v>EPSON</v>
          </cell>
          <cell r="E216" t="str">
            <v>P1</v>
          </cell>
          <cell r="F216" t="str">
            <v>1632383-01L1</v>
          </cell>
          <cell r="G216" t="str">
            <v>SEED</v>
          </cell>
          <cell r="H216" t="str">
            <v>HOLDER DETECTOR PE</v>
          </cell>
          <cell r="I216" t="str">
            <v>1632383-01</v>
          </cell>
          <cell r="J216" t="str">
            <v>L1</v>
          </cell>
          <cell r="K216">
            <v>2</v>
          </cell>
        </row>
        <row r="217">
          <cell r="C217" t="str">
            <v>PTTM14-012</v>
          </cell>
          <cell r="D217" t="str">
            <v>EPSON</v>
          </cell>
          <cell r="E217" t="str">
            <v>P1</v>
          </cell>
          <cell r="F217" t="str">
            <v>1632318L1</v>
          </cell>
          <cell r="G217" t="str">
            <v>SEED</v>
          </cell>
          <cell r="H217" t="str">
            <v>HOLDER PULLEY DRIVEN</v>
          </cell>
          <cell r="I217">
            <v>1632318</v>
          </cell>
          <cell r="J217" t="str">
            <v>L1</v>
          </cell>
          <cell r="K217">
            <v>2</v>
          </cell>
        </row>
        <row r="218">
          <cell r="C218" t="str">
            <v>PTTM14-019</v>
          </cell>
          <cell r="D218" t="str">
            <v>EPSON</v>
          </cell>
          <cell r="E218" t="str">
            <v>P3</v>
          </cell>
          <cell r="F218" t="str">
            <v>1638009L1</v>
          </cell>
          <cell r="G218" t="str">
            <v>SEED</v>
          </cell>
          <cell r="H218" t="str">
            <v>HOLDER STARWHEEL</v>
          </cell>
          <cell r="I218">
            <v>1638009</v>
          </cell>
          <cell r="J218" t="str">
            <v>L1</v>
          </cell>
          <cell r="K218">
            <v>2</v>
          </cell>
        </row>
        <row r="219">
          <cell r="C219" t="str">
            <v>PTTM14-011</v>
          </cell>
          <cell r="D219" t="str">
            <v>EPSON</v>
          </cell>
          <cell r="E219" t="str">
            <v>P1</v>
          </cell>
          <cell r="F219" t="str">
            <v>1632378-00L1</v>
          </cell>
          <cell r="G219" t="str">
            <v>SEED</v>
          </cell>
          <cell r="H219" t="str">
            <v>LEVER DETECTOR PE</v>
          </cell>
          <cell r="I219" t="str">
            <v>1632378-00</v>
          </cell>
          <cell r="J219" t="str">
            <v>L1</v>
          </cell>
          <cell r="K219">
            <v>2</v>
          </cell>
        </row>
        <row r="220">
          <cell r="C220" t="str">
            <v>PTTM14-020</v>
          </cell>
          <cell r="D220" t="str">
            <v>EPSON</v>
          </cell>
          <cell r="E220" t="str">
            <v>P3</v>
          </cell>
          <cell r="F220" t="str">
            <v>1638008L1</v>
          </cell>
          <cell r="G220" t="str">
            <v>SEED</v>
          </cell>
          <cell r="H220" t="str">
            <v>PAPER GUIDE UPPER</v>
          </cell>
          <cell r="I220">
            <v>1638008</v>
          </cell>
          <cell r="J220" t="str">
            <v>L1</v>
          </cell>
          <cell r="K220">
            <v>1</v>
          </cell>
        </row>
        <row r="221">
          <cell r="C221" t="str">
            <v>PTTM14-017</v>
          </cell>
          <cell r="D221" t="str">
            <v>EPSON</v>
          </cell>
          <cell r="E221" t="str">
            <v>P1</v>
          </cell>
          <cell r="F221" t="str">
            <v>1638044-00L1</v>
          </cell>
          <cell r="G221" t="str">
            <v>SEED</v>
          </cell>
          <cell r="H221" t="str">
            <v>REFLECTOR SENSOR</v>
          </cell>
          <cell r="I221" t="str">
            <v>1638044-00</v>
          </cell>
          <cell r="J221" t="str">
            <v>L1</v>
          </cell>
          <cell r="K221">
            <v>2</v>
          </cell>
        </row>
        <row r="222">
          <cell r="C222" t="str">
            <v>PT15-005</v>
          </cell>
          <cell r="D222" t="str">
            <v>EPSON</v>
          </cell>
          <cell r="E222" t="str">
            <v>P1</v>
          </cell>
          <cell r="F222" t="str">
            <v>166426200L1</v>
          </cell>
          <cell r="G222" t="str">
            <v>SEED SD</v>
          </cell>
          <cell r="H222" t="str">
            <v>COVER CSiC, B</v>
          </cell>
          <cell r="I222">
            <v>166426200</v>
          </cell>
          <cell r="J222" t="str">
            <v>L1</v>
          </cell>
          <cell r="K222">
            <v>1</v>
          </cell>
        </row>
        <row r="223">
          <cell r="C223" t="str">
            <v>PT15-006</v>
          </cell>
          <cell r="D223" t="str">
            <v>EPSON</v>
          </cell>
          <cell r="E223" t="str">
            <v>P1</v>
          </cell>
          <cell r="F223" t="str">
            <v>1664261L1</v>
          </cell>
          <cell r="G223" t="str">
            <v>SEED SD</v>
          </cell>
          <cell r="H223" t="str">
            <v>COVER REAR UPPER</v>
          </cell>
          <cell r="I223">
            <v>1664261</v>
          </cell>
          <cell r="J223" t="str">
            <v>L1</v>
          </cell>
          <cell r="K223">
            <v>1</v>
          </cell>
        </row>
        <row r="224">
          <cell r="C224" t="str">
            <v>PT15-018</v>
          </cell>
          <cell r="D224" t="str">
            <v>EPSON</v>
          </cell>
          <cell r="E224" t="str">
            <v>P1</v>
          </cell>
          <cell r="F224" t="str">
            <v>1666479-00L1</v>
          </cell>
          <cell r="G224" t="str">
            <v>SEED SJ</v>
          </cell>
          <cell r="H224" t="str">
            <v>COVER SCREW</v>
          </cell>
          <cell r="I224" t="str">
            <v>1666479-00</v>
          </cell>
          <cell r="J224" t="str">
            <v>L1</v>
          </cell>
          <cell r="K224">
            <v>4</v>
          </cell>
        </row>
        <row r="225">
          <cell r="C225" t="str">
            <v>PT15-019</v>
          </cell>
          <cell r="D225" t="str">
            <v>EPSON</v>
          </cell>
          <cell r="E225" t="str">
            <v>P1</v>
          </cell>
          <cell r="F225" t="str">
            <v>1666482-01L1</v>
          </cell>
          <cell r="G225" t="str">
            <v>SEED SJ</v>
          </cell>
          <cell r="H225" t="str">
            <v>HOLDER LOCK COVER ASF</v>
          </cell>
          <cell r="I225" t="str">
            <v>1666482-01</v>
          </cell>
          <cell r="J225" t="str">
            <v>L1</v>
          </cell>
          <cell r="K225">
            <v>1</v>
          </cell>
        </row>
        <row r="226">
          <cell r="C226" t="str">
            <v>PT15-019</v>
          </cell>
          <cell r="D226" t="str">
            <v>EPSON</v>
          </cell>
          <cell r="E226" t="str">
            <v>P1</v>
          </cell>
          <cell r="F226" t="str">
            <v>1666481-01L1</v>
          </cell>
          <cell r="G226" t="str">
            <v>SEED SJ</v>
          </cell>
          <cell r="H226" t="str">
            <v>HOLDER LOCK COVER EJ</v>
          </cell>
          <cell r="I226" t="str">
            <v>1666481-01</v>
          </cell>
          <cell r="J226" t="str">
            <v>L1</v>
          </cell>
          <cell r="K226">
            <v>1</v>
          </cell>
        </row>
        <row r="227">
          <cell r="C227" t="str">
            <v>PT15-020</v>
          </cell>
          <cell r="D227" t="str">
            <v>EPSON</v>
          </cell>
          <cell r="E227" t="str">
            <v>P1</v>
          </cell>
          <cell r="F227" t="str">
            <v>1666490-00L1</v>
          </cell>
          <cell r="G227" t="str">
            <v>SEED SJ</v>
          </cell>
          <cell r="H227" t="str">
            <v>SHAFT HANDLE L</v>
          </cell>
          <cell r="I227" t="str">
            <v>1666490-00</v>
          </cell>
          <cell r="J227" t="str">
            <v>L1</v>
          </cell>
          <cell r="K227">
            <v>1</v>
          </cell>
        </row>
        <row r="228">
          <cell r="C228" t="str">
            <v>PT15-020</v>
          </cell>
          <cell r="D228" t="str">
            <v>EPSON</v>
          </cell>
          <cell r="E228" t="str">
            <v>P1</v>
          </cell>
          <cell r="F228" t="str">
            <v>1666491-00L1</v>
          </cell>
          <cell r="G228" t="str">
            <v>SEED SJ</v>
          </cell>
          <cell r="H228" t="str">
            <v>SHAFT HANDLE R</v>
          </cell>
          <cell r="I228" t="str">
            <v>1666491-00</v>
          </cell>
          <cell r="J228" t="str">
            <v>L1</v>
          </cell>
          <cell r="K228">
            <v>1</v>
          </cell>
        </row>
        <row r="229">
          <cell r="C229" t="str">
            <v>PTTM21-067</v>
          </cell>
          <cell r="D229" t="str">
            <v>EPSON</v>
          </cell>
          <cell r="E229" t="str">
            <v>P3</v>
          </cell>
          <cell r="F229" t="str">
            <v>1846538L1</v>
          </cell>
          <cell r="G229" t="str">
            <v>SMART CLIPPER</v>
          </cell>
          <cell r="H229" t="str">
            <v>CASE,MAINTENANCE BOX</v>
          </cell>
          <cell r="I229">
            <v>1846538</v>
          </cell>
          <cell r="J229" t="str">
            <v>L1</v>
          </cell>
          <cell r="K229">
            <v>1</v>
          </cell>
        </row>
        <row r="230">
          <cell r="C230" t="str">
            <v>PTTM21-055</v>
          </cell>
          <cell r="D230" t="str">
            <v>EPSON</v>
          </cell>
          <cell r="E230" t="str">
            <v>P3</v>
          </cell>
          <cell r="F230" t="str">
            <v>1846539L1</v>
          </cell>
          <cell r="G230" t="str">
            <v>SMART CLIPPER</v>
          </cell>
          <cell r="H230" t="str">
            <v>COVER MAINTENANCE BOX</v>
          </cell>
          <cell r="I230">
            <v>1846539</v>
          </cell>
          <cell r="J230" t="str">
            <v>L1</v>
          </cell>
          <cell r="K230">
            <v>1</v>
          </cell>
        </row>
        <row r="231">
          <cell r="C231" t="str">
            <v>PTTM21-066</v>
          </cell>
          <cell r="D231" t="str">
            <v>EPSON</v>
          </cell>
          <cell r="E231" t="str">
            <v>P3</v>
          </cell>
          <cell r="F231" t="str">
            <v>1845921L1</v>
          </cell>
          <cell r="G231" t="str">
            <v>SMART CLIPPER</v>
          </cell>
          <cell r="H231" t="str">
            <v>COVER,CASSETTE,FRONT</v>
          </cell>
          <cell r="I231">
            <v>1845921</v>
          </cell>
          <cell r="J231" t="str">
            <v>L1</v>
          </cell>
          <cell r="K231">
            <v>1</v>
          </cell>
        </row>
        <row r="232">
          <cell r="C232" t="str">
            <v>PTTM21-070</v>
          </cell>
          <cell r="D232" t="str">
            <v>EPSON</v>
          </cell>
          <cell r="E232" t="str">
            <v>P3</v>
          </cell>
          <cell r="F232" t="str">
            <v>1846978L1</v>
          </cell>
          <cell r="G232" t="str">
            <v>SMART CLIPPER</v>
          </cell>
          <cell r="H232" t="str">
            <v>COVER,PAPER SUPPORT</v>
          </cell>
          <cell r="I232">
            <v>1846978</v>
          </cell>
          <cell r="J232" t="str">
            <v>L1</v>
          </cell>
          <cell r="K232">
            <v>1</v>
          </cell>
        </row>
        <row r="233">
          <cell r="C233" t="str">
            <v>PTTM21-073</v>
          </cell>
          <cell r="D233" t="str">
            <v>EPSON</v>
          </cell>
          <cell r="E233" t="str">
            <v>P3</v>
          </cell>
          <cell r="F233" t="str">
            <v>1845905L1</v>
          </cell>
          <cell r="G233" t="str">
            <v>SMART CLIPPER</v>
          </cell>
          <cell r="H233" t="str">
            <v>COVER,REAR,LEFT,ASF</v>
          </cell>
          <cell r="I233">
            <v>1845905</v>
          </cell>
          <cell r="J233" t="str">
            <v>L1</v>
          </cell>
          <cell r="K233">
            <v>1</v>
          </cell>
        </row>
        <row r="234">
          <cell r="C234" t="str">
            <v>PTTM21-072</v>
          </cell>
          <cell r="D234" t="str">
            <v>EPSON</v>
          </cell>
          <cell r="E234" t="str">
            <v>P3</v>
          </cell>
          <cell r="F234" t="str">
            <v>1845904L1</v>
          </cell>
          <cell r="G234" t="str">
            <v>SMART CLIPPER</v>
          </cell>
          <cell r="H234" t="str">
            <v>COVER,REAR,RIGHT,ASF</v>
          </cell>
          <cell r="I234">
            <v>1845904</v>
          </cell>
          <cell r="J234" t="str">
            <v>L1</v>
          </cell>
          <cell r="K234">
            <v>1</v>
          </cell>
        </row>
        <row r="235">
          <cell r="C235" t="str">
            <v>PTTM21-069</v>
          </cell>
          <cell r="D235" t="str">
            <v>EPSON</v>
          </cell>
          <cell r="E235" t="str">
            <v>P3</v>
          </cell>
          <cell r="F235" t="str">
            <v>1846977L1</v>
          </cell>
          <cell r="G235" t="str">
            <v>SMART CLIPPER</v>
          </cell>
          <cell r="H235" t="str">
            <v>COVER,TOP</v>
          </cell>
          <cell r="I235">
            <v>1846977</v>
          </cell>
          <cell r="J235" t="str">
            <v>L1</v>
          </cell>
          <cell r="K235">
            <v>1</v>
          </cell>
        </row>
        <row r="236">
          <cell r="C236" t="str">
            <v>PTTM21-071</v>
          </cell>
          <cell r="D236" t="str">
            <v>EPSON</v>
          </cell>
          <cell r="E236" t="str">
            <v>P3</v>
          </cell>
          <cell r="F236" t="str">
            <v>1846948L1</v>
          </cell>
          <cell r="G236" t="str">
            <v>SMART CLIPPER</v>
          </cell>
          <cell r="H236" t="str">
            <v>FRAME,REAR</v>
          </cell>
          <cell r="I236">
            <v>1846948</v>
          </cell>
          <cell r="J236" t="str">
            <v>L1</v>
          </cell>
          <cell r="K236">
            <v>1</v>
          </cell>
        </row>
        <row r="237">
          <cell r="C237" t="str">
            <v>PTTM21-054</v>
          </cell>
          <cell r="D237" t="str">
            <v>EPSON</v>
          </cell>
          <cell r="E237" t="str">
            <v>P3</v>
          </cell>
          <cell r="F237" t="str">
            <v>1845954L1</v>
          </cell>
          <cell r="G237" t="str">
            <v>SMART CLIPPER</v>
          </cell>
          <cell r="H237" t="str">
            <v>FRANGE ROLL</v>
          </cell>
          <cell r="I237">
            <v>1845954</v>
          </cell>
          <cell r="J237" t="str">
            <v>L1</v>
          </cell>
          <cell r="K237">
            <v>1</v>
          </cell>
        </row>
        <row r="238">
          <cell r="C238" t="str">
            <v>PTTM21-056</v>
          </cell>
          <cell r="D238" t="str">
            <v>EPSON</v>
          </cell>
          <cell r="E238" t="str">
            <v>P3</v>
          </cell>
          <cell r="F238" t="str">
            <v>1847392L1</v>
          </cell>
          <cell r="G238" t="str">
            <v>SMART CLIPPER</v>
          </cell>
          <cell r="H238" t="str">
            <v>GUIDE,FRAME,BOARD,REAR</v>
          </cell>
          <cell r="I238">
            <v>1847392</v>
          </cell>
          <cell r="J238" t="str">
            <v>L1</v>
          </cell>
          <cell r="K238">
            <v>1</v>
          </cell>
        </row>
        <row r="239">
          <cell r="C239" t="str">
            <v>PTTM21-057</v>
          </cell>
          <cell r="D239" t="str">
            <v>EPSON</v>
          </cell>
          <cell r="E239" t="str">
            <v>P3</v>
          </cell>
          <cell r="F239" t="str">
            <v>1847393L1</v>
          </cell>
          <cell r="G239" t="str">
            <v>SMART CLIPPER</v>
          </cell>
          <cell r="H239" t="str">
            <v>GUIDE,MAINTENANCE BOX,REAR</v>
          </cell>
          <cell r="I239">
            <v>1847393</v>
          </cell>
          <cell r="J239" t="str">
            <v>L1</v>
          </cell>
          <cell r="K239">
            <v>1</v>
          </cell>
        </row>
        <row r="240">
          <cell r="C240" t="str">
            <v>PTTM21-060</v>
          </cell>
          <cell r="D240" t="str">
            <v>EPSON</v>
          </cell>
          <cell r="E240" t="str">
            <v>P3</v>
          </cell>
          <cell r="F240" t="str">
            <v>1846850L1</v>
          </cell>
          <cell r="G240" t="str">
            <v>SMART CLIPPER</v>
          </cell>
          <cell r="H240" t="str">
            <v>HOLDER,ROLLER,DUPLEX</v>
          </cell>
          <cell r="I240">
            <v>1846850</v>
          </cell>
          <cell r="J240" t="str">
            <v>L1</v>
          </cell>
          <cell r="K240">
            <v>1</v>
          </cell>
        </row>
        <row r="241">
          <cell r="C241" t="str">
            <v>PTTM21-059</v>
          </cell>
          <cell r="D241" t="str">
            <v>EPSON</v>
          </cell>
          <cell r="E241" t="str">
            <v>P3</v>
          </cell>
          <cell r="F241" t="str">
            <v>1847421L1</v>
          </cell>
          <cell r="G241" t="str">
            <v>SMART CLIPPER</v>
          </cell>
          <cell r="H241" t="str">
            <v>HOLDER,ROLLER,HEATER</v>
          </cell>
          <cell r="I241">
            <v>1847421</v>
          </cell>
          <cell r="J241" t="str">
            <v>L1</v>
          </cell>
          <cell r="K241">
            <v>1</v>
          </cell>
        </row>
        <row r="242">
          <cell r="C242" t="str">
            <v>PTTM21-065</v>
          </cell>
          <cell r="D242" t="str">
            <v>EPSON</v>
          </cell>
          <cell r="E242" t="str">
            <v>P3</v>
          </cell>
          <cell r="F242" t="str">
            <v>1845920L1</v>
          </cell>
          <cell r="G242" t="str">
            <v>SMART CLIPPER</v>
          </cell>
          <cell r="H242" t="str">
            <v>HOUSING,LEFT,FRONT,ASF</v>
          </cell>
          <cell r="I242">
            <v>1845920</v>
          </cell>
          <cell r="J242" t="str">
            <v>L1</v>
          </cell>
          <cell r="K242">
            <v>1</v>
          </cell>
        </row>
        <row r="243">
          <cell r="C243" t="str">
            <v>PTTM21-068</v>
          </cell>
          <cell r="D243" t="str">
            <v>EPSON</v>
          </cell>
          <cell r="E243" t="str">
            <v>P3</v>
          </cell>
          <cell r="F243" t="str">
            <v>1846976L1</v>
          </cell>
          <cell r="G243" t="str">
            <v>SMART CLIPPER</v>
          </cell>
          <cell r="H243" t="str">
            <v>HOUSING,PANEL</v>
          </cell>
          <cell r="I243">
            <v>1846976</v>
          </cell>
          <cell r="J243" t="str">
            <v>L1</v>
          </cell>
          <cell r="K243">
            <v>1</v>
          </cell>
        </row>
        <row r="244">
          <cell r="C244" t="str">
            <v>PTTM21-064</v>
          </cell>
          <cell r="D244" t="str">
            <v>EPSON</v>
          </cell>
          <cell r="E244" t="str">
            <v>P3</v>
          </cell>
          <cell r="F244" t="str">
            <v>1845919L1</v>
          </cell>
          <cell r="G244" t="str">
            <v>SMART CLIPPER</v>
          </cell>
          <cell r="H244" t="str">
            <v>HOUSING,RIGHT,FRONT,ASF</v>
          </cell>
          <cell r="I244">
            <v>1845919</v>
          </cell>
          <cell r="J244" t="str">
            <v>L1</v>
          </cell>
          <cell r="K244">
            <v>1</v>
          </cell>
        </row>
        <row r="245">
          <cell r="C245" t="str">
            <v>PTTM21-061</v>
          </cell>
          <cell r="D245" t="str">
            <v>EPSON</v>
          </cell>
          <cell r="E245" t="str">
            <v>P3</v>
          </cell>
          <cell r="F245" t="str">
            <v>1846849L1</v>
          </cell>
          <cell r="G245" t="str">
            <v>SMART CLIPPER</v>
          </cell>
          <cell r="H245" t="str">
            <v>PAPER GUIDE,DUPLEX,FRONT</v>
          </cell>
          <cell r="I245">
            <v>1846849</v>
          </cell>
          <cell r="J245" t="str">
            <v>L1</v>
          </cell>
          <cell r="K245">
            <v>1</v>
          </cell>
        </row>
        <row r="246">
          <cell r="C246" t="str">
            <v>PTTM21-062</v>
          </cell>
          <cell r="D246" t="str">
            <v>EPSON</v>
          </cell>
          <cell r="E246" t="str">
            <v>P3</v>
          </cell>
          <cell r="F246" t="str">
            <v>1845975L1</v>
          </cell>
          <cell r="G246" t="str">
            <v>SMART CLIPPER</v>
          </cell>
          <cell r="H246" t="str">
            <v>PAPER GUIDE,ROLL,LOWER.SUPPORT</v>
          </cell>
          <cell r="I246">
            <v>1845975</v>
          </cell>
          <cell r="J246" t="str">
            <v>L1</v>
          </cell>
          <cell r="K246">
            <v>1</v>
          </cell>
        </row>
        <row r="247">
          <cell r="C247" t="str">
            <v>PTTM21-063</v>
          </cell>
          <cell r="D247" t="str">
            <v>EPSON</v>
          </cell>
          <cell r="E247" t="str">
            <v>P3</v>
          </cell>
          <cell r="F247" t="str">
            <v>1846980L1</v>
          </cell>
          <cell r="G247" t="str">
            <v>SMART CLIPPER</v>
          </cell>
          <cell r="H247" t="str">
            <v>PAPER,WASTE,BOX</v>
          </cell>
          <cell r="I247">
            <v>1846980</v>
          </cell>
          <cell r="J247" t="str">
            <v>L1</v>
          </cell>
          <cell r="K247">
            <v>1</v>
          </cell>
        </row>
        <row r="248">
          <cell r="C248" t="str">
            <v>PTTM21-058</v>
          </cell>
          <cell r="D248" t="str">
            <v>EPSON</v>
          </cell>
          <cell r="E248" t="str">
            <v>P3</v>
          </cell>
          <cell r="F248" t="str">
            <v>1846951L1</v>
          </cell>
          <cell r="G248" t="str">
            <v>SMART CLIPPER</v>
          </cell>
          <cell r="H248" t="str">
            <v>RAIL,FRAME,MAIN BOARD</v>
          </cell>
          <cell r="I248">
            <v>1846951</v>
          </cell>
          <cell r="J248" t="str">
            <v>L1</v>
          </cell>
          <cell r="K248">
            <v>1</v>
          </cell>
        </row>
        <row r="249">
          <cell r="C249" t="str">
            <v>PTTM14-015</v>
          </cell>
          <cell r="D249" t="str">
            <v>EPSON</v>
          </cell>
          <cell r="E249" t="str">
            <v>P3</v>
          </cell>
          <cell r="F249" t="str">
            <v>1632375L1</v>
          </cell>
          <cell r="G249" t="str">
            <v>STRATOS</v>
          </cell>
          <cell r="H249" t="str">
            <v>HOLDER STARWHEEL</v>
          </cell>
          <cell r="I249">
            <v>1632375</v>
          </cell>
          <cell r="J249" t="str">
            <v>L1</v>
          </cell>
          <cell r="K249">
            <v>2</v>
          </cell>
        </row>
        <row r="250">
          <cell r="C250" t="str">
            <v>PTTM14-016</v>
          </cell>
          <cell r="D250" t="str">
            <v>EPSON</v>
          </cell>
          <cell r="E250" t="str">
            <v>P3</v>
          </cell>
          <cell r="F250" t="str">
            <v>1632371L1</v>
          </cell>
          <cell r="G250" t="str">
            <v>STRATOS</v>
          </cell>
          <cell r="H250" t="str">
            <v>PAPER GUIDE UPPER</v>
          </cell>
          <cell r="I250">
            <v>1632371</v>
          </cell>
          <cell r="J250" t="str">
            <v>L1</v>
          </cell>
          <cell r="K250">
            <v>1</v>
          </cell>
        </row>
        <row r="251">
          <cell r="C251" t="str">
            <v>PTTM22-024</v>
          </cell>
          <cell r="D251" t="str">
            <v>EPSON</v>
          </cell>
          <cell r="E251" t="str">
            <v>P1</v>
          </cell>
          <cell r="F251" t="str">
            <v>1534832-02L2</v>
          </cell>
          <cell r="G251" t="str">
            <v>THISTLE</v>
          </cell>
          <cell r="H251" t="str">
            <v>GUIDE,ROLL PAPER</v>
          </cell>
          <cell r="I251" t="str">
            <v>1534832-02</v>
          </cell>
          <cell r="J251" t="str">
            <v>L2</v>
          </cell>
          <cell r="K251">
            <v>2</v>
          </cell>
        </row>
        <row r="252">
          <cell r="C252" t="str">
            <v>PTTM22-023</v>
          </cell>
          <cell r="D252" t="str">
            <v>EPSON</v>
          </cell>
          <cell r="E252" t="str">
            <v>P1</v>
          </cell>
          <cell r="F252" t="str">
            <v>1534832-02L1</v>
          </cell>
          <cell r="G252" t="str">
            <v>THISTLE</v>
          </cell>
          <cell r="H252" t="str">
            <v>GUIDE,ROLL PAPER</v>
          </cell>
          <cell r="I252" t="str">
            <v>1534832-02</v>
          </cell>
          <cell r="J252" t="str">
            <v>L1</v>
          </cell>
          <cell r="K252">
            <v>2</v>
          </cell>
        </row>
        <row r="253">
          <cell r="C253" t="str">
            <v>PTTM19-030</v>
          </cell>
          <cell r="D253" t="str">
            <v>EPSON</v>
          </cell>
          <cell r="E253" t="str">
            <v>P1</v>
          </cell>
          <cell r="F253" t="str">
            <v>165153700#1</v>
          </cell>
          <cell r="G253" t="str">
            <v>TM-M10</v>
          </cell>
          <cell r="H253" t="str">
            <v>LENS, LED</v>
          </cell>
          <cell r="I253">
            <v>165153700</v>
          </cell>
          <cell r="J253" t="str">
            <v>#1</v>
          </cell>
          <cell r="K253">
            <v>2</v>
          </cell>
        </row>
        <row r="254">
          <cell r="C254" t="str">
            <v>PTTM19-031-1</v>
          </cell>
          <cell r="D254" t="str">
            <v>EPSON</v>
          </cell>
          <cell r="E254" t="str">
            <v>P1</v>
          </cell>
          <cell r="F254" t="str">
            <v>1651536-010#1</v>
          </cell>
          <cell r="G254" t="str">
            <v>TM-M10</v>
          </cell>
          <cell r="H254" t="str">
            <v>LEVER,AA</v>
          </cell>
          <cell r="I254" t="str">
            <v>1651536-010</v>
          </cell>
          <cell r="J254" t="str">
            <v>#1</v>
          </cell>
          <cell r="K254">
            <v>2</v>
          </cell>
        </row>
        <row r="255">
          <cell r="C255" t="str">
            <v>PTTM19-031-2</v>
          </cell>
          <cell r="D255" t="str">
            <v>EPSON</v>
          </cell>
          <cell r="E255" t="str">
            <v>P1</v>
          </cell>
          <cell r="F255" t="str">
            <v>1651541-01#1</v>
          </cell>
          <cell r="G255" t="str">
            <v>TM-M10</v>
          </cell>
          <cell r="H255" t="str">
            <v>LEVER,AB</v>
          </cell>
          <cell r="I255" t="str">
            <v>1651541-01</v>
          </cell>
          <cell r="J255" t="str">
            <v>#1</v>
          </cell>
          <cell r="K255">
            <v>2</v>
          </cell>
        </row>
        <row r="256">
          <cell r="C256" t="str">
            <v>PTTM19-039</v>
          </cell>
          <cell r="D256" t="str">
            <v>EPSON</v>
          </cell>
          <cell r="E256" t="str">
            <v>P1</v>
          </cell>
          <cell r="F256" t="str">
            <v>166746300L1</v>
          </cell>
          <cell r="G256" t="str">
            <v>TM-M30</v>
          </cell>
          <cell r="H256" t="str">
            <v>GUIDE,PAPER WIDTH</v>
          </cell>
          <cell r="I256">
            <v>166746300</v>
          </cell>
          <cell r="J256" t="str">
            <v>L1</v>
          </cell>
          <cell r="K256">
            <v>2</v>
          </cell>
        </row>
        <row r="257">
          <cell r="C257" t="str">
            <v>PTTM19-033</v>
          </cell>
          <cell r="D257" t="str">
            <v>EPSON</v>
          </cell>
          <cell r="E257" t="str">
            <v>P1</v>
          </cell>
          <cell r="F257" t="str">
            <v>1425464L1</v>
          </cell>
          <cell r="G257" t="str">
            <v>TM-T70</v>
          </cell>
          <cell r="H257" t="str">
            <v>ROLLER, PAPER GUIDE</v>
          </cell>
          <cell r="I257">
            <v>1425464</v>
          </cell>
          <cell r="J257" t="str">
            <v>L1</v>
          </cell>
          <cell r="K257">
            <v>2</v>
          </cell>
        </row>
        <row r="258">
          <cell r="C258" t="str">
            <v>PTTM18-039</v>
          </cell>
          <cell r="D258" t="str">
            <v>EPSON</v>
          </cell>
          <cell r="E258" t="str">
            <v>P1</v>
          </cell>
          <cell r="F258" t="str">
            <v>1750232L1</v>
          </cell>
          <cell r="G258" t="str">
            <v>VINEGAR</v>
          </cell>
          <cell r="H258" t="str">
            <v>COVER FFC</v>
          </cell>
          <cell r="I258">
            <v>1750232</v>
          </cell>
          <cell r="J258" t="str">
            <v>L1</v>
          </cell>
          <cell r="K258">
            <v>2</v>
          </cell>
        </row>
        <row r="259">
          <cell r="C259" t="str">
            <v>PTTM18-029</v>
          </cell>
          <cell r="D259" t="str">
            <v>EPSON</v>
          </cell>
          <cell r="E259" t="str">
            <v>P1</v>
          </cell>
          <cell r="F259" t="str">
            <v>1750234L1</v>
          </cell>
          <cell r="G259" t="str">
            <v>VINEGAR</v>
          </cell>
          <cell r="H259" t="str">
            <v>COVER,TANK</v>
          </cell>
          <cell r="I259">
            <v>1750234</v>
          </cell>
          <cell r="J259" t="str">
            <v>L1</v>
          </cell>
          <cell r="K259">
            <v>4</v>
          </cell>
        </row>
        <row r="260">
          <cell r="C260" t="str">
            <v>PTTM18-041</v>
          </cell>
          <cell r="D260" t="str">
            <v>EPSON</v>
          </cell>
          <cell r="E260" t="str">
            <v>P1</v>
          </cell>
          <cell r="F260" t="str">
            <v>175020602L1</v>
          </cell>
          <cell r="G260" t="str">
            <v>VINEGAR</v>
          </cell>
          <cell r="H260" t="str">
            <v>HINGE CAP</v>
          </cell>
          <cell r="I260">
            <v>175020602</v>
          </cell>
          <cell r="J260" t="str">
            <v>L1</v>
          </cell>
          <cell r="K260">
            <v>2</v>
          </cell>
        </row>
        <row r="261">
          <cell r="C261" t="str">
            <v>PTTM18-006</v>
          </cell>
          <cell r="D261" t="str">
            <v>EPSON</v>
          </cell>
          <cell r="E261" t="str">
            <v>P3</v>
          </cell>
          <cell r="F261" t="str">
            <v>1750176L1</v>
          </cell>
          <cell r="G261" t="str">
            <v>VINEGAR</v>
          </cell>
          <cell r="H261" t="str">
            <v>HOLDER ASF INK EJECT</v>
          </cell>
          <cell r="I261">
            <v>1750176</v>
          </cell>
          <cell r="J261" t="str">
            <v>L1</v>
          </cell>
          <cell r="K261">
            <v>2</v>
          </cell>
        </row>
        <row r="262">
          <cell r="C262" t="str">
            <v>PTTM18-040</v>
          </cell>
          <cell r="D262" t="str">
            <v>EPSON</v>
          </cell>
          <cell r="E262" t="str">
            <v>P3</v>
          </cell>
          <cell r="F262" t="str">
            <v>1750370L1</v>
          </cell>
          <cell r="G262" t="str">
            <v>VINEGAR</v>
          </cell>
          <cell r="H262" t="str">
            <v>HOLDER BOARD INK END</v>
          </cell>
          <cell r="I262">
            <v>1750370</v>
          </cell>
          <cell r="J262" t="str">
            <v>L1</v>
          </cell>
          <cell r="K262">
            <v>2</v>
          </cell>
        </row>
        <row r="263">
          <cell r="C263" t="str">
            <v>PTTM18-026</v>
          </cell>
          <cell r="D263" t="str">
            <v>EPSON</v>
          </cell>
          <cell r="E263" t="str">
            <v>P3</v>
          </cell>
          <cell r="F263" t="str">
            <v>1750219L1</v>
          </cell>
          <cell r="G263" t="str">
            <v>VINEGAR</v>
          </cell>
          <cell r="H263" t="str">
            <v>HOLDER HOUSING INK EJECT</v>
          </cell>
          <cell r="I263">
            <v>1750219</v>
          </cell>
          <cell r="J263" t="str">
            <v>L1</v>
          </cell>
          <cell r="K263">
            <v>2</v>
          </cell>
        </row>
        <row r="264">
          <cell r="C264" t="str">
            <v>PTTM18-036</v>
          </cell>
          <cell r="D264" t="str">
            <v>EPSON</v>
          </cell>
          <cell r="E264" t="str">
            <v>P3</v>
          </cell>
          <cell r="F264" t="str">
            <v>1750220L1</v>
          </cell>
          <cell r="G264" t="str">
            <v>VINEGAR</v>
          </cell>
          <cell r="H264" t="str">
            <v>HOUSING,INK,EJECT</v>
          </cell>
          <cell r="I264">
            <v>1750220</v>
          </cell>
          <cell r="J264" t="str">
            <v>L1</v>
          </cell>
          <cell r="K264">
            <v>2</v>
          </cell>
        </row>
        <row r="265">
          <cell r="C265" t="str">
            <v>PTTM20-008</v>
          </cell>
          <cell r="D265" t="str">
            <v>EPSON</v>
          </cell>
          <cell r="E265" t="str">
            <v>P3</v>
          </cell>
          <cell r="F265" t="str">
            <v>171124400L1</v>
          </cell>
          <cell r="G265" t="str">
            <v>YUNA</v>
          </cell>
          <cell r="H265" t="str">
            <v>4MM SSW DETECTION LEVER CF62010</v>
          </cell>
          <cell r="I265">
            <v>171124400</v>
          </cell>
          <cell r="J265" t="str">
            <v>L1</v>
          </cell>
          <cell r="K265">
            <v>2</v>
          </cell>
        </row>
        <row r="266">
          <cell r="C266" t="str">
            <v>PTTM20-007</v>
          </cell>
          <cell r="D266" t="str">
            <v>EPSON</v>
          </cell>
          <cell r="E266" t="str">
            <v>P3</v>
          </cell>
          <cell r="F266" t="str">
            <v>171125000L1</v>
          </cell>
          <cell r="G266" t="str">
            <v>YUNA</v>
          </cell>
          <cell r="H266" t="str">
            <v>CLUTCH CF620</v>
          </cell>
          <cell r="I266">
            <v>171125000</v>
          </cell>
          <cell r="J266" t="str">
            <v>L1</v>
          </cell>
          <cell r="K266">
            <v>4</v>
          </cell>
        </row>
        <row r="267">
          <cell r="C267" t="str">
            <v>PTTM20-006</v>
          </cell>
          <cell r="D267" t="str">
            <v>EPSON</v>
          </cell>
          <cell r="E267" t="str">
            <v>P3</v>
          </cell>
          <cell r="F267" t="str">
            <v>171124500L1</v>
          </cell>
          <cell r="G267" t="str">
            <v>YUNA</v>
          </cell>
          <cell r="H267" t="str">
            <v>MOTOR,BRACKET</v>
          </cell>
          <cell r="I267">
            <v>171124500</v>
          </cell>
          <cell r="J267" t="str">
            <v>L1</v>
          </cell>
          <cell r="K267">
            <v>4</v>
          </cell>
        </row>
        <row r="268">
          <cell r="C268" t="str">
            <v>PTTM20-005</v>
          </cell>
          <cell r="D268" t="str">
            <v>EPSON</v>
          </cell>
          <cell r="E268" t="str">
            <v>P3</v>
          </cell>
          <cell r="F268" t="str">
            <v>171125900L1</v>
          </cell>
          <cell r="G268" t="str">
            <v>YUNA</v>
          </cell>
          <cell r="H268" t="str">
            <v>TAPE,HOLD</v>
          </cell>
          <cell r="I268">
            <v>171125900</v>
          </cell>
          <cell r="J268" t="str">
            <v>L1</v>
          </cell>
          <cell r="K268">
            <v>2</v>
          </cell>
        </row>
        <row r="269">
          <cell r="C269" t="str">
            <v>PTTM21-108</v>
          </cell>
          <cell r="D269" t="str">
            <v>SERCOMM</v>
          </cell>
          <cell r="E269" t="str">
            <v>P3</v>
          </cell>
          <cell r="F269" t="str">
            <v>940DMN40NQDM3</v>
          </cell>
          <cell r="G269" t="str">
            <v>BRAVO</v>
          </cell>
          <cell r="H269" t="str">
            <v>BOT SHELL</v>
          </cell>
          <cell r="I269" t="str">
            <v>940DMN40NQ</v>
          </cell>
          <cell r="J269" t="str">
            <v>DM3</v>
          </cell>
          <cell r="K269">
            <v>2</v>
          </cell>
        </row>
        <row r="270">
          <cell r="C270" t="str">
            <v>PTTM21-116</v>
          </cell>
          <cell r="D270" t="str">
            <v>SERCOMM</v>
          </cell>
          <cell r="E270" t="str">
            <v>P3</v>
          </cell>
          <cell r="F270" t="str">
            <v>940DMN20NQDM4</v>
          </cell>
          <cell r="G270" t="str">
            <v>BRAVO</v>
          </cell>
          <cell r="H270" t="str">
            <v>BOT SHELL</v>
          </cell>
          <cell r="I270" t="str">
            <v>940DMN20NQ</v>
          </cell>
          <cell r="J270" t="str">
            <v>DM4</v>
          </cell>
          <cell r="K270">
            <v>2</v>
          </cell>
        </row>
        <row r="271">
          <cell r="C271" t="str">
            <v>PTTM22-027</v>
          </cell>
          <cell r="D271" t="str">
            <v>SERCOMM</v>
          </cell>
          <cell r="E271" t="str">
            <v>P3</v>
          </cell>
          <cell r="F271" t="str">
            <v>940DMN20NQDM7</v>
          </cell>
          <cell r="G271" t="str">
            <v>BRAVO</v>
          </cell>
          <cell r="H271" t="str">
            <v>BOT SHELL</v>
          </cell>
          <cell r="I271" t="str">
            <v>940DMN20NQ</v>
          </cell>
          <cell r="J271" t="str">
            <v>DM7</v>
          </cell>
          <cell r="K271">
            <v>2</v>
          </cell>
        </row>
        <row r="272">
          <cell r="C272" t="str">
            <v>PTTM21-109</v>
          </cell>
          <cell r="D272" t="str">
            <v>SERCOMM</v>
          </cell>
          <cell r="E272" t="str">
            <v>P3</v>
          </cell>
          <cell r="F272" t="str">
            <v>940DMN40NQ_I2</v>
          </cell>
          <cell r="G272" t="str">
            <v>BRAVO</v>
          </cell>
          <cell r="H272" t="str">
            <v>BR IR LENS</v>
          </cell>
          <cell r="I272" t="str">
            <v>940DMN40NQ_I2</v>
          </cell>
          <cell r="K272">
            <v>8</v>
          </cell>
        </row>
        <row r="273">
          <cell r="C273" t="str">
            <v>PTTM21-106</v>
          </cell>
          <cell r="D273" t="str">
            <v>SERCOMM</v>
          </cell>
          <cell r="E273" t="str">
            <v>P3</v>
          </cell>
          <cell r="F273" t="str">
            <v>940DMN40NQ</v>
          </cell>
          <cell r="G273" t="str">
            <v>BRAVO</v>
          </cell>
          <cell r="H273" t="str">
            <v>LIGHT GUIDE</v>
          </cell>
          <cell r="I273" t="str">
            <v>940DMN40NQ</v>
          </cell>
          <cell r="K273">
            <v>8</v>
          </cell>
        </row>
        <row r="274">
          <cell r="C274" t="str">
            <v>PTTM21-107</v>
          </cell>
          <cell r="D274" t="str">
            <v>SERCOMM</v>
          </cell>
          <cell r="E274" t="str">
            <v>P3</v>
          </cell>
          <cell r="F274" t="str">
            <v>940DMN40NQDM3</v>
          </cell>
          <cell r="G274" t="str">
            <v>BRAVO</v>
          </cell>
          <cell r="H274" t="str">
            <v>TOP SHELL</v>
          </cell>
          <cell r="I274" t="str">
            <v>940DMN40NQ</v>
          </cell>
          <cell r="J274" t="str">
            <v>DM3</v>
          </cell>
          <cell r="K274">
            <v>2</v>
          </cell>
        </row>
        <row r="275">
          <cell r="C275" t="str">
            <v>PTTM21-115</v>
          </cell>
          <cell r="D275" t="str">
            <v>SERCOMM</v>
          </cell>
          <cell r="E275" t="str">
            <v>P3</v>
          </cell>
          <cell r="F275" t="str">
            <v>940DMN20NQDM4</v>
          </cell>
          <cell r="G275" t="str">
            <v>BRAVO</v>
          </cell>
          <cell r="H275" t="str">
            <v>TOP SHELL</v>
          </cell>
          <cell r="I275" t="str">
            <v>940DMN20NQ</v>
          </cell>
          <cell r="J275" t="str">
            <v>DM4</v>
          </cell>
          <cell r="K275">
            <v>2</v>
          </cell>
        </row>
        <row r="276">
          <cell r="C276" t="str">
            <v>PTTM22-026</v>
          </cell>
          <cell r="D276" t="str">
            <v>SERCOMM</v>
          </cell>
          <cell r="E276" t="str">
            <v>P3</v>
          </cell>
          <cell r="F276" t="str">
            <v>940DMN20NQDM7</v>
          </cell>
          <cell r="G276" t="str">
            <v>BRAVO</v>
          </cell>
          <cell r="H276" t="str">
            <v>TOP SHELL</v>
          </cell>
          <cell r="I276" t="str">
            <v>940DMN20NQ</v>
          </cell>
          <cell r="J276" t="str">
            <v>DM7</v>
          </cell>
          <cell r="K276">
            <v>2</v>
          </cell>
        </row>
        <row r="277">
          <cell r="C277" t="str">
            <v>PTTM21-023</v>
          </cell>
          <cell r="D277" t="str">
            <v>SERCOMM</v>
          </cell>
          <cell r="E277" t="str">
            <v>P3</v>
          </cell>
          <cell r="F277" t="str">
            <v>940DJ342TUK1505A_YZ1</v>
          </cell>
          <cell r="G277" t="str">
            <v>PROJECT 6</v>
          </cell>
          <cell r="H277" t="str">
            <v>ANTENAL BRACKET</v>
          </cell>
          <cell r="I277" t="str">
            <v>940DJ342TU</v>
          </cell>
          <cell r="J277" t="str">
            <v>K1505A_YZ1</v>
          </cell>
          <cell r="K277">
            <v>4</v>
          </cell>
        </row>
        <row r="278">
          <cell r="C278" t="str">
            <v>PTTM21-015</v>
          </cell>
          <cell r="D278" t="str">
            <v>SERCOMM</v>
          </cell>
          <cell r="E278" t="str">
            <v>P3</v>
          </cell>
          <cell r="F278" t="str">
            <v>940DJ304AAK1498B_YZ2</v>
          </cell>
          <cell r="G278" t="str">
            <v>PROJECT 6</v>
          </cell>
          <cell r="H278" t="str">
            <v>BOTTOM COVER</v>
          </cell>
          <cell r="I278" t="str">
            <v>940DJ304AA</v>
          </cell>
          <cell r="J278" t="str">
            <v>K1498B_YZ2</v>
          </cell>
          <cell r="K278">
            <v>1</v>
          </cell>
        </row>
        <row r="279">
          <cell r="C279" t="str">
            <v>PTTM21-016</v>
          </cell>
          <cell r="D279" t="str">
            <v>SERCOMM</v>
          </cell>
          <cell r="E279" t="str">
            <v>P3</v>
          </cell>
          <cell r="F279" t="str">
            <v>940DJ304AAK1498D_YZ4</v>
          </cell>
          <cell r="G279" t="str">
            <v>PROJECT 6</v>
          </cell>
          <cell r="H279" t="str">
            <v>BOTTOM COVER</v>
          </cell>
          <cell r="I279" t="str">
            <v>940DJ304AA</v>
          </cell>
          <cell r="J279" t="str">
            <v>K1498D_YZ4</v>
          </cell>
          <cell r="K279">
            <v>1</v>
          </cell>
        </row>
        <row r="280">
          <cell r="C280" t="str">
            <v>PTTM21-019</v>
          </cell>
          <cell r="D280" t="str">
            <v>SERCOMM</v>
          </cell>
          <cell r="E280" t="str">
            <v>P3</v>
          </cell>
          <cell r="F280" t="str">
            <v>940DJ305AAK1503_YZ1</v>
          </cell>
          <cell r="G280" t="str">
            <v>PROJECT 6</v>
          </cell>
          <cell r="H280" t="str">
            <v>BOTTOM FRAME</v>
          </cell>
          <cell r="I280" t="str">
            <v>940DJ305AA</v>
          </cell>
          <cell r="J280" t="str">
            <v>K1503_YZ1</v>
          </cell>
          <cell r="K280">
            <v>2</v>
          </cell>
        </row>
        <row r="281">
          <cell r="C281" t="str">
            <v>PTTM21-020</v>
          </cell>
          <cell r="D281" t="str">
            <v>SERCOMM</v>
          </cell>
          <cell r="E281" t="str">
            <v>P3</v>
          </cell>
          <cell r="F281" t="str">
            <v>940DJ312TU_IK1502B_YZ2</v>
          </cell>
          <cell r="G281" t="str">
            <v>PROJECT 6</v>
          </cell>
          <cell r="H281" t="str">
            <v>FRONT FRAME</v>
          </cell>
          <cell r="I281" t="str">
            <v>940DJ312TU_I</v>
          </cell>
          <cell r="J281" t="str">
            <v>K1502B_YZ2</v>
          </cell>
          <cell r="K281">
            <v>1</v>
          </cell>
        </row>
        <row r="282">
          <cell r="C282" t="str">
            <v>PTTM21-053</v>
          </cell>
          <cell r="D282" t="str">
            <v>SERCOMM</v>
          </cell>
          <cell r="E282" t="str">
            <v>P3</v>
          </cell>
          <cell r="F282" t="str">
            <v>940DJ312TU_IK1502C_YZ3</v>
          </cell>
          <cell r="G282" t="str">
            <v>PROJECT 6</v>
          </cell>
          <cell r="H282" t="str">
            <v>FRONT FRAME</v>
          </cell>
          <cell r="I282" t="str">
            <v>940DJ312TU_I</v>
          </cell>
          <cell r="J282" t="str">
            <v>K1502C_YZ3</v>
          </cell>
          <cell r="K282">
            <v>1</v>
          </cell>
        </row>
        <row r="283">
          <cell r="C283" t="str">
            <v>PTTM21-013</v>
          </cell>
          <cell r="D283" t="str">
            <v>SERCOMM</v>
          </cell>
          <cell r="E283" t="str">
            <v>P3</v>
          </cell>
          <cell r="F283" t="str">
            <v>940DJ301AA_IK1499_YZ2</v>
          </cell>
          <cell r="G283" t="str">
            <v>PROJECT 6</v>
          </cell>
          <cell r="H283" t="str">
            <v>IO PORT</v>
          </cell>
          <cell r="I283" t="str">
            <v>940DJ301AA_I</v>
          </cell>
          <cell r="J283" t="str">
            <v>K1499_YZ2</v>
          </cell>
          <cell r="K283">
            <v>2</v>
          </cell>
        </row>
        <row r="284">
          <cell r="C284" t="str">
            <v>PTTM21-022</v>
          </cell>
          <cell r="D284" t="str">
            <v>SERCOMM</v>
          </cell>
          <cell r="E284" t="str">
            <v>P3</v>
          </cell>
          <cell r="F284" t="str">
            <v>940DJ306AAK1501A</v>
          </cell>
          <cell r="G284" t="str">
            <v>PROJECT 6</v>
          </cell>
          <cell r="H284" t="str">
            <v>LIGHT PIPE</v>
          </cell>
          <cell r="I284" t="str">
            <v>940DJ306AA</v>
          </cell>
          <cell r="J284" t="str">
            <v>K1501A</v>
          </cell>
          <cell r="K284">
            <v>4</v>
          </cell>
        </row>
        <row r="285">
          <cell r="C285" t="str">
            <v>PTTM21-017</v>
          </cell>
          <cell r="D285" t="str">
            <v>SERCOMM</v>
          </cell>
          <cell r="E285" t="str">
            <v>P3</v>
          </cell>
          <cell r="F285" t="str">
            <v>940DJ303AAK1497A_YZ1</v>
          </cell>
          <cell r="G285" t="str">
            <v>PROJECT 6</v>
          </cell>
          <cell r="H285" t="str">
            <v>LIGHT RING</v>
          </cell>
          <cell r="I285" t="str">
            <v>940DJ303AA</v>
          </cell>
          <cell r="J285" t="str">
            <v>K1497A_YZ1</v>
          </cell>
          <cell r="K285">
            <v>2</v>
          </cell>
        </row>
        <row r="286">
          <cell r="C286" t="str">
            <v>PTTM21-018</v>
          </cell>
          <cell r="D286" t="str">
            <v>SERCOMM</v>
          </cell>
          <cell r="E286" t="str">
            <v>P3</v>
          </cell>
          <cell r="F286" t="str">
            <v>940DJ352TUK1496D_YZ4</v>
          </cell>
          <cell r="G286" t="str">
            <v>PROJECT 6</v>
          </cell>
          <cell r="H286" t="str">
            <v>MAIN FRAME</v>
          </cell>
          <cell r="I286" t="str">
            <v>940DJ352TU</v>
          </cell>
          <cell r="J286" t="str">
            <v>K1496D_YZ4</v>
          </cell>
          <cell r="K286">
            <v>1</v>
          </cell>
        </row>
        <row r="287">
          <cell r="C287" t="str">
            <v>PTTM21-052</v>
          </cell>
          <cell r="D287" t="str">
            <v>SERCOMM</v>
          </cell>
          <cell r="E287" t="str">
            <v>P3</v>
          </cell>
          <cell r="F287" t="str">
            <v>940DJ352TUK1496C_YZ3</v>
          </cell>
          <cell r="G287" t="str">
            <v>PROJECT 6</v>
          </cell>
          <cell r="H287" t="str">
            <v>MAIN FRAME</v>
          </cell>
          <cell r="I287" t="str">
            <v>940DJ352TU</v>
          </cell>
          <cell r="J287" t="str">
            <v>K1496C_YZ3</v>
          </cell>
          <cell r="K287">
            <v>1</v>
          </cell>
        </row>
        <row r="288">
          <cell r="C288" t="str">
            <v>PTTM21-014</v>
          </cell>
          <cell r="D288" t="str">
            <v>SERCOMM</v>
          </cell>
          <cell r="E288" t="str">
            <v>P3</v>
          </cell>
          <cell r="F288" t="str">
            <v>940DJ302AA_IK1500A</v>
          </cell>
          <cell r="G288" t="str">
            <v>PROJECT 6</v>
          </cell>
          <cell r="H288" t="str">
            <v>RESET BUTTON</v>
          </cell>
          <cell r="I288" t="str">
            <v>940DJ302AA_I</v>
          </cell>
          <cell r="J288" t="str">
            <v>K1500A</v>
          </cell>
          <cell r="K288">
            <v>4</v>
          </cell>
        </row>
        <row r="289">
          <cell r="C289" t="str">
            <v>PTTM21-021</v>
          </cell>
          <cell r="D289" t="str">
            <v>SERCOMM</v>
          </cell>
          <cell r="E289" t="str">
            <v>P3</v>
          </cell>
          <cell r="F289" t="str">
            <v>940DJ300AA_IK1495B_YZ2</v>
          </cell>
          <cell r="G289" t="str">
            <v>PROJECT 6</v>
          </cell>
          <cell r="H289" t="str">
            <v>TOP COVER</v>
          </cell>
          <cell r="I289" t="str">
            <v>940DJ300AA_I</v>
          </cell>
          <cell r="J289" t="str">
            <v>K1495B_YZ2</v>
          </cell>
          <cell r="K289">
            <v>2</v>
          </cell>
        </row>
        <row r="290">
          <cell r="C290" t="str">
            <v>PTTM19-026</v>
          </cell>
          <cell r="D290" t="str">
            <v>SERCOMM</v>
          </cell>
          <cell r="E290" t="str">
            <v>P3</v>
          </cell>
          <cell r="F290" t="str">
            <v>940CK20CGNJH4</v>
          </cell>
          <cell r="G290" t="str">
            <v>TG-3482</v>
          </cell>
          <cell r="H290" t="str">
            <v>Mid frame,TG3482G/CT P2</v>
          </cell>
          <cell r="I290" t="str">
            <v>940CK20CGN</v>
          </cell>
          <cell r="J290" t="str">
            <v>JH4</v>
          </cell>
          <cell r="K290">
            <v>1</v>
          </cell>
        </row>
        <row r="291">
          <cell r="C291" t="str">
            <v>PTTM19-023</v>
          </cell>
          <cell r="D291" t="str">
            <v>SERCOMM</v>
          </cell>
          <cell r="E291" t="str">
            <v>P3</v>
          </cell>
          <cell r="F291" t="str">
            <v>940CK20CGNJH1</v>
          </cell>
          <cell r="G291" t="str">
            <v>TG-3482</v>
          </cell>
          <cell r="H291" t="str">
            <v>Mid frame,TG3482G/CT P2</v>
          </cell>
          <cell r="I291" t="str">
            <v>940CK20CGN</v>
          </cell>
          <cell r="J291" t="str">
            <v>JH1</v>
          </cell>
          <cell r="K291">
            <v>1</v>
          </cell>
        </row>
        <row r="292">
          <cell r="C292" t="str">
            <v>PTTM21-005</v>
          </cell>
          <cell r="D292" t="str">
            <v>SERCOMM</v>
          </cell>
          <cell r="E292" t="str">
            <v>P3</v>
          </cell>
          <cell r="F292" t="str">
            <v>940DAFA8GNJH1</v>
          </cell>
          <cell r="G292" t="str">
            <v>XB7_TG4482</v>
          </cell>
          <cell r="H292" t="str">
            <v>Antenna Holder</v>
          </cell>
          <cell r="I292" t="str">
            <v>940DAFA8GN</v>
          </cell>
          <cell r="J292" t="str">
            <v>JH1</v>
          </cell>
          <cell r="K292">
            <v>2</v>
          </cell>
        </row>
        <row r="293">
          <cell r="C293" t="str">
            <v>PTTM21-007</v>
          </cell>
          <cell r="D293" t="str">
            <v>SERCOMM</v>
          </cell>
          <cell r="E293" t="str">
            <v>P3</v>
          </cell>
          <cell r="F293" t="str">
            <v>940DAFB8GNE20015/JH1</v>
          </cell>
          <cell r="G293" t="str">
            <v>XB7_TG4482</v>
          </cell>
          <cell r="H293" t="str">
            <v>FAN Maker</v>
          </cell>
          <cell r="I293" t="str">
            <v>940DAFB8GN</v>
          </cell>
          <cell r="J293" t="str">
            <v>E20015/JH1</v>
          </cell>
          <cell r="K293">
            <v>4</v>
          </cell>
        </row>
        <row r="294">
          <cell r="C294" t="str">
            <v>PTTM21-003</v>
          </cell>
          <cell r="D294" t="str">
            <v>SERCOMM</v>
          </cell>
          <cell r="E294" t="str">
            <v>P3</v>
          </cell>
          <cell r="F294" t="str">
            <v>940DAFY5GN_IE20011/JH1</v>
          </cell>
          <cell r="G294" t="str">
            <v>XB7_TG4482</v>
          </cell>
          <cell r="H294" t="str">
            <v>Front shell</v>
          </cell>
          <cell r="I294" t="str">
            <v>940DAFY5GN_I</v>
          </cell>
          <cell r="J294" t="str">
            <v>E20011/JH1</v>
          </cell>
          <cell r="K294">
            <v>1</v>
          </cell>
        </row>
        <row r="295">
          <cell r="C295" t="str">
            <v>PTTM21-010</v>
          </cell>
          <cell r="D295" t="str">
            <v>SERCOMM</v>
          </cell>
          <cell r="E295" t="str">
            <v>P3</v>
          </cell>
          <cell r="F295" t="str">
            <v>940DAFY5GN_IE20012/JH2</v>
          </cell>
          <cell r="G295" t="str">
            <v>XB7_TG4482</v>
          </cell>
          <cell r="H295" t="str">
            <v>Front shell</v>
          </cell>
          <cell r="I295" t="str">
            <v>940DAFY5GN_I</v>
          </cell>
          <cell r="J295" t="str">
            <v>E20012/JH2</v>
          </cell>
          <cell r="K295">
            <v>1</v>
          </cell>
        </row>
        <row r="296">
          <cell r="C296" t="str">
            <v>PTTM21-077</v>
          </cell>
          <cell r="D296" t="str">
            <v>SERCOMM</v>
          </cell>
          <cell r="E296" t="str">
            <v>P3</v>
          </cell>
          <cell r="F296" t="str">
            <v>940DAFY5GN_IDM #4</v>
          </cell>
          <cell r="G296" t="str">
            <v>XB7_TG4482</v>
          </cell>
          <cell r="H296" t="str">
            <v>FRONT SHELL</v>
          </cell>
          <cell r="I296" t="str">
            <v>940DAFY5GN_I</v>
          </cell>
          <cell r="J296" t="str">
            <v>DM #4</v>
          </cell>
          <cell r="K296">
            <v>1</v>
          </cell>
        </row>
        <row r="297">
          <cell r="C297" t="str">
            <v>PTTM21-078</v>
          </cell>
          <cell r="D297" t="str">
            <v>SERCOMM</v>
          </cell>
          <cell r="E297" t="str">
            <v>P3</v>
          </cell>
          <cell r="F297" t="str">
            <v>940DAFY5GN_IDM #1</v>
          </cell>
          <cell r="G297" t="str">
            <v>XB7_TG4482</v>
          </cell>
          <cell r="H297" t="str">
            <v>FRONT SHELL</v>
          </cell>
          <cell r="I297" t="str">
            <v>940DAFY5GN_I</v>
          </cell>
          <cell r="J297" t="str">
            <v>DM #1</v>
          </cell>
          <cell r="K297">
            <v>1</v>
          </cell>
        </row>
        <row r="298">
          <cell r="C298" t="str">
            <v>PTTM21-006</v>
          </cell>
          <cell r="D298" t="str">
            <v>SERCOMM</v>
          </cell>
          <cell r="E298" t="str">
            <v>P3</v>
          </cell>
          <cell r="F298" t="str">
            <v>940DAFC8GNE20016/JH1</v>
          </cell>
          <cell r="G298" t="str">
            <v>XB7_TG4482</v>
          </cell>
          <cell r="H298" t="str">
            <v>IO Maker</v>
          </cell>
          <cell r="I298" t="str">
            <v>940DAFC8GN</v>
          </cell>
          <cell r="J298" t="str">
            <v>E20016/JH1</v>
          </cell>
          <cell r="K298">
            <v>4</v>
          </cell>
        </row>
        <row r="299">
          <cell r="C299" t="str">
            <v>PTTM21-004</v>
          </cell>
          <cell r="D299" t="str">
            <v>SERCOMM</v>
          </cell>
          <cell r="E299" t="str">
            <v>P1</v>
          </cell>
          <cell r="F299" t="str">
            <v>940DAFC1GNE20018/JH1</v>
          </cell>
          <cell r="G299" t="str">
            <v>XB7_TG4482</v>
          </cell>
          <cell r="H299" t="str">
            <v>Keys,WPS</v>
          </cell>
          <cell r="I299" t="str">
            <v>940DAFC1GN</v>
          </cell>
          <cell r="J299" t="str">
            <v>E20018/JH1</v>
          </cell>
          <cell r="K299">
            <v>4</v>
          </cell>
        </row>
        <row r="300">
          <cell r="C300" t="str">
            <v>PTTM21-008</v>
          </cell>
          <cell r="D300" t="str">
            <v>SERCOMM</v>
          </cell>
          <cell r="E300" t="str">
            <v>P3</v>
          </cell>
          <cell r="F300" t="str">
            <v>940DAFD8GNE20017/JH1</v>
          </cell>
          <cell r="G300" t="str">
            <v>XB7_TG4482</v>
          </cell>
          <cell r="H300" t="str">
            <v>Light guide</v>
          </cell>
          <cell r="I300" t="str">
            <v>940DAFD8GN</v>
          </cell>
          <cell r="J300" t="str">
            <v>E20017/JH1</v>
          </cell>
          <cell r="K300">
            <v>4</v>
          </cell>
        </row>
        <row r="301">
          <cell r="C301" t="str">
            <v>PTTM21-103</v>
          </cell>
          <cell r="D301" t="str">
            <v>SERCOMM</v>
          </cell>
          <cell r="E301" t="str">
            <v>P3</v>
          </cell>
          <cell r="F301" t="str">
            <v/>
          </cell>
          <cell r="G301" t="str">
            <v>XB7_TG4482</v>
          </cell>
          <cell r="H301" t="str">
            <v>MASKING JIG</v>
          </cell>
          <cell r="K301">
            <v>1</v>
          </cell>
        </row>
        <row r="302">
          <cell r="C302" t="str">
            <v>PTTM21-009</v>
          </cell>
          <cell r="D302" t="str">
            <v>SERCOMM</v>
          </cell>
          <cell r="E302" t="str">
            <v>P3</v>
          </cell>
          <cell r="F302" t="str">
            <v>940DAFX5GN_IJH2</v>
          </cell>
          <cell r="G302" t="str">
            <v>XB7_TG4482</v>
          </cell>
          <cell r="H302" t="str">
            <v>Mid frame</v>
          </cell>
          <cell r="I302" t="str">
            <v>940DAFX5GN_I</v>
          </cell>
          <cell r="J302" t="str">
            <v>JH2</v>
          </cell>
          <cell r="K302">
            <v>1</v>
          </cell>
        </row>
        <row r="303">
          <cell r="C303" t="str">
            <v>PTTM21-074</v>
          </cell>
          <cell r="D303" t="str">
            <v>SERCOMM</v>
          </cell>
          <cell r="E303" t="str">
            <v>P3</v>
          </cell>
          <cell r="F303" t="str">
            <v>940DAFX5GN_IDM #4</v>
          </cell>
          <cell r="G303" t="str">
            <v>XB7_TG4482</v>
          </cell>
          <cell r="H303" t="str">
            <v>MID FRAME</v>
          </cell>
          <cell r="I303" t="str">
            <v>940DAFX5GN_I</v>
          </cell>
          <cell r="J303" t="str">
            <v>DM #4</v>
          </cell>
          <cell r="K303">
            <v>1</v>
          </cell>
        </row>
        <row r="304">
          <cell r="C304" t="str">
            <v>PTTM21-075</v>
          </cell>
          <cell r="D304" t="str">
            <v>SERCOMM</v>
          </cell>
          <cell r="E304" t="str">
            <v>P3</v>
          </cell>
          <cell r="F304" t="str">
            <v>940DAFX5GN_IDM #3</v>
          </cell>
          <cell r="G304" t="str">
            <v>XB7_TG4482</v>
          </cell>
          <cell r="H304" t="str">
            <v>MID FRAME</v>
          </cell>
          <cell r="I304" t="str">
            <v>940DAFX5GN_I</v>
          </cell>
          <cell r="J304" t="str">
            <v>DM #3</v>
          </cell>
          <cell r="K304">
            <v>1</v>
          </cell>
        </row>
        <row r="305">
          <cell r="C305" t="str">
            <v>PTTM21-076</v>
          </cell>
          <cell r="D305" t="str">
            <v>SERCOMM</v>
          </cell>
          <cell r="E305" t="str">
            <v>P3</v>
          </cell>
          <cell r="F305" t="str">
            <v>940DAFX5GN_IJH1</v>
          </cell>
          <cell r="G305" t="str">
            <v>XB7_TG4482</v>
          </cell>
          <cell r="H305" t="str">
            <v>MID FRAME</v>
          </cell>
          <cell r="I305" t="str">
            <v>940DAFX5GN_I</v>
          </cell>
          <cell r="J305" t="str">
            <v>JH1</v>
          </cell>
          <cell r="K305">
            <v>1</v>
          </cell>
        </row>
        <row r="306">
          <cell r="C306" t="str">
            <v>PTTM21-002</v>
          </cell>
          <cell r="D306" t="str">
            <v>SERCOMM</v>
          </cell>
          <cell r="E306" t="str">
            <v>P3</v>
          </cell>
          <cell r="F306" t="str">
            <v>940DAFZ5GN_IJH1</v>
          </cell>
          <cell r="G306" t="str">
            <v>XB7_TG4482</v>
          </cell>
          <cell r="H306" t="str">
            <v>Top shell</v>
          </cell>
          <cell r="I306" t="str">
            <v>940DAFZ5GN_I</v>
          </cell>
          <cell r="J306" t="str">
            <v>JH1</v>
          </cell>
          <cell r="K306">
            <v>2</v>
          </cell>
        </row>
        <row r="307">
          <cell r="C307" t="str">
            <v>PTTM21-086</v>
          </cell>
          <cell r="D307" t="str">
            <v>SERCOMM</v>
          </cell>
          <cell r="E307" t="str">
            <v>P3</v>
          </cell>
          <cell r="F307" t="str">
            <v>940DAFX0GNchange core</v>
          </cell>
          <cell r="G307" t="str">
            <v>XB7_TG4482</v>
          </cell>
          <cell r="H307" t="str">
            <v>TOP SHELL_SYNDICATE</v>
          </cell>
          <cell r="I307" t="str">
            <v>940DAFX0GN</v>
          </cell>
          <cell r="J307" t="str">
            <v>change core</v>
          </cell>
          <cell r="K307">
            <v>2</v>
          </cell>
        </row>
        <row r="308">
          <cell r="C308" t="str">
            <v>PTTM21-081</v>
          </cell>
          <cell r="D308" t="str">
            <v>SERCOMM</v>
          </cell>
          <cell r="E308" t="str">
            <v>P3</v>
          </cell>
          <cell r="F308" t="str">
            <v>940DMN40NQ_I3</v>
          </cell>
          <cell r="G308" t="str">
            <v>XIONE</v>
          </cell>
          <cell r="H308" t="str">
            <v>BOTTOM CABINET</v>
          </cell>
          <cell r="I308" t="str">
            <v>940DMN40NQ_I3</v>
          </cell>
          <cell r="K308">
            <v>4</v>
          </cell>
        </row>
        <row r="309">
          <cell r="C309" t="str">
            <v>PTTM21-082</v>
          </cell>
          <cell r="D309" t="str">
            <v>SERCOMM</v>
          </cell>
          <cell r="E309" t="str">
            <v>P3</v>
          </cell>
          <cell r="F309" t="str">
            <v>940DMN40NQ_I4</v>
          </cell>
          <cell r="G309" t="str">
            <v>XIONE</v>
          </cell>
          <cell r="H309" t="str">
            <v>LIGHT PIPE</v>
          </cell>
          <cell r="I309" t="str">
            <v>940DMN40NQ_I4</v>
          </cell>
          <cell r="K309">
            <v>8</v>
          </cell>
        </row>
        <row r="310">
          <cell r="C310" t="str">
            <v>PTTM21-080</v>
          </cell>
          <cell r="D310" t="str">
            <v>SERCOMM</v>
          </cell>
          <cell r="E310" t="str">
            <v>P3</v>
          </cell>
          <cell r="F310" t="str">
            <v>940DMN40NQ_I1</v>
          </cell>
          <cell r="G310" t="str">
            <v>XIONE</v>
          </cell>
          <cell r="H310" t="str">
            <v>TOP CABINET</v>
          </cell>
          <cell r="I310" t="str">
            <v>940DMN40NQ_I1</v>
          </cell>
          <cell r="K310">
            <v>4</v>
          </cell>
        </row>
        <row r="311">
          <cell r="C311" t="str">
            <v>PTTM21-083</v>
          </cell>
          <cell r="D311" t="str">
            <v>SERCOMM</v>
          </cell>
          <cell r="E311" t="str">
            <v>P3</v>
          </cell>
          <cell r="F311" t="str">
            <v>PLA-000289-00</v>
          </cell>
          <cell r="G311" t="str">
            <v>XIONE</v>
          </cell>
          <cell r="H311" t="str">
            <v>IR LENS</v>
          </cell>
          <cell r="I311" t="str">
            <v>PLA-000289-00</v>
          </cell>
          <cell r="K311">
            <v>8</v>
          </cell>
        </row>
        <row r="312">
          <cell r="C312" t="str">
            <v>PTTM19-049</v>
          </cell>
          <cell r="D312" t="str">
            <v>LSE</v>
          </cell>
          <cell r="E312" t="str">
            <v>P3</v>
          </cell>
          <cell r="F312" t="str">
            <v>6461 6285 162</v>
          </cell>
          <cell r="G312" t="str">
            <v>LSLV-G100R</v>
          </cell>
          <cell r="H312" t="str">
            <v>G100R_FAN COVER A</v>
          </cell>
          <cell r="I312" t="str">
            <v>6461 6285 162</v>
          </cell>
          <cell r="K312">
            <v>2</v>
          </cell>
        </row>
        <row r="313">
          <cell r="C313" t="str">
            <v>PTTM19-050</v>
          </cell>
          <cell r="D313" t="str">
            <v>LSE</v>
          </cell>
          <cell r="E313" t="str">
            <v>P3</v>
          </cell>
          <cell r="F313" t="str">
            <v>6461 6285 166</v>
          </cell>
          <cell r="G313" t="str">
            <v>LSLV-G100R</v>
          </cell>
          <cell r="H313" t="str">
            <v>G100R_FAN COVER B/C</v>
          </cell>
          <cell r="I313" t="str">
            <v>6461 6285 166</v>
          </cell>
          <cell r="K313">
            <v>2</v>
          </cell>
        </row>
        <row r="314">
          <cell r="C314" t="str">
            <v>PTTM19-051</v>
          </cell>
          <cell r="D314" t="str">
            <v>LSE</v>
          </cell>
          <cell r="E314" t="str">
            <v>P3</v>
          </cell>
          <cell r="F314" t="str">
            <v>6461 6285 171</v>
          </cell>
          <cell r="G314" t="str">
            <v>LSLV-G100R</v>
          </cell>
          <cell r="H314" t="str">
            <v>G100R_FAN COVER D</v>
          </cell>
          <cell r="I314" t="str">
            <v>6461 6285 171</v>
          </cell>
          <cell r="K314">
            <v>1</v>
          </cell>
        </row>
        <row r="315">
          <cell r="C315" t="str">
            <v>PTTM19-052</v>
          </cell>
          <cell r="D315" t="str">
            <v>LSE</v>
          </cell>
          <cell r="E315" t="str">
            <v>P3</v>
          </cell>
          <cell r="F315" t="str">
            <v>6461 6285 163</v>
          </cell>
          <cell r="G315" t="str">
            <v>LSLV-G100R</v>
          </cell>
          <cell r="H315" t="str">
            <v>G100R_IO COVER A</v>
          </cell>
          <cell r="I315" t="str">
            <v>6461 6285 163</v>
          </cell>
          <cell r="K315">
            <v>1</v>
          </cell>
        </row>
        <row r="316">
          <cell r="C316" t="str">
            <v>PTTM19-053</v>
          </cell>
          <cell r="D316" t="str">
            <v>LSE</v>
          </cell>
          <cell r="E316" t="str">
            <v>P3</v>
          </cell>
          <cell r="F316" t="str">
            <v>6461 6285 167</v>
          </cell>
          <cell r="G316" t="str">
            <v>LSLV-G100R</v>
          </cell>
          <cell r="H316" t="str">
            <v>G100R_IO COVER B</v>
          </cell>
          <cell r="I316" t="str">
            <v>6461 6285 167</v>
          </cell>
          <cell r="K316">
            <v>1</v>
          </cell>
        </row>
        <row r="317">
          <cell r="C317" t="str">
            <v>PTTM19-054</v>
          </cell>
          <cell r="D317" t="str">
            <v>LSE</v>
          </cell>
          <cell r="E317" t="str">
            <v>P3</v>
          </cell>
          <cell r="F317" t="str">
            <v>6461 6285 169</v>
          </cell>
          <cell r="G317" t="str">
            <v>LSLV-G100R</v>
          </cell>
          <cell r="H317" t="str">
            <v>G100R_IO COVER C</v>
          </cell>
          <cell r="I317" t="str">
            <v>6461 6285 169</v>
          </cell>
          <cell r="K317">
            <v>1</v>
          </cell>
        </row>
        <row r="318">
          <cell r="C318" t="str">
            <v>PTTM19-055</v>
          </cell>
          <cell r="D318" t="str">
            <v>LSE</v>
          </cell>
          <cell r="E318" t="str">
            <v>P3</v>
          </cell>
          <cell r="F318" t="str">
            <v>6461 6285 172</v>
          </cell>
          <cell r="G318" t="str">
            <v>LSLV-G100R</v>
          </cell>
          <cell r="H318" t="str">
            <v>G100R_IO COVER D</v>
          </cell>
          <cell r="I318" t="str">
            <v>6461 6285 172</v>
          </cell>
          <cell r="K318">
            <v>1</v>
          </cell>
        </row>
        <row r="319">
          <cell r="C319" t="str">
            <v>PTTM19-060</v>
          </cell>
          <cell r="D319" t="str">
            <v>LSE</v>
          </cell>
          <cell r="E319" t="str">
            <v>P1</v>
          </cell>
          <cell r="F319" t="str">
            <v>6461 6285 165</v>
          </cell>
          <cell r="G319" t="str">
            <v>LSLV-G100R</v>
          </cell>
          <cell r="H319" t="str">
            <v>G100R_OPTION COVER</v>
          </cell>
          <cell r="I319" t="str">
            <v>6461 6285 165</v>
          </cell>
          <cell r="K319">
            <v>8</v>
          </cell>
        </row>
        <row r="320">
          <cell r="C320" t="str">
            <v>PTTM19-063</v>
          </cell>
          <cell r="D320" t="str">
            <v>LSE</v>
          </cell>
          <cell r="E320" t="str">
            <v>P3</v>
          </cell>
          <cell r="F320" t="str">
            <v>WARP JIG A</v>
          </cell>
          <cell r="G320" t="str">
            <v>LSLV-G100R</v>
          </cell>
          <cell r="H320" t="str">
            <v>BODY CASE A WARP JIG</v>
          </cell>
          <cell r="I320" t="str">
            <v>WARP JIG A</v>
          </cell>
          <cell r="K320">
            <v>1</v>
          </cell>
        </row>
        <row r="321">
          <cell r="C321" t="str">
            <v>PTTM19-063</v>
          </cell>
          <cell r="D321" t="str">
            <v>LSE</v>
          </cell>
          <cell r="E321" t="str">
            <v>P3</v>
          </cell>
          <cell r="F321" t="str">
            <v>WARP JIG Bchange core</v>
          </cell>
          <cell r="G321" t="str">
            <v>LSLV-G100R</v>
          </cell>
          <cell r="H321" t="str">
            <v>BODY CASE B WARP JIG</v>
          </cell>
          <cell r="I321" t="str">
            <v>WARP JIG B</v>
          </cell>
          <cell r="J321" t="str">
            <v>change core</v>
          </cell>
          <cell r="K321">
            <v>1</v>
          </cell>
        </row>
        <row r="322">
          <cell r="C322" t="str">
            <v>PTTM19-064</v>
          </cell>
          <cell r="D322" t="str">
            <v>LSE</v>
          </cell>
          <cell r="E322" t="str">
            <v>P3</v>
          </cell>
          <cell r="F322" t="str">
            <v>WARP JIG C</v>
          </cell>
          <cell r="G322" t="str">
            <v>LSLV-G100R</v>
          </cell>
          <cell r="H322" t="str">
            <v>BODY CASE C WARP JIG</v>
          </cell>
          <cell r="I322" t="str">
            <v>WARP JIG C</v>
          </cell>
          <cell r="K322">
            <v>1</v>
          </cell>
        </row>
        <row r="323">
          <cell r="C323" t="str">
            <v>PTTM19-064</v>
          </cell>
          <cell r="D323" t="str">
            <v>LSE</v>
          </cell>
          <cell r="E323" t="str">
            <v>P3</v>
          </cell>
          <cell r="F323" t="str">
            <v>WARP JIG Dchange core</v>
          </cell>
          <cell r="G323" t="str">
            <v>LSLV-G100R</v>
          </cell>
          <cell r="H323" t="str">
            <v>BODY CASE D WARP JIG</v>
          </cell>
          <cell r="I323" t="str">
            <v>WARP JIG D</v>
          </cell>
          <cell r="J323" t="str">
            <v>change core</v>
          </cell>
          <cell r="K323">
            <v>1</v>
          </cell>
        </row>
        <row r="324">
          <cell r="C324" t="str">
            <v>PTK21-001</v>
          </cell>
          <cell r="D324" t="str">
            <v>LSE</v>
          </cell>
          <cell r="E324" t="str">
            <v>P3</v>
          </cell>
          <cell r="F324" t="str">
            <v>6446 6285 085</v>
          </cell>
          <cell r="G324" t="str">
            <v>LSLV-G100R</v>
          </cell>
          <cell r="H324" t="str">
            <v>G100R_BODY CASE A</v>
          </cell>
          <cell r="I324" t="str">
            <v>6446 6285 085</v>
          </cell>
          <cell r="K324">
            <v>1</v>
          </cell>
        </row>
        <row r="325">
          <cell r="C325" t="str">
            <v>PTK21-002</v>
          </cell>
          <cell r="D325" t="str">
            <v>LSE</v>
          </cell>
          <cell r="E325" t="str">
            <v>P3</v>
          </cell>
          <cell r="F325" t="str">
            <v>6446 6285 081</v>
          </cell>
          <cell r="G325" t="str">
            <v>LSLV-G100R</v>
          </cell>
          <cell r="H325" t="str">
            <v>G100R_BOTTOM BASE A</v>
          </cell>
          <cell r="I325" t="str">
            <v>6446 6285 081</v>
          </cell>
          <cell r="K325">
            <v>1</v>
          </cell>
        </row>
        <row r="326">
          <cell r="C326" t="str">
            <v>PTK21-003</v>
          </cell>
          <cell r="D326" t="str">
            <v>LSE</v>
          </cell>
          <cell r="E326" t="str">
            <v>P3</v>
          </cell>
          <cell r="F326" t="str">
            <v>6426 6285 036</v>
          </cell>
          <cell r="G326" t="str">
            <v>LSLV-G100R</v>
          </cell>
          <cell r="H326" t="str">
            <v>G100R_MIDDLE BASE A</v>
          </cell>
          <cell r="I326" t="str">
            <v>6426 6285 036</v>
          </cell>
          <cell r="K326">
            <v>1</v>
          </cell>
        </row>
        <row r="327">
          <cell r="C327" t="str">
            <v>PTK21-004</v>
          </cell>
          <cell r="D327" t="str">
            <v>LSE</v>
          </cell>
          <cell r="E327" t="str">
            <v>P3</v>
          </cell>
          <cell r="F327" t="str">
            <v>6446 6285 086</v>
          </cell>
          <cell r="G327" t="str">
            <v>LSLV-G100R</v>
          </cell>
          <cell r="H327" t="str">
            <v>G100R_BODY CASE B</v>
          </cell>
          <cell r="I327" t="str">
            <v>6446 6285 086</v>
          </cell>
          <cell r="K327">
            <v>1</v>
          </cell>
        </row>
        <row r="328">
          <cell r="C328" t="str">
            <v>PTK21-005</v>
          </cell>
          <cell r="D328" t="str">
            <v>LSE</v>
          </cell>
          <cell r="E328" t="str">
            <v>P3</v>
          </cell>
          <cell r="F328" t="str">
            <v>6446 6285 082</v>
          </cell>
          <cell r="G328" t="str">
            <v>LSLV-G100R</v>
          </cell>
          <cell r="H328" t="str">
            <v>G100R_BOTTOM BASE B</v>
          </cell>
          <cell r="I328" t="str">
            <v>6446 6285 082</v>
          </cell>
          <cell r="K328">
            <v>1</v>
          </cell>
        </row>
        <row r="329">
          <cell r="C329" t="str">
            <v>PTK21-006</v>
          </cell>
          <cell r="D329" t="str">
            <v>LSE</v>
          </cell>
          <cell r="E329" t="str">
            <v>P3</v>
          </cell>
          <cell r="F329" t="str">
            <v>6426 6285 037</v>
          </cell>
          <cell r="G329" t="str">
            <v>LSLV-G100R</v>
          </cell>
          <cell r="H329" t="str">
            <v>G100R_MIDDLE BASE B</v>
          </cell>
          <cell r="I329" t="str">
            <v>6426 6285 037</v>
          </cell>
          <cell r="K329">
            <v>1</v>
          </cell>
        </row>
        <row r="330">
          <cell r="C330" t="str">
            <v>PTK21-007</v>
          </cell>
          <cell r="D330" t="str">
            <v>LSE</v>
          </cell>
          <cell r="E330" t="str">
            <v>P3</v>
          </cell>
          <cell r="F330" t="str">
            <v>6446 6285 087</v>
          </cell>
          <cell r="G330" t="str">
            <v>LSLV-G100R</v>
          </cell>
          <cell r="H330" t="str">
            <v>G100R_BODY CASE C</v>
          </cell>
          <cell r="I330" t="str">
            <v>6446 6285 087</v>
          </cell>
          <cell r="K330">
            <v>1</v>
          </cell>
        </row>
        <row r="331">
          <cell r="C331" t="str">
            <v>PTK21-008</v>
          </cell>
          <cell r="D331" t="str">
            <v>LSE</v>
          </cell>
          <cell r="E331" t="str">
            <v>P3</v>
          </cell>
          <cell r="F331" t="str">
            <v>6446 6285 083</v>
          </cell>
          <cell r="G331" t="str">
            <v>LSLV-G100R</v>
          </cell>
          <cell r="H331" t="str">
            <v>G100R_BOTTOM BASE C</v>
          </cell>
          <cell r="I331" t="str">
            <v>6446 6285 083</v>
          </cell>
          <cell r="K331">
            <v>1</v>
          </cell>
        </row>
        <row r="332">
          <cell r="C332" t="str">
            <v>PTK21-009</v>
          </cell>
          <cell r="D332" t="str">
            <v>LSE</v>
          </cell>
          <cell r="E332" t="str">
            <v>P3</v>
          </cell>
          <cell r="F332" t="str">
            <v>6426 6285 038</v>
          </cell>
          <cell r="G332" t="str">
            <v>LSLV-G100R</v>
          </cell>
          <cell r="H332" t="str">
            <v>G100R_MIDDLE BASE C</v>
          </cell>
          <cell r="I332" t="str">
            <v>6426 6285 038</v>
          </cell>
          <cell r="K332">
            <v>1</v>
          </cell>
        </row>
        <row r="333">
          <cell r="C333" t="str">
            <v>PTK21-010</v>
          </cell>
          <cell r="D333" t="str">
            <v>LSE</v>
          </cell>
          <cell r="E333" t="str">
            <v>P3</v>
          </cell>
          <cell r="F333" t="str">
            <v>6446 6285 088</v>
          </cell>
          <cell r="G333" t="str">
            <v>LSLV-G100R</v>
          </cell>
          <cell r="H333" t="str">
            <v>G100R_BODY CASE D</v>
          </cell>
          <cell r="I333" t="str">
            <v>6446 6285 088</v>
          </cell>
          <cell r="K333">
            <v>1</v>
          </cell>
        </row>
        <row r="334">
          <cell r="C334" t="str">
            <v>PTK21-011</v>
          </cell>
          <cell r="D334" t="str">
            <v>LSE</v>
          </cell>
          <cell r="E334" t="str">
            <v>P3</v>
          </cell>
          <cell r="F334" t="str">
            <v>6446 6285 084</v>
          </cell>
          <cell r="G334" t="str">
            <v>LSLV-G100R</v>
          </cell>
          <cell r="H334" t="str">
            <v>G100R_BOTTOM BASE D</v>
          </cell>
          <cell r="I334" t="str">
            <v>6446 6285 084</v>
          </cell>
          <cell r="K334">
            <v>1</v>
          </cell>
        </row>
        <row r="335">
          <cell r="C335" t="str">
            <v>PTK21-012</v>
          </cell>
          <cell r="D335" t="str">
            <v>LSE</v>
          </cell>
          <cell r="E335" t="str">
            <v>P3</v>
          </cell>
          <cell r="F335" t="str">
            <v>6426 6285 039</v>
          </cell>
          <cell r="G335" t="str">
            <v>LSLV-G100R</v>
          </cell>
          <cell r="H335" t="str">
            <v>G100R_MIDDLE BASE D 200V</v>
          </cell>
          <cell r="I335" t="str">
            <v>6426 6285 039</v>
          </cell>
          <cell r="K335">
            <v>1</v>
          </cell>
        </row>
        <row r="336">
          <cell r="C336" t="str">
            <v>PTK21-013</v>
          </cell>
          <cell r="D336" t="str">
            <v>LSE</v>
          </cell>
          <cell r="E336" t="str">
            <v>P3</v>
          </cell>
          <cell r="F336" t="str">
            <v>6426 6285 040</v>
          </cell>
          <cell r="G336" t="str">
            <v>LSLV-G100R</v>
          </cell>
          <cell r="H336" t="str">
            <v>G100R_MIDDLE BASE D 400V</v>
          </cell>
          <cell r="I336" t="str">
            <v>6426 6285 040</v>
          </cell>
          <cell r="K336">
            <v>1</v>
          </cell>
        </row>
        <row r="337">
          <cell r="C337" t="str">
            <v>PTK21-014</v>
          </cell>
          <cell r="D337" t="str">
            <v>LSE</v>
          </cell>
          <cell r="E337" t="str">
            <v>P1</v>
          </cell>
          <cell r="F337" t="str">
            <v>5061 6275 011</v>
          </cell>
          <cell r="G337" t="str">
            <v>LSLV-G100R</v>
          </cell>
          <cell r="H337" t="str">
            <v>G100R_KEYPAD BUTTON</v>
          </cell>
          <cell r="I337" t="str">
            <v>5061 6275 011</v>
          </cell>
          <cell r="K337">
            <v>16</v>
          </cell>
        </row>
        <row r="338">
          <cell r="C338" t="str">
            <v>PTTM21-087</v>
          </cell>
          <cell r="D338" t="str">
            <v>LSE</v>
          </cell>
          <cell r="E338" t="str">
            <v>P1</v>
          </cell>
          <cell r="F338" t="str">
            <v>6426 6285 047</v>
          </cell>
          <cell r="G338" t="str">
            <v>LSLV-G100C</v>
          </cell>
          <cell r="H338" t="str">
            <v>G100C_BASE DIN RAIL</v>
          </cell>
          <cell r="I338" t="str">
            <v>6426 6285 047</v>
          </cell>
          <cell r="K338">
            <v>1</v>
          </cell>
        </row>
        <row r="339">
          <cell r="C339" t="str">
            <v>PTTM21-088</v>
          </cell>
          <cell r="D339" t="str">
            <v>LSE</v>
          </cell>
          <cell r="E339" t="str">
            <v>P1</v>
          </cell>
          <cell r="F339" t="str">
            <v>6426 6285 048</v>
          </cell>
          <cell r="G339" t="str">
            <v>LSLV-G100C</v>
          </cell>
          <cell r="H339" t="str">
            <v>G100C_BASE DIN RAIL</v>
          </cell>
          <cell r="I339" t="str">
            <v>6426 6285 048</v>
          </cell>
          <cell r="K339">
            <v>1</v>
          </cell>
        </row>
        <row r="340">
          <cell r="C340" t="str">
            <v>PTTM21-089</v>
          </cell>
          <cell r="D340" t="str">
            <v>LSE</v>
          </cell>
          <cell r="E340" t="str">
            <v>P1</v>
          </cell>
          <cell r="F340" t="str">
            <v>6426 6285 049</v>
          </cell>
          <cell r="G340" t="str">
            <v>LSLV-G100C</v>
          </cell>
          <cell r="H340" t="str">
            <v>G100C_BASE IO</v>
          </cell>
          <cell r="I340" t="str">
            <v>6426 6285 049</v>
          </cell>
          <cell r="K340">
            <v>1</v>
          </cell>
        </row>
        <row r="341">
          <cell r="C341" t="str">
            <v>PTTM21-090</v>
          </cell>
          <cell r="D341" t="str">
            <v>LSE</v>
          </cell>
          <cell r="E341" t="str">
            <v>P3</v>
          </cell>
          <cell r="F341" t="str">
            <v>6426 6285 050</v>
          </cell>
          <cell r="G341" t="str">
            <v>LSLV-G100C</v>
          </cell>
          <cell r="H341" t="str">
            <v>G100C_BASE MIDDLE A</v>
          </cell>
          <cell r="I341" t="str">
            <v>6426 6285 050</v>
          </cell>
          <cell r="K341">
            <v>1</v>
          </cell>
        </row>
        <row r="342">
          <cell r="C342" t="str">
            <v>PTTM21-091</v>
          </cell>
          <cell r="D342" t="str">
            <v>LSE</v>
          </cell>
          <cell r="E342" t="str">
            <v>P3</v>
          </cell>
          <cell r="F342" t="str">
            <v>6426 6285 051</v>
          </cell>
          <cell r="G342" t="str">
            <v>LSLV-G100C</v>
          </cell>
          <cell r="H342" t="str">
            <v>G100C_BASE MIDDLE B</v>
          </cell>
          <cell r="I342" t="str">
            <v>6426 6285 051</v>
          </cell>
          <cell r="K342">
            <v>1</v>
          </cell>
        </row>
        <row r="343">
          <cell r="C343" t="str">
            <v>PTTM21-092</v>
          </cell>
          <cell r="D343" t="str">
            <v>LSE</v>
          </cell>
          <cell r="E343" t="str">
            <v>P3</v>
          </cell>
          <cell r="F343" t="str">
            <v>6446 6285 094</v>
          </cell>
          <cell r="G343" t="str">
            <v>LSLV-G100C</v>
          </cell>
          <cell r="H343" t="str">
            <v>G100C_CASE BODY  A</v>
          </cell>
          <cell r="I343" t="str">
            <v>6446 6285 094</v>
          </cell>
          <cell r="K343">
            <v>1</v>
          </cell>
        </row>
        <row r="344">
          <cell r="C344" t="str">
            <v>PTTM21-093</v>
          </cell>
          <cell r="D344" t="str">
            <v>LSE</v>
          </cell>
          <cell r="E344" t="str">
            <v>P3</v>
          </cell>
          <cell r="F344" t="str">
            <v>6446 6285 095</v>
          </cell>
          <cell r="G344" t="str">
            <v>LSLV-G100C</v>
          </cell>
          <cell r="H344" t="str">
            <v>G100C_CASE BODY B</v>
          </cell>
          <cell r="I344" t="str">
            <v>6446 6285 095</v>
          </cell>
          <cell r="K344">
            <v>1</v>
          </cell>
        </row>
        <row r="345">
          <cell r="C345" t="str">
            <v>PTTM21-094</v>
          </cell>
          <cell r="D345" t="str">
            <v>LSE</v>
          </cell>
          <cell r="E345" t="str">
            <v>P1</v>
          </cell>
          <cell r="F345" t="str">
            <v>6446 6285 096</v>
          </cell>
          <cell r="G345" t="str">
            <v>LSLV-G100C</v>
          </cell>
          <cell r="H345" t="str">
            <v>G100C_CASE IO</v>
          </cell>
          <cell r="I345" t="str">
            <v>6446 6285 096</v>
          </cell>
          <cell r="K345">
            <v>1</v>
          </cell>
        </row>
        <row r="346">
          <cell r="C346" t="str">
            <v>PTTM21-096</v>
          </cell>
          <cell r="D346" t="str">
            <v>LSE</v>
          </cell>
          <cell r="E346" t="str">
            <v>P1</v>
          </cell>
          <cell r="F346" t="str">
            <v>6461 6285 191</v>
          </cell>
          <cell r="G346" t="str">
            <v>LSLV-G100C</v>
          </cell>
          <cell r="H346" t="str">
            <v>G100C_COVER DIN RAIL LOCK</v>
          </cell>
          <cell r="I346" t="str">
            <v>6461 6285 191</v>
          </cell>
          <cell r="K346">
            <v>1</v>
          </cell>
        </row>
        <row r="347">
          <cell r="C347" t="str">
            <v>PTTM21-097</v>
          </cell>
          <cell r="D347" t="str">
            <v>LSE</v>
          </cell>
          <cell r="E347" t="str">
            <v>P1</v>
          </cell>
          <cell r="F347" t="str">
            <v>6461 6285 192</v>
          </cell>
          <cell r="G347" t="str">
            <v>LSLV-G100C</v>
          </cell>
          <cell r="H347" t="str">
            <v>G100C_COVER FAN</v>
          </cell>
          <cell r="I347" t="str">
            <v>6461 6285 192</v>
          </cell>
          <cell r="K347">
            <v>2</v>
          </cell>
        </row>
        <row r="348">
          <cell r="C348" t="str">
            <v>PTTM21-098</v>
          </cell>
          <cell r="D348" t="str">
            <v>LSE</v>
          </cell>
          <cell r="E348" t="str">
            <v>P1</v>
          </cell>
          <cell r="F348" t="str">
            <v>6461 6285 193</v>
          </cell>
          <cell r="G348" t="str">
            <v>LSLV-G100C</v>
          </cell>
          <cell r="H348" t="str">
            <v>G100C_COVER OPTION</v>
          </cell>
          <cell r="I348" t="str">
            <v>6461 6285 193</v>
          </cell>
          <cell r="K348">
            <v>4</v>
          </cell>
        </row>
        <row r="349">
          <cell r="C349" t="str">
            <v>PTTM21-099</v>
          </cell>
          <cell r="D349" t="str">
            <v>LSE</v>
          </cell>
          <cell r="E349" t="str">
            <v>P1</v>
          </cell>
          <cell r="F349" t="str">
            <v>6461 6285 194</v>
          </cell>
          <cell r="G349" t="str">
            <v>LSLV-G100C</v>
          </cell>
          <cell r="H349" t="str">
            <v>G100C_COVER POWER</v>
          </cell>
          <cell r="I349" t="str">
            <v>6461 6285 194</v>
          </cell>
          <cell r="K349">
            <v>1</v>
          </cell>
        </row>
        <row r="350">
          <cell r="C350" t="str">
            <v>PTTM21-100</v>
          </cell>
          <cell r="D350" t="str">
            <v>LSE</v>
          </cell>
          <cell r="E350" t="str">
            <v>P1</v>
          </cell>
          <cell r="F350" t="str">
            <v>6461 6285 195</v>
          </cell>
          <cell r="G350" t="str">
            <v>LSLV-G100C</v>
          </cell>
          <cell r="H350" t="str">
            <v>G100C_COVER POWER</v>
          </cell>
          <cell r="I350" t="str">
            <v>6461 6285 195</v>
          </cell>
          <cell r="K350">
            <v>1</v>
          </cell>
        </row>
        <row r="351">
          <cell r="C351" t="str">
            <v>PTTM21-101</v>
          </cell>
          <cell r="D351" t="str">
            <v>LSE</v>
          </cell>
          <cell r="E351" t="str">
            <v>P1</v>
          </cell>
          <cell r="F351" t="str">
            <v>6461 6285 196</v>
          </cell>
          <cell r="G351" t="str">
            <v>LSLV-G100C</v>
          </cell>
          <cell r="H351" t="str">
            <v>G100C_COVER VENT A</v>
          </cell>
          <cell r="I351" t="str">
            <v>6461 6285 196</v>
          </cell>
          <cell r="K351">
            <v>1</v>
          </cell>
        </row>
        <row r="352">
          <cell r="C352" t="str">
            <v>PTTM21-102</v>
          </cell>
          <cell r="D352" t="str">
            <v>LSE</v>
          </cell>
          <cell r="E352" t="str">
            <v>P1</v>
          </cell>
          <cell r="F352" t="str">
            <v>6461 6285 197</v>
          </cell>
          <cell r="G352" t="str">
            <v>LSLV-G100C</v>
          </cell>
          <cell r="H352" t="str">
            <v>G100C_COVER VENT B</v>
          </cell>
          <cell r="I352" t="str">
            <v>6461 6285 197</v>
          </cell>
          <cell r="K352">
            <v>1</v>
          </cell>
        </row>
        <row r="353">
          <cell r="C353" t="str">
            <v>PTTM21-105</v>
          </cell>
          <cell r="D353" t="str">
            <v>LSE</v>
          </cell>
          <cell r="E353" t="str">
            <v>P3</v>
          </cell>
          <cell r="F353" t="str">
            <v>5626 6285 005</v>
          </cell>
          <cell r="G353" t="str">
            <v>LSLV-G100C</v>
          </cell>
          <cell r="H353" t="str">
            <v>G100C_WARPING JIG A</v>
          </cell>
          <cell r="I353" t="str">
            <v>5626 6285 005</v>
          </cell>
          <cell r="K353">
            <v>1</v>
          </cell>
        </row>
        <row r="354">
          <cell r="C354" t="str">
            <v>PTTM21-105</v>
          </cell>
          <cell r="D354" t="str">
            <v>LSE</v>
          </cell>
          <cell r="E354" t="str">
            <v>P3</v>
          </cell>
          <cell r="F354" t="str">
            <v>5626 6285 006change core</v>
          </cell>
          <cell r="G354" t="str">
            <v>LSLV-G100C</v>
          </cell>
          <cell r="H354" t="str">
            <v>G100C_WARPING JIG B</v>
          </cell>
          <cell r="I354" t="str">
            <v>5626 6285 006</v>
          </cell>
          <cell r="J354" t="str">
            <v>change core</v>
          </cell>
          <cell r="K354">
            <v>1</v>
          </cell>
        </row>
        <row r="355">
          <cell r="C355" t="str">
            <v>PT22-035</v>
          </cell>
          <cell r="D355" t="str">
            <v>LSE</v>
          </cell>
          <cell r="E355" t="str">
            <v>P3</v>
          </cell>
          <cell r="F355" t="str">
            <v>6446 6285 110</v>
          </cell>
          <cell r="G355" t="str">
            <v>G100C4KW</v>
          </cell>
          <cell r="H355" t="str">
            <v>G100C_CASE BODY C</v>
          </cell>
          <cell r="I355" t="str">
            <v>6446 6285 110</v>
          </cell>
          <cell r="K355">
            <v>1</v>
          </cell>
        </row>
        <row r="356">
          <cell r="C356" t="str">
            <v>PT22-036</v>
          </cell>
          <cell r="D356" t="str">
            <v>LSE</v>
          </cell>
          <cell r="E356" t="str">
            <v>P3</v>
          </cell>
          <cell r="F356" t="str">
            <v>6426 6285 064</v>
          </cell>
          <cell r="G356" t="str">
            <v>G100C4KW</v>
          </cell>
          <cell r="H356" t="str">
            <v>G100C_BASE MIDDLE C</v>
          </cell>
          <cell r="I356" t="str">
            <v>6426 6285 064</v>
          </cell>
          <cell r="K356">
            <v>1</v>
          </cell>
        </row>
        <row r="357">
          <cell r="C357" t="str">
            <v>PT22-038</v>
          </cell>
          <cell r="D357" t="str">
            <v>LSE</v>
          </cell>
          <cell r="E357" t="str">
            <v>P1</v>
          </cell>
          <cell r="F357" t="str">
            <v>6461 6285 213</v>
          </cell>
          <cell r="G357" t="str">
            <v>G100C4KW</v>
          </cell>
          <cell r="H357" t="str">
            <v>G100C_COVER POWER C</v>
          </cell>
          <cell r="I357" t="str">
            <v>6461 6285 213</v>
          </cell>
          <cell r="K357">
            <v>1</v>
          </cell>
        </row>
        <row r="358">
          <cell r="C358" t="str">
            <v>PT22-037</v>
          </cell>
          <cell r="D358" t="str">
            <v>LSE</v>
          </cell>
          <cell r="E358" t="str">
            <v>P1</v>
          </cell>
          <cell r="F358" t="str">
            <v>6461 6285 212</v>
          </cell>
          <cell r="G358" t="str">
            <v>G100C4KW</v>
          </cell>
          <cell r="H358" t="str">
            <v>G100C_COVER FAN C</v>
          </cell>
          <cell r="I358" t="str">
            <v>6461 6285 212</v>
          </cell>
          <cell r="K358">
            <v>1</v>
          </cell>
        </row>
        <row r="359">
          <cell r="C359" t="str">
            <v>PT22-039</v>
          </cell>
          <cell r="D359" t="str">
            <v>LSE</v>
          </cell>
          <cell r="E359" t="str">
            <v>P1</v>
          </cell>
          <cell r="F359" t="str">
            <v>6461 6285 214</v>
          </cell>
          <cell r="G359" t="str">
            <v>G100C4KW</v>
          </cell>
          <cell r="H359" t="str">
            <v>G100C_COVER VENT C</v>
          </cell>
          <cell r="I359" t="str">
            <v>6461 6285 214</v>
          </cell>
          <cell r="K359">
            <v>1</v>
          </cell>
        </row>
        <row r="360">
          <cell r="C360" t="str">
            <v>PT22-040</v>
          </cell>
          <cell r="D360" t="str">
            <v>LSE</v>
          </cell>
          <cell r="E360" t="str">
            <v>P1</v>
          </cell>
          <cell r="F360" t="str">
            <v>6426 6285 065</v>
          </cell>
          <cell r="G360" t="str">
            <v>G100C4KW</v>
          </cell>
          <cell r="H360" t="str">
            <v>G100C_BASE DIN RAIL C</v>
          </cell>
          <cell r="I360" t="str">
            <v>6426 6285 065</v>
          </cell>
          <cell r="K360">
            <v>1</v>
          </cell>
        </row>
        <row r="361">
          <cell r="C361" t="str">
            <v>PT22-041</v>
          </cell>
          <cell r="D361" t="str">
            <v>LSE</v>
          </cell>
          <cell r="E361" t="str">
            <v>P3</v>
          </cell>
          <cell r="F361" t="str">
            <v>5626 6285 007</v>
          </cell>
          <cell r="G361" t="str">
            <v>G100C4KW</v>
          </cell>
          <cell r="H361" t="str">
            <v>G100C_Warp Jig_Body case C</v>
          </cell>
          <cell r="I361" t="str">
            <v>5626 6285 007</v>
          </cell>
          <cell r="K361">
            <v>1</v>
          </cell>
        </row>
        <row r="362">
          <cell r="C362" t="str">
            <v>PT22-042</v>
          </cell>
          <cell r="D362" t="str">
            <v>LSE</v>
          </cell>
          <cell r="E362" t="str">
            <v>P3</v>
          </cell>
          <cell r="F362" t="str">
            <v>5626 6285 008</v>
          </cell>
          <cell r="G362" t="str">
            <v>G100C4KW</v>
          </cell>
          <cell r="H362" t="str">
            <v>G100C_Warp Jig_Power cover C</v>
          </cell>
          <cell r="I362" t="str">
            <v>5626 6285 008</v>
          </cell>
          <cell r="K362">
            <v>1</v>
          </cell>
        </row>
        <row r="363">
          <cell r="C363" t="str">
            <v>PTTM17-070</v>
          </cell>
          <cell r="D363" t="str">
            <v>PANASONIC MPU</v>
          </cell>
          <cell r="E363" t="str">
            <v>P3</v>
          </cell>
          <cell r="F363" t="str">
            <v>PMXF0012ZA#10</v>
          </cell>
          <cell r="G363" t="str">
            <v>UDQF5ZC02CKS</v>
          </cell>
          <cell r="H363" t="str">
            <v>FAN ASSEMBLY</v>
          </cell>
          <cell r="I363" t="str">
            <v>PMXF0012ZA</v>
          </cell>
          <cell r="J363" t="str">
            <v>#10</v>
          </cell>
          <cell r="K363">
            <v>4</v>
          </cell>
        </row>
        <row r="364">
          <cell r="C364" t="str">
            <v>PTTM18-043</v>
          </cell>
          <cell r="D364" t="str">
            <v>PANASONIC MPU</v>
          </cell>
          <cell r="E364" t="str">
            <v>P3</v>
          </cell>
          <cell r="F364" t="str">
            <v>PMXF0012ZA#11</v>
          </cell>
          <cell r="G364" t="str">
            <v>UDQF5ZC02CKS</v>
          </cell>
          <cell r="H364" t="str">
            <v>FAN ASSEMBLY</v>
          </cell>
          <cell r="I364" t="str">
            <v>PMXF0012ZA</v>
          </cell>
          <cell r="J364" t="str">
            <v>#11</v>
          </cell>
          <cell r="K364">
            <v>4</v>
          </cell>
        </row>
        <row r="365">
          <cell r="C365" t="str">
            <v>PTTM18-063</v>
          </cell>
          <cell r="D365" t="str">
            <v>PANASONIC MPU</v>
          </cell>
          <cell r="E365" t="str">
            <v>P3</v>
          </cell>
          <cell r="F365" t="str">
            <v>PMXF0012ZA#12</v>
          </cell>
          <cell r="G365" t="str">
            <v>UDQF5ZC02CKS</v>
          </cell>
          <cell r="H365" t="str">
            <v>FAN ASSEMBLY</v>
          </cell>
          <cell r="I365" t="str">
            <v>PMXF0012ZA</v>
          </cell>
          <cell r="J365" t="str">
            <v>#12</v>
          </cell>
          <cell r="K365">
            <v>4</v>
          </cell>
        </row>
        <row r="366">
          <cell r="C366" t="str">
            <v>PTTM19-029</v>
          </cell>
          <cell r="D366" t="str">
            <v>PANASONIC MPU</v>
          </cell>
          <cell r="E366" t="str">
            <v>P3</v>
          </cell>
          <cell r="F366" t="str">
            <v>PMXF0012ZA#14</v>
          </cell>
          <cell r="G366" t="str">
            <v>UDQF5ZC02CKS</v>
          </cell>
          <cell r="H366" t="str">
            <v>FAN ASSEMBLY</v>
          </cell>
          <cell r="I366" t="str">
            <v>PMXF0012ZA</v>
          </cell>
          <cell r="J366" t="str">
            <v>#14</v>
          </cell>
          <cell r="K366">
            <v>4</v>
          </cell>
        </row>
        <row r="367">
          <cell r="C367" t="str">
            <v>PTTM20-009</v>
          </cell>
          <cell r="D367" t="str">
            <v>PANASONIC MPU</v>
          </cell>
          <cell r="E367" t="str">
            <v>P3</v>
          </cell>
          <cell r="F367" t="str">
            <v>PMXF0012ZA#15</v>
          </cell>
          <cell r="G367" t="str">
            <v>UDQF5ZC05CKS</v>
          </cell>
          <cell r="H367" t="str">
            <v>FAN ASSEMBLY</v>
          </cell>
          <cell r="I367" t="str">
            <v>PMXF0012ZA</v>
          </cell>
          <cell r="J367" t="str">
            <v>#15</v>
          </cell>
          <cell r="K367">
            <v>4</v>
          </cell>
        </row>
        <row r="368">
          <cell r="C368" t="str">
            <v>PTTM16-006</v>
          </cell>
          <cell r="D368" t="str">
            <v>PANASONIC MPU</v>
          </cell>
          <cell r="E368" t="str">
            <v>P3</v>
          </cell>
          <cell r="F368" t="str">
            <v>PMXF0012ZA#6</v>
          </cell>
          <cell r="G368" t="str">
            <v>UDQF5ZC02CKS</v>
          </cell>
          <cell r="H368" t="str">
            <v>FAN ASSEMBLY - NG APPEARANCE  DIMENSION AND VIBRATION</v>
          </cell>
          <cell r="I368" t="str">
            <v>PMXF0012ZA</v>
          </cell>
          <cell r="J368" t="str">
            <v>#6</v>
          </cell>
          <cell r="K368">
            <v>4</v>
          </cell>
        </row>
        <row r="369">
          <cell r="C369" t="str">
            <v>PTTM17-030</v>
          </cell>
          <cell r="D369" t="str">
            <v>PANASONIC MPU</v>
          </cell>
          <cell r="E369" t="str">
            <v>P3</v>
          </cell>
          <cell r="F369" t="str">
            <v>PMXF0012ZA#8</v>
          </cell>
          <cell r="G369" t="str">
            <v>UDQF5ZC02CKS</v>
          </cell>
          <cell r="H369" t="str">
            <v>FAN ASSEMBLY</v>
          </cell>
          <cell r="I369" t="str">
            <v>PMXF0012ZA</v>
          </cell>
          <cell r="J369" t="str">
            <v>#8</v>
          </cell>
          <cell r="K369">
            <v>4</v>
          </cell>
        </row>
        <row r="370">
          <cell r="C370" t="str">
            <v>PTTM17-064</v>
          </cell>
          <cell r="D370" t="str">
            <v>PANASONIC MPU</v>
          </cell>
          <cell r="E370" t="str">
            <v>P3</v>
          </cell>
          <cell r="F370" t="str">
            <v>PMXF0012ZA#9</v>
          </cell>
          <cell r="G370" t="str">
            <v>UDQF5ZC02CKS</v>
          </cell>
          <cell r="H370" t="str">
            <v>FAN ASSEMBLY</v>
          </cell>
          <cell r="I370" t="str">
            <v>PMXF0012ZA</v>
          </cell>
          <cell r="J370" t="str">
            <v>#9</v>
          </cell>
          <cell r="K370">
            <v>4</v>
          </cell>
        </row>
        <row r="371">
          <cell r="C371" t="str">
            <v>PTTM14-025</v>
          </cell>
          <cell r="D371" t="str">
            <v>PANASONIC MPU</v>
          </cell>
          <cell r="E371" t="str">
            <v>P3</v>
          </cell>
          <cell r="F371" t="str">
            <v>PMXF0014ZA#1</v>
          </cell>
          <cell r="G371" t="str">
            <v>UDQF45C02-VR</v>
          </cell>
          <cell r="H371" t="str">
            <v>FAN ASSEMBLY</v>
          </cell>
          <cell r="I371" t="str">
            <v>PMXF0014ZA</v>
          </cell>
          <cell r="J371" t="str">
            <v>#1</v>
          </cell>
          <cell r="K371">
            <v>4</v>
          </cell>
        </row>
        <row r="372">
          <cell r="C372" t="str">
            <v>PTTM17-066</v>
          </cell>
          <cell r="D372" t="str">
            <v>PANASONIC MPU</v>
          </cell>
          <cell r="E372" t="str">
            <v>P3</v>
          </cell>
          <cell r="F372" t="str">
            <v>PMXF0014ZA#2</v>
          </cell>
          <cell r="G372" t="str">
            <v>UDQF45C02-VR</v>
          </cell>
          <cell r="H372" t="str">
            <v>FAN ASSEMBLY</v>
          </cell>
          <cell r="I372" t="str">
            <v>PMXF0014ZA</v>
          </cell>
          <cell r="J372" t="str">
            <v>#2</v>
          </cell>
          <cell r="K372">
            <v>4</v>
          </cell>
        </row>
        <row r="373">
          <cell r="C373" t="str">
            <v>PTTM20-010</v>
          </cell>
          <cell r="D373" t="str">
            <v>PANASONIC MPU</v>
          </cell>
          <cell r="E373" t="str">
            <v>P3</v>
          </cell>
          <cell r="F373" t="str">
            <v>PMXF0016ZA#10</v>
          </cell>
          <cell r="G373" t="str">
            <v>UDQF5ZC06CKS</v>
          </cell>
          <cell r="H373" t="str">
            <v>FAN ASSEMBLY - HOLD DUE TO VIBRATION</v>
          </cell>
          <cell r="I373" t="str">
            <v>PMXF0016ZA</v>
          </cell>
          <cell r="J373" t="str">
            <v>#10</v>
          </cell>
          <cell r="K373">
            <v>4</v>
          </cell>
        </row>
        <row r="374">
          <cell r="C374" t="str">
            <v>PTTM21-012</v>
          </cell>
          <cell r="D374" t="str">
            <v>PANASONIC MPU</v>
          </cell>
          <cell r="E374" t="str">
            <v>P3</v>
          </cell>
          <cell r="F374" t="str">
            <v>PMXF0016ZA#11</v>
          </cell>
          <cell r="G374" t="str">
            <v>UDQF5JC11CSL</v>
          </cell>
          <cell r="H374" t="str">
            <v>FAN ASSEMBLY - HOLD BALANCE ISSUE</v>
          </cell>
          <cell r="I374" t="str">
            <v>PMXF0016ZA</v>
          </cell>
          <cell r="J374" t="str">
            <v>#11</v>
          </cell>
          <cell r="K374">
            <v>4</v>
          </cell>
        </row>
        <row r="375">
          <cell r="C375" t="str">
            <v>PTTM22-043</v>
          </cell>
          <cell r="D375" t="str">
            <v>PANASONIC MPU</v>
          </cell>
          <cell r="E375" t="str">
            <v>P3</v>
          </cell>
          <cell r="F375" t="str">
            <v>PMXF0016ZA#12</v>
          </cell>
          <cell r="G375" t="str">
            <v>UDQF5JC11CSL</v>
          </cell>
          <cell r="H375" t="str">
            <v>FAN ASSEMBLY</v>
          </cell>
          <cell r="I375" t="str">
            <v>PMXF0016ZA</v>
          </cell>
          <cell r="J375" t="str">
            <v>#12</v>
          </cell>
          <cell r="K375">
            <v>4</v>
          </cell>
        </row>
        <row r="376">
          <cell r="C376" t="str">
            <v>PTTM17-067</v>
          </cell>
          <cell r="D376" t="str">
            <v>PANASONIC MPU</v>
          </cell>
          <cell r="E376" t="str">
            <v>P3</v>
          </cell>
          <cell r="F376" t="str">
            <v>PMXF0016ZA#4</v>
          </cell>
          <cell r="G376" t="str">
            <v>UDQF5JC11CSL</v>
          </cell>
          <cell r="H376" t="str">
            <v>FAN ASSEMBLY - HOLD NG DIMENSION</v>
          </cell>
          <cell r="I376" t="str">
            <v>PMXF0016ZA</v>
          </cell>
          <cell r="J376" t="str">
            <v>#4</v>
          </cell>
          <cell r="K376">
            <v>4</v>
          </cell>
        </row>
        <row r="377">
          <cell r="C377" t="str">
            <v>PTTM17-069</v>
          </cell>
          <cell r="D377" t="str">
            <v>PANASONIC MPU</v>
          </cell>
          <cell r="E377" t="str">
            <v>P3</v>
          </cell>
          <cell r="F377" t="str">
            <v>PMXF0016ZA#5</v>
          </cell>
          <cell r="G377" t="str">
            <v>UDQF5JC11CSL</v>
          </cell>
          <cell r="H377" t="str">
            <v>FAN ASSEMBLY -ON HOLD BY MPU</v>
          </cell>
          <cell r="I377" t="str">
            <v>PMXF0016ZA</v>
          </cell>
          <cell r="J377" t="str">
            <v>#5</v>
          </cell>
          <cell r="K377">
            <v>4</v>
          </cell>
        </row>
        <row r="378">
          <cell r="C378" t="str">
            <v>PTTM18-025</v>
          </cell>
          <cell r="D378" t="str">
            <v>PANASONIC MPU</v>
          </cell>
          <cell r="E378" t="str">
            <v>P3</v>
          </cell>
          <cell r="F378" t="str">
            <v>PMXF0016ZA#6</v>
          </cell>
          <cell r="G378" t="str">
            <v>UDQF5JC11CSL</v>
          </cell>
          <cell r="H378" t="str">
            <v>FAN ASSEMBLY-HOLD DUE TO VIBRATION ISSUE</v>
          </cell>
          <cell r="I378" t="str">
            <v>PMXF0016ZA</v>
          </cell>
          <cell r="J378" t="str">
            <v>#6</v>
          </cell>
          <cell r="K378">
            <v>4</v>
          </cell>
        </row>
        <row r="379">
          <cell r="C379" t="str">
            <v>PTTM18-047</v>
          </cell>
          <cell r="D379" t="str">
            <v>PANASONIC MPU</v>
          </cell>
          <cell r="E379" t="str">
            <v>P3</v>
          </cell>
          <cell r="F379" t="str">
            <v>PMXF0016ZA#7</v>
          </cell>
          <cell r="G379" t="str">
            <v>UDQF5JC11CSL</v>
          </cell>
          <cell r="H379" t="str">
            <v>FAN ASSEMBLY</v>
          </cell>
          <cell r="I379" t="str">
            <v>PMXF0016ZA</v>
          </cell>
          <cell r="J379" t="str">
            <v>#7</v>
          </cell>
          <cell r="K379">
            <v>4</v>
          </cell>
        </row>
        <row r="380">
          <cell r="C380" t="str">
            <v>PTTM18-070</v>
          </cell>
          <cell r="D380" t="str">
            <v>PANASONIC MPU</v>
          </cell>
          <cell r="E380" t="str">
            <v>P3</v>
          </cell>
          <cell r="F380" t="str">
            <v>PMXF0016ZA#8</v>
          </cell>
          <cell r="G380" t="str">
            <v>UDQF5JC11CSL</v>
          </cell>
          <cell r="H380" t="str">
            <v>FAN ASSEMBLY</v>
          </cell>
          <cell r="I380" t="str">
            <v>PMXF0016ZA</v>
          </cell>
          <cell r="J380" t="str">
            <v>#8</v>
          </cell>
          <cell r="K380">
            <v>4</v>
          </cell>
        </row>
        <row r="381">
          <cell r="C381" t="str">
            <v>PTTM19-034</v>
          </cell>
          <cell r="D381" t="str">
            <v>PANASONIC MPU</v>
          </cell>
          <cell r="E381" t="str">
            <v>P3</v>
          </cell>
          <cell r="F381" t="str">
            <v>PMXF0016ZA#9</v>
          </cell>
          <cell r="G381" t="str">
            <v>UDQF5JC11CSL</v>
          </cell>
          <cell r="H381" t="str">
            <v>FAN ASSEMBLY</v>
          </cell>
          <cell r="I381" t="str">
            <v>PMXF0016ZA</v>
          </cell>
          <cell r="J381" t="str">
            <v>#9</v>
          </cell>
          <cell r="K381">
            <v>4</v>
          </cell>
        </row>
        <row r="382">
          <cell r="C382" t="str">
            <v>PTTM17-068</v>
          </cell>
          <cell r="D382" t="str">
            <v>PANASONIC MPU</v>
          </cell>
          <cell r="E382" t="str">
            <v>P3</v>
          </cell>
          <cell r="F382" t="str">
            <v>PMXF0019ZA#3</v>
          </cell>
          <cell r="G382" t="str">
            <v>UDQF56C02CVL</v>
          </cell>
          <cell r="H382" t="str">
            <v>FAN ASSEMBLY</v>
          </cell>
          <cell r="I382" t="str">
            <v>PMXF0019ZA</v>
          </cell>
          <cell r="J382" t="str">
            <v>#3</v>
          </cell>
          <cell r="K382">
            <v>4</v>
          </cell>
        </row>
        <row r="383">
          <cell r="C383" t="str">
            <v>PTTM18-005</v>
          </cell>
          <cell r="D383" t="str">
            <v>PANASONIC MPU</v>
          </cell>
          <cell r="E383" t="str">
            <v>P3</v>
          </cell>
          <cell r="F383" t="str">
            <v>PMXF0019ZA#4</v>
          </cell>
          <cell r="G383" t="str">
            <v>UDQF56C02CVL</v>
          </cell>
          <cell r="H383" t="str">
            <v>FAN ASSEMBLY</v>
          </cell>
          <cell r="I383" t="str">
            <v>PMXF0019ZA</v>
          </cell>
          <cell r="J383" t="str">
            <v>#4</v>
          </cell>
          <cell r="K383">
            <v>4</v>
          </cell>
        </row>
        <row r="384">
          <cell r="C384" t="str">
            <v>PTTM18-084</v>
          </cell>
          <cell r="D384" t="str">
            <v>PANASONIC MPU</v>
          </cell>
          <cell r="E384" t="str">
            <v>P3</v>
          </cell>
          <cell r="F384" t="str">
            <v>PMXF0019ZA#5</v>
          </cell>
          <cell r="G384" t="str">
            <v>UDQF56C02CVL</v>
          </cell>
          <cell r="H384" t="str">
            <v>FAN ASSEMBLY</v>
          </cell>
          <cell r="I384" t="str">
            <v>PMXF0019ZA</v>
          </cell>
          <cell r="J384" t="str">
            <v>#5</v>
          </cell>
          <cell r="K384">
            <v>4</v>
          </cell>
        </row>
        <row r="385">
          <cell r="C385" t="str">
            <v>PTTM20-016</v>
          </cell>
          <cell r="D385" t="str">
            <v>PANASONIC MPU</v>
          </cell>
          <cell r="E385" t="str">
            <v>P3</v>
          </cell>
          <cell r="F385" t="str">
            <v>PMXF0019ZA#6</v>
          </cell>
          <cell r="G385" t="str">
            <v>UDQF56C02CVL</v>
          </cell>
          <cell r="H385" t="str">
            <v>FAN ASSEMBLY</v>
          </cell>
          <cell r="I385" t="str">
            <v>PMXF0019ZA</v>
          </cell>
          <cell r="J385" t="str">
            <v>#6</v>
          </cell>
          <cell r="K385">
            <v>4</v>
          </cell>
        </row>
        <row r="386">
          <cell r="C386" t="str">
            <v>PTTM21-085</v>
          </cell>
          <cell r="D386" t="str">
            <v>PANASONIC MPU</v>
          </cell>
          <cell r="E386" t="str">
            <v>P3</v>
          </cell>
          <cell r="F386" t="str">
            <v>PMXF0019ZA#7</v>
          </cell>
          <cell r="G386" t="str">
            <v>UDQF56C02CVL</v>
          </cell>
          <cell r="H386" t="str">
            <v>FAN ASSEMBLY</v>
          </cell>
          <cell r="I386" t="str">
            <v>PMXF0019ZA</v>
          </cell>
          <cell r="J386" t="str">
            <v>#7</v>
          </cell>
          <cell r="K386">
            <v>4</v>
          </cell>
        </row>
        <row r="387">
          <cell r="C387" t="str">
            <v>PTTM19-013</v>
          </cell>
          <cell r="D387" t="str">
            <v>PANASONIC MPU</v>
          </cell>
          <cell r="E387" t="str">
            <v>P3</v>
          </cell>
          <cell r="F387" t="str">
            <v>PMXF0026ZA#1</v>
          </cell>
          <cell r="G387" t="str">
            <v>UDQF54C14CET</v>
          </cell>
          <cell r="H387" t="str">
            <v>FAN ASSEMBLY</v>
          </cell>
          <cell r="I387" t="str">
            <v>PMXF0026ZA</v>
          </cell>
          <cell r="J387" t="str">
            <v>#1</v>
          </cell>
          <cell r="K387">
            <v>4</v>
          </cell>
        </row>
        <row r="388">
          <cell r="C388" t="str">
            <v>PTTM20-001</v>
          </cell>
          <cell r="D388" t="str">
            <v>PANASONIC MPU</v>
          </cell>
          <cell r="E388" t="str">
            <v>P3</v>
          </cell>
          <cell r="F388" t="str">
            <v>PMXF0027ZA#1</v>
          </cell>
          <cell r="G388" t="str">
            <v>UDQF54C27CHS</v>
          </cell>
          <cell r="H388" t="str">
            <v>FAN ASSEMBLY</v>
          </cell>
          <cell r="I388" t="str">
            <v>PMXF0027ZA</v>
          </cell>
          <cell r="J388" t="str">
            <v>#1</v>
          </cell>
          <cell r="K388">
            <v>4</v>
          </cell>
        </row>
        <row r="389">
          <cell r="C389" t="str">
            <v>PTTM19-062</v>
          </cell>
          <cell r="D389" t="str">
            <v>PANASONIC MPU</v>
          </cell>
          <cell r="E389" t="str">
            <v>P3</v>
          </cell>
          <cell r="F389" t="str">
            <v>PMXF0029ZA#1</v>
          </cell>
          <cell r="G389" t="str">
            <v>UDQFZ5C01CET</v>
          </cell>
          <cell r="H389" t="str">
            <v>FAN ASSEMBLY</v>
          </cell>
          <cell r="I389" t="str">
            <v>PMXF0029ZA</v>
          </cell>
          <cell r="J389" t="str">
            <v>#1</v>
          </cell>
          <cell r="K389">
            <v>4</v>
          </cell>
        </row>
        <row r="390">
          <cell r="C390" t="str">
            <v>PTTM20-017</v>
          </cell>
          <cell r="D390" t="str">
            <v>PANASONIC MPU</v>
          </cell>
          <cell r="E390" t="str">
            <v>P3</v>
          </cell>
          <cell r="F390" t="str">
            <v>PMXF0030ZA#1</v>
          </cell>
          <cell r="G390" t="str">
            <v>UDQFEEH01C</v>
          </cell>
          <cell r="H390" t="str">
            <v>FAN ASSEMBLY</v>
          </cell>
          <cell r="I390" t="str">
            <v>PMXF0030ZA</v>
          </cell>
          <cell r="J390" t="str">
            <v>#1</v>
          </cell>
          <cell r="K390">
            <v>4</v>
          </cell>
        </row>
        <row r="391">
          <cell r="C391" t="str">
            <v>PTTM22-004</v>
          </cell>
          <cell r="D391" t="str">
            <v>PANASONIC MPU</v>
          </cell>
          <cell r="E391" t="str">
            <v>P3</v>
          </cell>
          <cell r="F391" t="str">
            <v>PMXF0030ZA#2</v>
          </cell>
          <cell r="G391" t="str">
            <v>UDQFEEH01C</v>
          </cell>
          <cell r="H391" t="str">
            <v>FAN ASSEMBLY</v>
          </cell>
          <cell r="I391" t="str">
            <v>PMXF0030ZA</v>
          </cell>
          <cell r="J391" t="str">
            <v>#2</v>
          </cell>
          <cell r="K391">
            <v>4</v>
          </cell>
        </row>
        <row r="392">
          <cell r="C392" t="str">
            <v>PTTM21-111</v>
          </cell>
          <cell r="D392" t="str">
            <v>PANASONIC MPU</v>
          </cell>
          <cell r="E392" t="str">
            <v>P3</v>
          </cell>
          <cell r="F392" t="str">
            <v>PMXF0031ZA#1</v>
          </cell>
          <cell r="G392" t="str">
            <v>UDQF54C41-HS</v>
          </cell>
          <cell r="H392" t="str">
            <v>FAN ASSEMBLY</v>
          </cell>
          <cell r="I392" t="str">
            <v>PMXF0031ZA</v>
          </cell>
          <cell r="J392" t="str">
            <v>#1</v>
          </cell>
        </row>
        <row r="393">
          <cell r="C393" t="str">
            <v>PTTM21-112</v>
          </cell>
          <cell r="D393" t="str">
            <v>PANASONIC MPU</v>
          </cell>
          <cell r="E393" t="str">
            <v>P3</v>
          </cell>
          <cell r="F393" t="str">
            <v>PMXF0033ZA#1</v>
          </cell>
          <cell r="G393" t="str">
            <v>UDQF54C16-ET</v>
          </cell>
          <cell r="H393" t="str">
            <v>FAN ASSEMBLY</v>
          </cell>
          <cell r="I393" t="str">
            <v>PMXF0033ZA</v>
          </cell>
          <cell r="J393" t="str">
            <v>#1</v>
          </cell>
        </row>
        <row r="394">
          <cell r="C394" t="str">
            <v>PTTM17-065</v>
          </cell>
          <cell r="D394" t="str">
            <v>PANASONIC MPU</v>
          </cell>
          <cell r="E394" t="str">
            <v>P3</v>
          </cell>
          <cell r="F394" t="str">
            <v>PMYF0016ZB#10</v>
          </cell>
          <cell r="G394" t="str">
            <v>UDQF5ZC02CKS</v>
          </cell>
          <cell r="H394" t="str">
            <v>FRAME ASSEMBLY</v>
          </cell>
          <cell r="I394" t="str">
            <v>PMYF0016ZB</v>
          </cell>
          <cell r="J394" t="str">
            <v>#10</v>
          </cell>
          <cell r="K394">
            <v>4</v>
          </cell>
        </row>
        <row r="395">
          <cell r="C395" t="str">
            <v>PTTM18-042</v>
          </cell>
          <cell r="D395" t="str">
            <v>PANASONIC MPU</v>
          </cell>
          <cell r="E395" t="str">
            <v>P3</v>
          </cell>
          <cell r="F395" t="str">
            <v>PMYF0016ZB#11</v>
          </cell>
          <cell r="G395" t="str">
            <v>UDQF5ZC02CKS</v>
          </cell>
          <cell r="H395" t="str">
            <v>FRAME ASSEMBLY</v>
          </cell>
          <cell r="I395" t="str">
            <v>PMYF0016ZB</v>
          </cell>
          <cell r="J395" t="str">
            <v>#11</v>
          </cell>
          <cell r="K395">
            <v>4</v>
          </cell>
        </row>
        <row r="396">
          <cell r="C396" t="str">
            <v>PTTM18-069</v>
          </cell>
          <cell r="D396" t="str">
            <v>PANASONIC MPU</v>
          </cell>
          <cell r="E396" t="str">
            <v>P3</v>
          </cell>
          <cell r="F396" t="str">
            <v>PMYF0016ZB#12</v>
          </cell>
          <cell r="G396" t="str">
            <v>UDQF5ZC02CKS</v>
          </cell>
          <cell r="H396" t="str">
            <v>FRAME ASSEMBLY</v>
          </cell>
          <cell r="I396" t="str">
            <v>PMYF0016ZB</v>
          </cell>
          <cell r="J396" t="str">
            <v>#12</v>
          </cell>
          <cell r="K396">
            <v>4</v>
          </cell>
        </row>
        <row r="397">
          <cell r="C397" t="str">
            <v>PTTM19-032</v>
          </cell>
          <cell r="D397" t="str">
            <v>PANASONIC MPU</v>
          </cell>
          <cell r="E397" t="str">
            <v>P3</v>
          </cell>
          <cell r="F397" t="str">
            <v>PMYF0016ZB#14</v>
          </cell>
          <cell r="G397" t="str">
            <v>UDQF5ZC02CKS</v>
          </cell>
          <cell r="H397" t="str">
            <v>FRAME ASSEMBLY</v>
          </cell>
          <cell r="I397" t="str">
            <v>PMYF0016ZB</v>
          </cell>
          <cell r="J397" t="str">
            <v>#14</v>
          </cell>
          <cell r="K397">
            <v>4</v>
          </cell>
        </row>
        <row r="398">
          <cell r="C398" t="str">
            <v>PTTM20-003</v>
          </cell>
          <cell r="D398" t="str">
            <v>PANASONIC MPU</v>
          </cell>
          <cell r="E398" t="str">
            <v>P3</v>
          </cell>
          <cell r="F398" t="str">
            <v>PMYF0016ZB#15</v>
          </cell>
          <cell r="G398" t="str">
            <v>UDQF5ZC02CKS</v>
          </cell>
          <cell r="H398" t="str">
            <v>FRAME ASSEMBLY</v>
          </cell>
          <cell r="I398" t="str">
            <v>PMYF0016ZB</v>
          </cell>
          <cell r="J398" t="str">
            <v>#15</v>
          </cell>
          <cell r="K398">
            <v>4</v>
          </cell>
        </row>
        <row r="399">
          <cell r="C399" t="str">
            <v>PTTM16-005</v>
          </cell>
          <cell r="D399" t="str">
            <v>PANASONIC MPU</v>
          </cell>
          <cell r="E399" t="str">
            <v>P3</v>
          </cell>
          <cell r="F399" t="str">
            <v>PMYF0016ZB#6</v>
          </cell>
          <cell r="G399" t="str">
            <v>UDQF5ZC02CKS</v>
          </cell>
          <cell r="H399" t="str">
            <v>FRAME ASSEMBLY - NG APPEARANCE CANNOT PROCEED TO MP</v>
          </cell>
          <cell r="I399" t="str">
            <v>PMYF0016ZB</v>
          </cell>
          <cell r="J399" t="str">
            <v>#6</v>
          </cell>
          <cell r="K399">
            <v>4</v>
          </cell>
        </row>
        <row r="400">
          <cell r="C400" t="str">
            <v>PTTM16-008</v>
          </cell>
          <cell r="D400" t="str">
            <v>PANASONIC MPU</v>
          </cell>
          <cell r="E400" t="str">
            <v>P3</v>
          </cell>
          <cell r="F400" t="str">
            <v>PMYF0016ZB#7</v>
          </cell>
          <cell r="G400" t="str">
            <v>UDQF5ZC02CKS</v>
          </cell>
          <cell r="H400" t="str">
            <v>FRAME ASSEMBLY - NG APPEARANCE CANNOT PROCEED TO MP</v>
          </cell>
          <cell r="I400" t="str">
            <v>PMYF0016ZB</v>
          </cell>
          <cell r="J400" t="str">
            <v>#7</v>
          </cell>
          <cell r="K400">
            <v>4</v>
          </cell>
        </row>
        <row r="401">
          <cell r="C401" t="str">
            <v>PTTM17-031</v>
          </cell>
          <cell r="D401" t="str">
            <v>PANASONIC MPU</v>
          </cell>
          <cell r="E401" t="str">
            <v>P3</v>
          </cell>
          <cell r="F401" t="str">
            <v>PMYF0016ZB#8</v>
          </cell>
          <cell r="G401" t="str">
            <v>UDQF5ZC02CKS</v>
          </cell>
          <cell r="H401" t="str">
            <v>FRAME ASSEMBLY - NG APPEARANCE CANNOT PROCEED TO MP</v>
          </cell>
          <cell r="I401" t="str">
            <v>PMYF0016ZB</v>
          </cell>
          <cell r="J401" t="str">
            <v>#8</v>
          </cell>
          <cell r="K401">
            <v>4</v>
          </cell>
        </row>
        <row r="402">
          <cell r="C402" t="str">
            <v>PTTM17-052</v>
          </cell>
          <cell r="D402" t="str">
            <v>PANASONIC MPU</v>
          </cell>
          <cell r="E402" t="str">
            <v>P3</v>
          </cell>
          <cell r="F402" t="str">
            <v>PMYF0016ZB#9</v>
          </cell>
          <cell r="G402" t="str">
            <v>UDQF5ZC02CKS</v>
          </cell>
          <cell r="H402" t="str">
            <v>FRAME ASSEMBLY</v>
          </cell>
          <cell r="I402" t="str">
            <v>PMYF0016ZB</v>
          </cell>
          <cell r="J402" t="str">
            <v>#9</v>
          </cell>
          <cell r="K402">
            <v>4</v>
          </cell>
        </row>
        <row r="403">
          <cell r="C403" t="str">
            <v>PT16-005</v>
          </cell>
          <cell r="D403" t="str">
            <v>PANASONIC MPU</v>
          </cell>
          <cell r="E403" t="str">
            <v>P3</v>
          </cell>
          <cell r="F403" t="str">
            <v>PMYF0022ZB#3</v>
          </cell>
          <cell r="G403" t="str">
            <v>UDQF5JC11CSL</v>
          </cell>
          <cell r="H403" t="str">
            <v>FRAME ASSEMBLY</v>
          </cell>
          <cell r="I403" t="str">
            <v>PMYF0022ZB</v>
          </cell>
          <cell r="J403" t="str">
            <v>#3</v>
          </cell>
          <cell r="K403">
            <v>4</v>
          </cell>
        </row>
        <row r="404">
          <cell r="C404" t="str">
            <v>PT17-013</v>
          </cell>
          <cell r="D404" t="str">
            <v>PANASONIC MPU</v>
          </cell>
          <cell r="E404" t="str">
            <v>P3</v>
          </cell>
          <cell r="F404" t="str">
            <v>PMYF0022ZB#4</v>
          </cell>
          <cell r="G404" t="str">
            <v>UDQF5JC11CSL</v>
          </cell>
          <cell r="H404" t="str">
            <v>FRAME ASSEMBLY</v>
          </cell>
          <cell r="I404" t="str">
            <v>PMYF0022ZB</v>
          </cell>
          <cell r="J404" t="str">
            <v>#4</v>
          </cell>
          <cell r="K404">
            <v>4</v>
          </cell>
        </row>
        <row r="405">
          <cell r="C405" t="str">
            <v>PT17-021</v>
          </cell>
          <cell r="D405" t="str">
            <v>PANASONIC MPU</v>
          </cell>
          <cell r="E405" t="str">
            <v>P3</v>
          </cell>
          <cell r="F405" t="str">
            <v>PMYF0022ZB#5</v>
          </cell>
          <cell r="G405" t="str">
            <v>UDQF5JC11CSL</v>
          </cell>
          <cell r="H405" t="str">
            <v>FRAME ASSEMBLY</v>
          </cell>
          <cell r="I405" t="str">
            <v>PMYF0022ZB</v>
          </cell>
          <cell r="J405" t="str">
            <v>#5</v>
          </cell>
          <cell r="K405">
            <v>4</v>
          </cell>
        </row>
        <row r="406">
          <cell r="C406" t="str">
            <v>PT18-004</v>
          </cell>
          <cell r="D406" t="str">
            <v>PANASONIC MPU</v>
          </cell>
          <cell r="E406" t="str">
            <v>P3</v>
          </cell>
          <cell r="F406" t="str">
            <v>PMYF0022ZB#6</v>
          </cell>
          <cell r="G406" t="str">
            <v>UDQF5JC11CSL</v>
          </cell>
          <cell r="H406" t="str">
            <v>FRAME ASSEMBLY - HOLD BY MPU</v>
          </cell>
          <cell r="I406" t="str">
            <v>PMYF0022ZB</v>
          </cell>
          <cell r="J406" t="str">
            <v>#6</v>
          </cell>
          <cell r="K406">
            <v>4</v>
          </cell>
        </row>
        <row r="407">
          <cell r="C407" t="str">
            <v>PT20-004</v>
          </cell>
          <cell r="D407" t="str">
            <v>PANASONIC MPU</v>
          </cell>
          <cell r="E407" t="str">
            <v>P3</v>
          </cell>
          <cell r="F407" t="str">
            <v>PMYF0022ZB#7</v>
          </cell>
          <cell r="G407" t="str">
            <v>UDQF5JC11CSL</v>
          </cell>
          <cell r="H407" t="str">
            <v>FRAME ASSEMBLY</v>
          </cell>
          <cell r="I407" t="str">
            <v>PMYF0022ZB</v>
          </cell>
          <cell r="J407" t="str">
            <v>#7</v>
          </cell>
          <cell r="K407">
            <v>4</v>
          </cell>
        </row>
        <row r="408">
          <cell r="C408" t="str">
            <v>PTTM14-024</v>
          </cell>
          <cell r="D408" t="str">
            <v>PANASONIC MPU</v>
          </cell>
          <cell r="E408" t="str">
            <v>P3</v>
          </cell>
          <cell r="F408" t="str">
            <v>PMYF0023ZA#1</v>
          </cell>
          <cell r="G408" t="str">
            <v>UDQF45CO2-VR</v>
          </cell>
          <cell r="H408" t="str">
            <v>FRAME ASSEMBLY</v>
          </cell>
          <cell r="I408" t="str">
            <v>PMYF0023ZA</v>
          </cell>
          <cell r="J408" t="str">
            <v>#1</v>
          </cell>
          <cell r="K408">
            <v>2</v>
          </cell>
        </row>
        <row r="409">
          <cell r="C409" t="str">
            <v>PTTM18-072</v>
          </cell>
          <cell r="D409" t="str">
            <v>PANASONIC MPU</v>
          </cell>
          <cell r="E409" t="str">
            <v>P3</v>
          </cell>
          <cell r="F409" t="str">
            <v>PMYF0023ZA#2</v>
          </cell>
          <cell r="G409" t="str">
            <v>UDQF45CO2-VR</v>
          </cell>
          <cell r="H409" t="str">
            <v>FRAME ASSEMBLY</v>
          </cell>
          <cell r="I409" t="str">
            <v>PMYF0023ZA</v>
          </cell>
          <cell r="J409" t="str">
            <v>#2</v>
          </cell>
          <cell r="K409">
            <v>4</v>
          </cell>
        </row>
        <row r="410">
          <cell r="C410" t="str">
            <v>PTTM15-013</v>
          </cell>
          <cell r="D410" t="str">
            <v>PANASONIC MPU</v>
          </cell>
          <cell r="E410" t="str">
            <v>P3</v>
          </cell>
          <cell r="F410" t="str">
            <v>PMYF0025ZA#1</v>
          </cell>
          <cell r="G410" t="str">
            <v>UDQF5ZC01CKS</v>
          </cell>
          <cell r="H410" t="str">
            <v>FRAME ASSEMBLY</v>
          </cell>
          <cell r="I410" t="str">
            <v>PMYF0025ZA</v>
          </cell>
          <cell r="J410" t="str">
            <v>#1</v>
          </cell>
          <cell r="K410">
            <v>4</v>
          </cell>
        </row>
        <row r="411">
          <cell r="C411" t="str">
            <v>PT15-027</v>
          </cell>
          <cell r="D411" t="str">
            <v>PANASONIC MPU</v>
          </cell>
          <cell r="E411" t="str">
            <v>P3</v>
          </cell>
          <cell r="F411" t="str">
            <v>PMYF0028ZA#1</v>
          </cell>
          <cell r="G411" t="str">
            <v>UDQF4EH46-FT</v>
          </cell>
          <cell r="H411" t="str">
            <v>FRAME ASSEMBLY</v>
          </cell>
          <cell r="I411" t="str">
            <v>PMYF0028ZA</v>
          </cell>
          <cell r="J411" t="str">
            <v>#1</v>
          </cell>
          <cell r="K411">
            <v>4</v>
          </cell>
        </row>
        <row r="412">
          <cell r="C412" t="str">
            <v>PTTM20-018</v>
          </cell>
          <cell r="D412" t="str">
            <v>PANASONIC MPU</v>
          </cell>
          <cell r="E412" t="str">
            <v>P3</v>
          </cell>
          <cell r="F412" t="str">
            <v>PMYF0028ZA#2</v>
          </cell>
          <cell r="G412" t="str">
            <v>UDQF4EH46-FT</v>
          </cell>
          <cell r="H412" t="str">
            <v>FRAME ASSEMBLY</v>
          </cell>
          <cell r="I412" t="str">
            <v>PMYF0028ZA</v>
          </cell>
          <cell r="J412" t="str">
            <v>#2</v>
          </cell>
          <cell r="K412">
            <v>4</v>
          </cell>
        </row>
        <row r="413">
          <cell r="C413" t="str">
            <v>PTTM22-006</v>
          </cell>
          <cell r="D413" t="str">
            <v>PANASONIC MPU</v>
          </cell>
          <cell r="E413" t="str">
            <v>P3</v>
          </cell>
          <cell r="F413" t="str">
            <v>PMYF0028ZA#3</v>
          </cell>
          <cell r="G413" t="str">
            <v>UDQF4EH46-FT</v>
          </cell>
          <cell r="H413" t="str">
            <v>FRAME ASSEMBLY</v>
          </cell>
          <cell r="I413" t="str">
            <v>PMYF0028ZA</v>
          </cell>
          <cell r="J413" t="str">
            <v>#3</v>
          </cell>
          <cell r="K413">
            <v>4</v>
          </cell>
        </row>
        <row r="414">
          <cell r="C414" t="str">
            <v>PT16-015</v>
          </cell>
          <cell r="D414" t="str">
            <v>PANASONIC MPU</v>
          </cell>
          <cell r="E414" t="str">
            <v>P3</v>
          </cell>
          <cell r="F414" t="str">
            <v>PMYF0032ZA#1</v>
          </cell>
          <cell r="G414" t="str">
            <v>UDQF5ZC21CSL</v>
          </cell>
          <cell r="H414" t="str">
            <v>FRAME ASSEMBLY</v>
          </cell>
          <cell r="I414" t="str">
            <v>PMYF0032ZA</v>
          </cell>
          <cell r="J414" t="str">
            <v>#1</v>
          </cell>
          <cell r="K414">
            <v>4</v>
          </cell>
        </row>
        <row r="415">
          <cell r="C415" t="str">
            <v>PTTM20-015</v>
          </cell>
          <cell r="D415" t="str">
            <v>PANASONIC MPU</v>
          </cell>
          <cell r="E415" t="str">
            <v>P3</v>
          </cell>
          <cell r="F415" t="str">
            <v>PMYF0040ZA#1</v>
          </cell>
          <cell r="G415" t="str">
            <v>UDQFEEH01C</v>
          </cell>
          <cell r="H415" t="str">
            <v>FRAME ASSEMBLY</v>
          </cell>
          <cell r="I415" t="str">
            <v>PMYF0040ZA</v>
          </cell>
          <cell r="J415" t="str">
            <v>#1</v>
          </cell>
          <cell r="K415">
            <v>4</v>
          </cell>
        </row>
        <row r="416">
          <cell r="C416" t="str">
            <v>PTTM22-007</v>
          </cell>
          <cell r="D416" t="str">
            <v>PANASONIC MPU</v>
          </cell>
          <cell r="E416" t="str">
            <v>P3</v>
          </cell>
          <cell r="F416" t="str">
            <v>PMYF0040ZA#2</v>
          </cell>
          <cell r="G416" t="str">
            <v>UDQFEEH01C</v>
          </cell>
          <cell r="H416" t="str">
            <v>FRAME ASSEMBLY</v>
          </cell>
          <cell r="I416" t="str">
            <v>PMYF0040ZA</v>
          </cell>
          <cell r="J416" t="str">
            <v>#2</v>
          </cell>
          <cell r="K416">
            <v>4</v>
          </cell>
        </row>
        <row r="417">
          <cell r="C417" t="str">
            <v>PTTM20-024</v>
          </cell>
          <cell r="D417" t="str">
            <v>PANASONIC MPU</v>
          </cell>
          <cell r="E417" t="str">
            <v>P3</v>
          </cell>
          <cell r="F417" t="str">
            <v>PMYF0042ZB#1</v>
          </cell>
          <cell r="G417" t="str">
            <v>UDQF4ES01DCT</v>
          </cell>
          <cell r="H417" t="str">
            <v>FRAME ASSEMBLY</v>
          </cell>
          <cell r="I417" t="str">
            <v>PMYF0042ZB</v>
          </cell>
          <cell r="J417" t="str">
            <v>#1</v>
          </cell>
          <cell r="K417">
            <v>4</v>
          </cell>
        </row>
        <row r="418">
          <cell r="C418" t="str">
            <v>PTTM22-044</v>
          </cell>
          <cell r="D418" t="str">
            <v>PANASONIC MPU</v>
          </cell>
          <cell r="E418" t="str">
            <v>P3</v>
          </cell>
          <cell r="F418" t="str">
            <v>PMYF0046ZA#1</v>
          </cell>
          <cell r="G418" t="str">
            <v>UDQF54C04CVL</v>
          </cell>
          <cell r="H418" t="str">
            <v>FRAME ASSEMBLY</v>
          </cell>
          <cell r="I418" t="str">
            <v>PMYF0046ZA</v>
          </cell>
          <cell r="J418" t="str">
            <v>#1</v>
          </cell>
          <cell r="K418">
            <v>4</v>
          </cell>
        </row>
        <row r="419">
          <cell r="C419" t="str">
            <v>PTTM22-045</v>
          </cell>
          <cell r="D419" t="str">
            <v>PANASONIC MPU</v>
          </cell>
          <cell r="E419" t="str">
            <v>P3</v>
          </cell>
          <cell r="F419" t="str">
            <v>QFXF0048ZZ#2</v>
          </cell>
          <cell r="G419" t="str">
            <v>UDQF42H04</v>
          </cell>
          <cell r="H419" t="str">
            <v>FAN ASSEMBLY</v>
          </cell>
          <cell r="I419" t="str">
            <v>QFXF0048ZZ</v>
          </cell>
          <cell r="J419" t="str">
            <v>#2</v>
          </cell>
          <cell r="K419">
            <v>4</v>
          </cell>
        </row>
        <row r="420">
          <cell r="C420" t="str">
            <v>PTTM22-046</v>
          </cell>
          <cell r="D420" t="str">
            <v>PANASONIC MPU</v>
          </cell>
          <cell r="E420" t="str">
            <v>P3</v>
          </cell>
          <cell r="F420" t="str">
            <v>QFXF0048ZZ#3</v>
          </cell>
          <cell r="G420" t="str">
            <v>UDQF42H04</v>
          </cell>
          <cell r="H420" t="str">
            <v>FAN ASSEMBLY</v>
          </cell>
          <cell r="I420" t="str">
            <v>QFXF0048ZZ</v>
          </cell>
          <cell r="J420" t="str">
            <v>#3</v>
          </cell>
          <cell r="K420">
            <v>4</v>
          </cell>
        </row>
        <row r="421">
          <cell r="C421" t="str">
            <v>PTTM15-011</v>
          </cell>
          <cell r="D421" t="str">
            <v>PANASONIC MPU</v>
          </cell>
          <cell r="E421" t="str">
            <v>P3</v>
          </cell>
          <cell r="F421" t="str">
            <v>QFXF0166ZZ#2</v>
          </cell>
          <cell r="G421" t="str">
            <v>UDQF5ZC01CKS</v>
          </cell>
          <cell r="H421" t="str">
            <v>FAN ASSEMBLY</v>
          </cell>
          <cell r="I421" t="str">
            <v>QFXF0166ZZ</v>
          </cell>
          <cell r="J421" t="str">
            <v>#2</v>
          </cell>
          <cell r="K421">
            <v>4</v>
          </cell>
        </row>
        <row r="422">
          <cell r="C422" t="str">
            <v>PTTM16-009</v>
          </cell>
          <cell r="D422" t="str">
            <v>PANASONIC MPU</v>
          </cell>
          <cell r="E422" t="str">
            <v>P3</v>
          </cell>
          <cell r="F422" t="str">
            <v>QFXF0177ZZ#11</v>
          </cell>
          <cell r="G422" t="str">
            <v>UDQF4EH20-CR</v>
          </cell>
          <cell r="H422" t="str">
            <v>FAN ASSEMBLY - ON HOLD IF NEED REPAIR</v>
          </cell>
          <cell r="I422" t="str">
            <v>QFXF0177ZZ</v>
          </cell>
          <cell r="J422" t="str">
            <v>#11</v>
          </cell>
          <cell r="K422">
            <v>4</v>
          </cell>
        </row>
        <row r="423">
          <cell r="C423" t="str">
            <v>PT16-006</v>
          </cell>
          <cell r="D423" t="str">
            <v>PANASONIC MPU</v>
          </cell>
          <cell r="E423" t="str">
            <v>P3</v>
          </cell>
          <cell r="F423" t="str">
            <v>QFXF0177ZZ#14</v>
          </cell>
          <cell r="G423" t="str">
            <v>UDQF4EH20-CR</v>
          </cell>
          <cell r="H423" t="str">
            <v>FAN ASSEMBLY</v>
          </cell>
          <cell r="I423" t="str">
            <v>QFXF0177ZZ</v>
          </cell>
          <cell r="J423" t="str">
            <v>#14</v>
          </cell>
          <cell r="K423">
            <v>4</v>
          </cell>
        </row>
        <row r="424">
          <cell r="C424" t="str">
            <v>PT17-006</v>
          </cell>
          <cell r="D424" t="str">
            <v>PANASONIC MPU</v>
          </cell>
          <cell r="E424" t="str">
            <v>P3</v>
          </cell>
          <cell r="F424" t="str">
            <v>QFXF0177ZZ#15</v>
          </cell>
          <cell r="G424" t="str">
            <v>UDQF4EH20-CR</v>
          </cell>
          <cell r="H424" t="str">
            <v>FAN ASSEMBLY</v>
          </cell>
          <cell r="I424" t="str">
            <v>QFXF0177ZZ</v>
          </cell>
          <cell r="J424" t="str">
            <v>#15</v>
          </cell>
          <cell r="K424">
            <v>4</v>
          </cell>
        </row>
        <row r="425">
          <cell r="C425" t="str">
            <v>PT17-012</v>
          </cell>
          <cell r="D425" t="str">
            <v>PANASONIC MPU</v>
          </cell>
          <cell r="E425" t="str">
            <v>P3</v>
          </cell>
          <cell r="F425" t="str">
            <v>QFXF0177ZZ#16</v>
          </cell>
          <cell r="G425" t="str">
            <v>UDQF4EH20-CR</v>
          </cell>
          <cell r="H425" t="str">
            <v>FAN ASSEMBLY</v>
          </cell>
          <cell r="I425" t="str">
            <v>QFXF0177ZZ</v>
          </cell>
          <cell r="J425" t="str">
            <v>#16</v>
          </cell>
          <cell r="K425">
            <v>4</v>
          </cell>
        </row>
        <row r="426">
          <cell r="C426" t="str">
            <v>PT17-019</v>
          </cell>
          <cell r="D426" t="str">
            <v>PANASONIC MPU</v>
          </cell>
          <cell r="E426" t="str">
            <v>P3</v>
          </cell>
          <cell r="F426" t="str">
            <v>QFXF0177ZZ#17</v>
          </cell>
          <cell r="G426" t="str">
            <v>UDQF4EH20-CR</v>
          </cell>
          <cell r="H426" t="str">
            <v>FAN ASSEMBLY</v>
          </cell>
          <cell r="I426" t="str">
            <v>QFXF0177ZZ</v>
          </cell>
          <cell r="J426" t="str">
            <v>#17</v>
          </cell>
          <cell r="K426">
            <v>4</v>
          </cell>
        </row>
        <row r="427">
          <cell r="C427" t="str">
            <v>PTTM18-062</v>
          </cell>
          <cell r="D427" t="str">
            <v>PANASONIC MPU</v>
          </cell>
          <cell r="E427" t="str">
            <v>P3</v>
          </cell>
          <cell r="F427" t="str">
            <v>QFXF0177ZZ#18</v>
          </cell>
          <cell r="G427" t="str">
            <v>UDQF4EH20-CR</v>
          </cell>
          <cell r="H427" t="str">
            <v>FAN ASSEMBLY</v>
          </cell>
          <cell r="I427" t="str">
            <v>QFXF0177ZZ</v>
          </cell>
          <cell r="J427" t="str">
            <v>#18</v>
          </cell>
          <cell r="K427">
            <v>4</v>
          </cell>
        </row>
        <row r="428">
          <cell r="C428" t="str">
            <v>PTTM19-001</v>
          </cell>
          <cell r="D428" t="str">
            <v>PANASONIC MPU</v>
          </cell>
          <cell r="E428" t="str">
            <v>P3</v>
          </cell>
          <cell r="F428" t="str">
            <v>QFXF0177ZZ#19</v>
          </cell>
          <cell r="G428" t="str">
            <v>UDQF4EH20-CR</v>
          </cell>
          <cell r="H428" t="str">
            <v>FAN ASSEMBLY</v>
          </cell>
          <cell r="I428" t="str">
            <v>QFXF0177ZZ</v>
          </cell>
          <cell r="J428" t="str">
            <v>#19</v>
          </cell>
          <cell r="K428">
            <v>4</v>
          </cell>
        </row>
        <row r="429">
          <cell r="C429" t="str">
            <v>PTTM20-002</v>
          </cell>
          <cell r="D429" t="str">
            <v>PANASONIC MPU</v>
          </cell>
          <cell r="E429" t="str">
            <v>P3</v>
          </cell>
          <cell r="F429" t="str">
            <v>QFXF0177ZZ#20</v>
          </cell>
          <cell r="G429" t="str">
            <v>UDQF4EH20-CR</v>
          </cell>
          <cell r="H429" t="str">
            <v>FAN ASSEMBLY</v>
          </cell>
          <cell r="I429" t="str">
            <v>QFXF0177ZZ</v>
          </cell>
          <cell r="J429" t="str">
            <v>#20</v>
          </cell>
          <cell r="K429">
            <v>4</v>
          </cell>
        </row>
        <row r="430">
          <cell r="C430" t="str">
            <v>PTTM22-028</v>
          </cell>
          <cell r="D430" t="str">
            <v>PANASONIC MPU</v>
          </cell>
          <cell r="E430" t="str">
            <v>P3</v>
          </cell>
          <cell r="F430" t="str">
            <v>QFXF0177ZZ#21</v>
          </cell>
          <cell r="G430" t="str">
            <v>UDQF4EH20-CR</v>
          </cell>
          <cell r="H430" t="str">
            <v>FAN ASSEMBLY</v>
          </cell>
          <cell r="I430" t="str">
            <v>QFXF0177ZZ</v>
          </cell>
          <cell r="J430" t="str">
            <v>#21</v>
          </cell>
          <cell r="K430">
            <v>4</v>
          </cell>
        </row>
        <row r="431">
          <cell r="C431" t="str">
            <v>PTTM21-104</v>
          </cell>
          <cell r="D431" t="str">
            <v>PANASONIC MPU</v>
          </cell>
          <cell r="E431" t="str">
            <v>P3</v>
          </cell>
          <cell r="F431" t="str">
            <v>QFXF0177ZZ#22</v>
          </cell>
          <cell r="G431" t="str">
            <v>UDQF4EH20-CR</v>
          </cell>
          <cell r="H431" t="str">
            <v>FAN ASSEMBLY</v>
          </cell>
          <cell r="I431" t="str">
            <v>QFXF0177ZZ</v>
          </cell>
          <cell r="J431" t="str">
            <v>#22</v>
          </cell>
          <cell r="K431">
            <v>4</v>
          </cell>
        </row>
        <row r="432">
          <cell r="C432" t="str">
            <v>PTTM15-028</v>
          </cell>
          <cell r="D432" t="str">
            <v>PANASONIC MPU</v>
          </cell>
          <cell r="E432" t="str">
            <v>P3</v>
          </cell>
          <cell r="F432" t="str">
            <v>QFXF0187ZZ#2</v>
          </cell>
          <cell r="G432" t="str">
            <v>UDQF5GH01</v>
          </cell>
          <cell r="H432" t="str">
            <v>FAN ASSEMBLY</v>
          </cell>
          <cell r="I432" t="str">
            <v>QFXF0187ZZ</v>
          </cell>
          <cell r="J432" t="str">
            <v>#2</v>
          </cell>
          <cell r="K432">
            <v>4</v>
          </cell>
        </row>
        <row r="433">
          <cell r="C433" t="str">
            <v>PTTM16-004</v>
          </cell>
          <cell r="D433" t="str">
            <v>PANASONIC MPU</v>
          </cell>
          <cell r="E433" t="str">
            <v>P3</v>
          </cell>
          <cell r="F433" t="str">
            <v>QFXF0247ZZ#3</v>
          </cell>
          <cell r="G433" t="str">
            <v>UDQF4FH11-CR</v>
          </cell>
          <cell r="H433" t="str">
            <v>FAN ASSEMBLY</v>
          </cell>
          <cell r="I433" t="str">
            <v>QFXF0247ZZ</v>
          </cell>
          <cell r="J433" t="str">
            <v>#3</v>
          </cell>
          <cell r="K433">
            <v>4</v>
          </cell>
        </row>
        <row r="434">
          <cell r="C434" t="str">
            <v>PTTM18-004</v>
          </cell>
          <cell r="D434" t="str">
            <v>PANASONIC MPU</v>
          </cell>
          <cell r="E434" t="str">
            <v>P3</v>
          </cell>
          <cell r="F434" t="str">
            <v>QFYF0509ZZ#6</v>
          </cell>
          <cell r="G434" t="str">
            <v>UDQF5JC01CVL</v>
          </cell>
          <cell r="H434" t="str">
            <v>FRAME ASSEMBLY</v>
          </cell>
          <cell r="I434" t="str">
            <v>QFYF0509ZZ</v>
          </cell>
          <cell r="J434" t="str">
            <v>#6</v>
          </cell>
          <cell r="K434">
            <v>4</v>
          </cell>
        </row>
        <row r="435">
          <cell r="C435" t="str">
            <v>PTTM16-007</v>
          </cell>
          <cell r="D435" t="str">
            <v>PANASONIC MPU</v>
          </cell>
          <cell r="E435" t="str">
            <v>P3</v>
          </cell>
          <cell r="F435" t="str">
            <v>QFYF0543ZZ#2</v>
          </cell>
          <cell r="G435" t="str">
            <v>UDQF4H11-CR</v>
          </cell>
          <cell r="H435" t="str">
            <v>FRAME ASSEMBLY</v>
          </cell>
          <cell r="I435" t="str">
            <v>QFYF0543ZZ</v>
          </cell>
          <cell r="J435" t="str">
            <v>#2</v>
          </cell>
          <cell r="K435">
            <v>4</v>
          </cell>
        </row>
        <row r="436">
          <cell r="C436" t="str">
            <v>PT16-004</v>
          </cell>
          <cell r="D436" t="str">
            <v>PANASONIC MPU</v>
          </cell>
          <cell r="E436" t="str">
            <v>P3</v>
          </cell>
          <cell r="F436" t="str">
            <v>QFYF0550ZZ#4</v>
          </cell>
          <cell r="G436" t="str">
            <v>UDQF4EH32-FT</v>
          </cell>
          <cell r="H436" t="str">
            <v>FRAME ASSEMBLY</v>
          </cell>
          <cell r="I436" t="str">
            <v>QFYF0550ZZ</v>
          </cell>
          <cell r="J436" t="str">
            <v>#4</v>
          </cell>
          <cell r="K436">
            <v>4</v>
          </cell>
        </row>
        <row r="437">
          <cell r="C437" t="str">
            <v>PT17-022</v>
          </cell>
          <cell r="D437" t="str">
            <v>PANASONIC MPU</v>
          </cell>
          <cell r="E437" t="str">
            <v>P3</v>
          </cell>
          <cell r="F437" t="str">
            <v>QFYF0550ZZ#5</v>
          </cell>
          <cell r="G437" t="str">
            <v>UDQF4EH32-FT</v>
          </cell>
          <cell r="H437" t="str">
            <v>FRAME ASSEMBLY</v>
          </cell>
          <cell r="I437" t="str">
            <v>QFYF0550ZZ</v>
          </cell>
          <cell r="J437" t="str">
            <v>#5</v>
          </cell>
          <cell r="K437">
            <v>4</v>
          </cell>
        </row>
        <row r="438">
          <cell r="C438" t="str">
            <v>PTTM17-002</v>
          </cell>
          <cell r="D438" t="str">
            <v>APC SCHNEIDER</v>
          </cell>
          <cell r="E438" t="str">
            <v>P3</v>
          </cell>
          <cell r="F438" t="str">
            <v>876-0082SET 1</v>
          </cell>
          <cell r="G438" t="str">
            <v>NEXT GEN PDU</v>
          </cell>
          <cell r="H438" t="str">
            <v>COVER USB PORT</v>
          </cell>
          <cell r="I438" t="str">
            <v>876-0082</v>
          </cell>
          <cell r="J438" t="str">
            <v>SET 1</v>
          </cell>
          <cell r="K438">
            <v>4</v>
          </cell>
        </row>
        <row r="439">
          <cell r="C439" t="str">
            <v>PTTM17-036</v>
          </cell>
          <cell r="D439" t="str">
            <v>APC SCHNEIDER</v>
          </cell>
          <cell r="E439" t="str">
            <v>P3</v>
          </cell>
          <cell r="F439" t="str">
            <v>876-43399SET 1</v>
          </cell>
          <cell r="G439" t="str">
            <v>GUTOR PXP</v>
          </cell>
          <cell r="H439" t="str">
            <v>EXTENSION FRAME Fan-876-43399</v>
          </cell>
          <cell r="I439" t="str">
            <v>876-43399</v>
          </cell>
          <cell r="J439" t="str">
            <v>SET 1</v>
          </cell>
          <cell r="K439">
            <v>2</v>
          </cell>
        </row>
        <row r="440">
          <cell r="C440" t="str">
            <v>PTTM16-018</v>
          </cell>
          <cell r="D440" t="str">
            <v>APC SCHNEIDER</v>
          </cell>
          <cell r="E440" t="str">
            <v>P3</v>
          </cell>
          <cell r="F440" t="str">
            <v>876-0034ASET 1</v>
          </cell>
          <cell r="G440" t="str">
            <v>NEC Smart-ups 4.5G</v>
          </cell>
          <cell r="H440" t="str">
            <v>FRONT BEZEL SMT1000/1500 MIST WHITE</v>
          </cell>
          <cell r="I440" t="str">
            <v>876-0034A</v>
          </cell>
          <cell r="J440" t="str">
            <v>SET 1</v>
          </cell>
          <cell r="K440">
            <v>2</v>
          </cell>
        </row>
        <row r="441">
          <cell r="C441" t="str">
            <v>PTTM16-016</v>
          </cell>
          <cell r="D441" t="str">
            <v>APC SCHNEIDER</v>
          </cell>
          <cell r="E441" t="str">
            <v>P3</v>
          </cell>
          <cell r="F441" t="str">
            <v>876-1278SET 1</v>
          </cell>
          <cell r="G441" t="str">
            <v>NEC Smart-ups 4.5G</v>
          </cell>
          <cell r="H441" t="str">
            <v>BEZEL, FRONT, ROHS</v>
          </cell>
          <cell r="I441" t="str">
            <v>876-1278</v>
          </cell>
          <cell r="J441" t="str">
            <v>SET 1</v>
          </cell>
          <cell r="K441">
            <v>2</v>
          </cell>
        </row>
        <row r="442">
          <cell r="C442" t="str">
            <v>PTTM17-053</v>
          </cell>
          <cell r="D442" t="str">
            <v>APC SCHNEIDER</v>
          </cell>
          <cell r="E442" t="str">
            <v>P3</v>
          </cell>
          <cell r="F442" t="str">
            <v>876-1609SET 1</v>
          </cell>
          <cell r="G442" t="str">
            <v>DATUN</v>
          </cell>
          <cell r="H442" t="str">
            <v>REAR PANEL</v>
          </cell>
          <cell r="I442" t="str">
            <v>876-1609</v>
          </cell>
          <cell r="J442" t="str">
            <v>SET 1</v>
          </cell>
          <cell r="K442">
            <v>2</v>
          </cell>
        </row>
        <row r="443">
          <cell r="C443" t="str">
            <v>PTTM17-054</v>
          </cell>
          <cell r="D443" t="str">
            <v>APC SCHNEIDER</v>
          </cell>
          <cell r="E443" t="str">
            <v>P3</v>
          </cell>
          <cell r="F443" t="str">
            <v>876-1610SET 1</v>
          </cell>
          <cell r="G443" t="str">
            <v>DATUN</v>
          </cell>
          <cell r="H443" t="str">
            <v>DECO PLATE</v>
          </cell>
          <cell r="I443" t="str">
            <v>876-1610</v>
          </cell>
          <cell r="J443" t="str">
            <v>SET 1</v>
          </cell>
          <cell r="K443">
            <v>2</v>
          </cell>
        </row>
        <row r="444">
          <cell r="C444" t="str">
            <v>PTTM17-055</v>
          </cell>
          <cell r="D444" t="str">
            <v>APC SCHNEIDER</v>
          </cell>
          <cell r="E444" t="str">
            <v>P3</v>
          </cell>
          <cell r="F444" t="str">
            <v>876-1611SET 1</v>
          </cell>
          <cell r="G444" t="str">
            <v>DATUN</v>
          </cell>
          <cell r="H444" t="str">
            <v>FRONT PANEL</v>
          </cell>
          <cell r="I444" t="str">
            <v>876-1611</v>
          </cell>
          <cell r="J444" t="str">
            <v>SET 1</v>
          </cell>
          <cell r="K444">
            <v>2</v>
          </cell>
        </row>
        <row r="445">
          <cell r="C445" t="str">
            <v>PTTM17-056</v>
          </cell>
          <cell r="D445" t="str">
            <v>APC SCHNEIDER</v>
          </cell>
          <cell r="E445" t="str">
            <v>P3</v>
          </cell>
          <cell r="F445" t="str">
            <v>876-1612SET 1</v>
          </cell>
          <cell r="G445" t="str">
            <v>DATUN</v>
          </cell>
          <cell r="H445" t="str">
            <v>BUTTON</v>
          </cell>
          <cell r="I445" t="str">
            <v>876-1612</v>
          </cell>
          <cell r="J445" t="str">
            <v>SET 1</v>
          </cell>
          <cell r="K445">
            <v>4</v>
          </cell>
        </row>
        <row r="446">
          <cell r="C446" t="str">
            <v>PTTM17-057</v>
          </cell>
          <cell r="D446" t="str">
            <v>APC SCHNEIDER</v>
          </cell>
          <cell r="E446" t="str">
            <v>P3</v>
          </cell>
          <cell r="F446" t="str">
            <v>876-1613SET 1</v>
          </cell>
          <cell r="G446" t="str">
            <v>DATUN</v>
          </cell>
          <cell r="H446" t="str">
            <v>LIGHT PIPE</v>
          </cell>
          <cell r="I446" t="str">
            <v>876-1613</v>
          </cell>
          <cell r="J446" t="str">
            <v>SET 1</v>
          </cell>
          <cell r="K446">
            <v>4</v>
          </cell>
        </row>
        <row r="447">
          <cell r="C447" t="str">
            <v>PTTM17-060</v>
          </cell>
          <cell r="D447" t="str">
            <v>APC SCHNEIDER</v>
          </cell>
          <cell r="E447" t="str">
            <v>P3</v>
          </cell>
          <cell r="F447" t="str">
            <v>876-1616SET 1</v>
          </cell>
          <cell r="G447" t="str">
            <v>DATUN</v>
          </cell>
          <cell r="H447" t="str">
            <v>BATTERY DOOR</v>
          </cell>
          <cell r="I447" t="str">
            <v>876-1616</v>
          </cell>
          <cell r="J447" t="str">
            <v>SET 1</v>
          </cell>
          <cell r="K447">
            <v>2</v>
          </cell>
        </row>
        <row r="448">
          <cell r="C448" t="str">
            <v>PTTM17-061</v>
          </cell>
          <cell r="D448" t="str">
            <v>APC SCHNEIDER</v>
          </cell>
          <cell r="E448" t="str">
            <v>P3</v>
          </cell>
          <cell r="F448" t="str">
            <v>876-1617SET 1</v>
          </cell>
          <cell r="G448" t="str">
            <v>DATUN</v>
          </cell>
          <cell r="H448" t="str">
            <v>APC BADGE PLATE</v>
          </cell>
          <cell r="I448" t="str">
            <v>876-1617</v>
          </cell>
          <cell r="J448" t="str">
            <v>SET 1</v>
          </cell>
          <cell r="K448">
            <v>4</v>
          </cell>
        </row>
        <row r="449">
          <cell r="C449" t="str">
            <v>PTTM17-062</v>
          </cell>
          <cell r="D449" t="str">
            <v>APC SCHNEIDER</v>
          </cell>
          <cell r="E449" t="str">
            <v>P3</v>
          </cell>
          <cell r="F449" t="str">
            <v>876-1618SET 1</v>
          </cell>
          <cell r="G449" t="str">
            <v>MT. DATUN</v>
          </cell>
          <cell r="H449" t="str">
            <v>BATTERY COVER</v>
          </cell>
          <cell r="I449" t="str">
            <v>876-1618</v>
          </cell>
          <cell r="J449" t="str">
            <v>SET 1</v>
          </cell>
          <cell r="K449">
            <v>4</v>
          </cell>
        </row>
        <row r="450">
          <cell r="C450" t="str">
            <v>PTTM16-014</v>
          </cell>
          <cell r="D450" t="str">
            <v>APC SCHNEIDER</v>
          </cell>
          <cell r="E450" t="str">
            <v>P3</v>
          </cell>
          <cell r="F450" t="str">
            <v>876-0033A-001SET 1</v>
          </cell>
          <cell r="G450" t="str">
            <v>NEC Smart-ups 4.5G</v>
          </cell>
          <cell r="H450" t="str">
            <v>NMT750J FRONT BEZEL W/ NEC LABEL</v>
          </cell>
          <cell r="I450" t="str">
            <v>876-0033A-001</v>
          </cell>
          <cell r="J450" t="str">
            <v>SET 1</v>
          </cell>
          <cell r="K450">
            <v>1</v>
          </cell>
        </row>
        <row r="451">
          <cell r="C451" t="str">
            <v>PTTM18-085</v>
          </cell>
          <cell r="D451" t="str">
            <v>APC SCHNEIDER</v>
          </cell>
          <cell r="E451" t="str">
            <v>P3</v>
          </cell>
          <cell r="F451" t="str">
            <v>876-43443BSET 1</v>
          </cell>
          <cell r="G451" t="str">
            <v>AGILIS</v>
          </cell>
          <cell r="H451" t="str">
            <v>HEATSINK –PM20</v>
          </cell>
          <cell r="I451" t="str">
            <v>876-43443B</v>
          </cell>
          <cell r="J451" t="str">
            <v>SET 1</v>
          </cell>
          <cell r="K451">
            <v>2</v>
          </cell>
        </row>
        <row r="452">
          <cell r="C452" t="str">
            <v>PT17-007</v>
          </cell>
          <cell r="D452" t="str">
            <v>IMI</v>
          </cell>
          <cell r="E452" t="str">
            <v>P3</v>
          </cell>
          <cell r="F452" t="str">
            <v>20546-R1000049#2</v>
          </cell>
          <cell r="G452" t="str">
            <v>EPSc-DRPS (Digital Rotor Position Sensor)</v>
          </cell>
          <cell r="H452" t="str">
            <v>PLASTIC CASING DSZFL05</v>
          </cell>
          <cell r="I452" t="str">
            <v>20546-R1000049</v>
          </cell>
          <cell r="J452" t="str">
            <v>#2</v>
          </cell>
          <cell r="K452">
            <v>2</v>
          </cell>
        </row>
        <row r="453">
          <cell r="C453" t="str">
            <v>PT20-002</v>
          </cell>
          <cell r="D453" t="str">
            <v>IMI</v>
          </cell>
          <cell r="E453" t="str">
            <v>P3</v>
          </cell>
          <cell r="F453" t="str">
            <v>20546-R1000049#3</v>
          </cell>
          <cell r="G453" t="str">
            <v>EPSc-DRPS (Digital Rotor Position Sensor)</v>
          </cell>
          <cell r="H453" t="str">
            <v>PLASTIC CASING DSZFL05</v>
          </cell>
          <cell r="I453" t="str">
            <v>20546-R1000049</v>
          </cell>
          <cell r="J453" t="str">
            <v>#3</v>
          </cell>
          <cell r="K453">
            <v>2</v>
          </cell>
        </row>
        <row r="454">
          <cell r="C454" t="str">
            <v>PT13-001</v>
          </cell>
          <cell r="D454" t="str">
            <v>VISHAY</v>
          </cell>
          <cell r="E454" t="str">
            <v>P3</v>
          </cell>
          <cell r="F454" t="str">
            <v>7.200.5170.0-4#1</v>
          </cell>
          <cell r="G454" t="str">
            <v>TCRT1000</v>
          </cell>
          <cell r="H454" t="str">
            <v>KAPPE  / CAP</v>
          </cell>
          <cell r="I454" t="str">
            <v>7.200.5170.0-4</v>
          </cell>
          <cell r="J454" t="str">
            <v>#1</v>
          </cell>
          <cell r="K454">
            <v>8</v>
          </cell>
        </row>
        <row r="455">
          <cell r="C455" t="str">
            <v>PT17-026</v>
          </cell>
          <cell r="D455" t="str">
            <v>VISHAY</v>
          </cell>
          <cell r="E455" t="str">
            <v>P3</v>
          </cell>
          <cell r="F455" t="str">
            <v>7.200.5170.0-4#2</v>
          </cell>
          <cell r="G455" t="str">
            <v>TCRT1000</v>
          </cell>
          <cell r="H455" t="str">
            <v>KAPPE  / CAP</v>
          </cell>
          <cell r="I455" t="str">
            <v>7.200.5170.0-4</v>
          </cell>
          <cell r="J455" t="str">
            <v>#2</v>
          </cell>
          <cell r="K455">
            <v>8</v>
          </cell>
        </row>
        <row r="456">
          <cell r="C456" t="str">
            <v>PT13-002</v>
          </cell>
          <cell r="D456" t="str">
            <v>VISHAY</v>
          </cell>
          <cell r="E456" t="str">
            <v>P1</v>
          </cell>
          <cell r="F456" t="str">
            <v>7.200.5362.0-3#1</v>
          </cell>
          <cell r="G456" t="str">
            <v>TCND5000</v>
          </cell>
          <cell r="H456" t="str">
            <v>GEHAUSE / HOUSING</v>
          </cell>
          <cell r="I456" t="str">
            <v>7.200.5362.0-3</v>
          </cell>
          <cell r="J456" t="str">
            <v>#1</v>
          </cell>
          <cell r="K456">
            <v>8</v>
          </cell>
        </row>
        <row r="457">
          <cell r="C457" t="str">
            <v>PT13-048</v>
          </cell>
          <cell r="D457" t="str">
            <v>VISHAY</v>
          </cell>
          <cell r="E457" t="str">
            <v>P1</v>
          </cell>
          <cell r="F457" t="str">
            <v>7.200.5143.0-2#1</v>
          </cell>
          <cell r="G457" t="str">
            <v>2156/1367/1349</v>
          </cell>
          <cell r="H457" t="str">
            <v>LB CASE 1.0/0.25/0.5</v>
          </cell>
          <cell r="I457" t="str">
            <v>7.200.5143.0-2</v>
          </cell>
          <cell r="J457" t="str">
            <v>#1</v>
          </cell>
          <cell r="K457">
            <v>8</v>
          </cell>
        </row>
        <row r="458">
          <cell r="C458" t="str">
            <v>PT15-031</v>
          </cell>
          <cell r="D458" t="str">
            <v>VISHAY</v>
          </cell>
          <cell r="E458" t="str">
            <v>P1</v>
          </cell>
          <cell r="F458" t="str">
            <v>7.200.5144.0-2#1</v>
          </cell>
          <cell r="G458" t="str">
            <v>2157/2192/1339</v>
          </cell>
          <cell r="H458" t="str">
            <v>LB CASE with FLANGE 1.0/0.25/0.5</v>
          </cell>
          <cell r="I458" t="str">
            <v>7.200.5144.0-2</v>
          </cell>
          <cell r="J458" t="str">
            <v>#1</v>
          </cell>
          <cell r="K458">
            <v>8</v>
          </cell>
        </row>
        <row r="459">
          <cell r="C459" t="str">
            <v>PT15-015</v>
          </cell>
          <cell r="D459" t="str">
            <v>VISHAY</v>
          </cell>
          <cell r="E459" t="str">
            <v>P1</v>
          </cell>
          <cell r="F459" t="str">
            <v>7.200-5100.0-2#1</v>
          </cell>
          <cell r="G459">
            <v>2113</v>
          </cell>
          <cell r="H459" t="str">
            <v>COUPLER CAP 2113 /2115/205509</v>
          </cell>
          <cell r="I459" t="str">
            <v>7.200-5100.0-2</v>
          </cell>
          <cell r="J459" t="str">
            <v>#1</v>
          </cell>
          <cell r="K459">
            <v>8</v>
          </cell>
        </row>
        <row r="460">
          <cell r="C460" t="str">
            <v>PT15-017</v>
          </cell>
          <cell r="D460" t="str">
            <v>VISHAY</v>
          </cell>
          <cell r="E460" t="str">
            <v>P1</v>
          </cell>
          <cell r="F460" t="str">
            <v>7.200-5236.0-4#1</v>
          </cell>
          <cell r="G460">
            <v>2539</v>
          </cell>
          <cell r="H460" t="str">
            <v>BUSHING FOR COUPLER</v>
          </cell>
          <cell r="I460" t="str">
            <v>7.200-5236.0-4</v>
          </cell>
          <cell r="J460" t="str">
            <v>#1</v>
          </cell>
          <cell r="K460">
            <v>8</v>
          </cell>
        </row>
        <row r="461">
          <cell r="C461" t="str">
            <v>PT13-049</v>
          </cell>
          <cell r="D461" t="str">
            <v>VISHAY</v>
          </cell>
          <cell r="E461" t="str">
            <v>P1</v>
          </cell>
          <cell r="F461" t="str">
            <v>7.200.5142.0-3#1</v>
          </cell>
          <cell r="G461">
            <v>1347</v>
          </cell>
          <cell r="H461" t="str">
            <v>MOUNTING CLIP</v>
          </cell>
          <cell r="I461" t="str">
            <v>7.200.5142.0-3</v>
          </cell>
          <cell r="J461" t="str">
            <v>#1</v>
          </cell>
          <cell r="K461">
            <v>8</v>
          </cell>
        </row>
        <row r="462">
          <cell r="C462" t="str">
            <v>PT15-016</v>
          </cell>
          <cell r="D462" t="str">
            <v>VISHAY</v>
          </cell>
          <cell r="E462" t="str">
            <v>P1</v>
          </cell>
          <cell r="F462" t="str">
            <v>7.200.5310.0-3#1</v>
          </cell>
          <cell r="G462" t="str">
            <v>LfK2505</v>
          </cell>
          <cell r="H462" t="str">
            <v>HOLDER TSOP YA</v>
          </cell>
          <cell r="I462" t="str">
            <v>7.200.5310.0-3</v>
          </cell>
          <cell r="J462" t="str">
            <v>#1</v>
          </cell>
          <cell r="K462">
            <v>8</v>
          </cell>
        </row>
        <row r="463">
          <cell r="C463" t="str">
            <v>PT15-030</v>
          </cell>
          <cell r="D463" t="str">
            <v>VISHAY</v>
          </cell>
          <cell r="E463" t="str">
            <v>P3</v>
          </cell>
          <cell r="F463" t="str">
            <v>7.200-5422.0-3#1</v>
          </cell>
          <cell r="G463">
            <v>206616</v>
          </cell>
          <cell r="H463" t="str">
            <v>HOLDER VI - HALTER HOLDER YA</v>
          </cell>
          <cell r="I463" t="str">
            <v>7.200-5422.0-3</v>
          </cell>
          <cell r="J463" t="str">
            <v>#1</v>
          </cell>
          <cell r="K463">
            <v>8</v>
          </cell>
        </row>
        <row r="464">
          <cell r="C464" t="str">
            <v>PTK17-012</v>
          </cell>
          <cell r="D464" t="str">
            <v>EATON</v>
          </cell>
          <cell r="E464" t="str">
            <v>P3</v>
          </cell>
          <cell r="F464" t="str">
            <v>9A0501#1</v>
          </cell>
          <cell r="G464" t="str">
            <v>CAPACITOR</v>
          </cell>
          <cell r="H464" t="str">
            <v>PCB LID COVER</v>
          </cell>
          <cell r="I464" t="str">
            <v>9A0501</v>
          </cell>
          <cell r="J464" t="str">
            <v>#1</v>
          </cell>
          <cell r="K464">
            <v>1</v>
          </cell>
        </row>
        <row r="465">
          <cell r="C465" t="str">
            <v>PTK17-013</v>
          </cell>
          <cell r="D465" t="str">
            <v>EATON</v>
          </cell>
          <cell r="E465" t="str">
            <v>P3</v>
          </cell>
          <cell r="F465" t="str">
            <v>9A0500#1</v>
          </cell>
          <cell r="G465" t="str">
            <v>CAPACITOR</v>
          </cell>
          <cell r="H465" t="str">
            <v>TOP COVER</v>
          </cell>
          <cell r="I465" t="str">
            <v>9A0500</v>
          </cell>
          <cell r="J465" t="str">
            <v>#1</v>
          </cell>
          <cell r="K465">
            <v>1</v>
          </cell>
        </row>
        <row r="466">
          <cell r="C466" t="str">
            <v>PTK17-014</v>
          </cell>
          <cell r="D466" t="str">
            <v>EATON</v>
          </cell>
          <cell r="E466" t="str">
            <v>P3</v>
          </cell>
          <cell r="F466" t="str">
            <v>9A0499#1</v>
          </cell>
          <cell r="G466" t="str">
            <v>CAPACITOR</v>
          </cell>
          <cell r="H466" t="str">
            <v>BASE ENCLOSURE</v>
          </cell>
          <cell r="I466" t="str">
            <v>9A0499</v>
          </cell>
          <cell r="J466" t="str">
            <v>#1</v>
          </cell>
          <cell r="K466">
            <v>1</v>
          </cell>
        </row>
        <row r="467">
          <cell r="C467" t="str">
            <v>PTTM21-084</v>
          </cell>
          <cell r="D467" t="str">
            <v>BROTHER</v>
          </cell>
          <cell r="E467" t="str">
            <v>P3</v>
          </cell>
          <cell r="F467" t="str">
            <v>LW3902-0</v>
          </cell>
          <cell r="G467" t="str">
            <v>PT-M95</v>
          </cell>
          <cell r="H467" t="str">
            <v>CUTTER LEVER PT-90</v>
          </cell>
          <cell r="I467" t="str">
            <v>LW3902-0</v>
          </cell>
          <cell r="K467">
            <v>2</v>
          </cell>
        </row>
        <row r="468">
          <cell r="C468" t="str">
            <v>PTK21-119</v>
          </cell>
          <cell r="D468" t="str">
            <v>BROTHER</v>
          </cell>
          <cell r="E468" t="str">
            <v>P1</v>
          </cell>
          <cell r="F468" t="str">
            <v>LED354L1</v>
          </cell>
          <cell r="G468" t="str">
            <v>MB17</v>
          </cell>
          <cell r="H468" t="str">
            <v>P RETAINING RING E4</v>
          </cell>
          <cell r="I468" t="str">
            <v>LED354</v>
          </cell>
          <cell r="J468" t="str">
            <v>L1</v>
          </cell>
          <cell r="K468">
            <v>16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9"/>
  <sheetViews>
    <sheetView workbookViewId="0">
      <selection activeCell="C3" sqref="C3"/>
    </sheetView>
  </sheetViews>
  <sheetFormatPr defaultColWidth="9" defaultRowHeight="15"/>
  <cols>
    <col min="1" max="1" width="2.5703125" customWidth="1"/>
    <col min="2" max="2" width="5.7109375" customWidth="1"/>
    <col min="3" max="3" width="22.85546875" customWidth="1"/>
    <col min="4" max="4" width="21.28515625" customWidth="1"/>
    <col min="5" max="6" width="8.7109375" style="622"/>
    <col min="8" max="8" width="9.7109375" customWidth="1"/>
    <col min="9" max="9" width="33.28515625" customWidth="1"/>
  </cols>
  <sheetData>
    <row r="2" spans="2:9">
      <c r="B2" s="623" t="s">
        <v>0</v>
      </c>
      <c r="C2" s="623" t="s">
        <v>1</v>
      </c>
      <c r="D2" s="623" t="s">
        <v>2</v>
      </c>
      <c r="E2" s="623" t="s">
        <v>3</v>
      </c>
      <c r="F2" s="623" t="s">
        <v>4</v>
      </c>
      <c r="G2" s="623" t="s">
        <v>5</v>
      </c>
      <c r="H2" s="623" t="s">
        <v>6</v>
      </c>
      <c r="I2" s="623"/>
    </row>
    <row r="3" spans="2:9">
      <c r="B3" s="622">
        <v>1</v>
      </c>
      <c r="C3" s="624" t="s">
        <v>7</v>
      </c>
      <c r="D3" s="624" t="s">
        <v>8</v>
      </c>
      <c r="E3" s="625" t="s">
        <v>9</v>
      </c>
      <c r="F3" s="625" t="s">
        <v>10</v>
      </c>
      <c r="G3" s="624" t="s">
        <v>11</v>
      </c>
      <c r="H3" s="624" t="s">
        <v>12</v>
      </c>
    </row>
    <row r="4" spans="2:9">
      <c r="B4" s="622">
        <f>B3+1</f>
        <v>2</v>
      </c>
      <c r="C4" s="624" t="s">
        <v>13</v>
      </c>
      <c r="D4" s="624" t="s">
        <v>14</v>
      </c>
      <c r="E4" s="625" t="s">
        <v>10</v>
      </c>
      <c r="F4" s="625" t="s">
        <v>9</v>
      </c>
      <c r="G4" s="624" t="s">
        <v>11</v>
      </c>
      <c r="H4" s="624" t="s">
        <v>12</v>
      </c>
    </row>
    <row r="5" spans="2:9">
      <c r="B5" s="622">
        <f t="shared" ref="B5:B19" si="0">B4+1</f>
        <v>3</v>
      </c>
      <c r="C5" s="626" t="s">
        <v>15</v>
      </c>
      <c r="D5" s="626" t="s">
        <v>16</v>
      </c>
      <c r="E5" s="627" t="s">
        <v>9</v>
      </c>
      <c r="F5" s="627" t="s">
        <v>10</v>
      </c>
      <c r="G5" s="626" t="s">
        <v>11</v>
      </c>
      <c r="H5" s="626" t="s">
        <v>12</v>
      </c>
    </row>
    <row r="6" spans="2:9">
      <c r="B6" s="622">
        <f t="shared" si="0"/>
        <v>4</v>
      </c>
      <c r="C6" t="s">
        <v>17</v>
      </c>
      <c r="D6" t="s">
        <v>18</v>
      </c>
      <c r="E6" s="622" t="s">
        <v>19</v>
      </c>
      <c r="F6" s="622" t="s">
        <v>20</v>
      </c>
      <c r="G6" t="s">
        <v>11</v>
      </c>
      <c r="H6" t="s">
        <v>11</v>
      </c>
    </row>
    <row r="7" spans="2:9">
      <c r="B7" s="622">
        <f t="shared" si="0"/>
        <v>5</v>
      </c>
      <c r="C7" t="s">
        <v>21</v>
      </c>
      <c r="D7" t="s">
        <v>22</v>
      </c>
      <c r="E7" s="622" t="s">
        <v>9</v>
      </c>
      <c r="F7" s="622" t="s">
        <v>10</v>
      </c>
      <c r="G7" t="s">
        <v>11</v>
      </c>
      <c r="H7" t="s">
        <v>12</v>
      </c>
    </row>
    <row r="8" spans="2:9">
      <c r="B8" s="622">
        <f t="shared" si="0"/>
        <v>6</v>
      </c>
      <c r="C8" t="s">
        <v>23</v>
      </c>
      <c r="D8" t="s">
        <v>24</v>
      </c>
      <c r="E8" s="622" t="s">
        <v>10</v>
      </c>
      <c r="F8" s="622" t="s">
        <v>9</v>
      </c>
      <c r="G8" t="s">
        <v>19</v>
      </c>
      <c r="H8" t="s">
        <v>11</v>
      </c>
    </row>
    <row r="9" spans="2:9">
      <c r="B9" s="622">
        <f t="shared" si="0"/>
        <v>7</v>
      </c>
      <c r="C9" t="s">
        <v>25</v>
      </c>
      <c r="D9" t="s">
        <v>26</v>
      </c>
      <c r="E9" s="622" t="s">
        <v>9</v>
      </c>
      <c r="F9" s="622" t="s">
        <v>19</v>
      </c>
      <c r="G9" t="s">
        <v>19</v>
      </c>
      <c r="H9" t="s">
        <v>11</v>
      </c>
    </row>
    <row r="10" spans="2:9">
      <c r="B10" s="622">
        <f t="shared" si="0"/>
        <v>8</v>
      </c>
      <c r="C10" t="s">
        <v>27</v>
      </c>
      <c r="D10" t="s">
        <v>28</v>
      </c>
      <c r="E10" s="622" t="s">
        <v>29</v>
      </c>
      <c r="F10" s="622" t="s">
        <v>20</v>
      </c>
      <c r="H10" t="s">
        <v>19</v>
      </c>
    </row>
    <row r="11" spans="2:9">
      <c r="B11" s="622">
        <f t="shared" si="0"/>
        <v>9</v>
      </c>
      <c r="C11" t="s">
        <v>30</v>
      </c>
      <c r="D11" t="s">
        <v>31</v>
      </c>
      <c r="E11" s="622" t="s">
        <v>29</v>
      </c>
      <c r="F11" s="622" t="s">
        <v>20</v>
      </c>
      <c r="H11" t="s">
        <v>19</v>
      </c>
    </row>
    <row r="12" spans="2:9">
      <c r="B12" s="622">
        <f t="shared" si="0"/>
        <v>10</v>
      </c>
      <c r="C12" t="s">
        <v>32</v>
      </c>
      <c r="D12" t="s">
        <v>33</v>
      </c>
      <c r="E12" s="622" t="s">
        <v>9</v>
      </c>
      <c r="F12" s="622" t="s">
        <v>19</v>
      </c>
      <c r="H12" t="s">
        <v>19</v>
      </c>
    </row>
    <row r="13" spans="2:9">
      <c r="B13" s="622">
        <f t="shared" si="0"/>
        <v>11</v>
      </c>
      <c r="C13" t="s">
        <v>34</v>
      </c>
      <c r="D13" t="s">
        <v>35</v>
      </c>
      <c r="E13" s="622" t="s">
        <v>9</v>
      </c>
      <c r="F13" s="622" t="s">
        <v>19</v>
      </c>
      <c r="H13" t="s">
        <v>11</v>
      </c>
    </row>
    <row r="14" spans="2:9">
      <c r="B14" s="622">
        <f t="shared" si="0"/>
        <v>12</v>
      </c>
      <c r="C14" t="s">
        <v>36</v>
      </c>
      <c r="D14" t="s">
        <v>37</v>
      </c>
      <c r="E14" s="622" t="s">
        <v>10</v>
      </c>
      <c r="F14" s="622" t="s">
        <v>38</v>
      </c>
      <c r="H14" t="s">
        <v>11</v>
      </c>
    </row>
    <row r="15" spans="2:9">
      <c r="B15" s="622">
        <f t="shared" si="0"/>
        <v>13</v>
      </c>
    </row>
    <row r="16" spans="2:9">
      <c r="B16" s="622">
        <f t="shared" si="0"/>
        <v>14</v>
      </c>
    </row>
    <row r="17" spans="2:2">
      <c r="B17" s="622">
        <f t="shared" si="0"/>
        <v>15</v>
      </c>
    </row>
    <row r="18" spans="2:2">
      <c r="B18" s="622">
        <f t="shared" si="0"/>
        <v>16</v>
      </c>
    </row>
    <row r="19" spans="2:2">
      <c r="B19" s="622">
        <f t="shared" si="0"/>
        <v>17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B1:X42"/>
  <sheetViews>
    <sheetView workbookViewId="0">
      <pane xSplit="8" ySplit="5" topLeftCell="L6" activePane="bottomRight" state="frozen"/>
      <selection pane="topRight"/>
      <selection pane="bottomLeft"/>
      <selection pane="bottomRight" activeCell="P5" sqref="P5"/>
    </sheetView>
  </sheetViews>
  <sheetFormatPr defaultColWidth="8.7109375" defaultRowHeight="12.75"/>
  <cols>
    <col min="1" max="1" width="2.85546875" style="167" customWidth="1"/>
    <col min="2" max="2" width="12.85546875" style="167" customWidth="1"/>
    <col min="3" max="3" width="10.7109375" style="168" customWidth="1"/>
    <col min="4" max="4" width="8.85546875" style="168" customWidth="1"/>
    <col min="5" max="5" width="12.42578125" style="167" customWidth="1"/>
    <col min="6" max="6" width="11.140625" style="167" customWidth="1"/>
    <col min="7" max="7" width="9.140625" style="167" customWidth="1"/>
    <col min="8" max="8" width="15.140625" style="167" customWidth="1"/>
    <col min="9" max="9" width="9.85546875" style="167" customWidth="1"/>
    <col min="10" max="10" width="12.140625" style="167" customWidth="1"/>
    <col min="11" max="11" width="20.28515625" style="167" customWidth="1"/>
    <col min="12" max="12" width="9.28515625" style="167" customWidth="1"/>
    <col min="13" max="13" width="10.28515625" style="167" customWidth="1"/>
    <col min="14" max="14" width="9.85546875" style="167" customWidth="1"/>
    <col min="15" max="15" width="10.7109375" style="167" customWidth="1"/>
    <col min="16" max="16" width="12.140625" style="167" customWidth="1"/>
    <col min="17" max="17" width="19.140625" style="167" customWidth="1"/>
    <col min="18" max="18" width="11.85546875" style="167" customWidth="1"/>
    <col min="19" max="19" width="8.5703125" style="167" customWidth="1"/>
    <col min="20" max="20" width="8.28515625" style="167" customWidth="1"/>
    <col min="21" max="21" width="19.28515625" style="167" customWidth="1"/>
    <col min="22" max="16384" width="8.7109375" style="167"/>
  </cols>
  <sheetData>
    <row r="1" spans="2:24" ht="18.75">
      <c r="B1" s="169" t="s">
        <v>1494</v>
      </c>
    </row>
    <row r="2" spans="2:24" customFormat="1" ht="18.75">
      <c r="B2" s="169" t="s">
        <v>1495</v>
      </c>
      <c r="C2" s="686" t="s">
        <v>1496</v>
      </c>
      <c r="D2" s="686"/>
      <c r="E2" s="686"/>
      <c r="F2" s="686"/>
      <c r="G2" s="686"/>
      <c r="H2" s="167" t="s">
        <v>1497</v>
      </c>
      <c r="I2" s="687" t="s">
        <v>1496</v>
      </c>
      <c r="J2" s="687"/>
      <c r="K2" s="687"/>
      <c r="L2" s="687"/>
      <c r="M2" s="687"/>
      <c r="N2" s="687"/>
      <c r="O2" s="687" t="s">
        <v>1498</v>
      </c>
      <c r="P2" s="687"/>
      <c r="Q2" s="687"/>
      <c r="R2" s="687"/>
      <c r="S2" s="167" t="s">
        <v>1495</v>
      </c>
      <c r="T2" s="167" t="s">
        <v>1495</v>
      </c>
      <c r="U2" s="167" t="s">
        <v>1499</v>
      </c>
      <c r="V2" s="167" t="s">
        <v>1495</v>
      </c>
    </row>
    <row r="3" spans="2:24" s="166" customFormat="1">
      <c r="B3" s="202" t="s">
        <v>1454</v>
      </c>
      <c r="C3" s="223" t="s">
        <v>1455</v>
      </c>
      <c r="D3" s="223" t="s">
        <v>1455</v>
      </c>
      <c r="E3" s="223" t="s">
        <v>1455</v>
      </c>
      <c r="F3" s="202" t="s">
        <v>1456</v>
      </c>
      <c r="G3" s="202" t="s">
        <v>1456</v>
      </c>
      <c r="H3" s="170" t="s">
        <v>1454</v>
      </c>
      <c r="I3" s="166" t="s">
        <v>1455</v>
      </c>
      <c r="J3" s="166" t="s">
        <v>1455</v>
      </c>
      <c r="K3" s="166" t="s">
        <v>1455</v>
      </c>
      <c r="L3" s="166" t="s">
        <v>1455</v>
      </c>
      <c r="M3" s="166" t="s">
        <v>1455</v>
      </c>
      <c r="N3" s="166" t="s">
        <v>1455</v>
      </c>
      <c r="O3" s="202" t="s">
        <v>1456</v>
      </c>
      <c r="P3" s="202" t="s">
        <v>1456</v>
      </c>
      <c r="Q3" s="202" t="s">
        <v>1456</v>
      </c>
      <c r="R3" s="202" t="s">
        <v>1456</v>
      </c>
      <c r="S3" s="249" t="s">
        <v>1454</v>
      </c>
      <c r="T3" s="202" t="s">
        <v>1456</v>
      </c>
      <c r="U3" s="202" t="s">
        <v>1456</v>
      </c>
      <c r="V3" s="249" t="s">
        <v>1454</v>
      </c>
    </row>
    <row r="4" spans="2:24" ht="25.5">
      <c r="B4" s="224" t="s">
        <v>1457</v>
      </c>
      <c r="C4" s="225" t="s">
        <v>1458</v>
      </c>
      <c r="D4" s="225" t="s">
        <v>1459</v>
      </c>
      <c r="E4" s="226" t="s">
        <v>1460</v>
      </c>
      <c r="F4" s="227" t="s">
        <v>1500</v>
      </c>
      <c r="G4" s="215" t="s">
        <v>1501</v>
      </c>
      <c r="H4" s="228" t="s">
        <v>1463</v>
      </c>
      <c r="I4" s="241" t="s">
        <v>87</v>
      </c>
      <c r="J4" s="241" t="s">
        <v>59</v>
      </c>
      <c r="K4" s="241" t="s">
        <v>1464</v>
      </c>
      <c r="L4" s="241" t="s">
        <v>1465</v>
      </c>
      <c r="M4" s="241" t="s">
        <v>1466</v>
      </c>
      <c r="N4" s="242" t="s">
        <v>1467</v>
      </c>
      <c r="O4" s="243" t="s">
        <v>70</v>
      </c>
      <c r="P4" s="244" t="s">
        <v>1502</v>
      </c>
      <c r="Q4" s="244" t="s">
        <v>1503</v>
      </c>
      <c r="R4" s="244" t="s">
        <v>92</v>
      </c>
      <c r="S4" s="250" t="s">
        <v>1504</v>
      </c>
      <c r="T4" s="215" t="s">
        <v>1505</v>
      </c>
      <c r="U4" s="224" t="s">
        <v>1506</v>
      </c>
      <c r="V4" s="251" t="s">
        <v>1507</v>
      </c>
      <c r="W4" s="166"/>
      <c r="X4" s="166"/>
    </row>
    <row r="5" spans="2:24">
      <c r="B5" s="688" t="s">
        <v>1475</v>
      </c>
      <c r="C5" s="691">
        <v>45078</v>
      </c>
      <c r="D5" s="230">
        <v>0.41666666666666702</v>
      </c>
      <c r="E5" s="231" t="s">
        <v>1476</v>
      </c>
      <c r="F5" s="232">
        <v>45097</v>
      </c>
      <c r="G5" s="233">
        <v>0.625</v>
      </c>
      <c r="H5" s="234" t="s">
        <v>692</v>
      </c>
      <c r="I5" s="192" t="s">
        <v>81</v>
      </c>
      <c r="J5" s="192" t="s">
        <v>627</v>
      </c>
      <c r="K5" s="192" t="s">
        <v>1477</v>
      </c>
      <c r="L5" s="193" t="s">
        <v>366</v>
      </c>
      <c r="M5" s="193">
        <v>4</v>
      </c>
      <c r="N5" s="245" t="s">
        <v>233</v>
      </c>
      <c r="O5" s="246" t="s">
        <v>90</v>
      </c>
      <c r="P5" s="247" t="s">
        <v>1508</v>
      </c>
      <c r="Q5" s="247" t="s">
        <v>1509</v>
      </c>
      <c r="R5" s="247" t="s">
        <v>1510</v>
      </c>
      <c r="S5" s="252">
        <v>1</v>
      </c>
      <c r="T5" s="218" t="s">
        <v>1511</v>
      </c>
      <c r="U5" s="246" t="s">
        <v>75</v>
      </c>
      <c r="V5" s="253">
        <v>60</v>
      </c>
      <c r="W5" s="166"/>
      <c r="X5" s="166"/>
    </row>
    <row r="6" spans="2:24">
      <c r="B6" s="689"/>
      <c r="C6" s="692"/>
      <c r="D6" s="235"/>
      <c r="E6" s="231"/>
      <c r="F6" s="232"/>
      <c r="G6" s="218"/>
      <c r="H6" s="234"/>
      <c r="I6" s="192"/>
      <c r="J6" s="192"/>
      <c r="K6" s="192"/>
      <c r="L6" s="193"/>
      <c r="M6" s="193"/>
      <c r="N6" s="245"/>
      <c r="O6" s="246"/>
      <c r="P6" s="247"/>
      <c r="Q6" s="247"/>
      <c r="R6" s="247"/>
      <c r="S6" s="252"/>
      <c r="T6" s="218"/>
      <c r="U6" s="246" t="s">
        <v>91</v>
      </c>
      <c r="V6" s="253">
        <v>90</v>
      </c>
      <c r="W6" s="166"/>
      <c r="X6" s="166"/>
    </row>
    <row r="7" spans="2:24">
      <c r="B7" s="689"/>
      <c r="C7" s="692"/>
      <c r="D7" s="235"/>
      <c r="E7" s="231"/>
      <c r="F7" s="232"/>
      <c r="G7" s="218"/>
      <c r="H7" s="234"/>
      <c r="I7" s="192"/>
      <c r="J7" s="192"/>
      <c r="K7" s="192"/>
      <c r="L7" s="193"/>
      <c r="M7" s="193"/>
      <c r="N7" s="245"/>
      <c r="O7" s="246"/>
      <c r="P7" s="247"/>
      <c r="Q7" s="247"/>
      <c r="R7" s="247"/>
      <c r="S7" s="252"/>
      <c r="T7" s="218"/>
      <c r="U7" s="246" t="s">
        <v>121</v>
      </c>
      <c r="V7" s="253">
        <v>120</v>
      </c>
      <c r="W7" s="166"/>
      <c r="X7" s="166"/>
    </row>
    <row r="8" spans="2:24">
      <c r="B8" s="689"/>
      <c r="C8" s="692"/>
      <c r="D8" s="235"/>
      <c r="E8" s="231"/>
      <c r="F8" s="232"/>
      <c r="G8" s="218"/>
      <c r="H8" s="234"/>
      <c r="I8" s="192"/>
      <c r="J8" s="192"/>
      <c r="K8" s="192"/>
      <c r="L8" s="193"/>
      <c r="M8" s="193"/>
      <c r="N8" s="245"/>
      <c r="O8" s="246"/>
      <c r="P8" s="247"/>
      <c r="Q8" s="247"/>
      <c r="R8" s="247"/>
      <c r="S8" s="252"/>
      <c r="T8" s="218"/>
      <c r="U8" s="246" t="s">
        <v>110</v>
      </c>
      <c r="V8" s="253">
        <v>30</v>
      </c>
      <c r="W8" s="166"/>
      <c r="X8" s="166"/>
    </row>
    <row r="9" spans="2:24">
      <c r="B9" s="689"/>
      <c r="C9" s="692"/>
      <c r="D9" s="235"/>
      <c r="E9" s="231"/>
      <c r="F9" s="232"/>
      <c r="G9" s="218"/>
      <c r="H9" s="234"/>
      <c r="I9" s="192"/>
      <c r="J9" s="192"/>
      <c r="K9" s="192"/>
      <c r="L9" s="193"/>
      <c r="M9" s="193"/>
      <c r="N9" s="245"/>
      <c r="O9" s="246"/>
      <c r="P9" s="247"/>
      <c r="Q9" s="247"/>
      <c r="R9" s="247"/>
      <c r="S9" s="252"/>
      <c r="T9" s="218"/>
      <c r="U9" s="229" t="s">
        <v>136</v>
      </c>
      <c r="V9" s="254">
        <v>90</v>
      </c>
      <c r="W9" s="166"/>
      <c r="X9" s="166"/>
    </row>
    <row r="10" spans="2:24">
      <c r="B10" s="689"/>
      <c r="C10" s="692"/>
      <c r="D10" s="235"/>
      <c r="E10" s="231"/>
      <c r="F10" s="232"/>
      <c r="G10" s="218"/>
      <c r="H10" s="234"/>
      <c r="I10" s="192"/>
      <c r="J10" s="192"/>
      <c r="K10" s="192"/>
      <c r="L10" s="193"/>
      <c r="M10" s="193"/>
      <c r="N10" s="245"/>
      <c r="O10" s="246"/>
      <c r="P10" s="247"/>
      <c r="Q10" s="247"/>
      <c r="R10" s="247"/>
      <c r="S10" s="252"/>
      <c r="T10" s="218"/>
      <c r="U10" s="229" t="s">
        <v>166</v>
      </c>
      <c r="V10" s="254">
        <v>180</v>
      </c>
      <c r="W10" s="166"/>
      <c r="X10" s="166"/>
    </row>
    <row r="11" spans="2:24">
      <c r="B11" s="689"/>
      <c r="C11" s="692"/>
      <c r="D11" s="235"/>
      <c r="E11" s="231"/>
      <c r="F11" s="232"/>
      <c r="G11" s="218"/>
      <c r="H11" s="234"/>
      <c r="I11" s="192"/>
      <c r="J11" s="192"/>
      <c r="K11" s="192"/>
      <c r="L11" s="193"/>
      <c r="M11" s="193"/>
      <c r="N11" s="245"/>
      <c r="O11" s="246"/>
      <c r="P11" s="247"/>
      <c r="Q11" s="247"/>
      <c r="R11" s="247"/>
      <c r="S11" s="252"/>
      <c r="T11" s="218"/>
      <c r="U11" s="229" t="s">
        <v>1512</v>
      </c>
      <c r="V11" s="254">
        <v>60</v>
      </c>
      <c r="W11" s="166"/>
      <c r="X11" s="166"/>
    </row>
    <row r="12" spans="2:24">
      <c r="B12" s="689"/>
      <c r="C12" s="692"/>
      <c r="D12" s="235"/>
      <c r="E12" s="231"/>
      <c r="F12" s="232"/>
      <c r="G12" s="218"/>
      <c r="H12" s="234"/>
      <c r="I12" s="192"/>
      <c r="J12" s="192"/>
      <c r="K12" s="192"/>
      <c r="L12" s="193"/>
      <c r="M12" s="193"/>
      <c r="N12" s="245"/>
      <c r="O12" s="246"/>
      <c r="P12" s="247"/>
      <c r="Q12" s="247"/>
      <c r="R12" s="247"/>
      <c r="S12" s="252"/>
      <c r="T12" s="218"/>
      <c r="U12" s="229" t="s">
        <v>128</v>
      </c>
      <c r="V12" s="254">
        <v>240</v>
      </c>
      <c r="W12" s="166"/>
      <c r="X12" s="166"/>
    </row>
    <row r="13" spans="2:24">
      <c r="B13" s="689"/>
      <c r="C13" s="692"/>
      <c r="D13" s="235"/>
      <c r="E13" s="231"/>
      <c r="F13" s="232"/>
      <c r="G13" s="218"/>
      <c r="H13" s="234"/>
      <c r="I13" s="192"/>
      <c r="J13" s="192"/>
      <c r="K13" s="192"/>
      <c r="L13" s="193"/>
      <c r="M13" s="193"/>
      <c r="N13" s="245"/>
      <c r="O13" s="246"/>
      <c r="P13" s="247"/>
      <c r="Q13" s="247"/>
      <c r="R13" s="247"/>
      <c r="S13" s="252"/>
      <c r="T13" s="218"/>
      <c r="U13" s="229" t="s">
        <v>177</v>
      </c>
      <c r="V13" s="254">
        <v>60</v>
      </c>
      <c r="W13" s="166"/>
      <c r="X13" s="166"/>
    </row>
    <row r="14" spans="2:24">
      <c r="B14" s="690"/>
      <c r="C14" s="693"/>
      <c r="D14" s="235"/>
      <c r="E14" s="231"/>
      <c r="F14" s="232"/>
      <c r="G14" s="218"/>
      <c r="H14" s="234"/>
      <c r="I14" s="192"/>
      <c r="J14" s="192"/>
      <c r="K14" s="192"/>
      <c r="L14" s="193"/>
      <c r="M14" s="193"/>
      <c r="N14" s="245"/>
      <c r="O14" s="246"/>
      <c r="P14" s="247"/>
      <c r="Q14" s="247"/>
      <c r="R14" s="247"/>
      <c r="S14" s="252"/>
      <c r="T14" s="218"/>
      <c r="U14" s="229" t="s">
        <v>184</v>
      </c>
      <c r="V14" s="254">
        <v>120</v>
      </c>
      <c r="W14" s="166"/>
      <c r="X14" s="166"/>
    </row>
    <row r="15" spans="2:24">
      <c r="B15" s="236"/>
      <c r="C15" s="237"/>
      <c r="D15" s="237"/>
      <c r="E15" s="238"/>
      <c r="F15" s="239"/>
      <c r="G15" s="240"/>
      <c r="H15" s="234"/>
      <c r="I15" s="192"/>
      <c r="J15" s="192"/>
      <c r="K15" s="192"/>
      <c r="L15" s="193"/>
      <c r="M15" s="193"/>
      <c r="N15" s="245"/>
      <c r="O15" s="236"/>
      <c r="P15" s="248"/>
      <c r="Q15" s="248"/>
      <c r="R15" s="248"/>
      <c r="S15" s="255"/>
      <c r="T15" s="240"/>
      <c r="U15" s="236"/>
      <c r="V15" s="256"/>
      <c r="W15" s="166"/>
      <c r="X15" s="166"/>
    </row>
    <row r="16" spans="2:24">
      <c r="W16" s="166"/>
      <c r="X16" s="166"/>
    </row>
    <row r="17" spans="2:24">
      <c r="B17" s="167" t="s">
        <v>1492</v>
      </c>
      <c r="H17" s="167" t="s">
        <v>1493</v>
      </c>
      <c r="W17" s="166"/>
      <c r="X17" s="166"/>
    </row>
    <row r="18" spans="2:24">
      <c r="O18" s="167" t="s">
        <v>82</v>
      </c>
      <c r="P18" s="200" t="s">
        <v>1513</v>
      </c>
      <c r="Q18" s="200" t="s">
        <v>83</v>
      </c>
      <c r="R18" s="167" t="s">
        <v>1514</v>
      </c>
      <c r="W18" s="166"/>
      <c r="X18" s="166"/>
    </row>
    <row r="19" spans="2:24">
      <c r="O19" s="167" t="s">
        <v>1481</v>
      </c>
      <c r="P19" s="200" t="s">
        <v>1515</v>
      </c>
      <c r="Q19" s="200" t="s">
        <v>1516</v>
      </c>
      <c r="R19" s="167" t="s">
        <v>1517</v>
      </c>
    </row>
    <row r="20" spans="2:24">
      <c r="O20" s="167" t="s">
        <v>98</v>
      </c>
      <c r="P20" s="200" t="s">
        <v>1518</v>
      </c>
      <c r="Q20" s="200" t="s">
        <v>1519</v>
      </c>
      <c r="R20" s="167" t="s">
        <v>1520</v>
      </c>
    </row>
    <row r="21" spans="2:24">
      <c r="O21" s="167" t="s">
        <v>108</v>
      </c>
      <c r="P21" s="200" t="s">
        <v>1521</v>
      </c>
      <c r="Q21" s="200" t="s">
        <v>1522</v>
      </c>
      <c r="R21" s="167" t="s">
        <v>1523</v>
      </c>
    </row>
    <row r="22" spans="2:24">
      <c r="O22" s="167" t="s">
        <v>1491</v>
      </c>
      <c r="P22" s="200" t="s">
        <v>1524</v>
      </c>
      <c r="Q22" s="200" t="s">
        <v>1525</v>
      </c>
      <c r="R22" s="167" t="s">
        <v>1526</v>
      </c>
    </row>
    <row r="23" spans="2:24">
      <c r="P23" s="200" t="s">
        <v>1527</v>
      </c>
      <c r="Q23" s="200" t="s">
        <v>1528</v>
      </c>
      <c r="R23" s="167" t="s">
        <v>1529</v>
      </c>
    </row>
    <row r="24" spans="2:24">
      <c r="P24" s="200" t="s">
        <v>1508</v>
      </c>
      <c r="Q24" s="200" t="s">
        <v>1530</v>
      </c>
      <c r="R24" s="167" t="s">
        <v>1531</v>
      </c>
    </row>
    <row r="25" spans="2:24">
      <c r="P25" s="200" t="s">
        <v>1532</v>
      </c>
      <c r="Q25" s="200" t="s">
        <v>1533</v>
      </c>
      <c r="R25" s="167" t="s">
        <v>1534</v>
      </c>
    </row>
    <row r="26" spans="2:24">
      <c r="P26" s="200" t="s">
        <v>1535</v>
      </c>
      <c r="Q26" s="200" t="s">
        <v>1536</v>
      </c>
      <c r="R26" s="167" t="s">
        <v>1537</v>
      </c>
    </row>
    <row r="27" spans="2:24">
      <c r="P27" s="200" t="s">
        <v>1538</v>
      </c>
      <c r="Q27" s="200" t="s">
        <v>1539</v>
      </c>
      <c r="R27" s="167" t="s">
        <v>1540</v>
      </c>
    </row>
    <row r="28" spans="2:24">
      <c r="P28" s="200" t="s">
        <v>1541</v>
      </c>
      <c r="Q28" s="200" t="s">
        <v>1542</v>
      </c>
      <c r="R28" s="167" t="s">
        <v>1543</v>
      </c>
    </row>
    <row r="29" spans="2:24">
      <c r="P29" s="200" t="s">
        <v>1544</v>
      </c>
      <c r="Q29" s="200" t="s">
        <v>1545</v>
      </c>
      <c r="R29" s="167" t="s">
        <v>1546</v>
      </c>
    </row>
    <row r="30" spans="2:24">
      <c r="P30" s="200" t="s">
        <v>1547</v>
      </c>
      <c r="Q30" s="200" t="s">
        <v>1548</v>
      </c>
      <c r="R30" s="167" t="s">
        <v>1549</v>
      </c>
    </row>
    <row r="31" spans="2:24">
      <c r="P31" s="200" t="s">
        <v>1550</v>
      </c>
      <c r="Q31" s="200" t="s">
        <v>1551</v>
      </c>
      <c r="R31" s="167" t="s">
        <v>1552</v>
      </c>
    </row>
    <row r="32" spans="2:24">
      <c r="P32" s="200" t="s">
        <v>1553</v>
      </c>
      <c r="Q32" s="200" t="s">
        <v>1554</v>
      </c>
      <c r="R32" s="167" t="s">
        <v>1555</v>
      </c>
    </row>
    <row r="33" spans="16:18">
      <c r="P33" s="200" t="s">
        <v>1556</v>
      </c>
      <c r="Q33" s="200" t="s">
        <v>1557</v>
      </c>
      <c r="R33" s="167" t="s">
        <v>1558</v>
      </c>
    </row>
    <row r="34" spans="16:18">
      <c r="P34" s="200"/>
      <c r="Q34" s="200"/>
      <c r="R34" s="167" t="s">
        <v>1559</v>
      </c>
    </row>
    <row r="35" spans="16:18">
      <c r="P35" s="200"/>
      <c r="Q35" s="200"/>
      <c r="R35" s="167" t="s">
        <v>1560</v>
      </c>
    </row>
    <row r="36" spans="16:18">
      <c r="P36" s="200"/>
      <c r="Q36" s="200"/>
      <c r="R36" s="167" t="s">
        <v>1561</v>
      </c>
    </row>
    <row r="37" spans="16:18">
      <c r="R37" s="167" t="s">
        <v>1562</v>
      </c>
    </row>
    <row r="38" spans="16:18">
      <c r="R38" s="167" t="s">
        <v>1563</v>
      </c>
    </row>
    <row r="39" spans="16:18">
      <c r="R39" s="167" t="s">
        <v>1564</v>
      </c>
    </row>
    <row r="40" spans="16:18">
      <c r="R40" s="167" t="s">
        <v>1565</v>
      </c>
    </row>
    <row r="41" spans="16:18">
      <c r="R41" s="167" t="s">
        <v>1566</v>
      </c>
    </row>
    <row r="42" spans="16:18">
      <c r="R42" s="167" t="s">
        <v>1510</v>
      </c>
    </row>
  </sheetData>
  <mergeCells count="5">
    <mergeCell ref="C2:G2"/>
    <mergeCell ref="I2:N2"/>
    <mergeCell ref="O2:R2"/>
    <mergeCell ref="B5:B14"/>
    <mergeCell ref="C5:C14"/>
  </mergeCells>
  <conditionalFormatting sqref="B1:B2">
    <cfRule type="duplicateValues" dxfId="1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/>
  </sheetPr>
  <dimension ref="B1:AE68"/>
  <sheetViews>
    <sheetView zoomScale="115" zoomScaleNormal="115" workbookViewId="0">
      <pane xSplit="8" ySplit="4" topLeftCell="O8" activePane="bottomRight" state="frozen"/>
      <selection pane="topRight"/>
      <selection pane="bottomLeft"/>
      <selection pane="bottomRight" activeCell="W17" sqref="W17"/>
    </sheetView>
  </sheetViews>
  <sheetFormatPr defaultColWidth="8.7109375" defaultRowHeight="12.75"/>
  <cols>
    <col min="1" max="1" width="2.85546875" style="167" customWidth="1"/>
    <col min="2" max="2" width="12.85546875" style="167" customWidth="1"/>
    <col min="3" max="3" width="10.7109375" style="168" customWidth="1"/>
    <col min="4" max="4" width="8.85546875" style="168" customWidth="1"/>
    <col min="5" max="5" width="12.42578125" style="167" customWidth="1"/>
    <col min="6" max="6" width="11.140625" style="167" customWidth="1"/>
    <col min="7" max="7" width="9.140625" style="167" customWidth="1"/>
    <col min="8" max="8" width="12.28515625" style="167" customWidth="1"/>
    <col min="9" max="9" width="9.85546875" style="167" customWidth="1"/>
    <col min="10" max="10" width="12.140625" style="167" customWidth="1"/>
    <col min="11" max="11" width="20.28515625" style="167" customWidth="1"/>
    <col min="12" max="12" width="9.28515625" style="167" customWidth="1"/>
    <col min="13" max="13" width="10.28515625" style="167" customWidth="1"/>
    <col min="14" max="14" width="9.85546875" style="167" customWidth="1"/>
    <col min="15" max="15" width="10.7109375" style="167" customWidth="1"/>
    <col min="16" max="16" width="12.140625" style="167" customWidth="1"/>
    <col min="17" max="17" width="19.140625" style="167" customWidth="1"/>
    <col min="18" max="18" width="11.85546875" style="167" customWidth="1"/>
    <col min="19" max="19" width="8.5703125" style="167" customWidth="1"/>
    <col min="20" max="20" width="8.28515625" style="167" customWidth="1"/>
    <col min="21" max="23" width="8.7109375" style="167"/>
    <col min="24" max="24" width="15.42578125" style="167" customWidth="1"/>
    <col min="25" max="28" width="9.85546875" style="167" customWidth="1"/>
    <col min="29" max="29" width="8.7109375" style="167"/>
    <col min="30" max="30" width="9.28515625" style="167" customWidth="1"/>
    <col min="31" max="16384" width="8.7109375" style="167"/>
  </cols>
  <sheetData>
    <row r="1" spans="2:31" ht="18.75">
      <c r="B1" s="169" t="s">
        <v>1567</v>
      </c>
    </row>
    <row r="2" spans="2:31" s="166" customFormat="1">
      <c r="B2" s="170" t="s">
        <v>1454</v>
      </c>
      <c r="C2" s="166" t="s">
        <v>1455</v>
      </c>
      <c r="D2" s="166" t="s">
        <v>1455</v>
      </c>
      <c r="E2" s="166" t="s">
        <v>1455</v>
      </c>
      <c r="F2" s="170" t="s">
        <v>1456</v>
      </c>
      <c r="G2" s="170" t="s">
        <v>1456</v>
      </c>
      <c r="H2" s="170" t="s">
        <v>1454</v>
      </c>
      <c r="I2" s="166" t="s">
        <v>1455</v>
      </c>
      <c r="J2" s="166" t="s">
        <v>1455</v>
      </c>
      <c r="K2" s="166" t="s">
        <v>1455</v>
      </c>
      <c r="L2" s="166" t="s">
        <v>1455</v>
      </c>
      <c r="M2" s="166" t="s">
        <v>1455</v>
      </c>
      <c r="N2" s="166" t="s">
        <v>1455</v>
      </c>
      <c r="O2" s="170" t="s">
        <v>1456</v>
      </c>
      <c r="P2" s="170" t="s">
        <v>1456</v>
      </c>
      <c r="Q2" s="170" t="s">
        <v>1456</v>
      </c>
      <c r="R2" s="170" t="s">
        <v>1456</v>
      </c>
      <c r="S2" s="201" t="s">
        <v>1454</v>
      </c>
      <c r="T2" s="170" t="s">
        <v>1456</v>
      </c>
      <c r="U2" s="170" t="s">
        <v>1456</v>
      </c>
      <c r="V2" s="201" t="s">
        <v>1454</v>
      </c>
      <c r="W2" s="202" t="s">
        <v>1568</v>
      </c>
      <c r="X2" s="202" t="s">
        <v>1568</v>
      </c>
      <c r="Y2" s="202" t="s">
        <v>1568</v>
      </c>
      <c r="Z2" s="202" t="s">
        <v>1568</v>
      </c>
      <c r="AA2" s="202" t="s">
        <v>1568</v>
      </c>
      <c r="AB2" s="202" t="s">
        <v>1568</v>
      </c>
      <c r="AC2" s="202" t="s">
        <v>1455</v>
      </c>
      <c r="AD2" s="202" t="s">
        <v>1456</v>
      </c>
    </row>
    <row r="3" spans="2:31" ht="25.5">
      <c r="B3" s="171" t="s">
        <v>1457</v>
      </c>
      <c r="C3" s="172" t="s">
        <v>1458</v>
      </c>
      <c r="D3" s="172" t="s">
        <v>1459</v>
      </c>
      <c r="E3" s="173" t="s">
        <v>1460</v>
      </c>
      <c r="F3" s="174" t="s">
        <v>1500</v>
      </c>
      <c r="G3" s="175" t="s">
        <v>1501</v>
      </c>
      <c r="H3" s="176" t="s">
        <v>1463</v>
      </c>
      <c r="I3" s="189" t="s">
        <v>87</v>
      </c>
      <c r="J3" s="189" t="s">
        <v>59</v>
      </c>
      <c r="K3" s="189" t="s">
        <v>1464</v>
      </c>
      <c r="L3" s="189" t="s">
        <v>1465</v>
      </c>
      <c r="M3" s="189" t="s">
        <v>1466</v>
      </c>
      <c r="N3" s="190" t="s">
        <v>1467</v>
      </c>
      <c r="O3" s="176" t="s">
        <v>70</v>
      </c>
      <c r="P3" s="191" t="s">
        <v>1502</v>
      </c>
      <c r="Q3" s="191" t="s">
        <v>1503</v>
      </c>
      <c r="R3" s="191" t="s">
        <v>92</v>
      </c>
      <c r="S3" s="203" t="s">
        <v>1504</v>
      </c>
      <c r="T3" s="175" t="s">
        <v>1505</v>
      </c>
      <c r="U3" s="171" t="s">
        <v>1506</v>
      </c>
      <c r="V3" s="190" t="s">
        <v>1507</v>
      </c>
      <c r="W3" s="204" t="s">
        <v>1569</v>
      </c>
      <c r="X3" s="205" t="s">
        <v>1570</v>
      </c>
      <c r="Y3" s="214" t="s">
        <v>1571</v>
      </c>
      <c r="Z3" s="205" t="s">
        <v>1572</v>
      </c>
      <c r="AA3" s="214" t="s">
        <v>1573</v>
      </c>
      <c r="AB3" s="205" t="s">
        <v>1574</v>
      </c>
      <c r="AC3" s="215" t="s">
        <v>1575</v>
      </c>
      <c r="AD3" s="215" t="s">
        <v>33</v>
      </c>
    </row>
    <row r="4" spans="2:31">
      <c r="B4" s="177" t="s">
        <v>1475</v>
      </c>
      <c r="C4" s="178">
        <v>45090</v>
      </c>
      <c r="D4" s="179">
        <v>0.41666666666666702</v>
      </c>
      <c r="E4" s="180" t="s">
        <v>1476</v>
      </c>
      <c r="F4" s="181">
        <v>45097</v>
      </c>
      <c r="G4" s="182">
        <v>0.625</v>
      </c>
      <c r="H4" s="177" t="s">
        <v>692</v>
      </c>
      <c r="I4" s="192" t="s">
        <v>81</v>
      </c>
      <c r="J4" s="192" t="s">
        <v>627</v>
      </c>
      <c r="K4" s="192" t="s">
        <v>1477</v>
      </c>
      <c r="L4" s="193" t="s">
        <v>366</v>
      </c>
      <c r="M4" s="193">
        <v>4</v>
      </c>
      <c r="N4" s="194" t="s">
        <v>233</v>
      </c>
      <c r="O4" s="177" t="s">
        <v>90</v>
      </c>
      <c r="P4" s="195" t="s">
        <v>1508</v>
      </c>
      <c r="Q4" s="195" t="s">
        <v>1509</v>
      </c>
      <c r="R4" s="195" t="s">
        <v>1510</v>
      </c>
      <c r="S4" s="193">
        <v>1</v>
      </c>
      <c r="T4" s="183" t="s">
        <v>1511</v>
      </c>
      <c r="U4" s="177" t="s">
        <v>75</v>
      </c>
      <c r="V4" s="194">
        <v>60</v>
      </c>
      <c r="W4" s="206" t="s">
        <v>84</v>
      </c>
      <c r="X4" s="207" t="s">
        <v>86</v>
      </c>
      <c r="Y4" s="216">
        <v>45090</v>
      </c>
      <c r="Z4" s="217">
        <v>0.5</v>
      </c>
      <c r="AA4" s="216">
        <v>45090</v>
      </c>
      <c r="AB4" s="217">
        <v>0.53125</v>
      </c>
      <c r="AC4" s="218">
        <v>45</v>
      </c>
      <c r="AD4" s="218" t="s">
        <v>1576</v>
      </c>
    </row>
    <row r="5" spans="2:31">
      <c r="B5" s="177"/>
      <c r="C5" s="178"/>
      <c r="D5" s="178"/>
      <c r="E5" s="180"/>
      <c r="F5" s="181"/>
      <c r="G5" s="183"/>
      <c r="H5" s="177"/>
      <c r="I5" s="192"/>
      <c r="J5" s="192"/>
      <c r="K5" s="192"/>
      <c r="L5" s="193"/>
      <c r="M5" s="193"/>
      <c r="N5" s="194"/>
      <c r="O5" s="177"/>
      <c r="P5" s="195"/>
      <c r="Q5" s="195"/>
      <c r="R5" s="195"/>
      <c r="S5" s="193"/>
      <c r="T5" s="183"/>
      <c r="U5" s="177" t="s">
        <v>91</v>
      </c>
      <c r="V5" s="194">
        <v>90</v>
      </c>
      <c r="W5" s="206" t="s">
        <v>94</v>
      </c>
      <c r="X5" s="207" t="s">
        <v>96</v>
      </c>
      <c r="Y5" s="216">
        <v>45090</v>
      </c>
      <c r="Z5" s="217">
        <v>0.54166666666666696</v>
      </c>
      <c r="AA5" s="216">
        <v>45090</v>
      </c>
      <c r="AB5" s="217">
        <v>0.61458333333333304</v>
      </c>
      <c r="AC5" s="218">
        <v>90</v>
      </c>
      <c r="AD5" s="218" t="s">
        <v>1576</v>
      </c>
    </row>
    <row r="6" spans="2:31">
      <c r="B6" s="177"/>
      <c r="C6" s="178"/>
      <c r="D6" s="178"/>
      <c r="E6" s="180"/>
      <c r="F6" s="181"/>
      <c r="G6" s="183"/>
      <c r="H6" s="177"/>
      <c r="I6" s="192"/>
      <c r="J6" s="192"/>
      <c r="K6" s="192"/>
      <c r="L6" s="193"/>
      <c r="M6" s="193"/>
      <c r="N6" s="194"/>
      <c r="O6" s="177"/>
      <c r="P6" s="195"/>
      <c r="Q6" s="195"/>
      <c r="R6" s="195"/>
      <c r="S6" s="193"/>
      <c r="T6" s="183"/>
      <c r="U6" s="177" t="s">
        <v>121</v>
      </c>
      <c r="V6" s="194">
        <v>120</v>
      </c>
      <c r="W6" s="206" t="s">
        <v>171</v>
      </c>
      <c r="X6" s="207" t="s">
        <v>173</v>
      </c>
      <c r="Y6" s="216">
        <v>45090</v>
      </c>
      <c r="Z6" s="217">
        <v>0.625</v>
      </c>
      <c r="AA6" s="216">
        <v>45090</v>
      </c>
      <c r="AB6" s="217">
        <v>0.6875</v>
      </c>
      <c r="AC6" s="218">
        <v>90</v>
      </c>
      <c r="AD6" s="218" t="s">
        <v>1576</v>
      </c>
    </row>
    <row r="7" spans="2:31">
      <c r="B7" s="177"/>
      <c r="C7" s="178"/>
      <c r="D7" s="178"/>
      <c r="E7" s="180"/>
      <c r="F7" s="181"/>
      <c r="G7" s="183"/>
      <c r="H7" s="177"/>
      <c r="I7" s="192"/>
      <c r="J7" s="192"/>
      <c r="K7" s="192"/>
      <c r="L7" s="193"/>
      <c r="M7" s="193"/>
      <c r="N7" s="194"/>
      <c r="O7" s="177"/>
      <c r="P7" s="195"/>
      <c r="Q7" s="195"/>
      <c r="R7" s="195"/>
      <c r="S7" s="193"/>
      <c r="T7" s="183"/>
      <c r="U7" s="177" t="s">
        <v>110</v>
      </c>
      <c r="V7" s="194">
        <v>30</v>
      </c>
      <c r="W7" s="206" t="s">
        <v>130</v>
      </c>
      <c r="X7" s="207" t="s">
        <v>113</v>
      </c>
      <c r="Y7" s="216">
        <v>45090</v>
      </c>
      <c r="Z7" s="217">
        <v>0.70833333333333304</v>
      </c>
      <c r="AA7" s="216">
        <v>45090</v>
      </c>
      <c r="AB7" s="217">
        <v>0.73611111111111105</v>
      </c>
      <c r="AC7" s="218">
        <v>40</v>
      </c>
      <c r="AD7" s="218" t="s">
        <v>1576</v>
      </c>
    </row>
    <row r="8" spans="2:31">
      <c r="B8" s="177"/>
      <c r="C8" s="178"/>
      <c r="D8" s="178"/>
      <c r="E8" s="180"/>
      <c r="F8" s="181"/>
      <c r="G8" s="183"/>
      <c r="H8" s="177"/>
      <c r="I8" s="192"/>
      <c r="J8" s="192"/>
      <c r="K8" s="192"/>
      <c r="L8" s="193"/>
      <c r="M8" s="193"/>
      <c r="N8" s="194"/>
      <c r="O8" s="177"/>
      <c r="P8" s="195"/>
      <c r="Q8" s="195"/>
      <c r="R8" s="195"/>
      <c r="S8" s="193"/>
      <c r="T8" s="183"/>
      <c r="U8" s="208" t="s">
        <v>136</v>
      </c>
      <c r="V8" s="209">
        <v>90</v>
      </c>
      <c r="W8" s="210" t="s">
        <v>142</v>
      </c>
      <c r="X8" s="211" t="s">
        <v>144</v>
      </c>
      <c r="Y8" s="216">
        <v>45090</v>
      </c>
      <c r="Z8" s="217">
        <v>0.75</v>
      </c>
      <c r="AA8" s="216">
        <v>45090</v>
      </c>
      <c r="AB8" s="217">
        <v>0.78819444444444497</v>
      </c>
      <c r="AC8" s="219">
        <v>55</v>
      </c>
      <c r="AD8" s="219" t="s">
        <v>1576</v>
      </c>
    </row>
    <row r="9" spans="2:31">
      <c r="B9" s="177"/>
      <c r="C9" s="178"/>
      <c r="D9" s="178"/>
      <c r="E9" s="180"/>
      <c r="F9" s="181"/>
      <c r="G9" s="183"/>
      <c r="H9" s="177"/>
      <c r="I9" s="192"/>
      <c r="J9" s="192"/>
      <c r="K9" s="192"/>
      <c r="L9" s="193"/>
      <c r="M9" s="193"/>
      <c r="N9" s="194"/>
      <c r="O9" s="177"/>
      <c r="P9" s="195"/>
      <c r="Q9" s="195"/>
      <c r="R9" s="195"/>
      <c r="S9" s="193"/>
      <c r="T9" s="183"/>
      <c r="U9" s="208" t="s">
        <v>166</v>
      </c>
      <c r="V9" s="209">
        <v>180</v>
      </c>
      <c r="W9" s="210" t="s">
        <v>195</v>
      </c>
      <c r="X9" s="211" t="s">
        <v>174</v>
      </c>
      <c r="Y9" s="216">
        <v>45090</v>
      </c>
      <c r="Z9" s="217">
        <v>0.79166666666666696</v>
      </c>
      <c r="AA9" s="216">
        <v>45090</v>
      </c>
      <c r="AB9" s="217">
        <v>0.89583333333333304</v>
      </c>
      <c r="AC9" s="219">
        <v>150</v>
      </c>
      <c r="AD9" s="219" t="s">
        <v>1576</v>
      </c>
    </row>
    <row r="10" spans="2:31">
      <c r="B10" s="177"/>
      <c r="C10" s="178"/>
      <c r="D10" s="178"/>
      <c r="E10" s="180"/>
      <c r="F10" s="181"/>
      <c r="G10" s="183"/>
      <c r="H10" s="177"/>
      <c r="I10" s="192"/>
      <c r="J10" s="192"/>
      <c r="K10" s="192"/>
      <c r="L10" s="193"/>
      <c r="M10" s="193"/>
      <c r="N10" s="194"/>
      <c r="O10" s="177"/>
      <c r="P10" s="195"/>
      <c r="Q10" s="195"/>
      <c r="R10" s="195"/>
      <c r="S10" s="193"/>
      <c r="T10" s="183"/>
      <c r="U10" s="208" t="s">
        <v>1512</v>
      </c>
      <c r="V10" s="209">
        <v>60</v>
      </c>
      <c r="W10" s="210" t="s">
        <v>185</v>
      </c>
      <c r="X10" s="211" t="s">
        <v>186</v>
      </c>
      <c r="Y10" s="216">
        <v>45090</v>
      </c>
      <c r="Z10" s="217">
        <v>0.91666666666666696</v>
      </c>
      <c r="AA10" s="216">
        <v>45090</v>
      </c>
      <c r="AB10" s="217">
        <v>0.95486111111111105</v>
      </c>
      <c r="AC10" s="219">
        <v>55</v>
      </c>
      <c r="AD10" s="219" t="s">
        <v>1577</v>
      </c>
      <c r="AE10" s="167" t="s">
        <v>1578</v>
      </c>
    </row>
    <row r="11" spans="2:31">
      <c r="B11" s="177"/>
      <c r="C11" s="178"/>
      <c r="D11" s="178"/>
      <c r="E11" s="180"/>
      <c r="F11" s="181"/>
      <c r="G11" s="183"/>
      <c r="H11" s="177"/>
      <c r="I11" s="192"/>
      <c r="J11" s="192"/>
      <c r="K11" s="192"/>
      <c r="L11" s="193"/>
      <c r="M11" s="193"/>
      <c r="N11" s="194"/>
      <c r="O11" s="177"/>
      <c r="P11" s="195"/>
      <c r="Q11" s="195"/>
      <c r="R11" s="195"/>
      <c r="S11" s="193"/>
      <c r="T11" s="183"/>
      <c r="U11" s="208" t="s">
        <v>128</v>
      </c>
      <c r="V11" s="209">
        <v>120</v>
      </c>
      <c r="W11" s="210" t="s">
        <v>188</v>
      </c>
      <c r="X11" s="211" t="s">
        <v>186</v>
      </c>
      <c r="Y11" s="216">
        <v>45090</v>
      </c>
      <c r="Z11" s="217">
        <v>0.95833333333333304</v>
      </c>
      <c r="AA11" s="216">
        <v>45091</v>
      </c>
      <c r="AB11" s="217">
        <v>2.0833333333333301E-2</v>
      </c>
      <c r="AC11" s="219">
        <v>90</v>
      </c>
      <c r="AD11" s="219" t="s">
        <v>1576</v>
      </c>
    </row>
    <row r="12" spans="2:31">
      <c r="B12" s="177"/>
      <c r="C12" s="178"/>
      <c r="D12" s="178"/>
      <c r="E12" s="180"/>
      <c r="F12" s="181"/>
      <c r="G12" s="183"/>
      <c r="H12" s="177"/>
      <c r="I12" s="192"/>
      <c r="J12" s="192"/>
      <c r="K12" s="192"/>
      <c r="L12" s="193"/>
      <c r="M12" s="193"/>
      <c r="N12" s="194"/>
      <c r="O12" s="177"/>
      <c r="P12" s="195"/>
      <c r="Q12" s="195"/>
      <c r="R12" s="195"/>
      <c r="S12" s="193"/>
      <c r="T12" s="183"/>
      <c r="U12" s="208" t="s">
        <v>177</v>
      </c>
      <c r="V12" s="209">
        <v>60</v>
      </c>
      <c r="W12" s="210" t="s">
        <v>226</v>
      </c>
      <c r="X12" s="211" t="s">
        <v>228</v>
      </c>
      <c r="Y12" s="216">
        <v>45091</v>
      </c>
      <c r="Z12" s="217">
        <v>4.1666666666666699E-2</v>
      </c>
      <c r="AA12" s="216">
        <v>45091</v>
      </c>
      <c r="AB12" s="217">
        <v>7.2916666666666699E-2</v>
      </c>
      <c r="AC12" s="219">
        <v>45</v>
      </c>
      <c r="AD12" s="219" t="s">
        <v>1576</v>
      </c>
    </row>
    <row r="13" spans="2:31">
      <c r="B13" s="177"/>
      <c r="C13" s="178"/>
      <c r="D13" s="178"/>
      <c r="E13" s="180"/>
      <c r="F13" s="181"/>
      <c r="G13" s="183"/>
      <c r="H13" s="177"/>
      <c r="I13" s="192"/>
      <c r="J13" s="192"/>
      <c r="K13" s="192"/>
      <c r="L13" s="193"/>
      <c r="M13" s="193"/>
      <c r="N13" s="194"/>
      <c r="O13" s="177"/>
      <c r="P13" s="195"/>
      <c r="Q13" s="195"/>
      <c r="R13" s="195"/>
      <c r="S13" s="193"/>
      <c r="T13" s="183"/>
      <c r="U13" s="208" t="s">
        <v>184</v>
      </c>
      <c r="V13" s="209">
        <v>120</v>
      </c>
      <c r="W13" s="210" t="s">
        <v>240</v>
      </c>
      <c r="X13" s="211" t="s">
        <v>228</v>
      </c>
      <c r="Y13" s="216">
        <v>45091</v>
      </c>
      <c r="Z13" s="217">
        <v>8.3333333333333301E-2</v>
      </c>
      <c r="AA13" s="216">
        <v>45091</v>
      </c>
      <c r="AB13" s="217">
        <v>0.15277777777777801</v>
      </c>
      <c r="AC13" s="219">
        <v>100</v>
      </c>
      <c r="AD13" s="219" t="s">
        <v>1576</v>
      </c>
    </row>
    <row r="14" spans="2:31">
      <c r="B14" s="184"/>
      <c r="C14" s="185"/>
      <c r="D14" s="185"/>
      <c r="E14" s="186"/>
      <c r="F14" s="187"/>
      <c r="G14" s="188"/>
      <c r="H14" s="184"/>
      <c r="I14" s="196"/>
      <c r="J14" s="196"/>
      <c r="K14" s="196"/>
      <c r="L14" s="197"/>
      <c r="M14" s="197"/>
      <c r="N14" s="198"/>
      <c r="O14" s="184"/>
      <c r="P14" s="199"/>
      <c r="Q14" s="199"/>
      <c r="R14" s="199"/>
      <c r="S14" s="197"/>
      <c r="T14" s="188"/>
      <c r="U14" s="184" t="s">
        <v>193</v>
      </c>
      <c r="V14" s="198">
        <v>60</v>
      </c>
      <c r="W14" s="212" t="s">
        <v>292</v>
      </c>
      <c r="X14" s="213" t="s">
        <v>9</v>
      </c>
      <c r="Y14" s="220">
        <v>45091</v>
      </c>
      <c r="Z14" s="221">
        <v>0.375</v>
      </c>
      <c r="AA14" s="220">
        <v>45091</v>
      </c>
      <c r="AB14" s="221">
        <v>0.4375</v>
      </c>
      <c r="AC14" s="222">
        <v>90</v>
      </c>
      <c r="AD14" s="222" t="s">
        <v>1576</v>
      </c>
    </row>
    <row r="16" spans="2:31">
      <c r="B16" s="167" t="s">
        <v>1492</v>
      </c>
      <c r="H16" s="167" t="s">
        <v>1493</v>
      </c>
    </row>
    <row r="17" spans="16:28">
      <c r="P17" s="200" t="s">
        <v>1513</v>
      </c>
      <c r="Q17" s="200" t="s">
        <v>83</v>
      </c>
      <c r="R17" s="167" t="s">
        <v>1514</v>
      </c>
      <c r="W17" s="167" t="s">
        <v>77</v>
      </c>
      <c r="X17" s="167" t="s">
        <v>78</v>
      </c>
      <c r="Y17" s="167" t="s">
        <v>79</v>
      </c>
      <c r="AB17" s="681"/>
    </row>
    <row r="18" spans="16:28">
      <c r="P18" s="200" t="s">
        <v>1515</v>
      </c>
      <c r="Q18" s="200" t="s">
        <v>1516</v>
      </c>
      <c r="R18" s="167" t="s">
        <v>1517</v>
      </c>
      <c r="W18" s="167" t="s">
        <v>84</v>
      </c>
      <c r="X18" s="167" t="s">
        <v>85</v>
      </c>
      <c r="Y18" s="167" t="s">
        <v>86</v>
      </c>
    </row>
    <row r="19" spans="16:28">
      <c r="P19" s="200" t="s">
        <v>1518</v>
      </c>
      <c r="Q19" s="200" t="s">
        <v>1519</v>
      </c>
      <c r="R19" s="167" t="s">
        <v>1520</v>
      </c>
      <c r="W19" s="167" t="s">
        <v>94</v>
      </c>
      <c r="X19" s="167" t="s">
        <v>95</v>
      </c>
      <c r="Y19" s="167" t="s">
        <v>96</v>
      </c>
    </row>
    <row r="20" spans="16:28">
      <c r="P20" s="200" t="s">
        <v>1521</v>
      </c>
      <c r="Q20" s="200" t="s">
        <v>1522</v>
      </c>
      <c r="R20" s="167" t="s">
        <v>1523</v>
      </c>
      <c r="W20" s="167" t="s">
        <v>102</v>
      </c>
      <c r="X20" s="167" t="s">
        <v>103</v>
      </c>
      <c r="Y20" s="167" t="s">
        <v>104</v>
      </c>
    </row>
    <row r="21" spans="16:28">
      <c r="P21" s="200" t="s">
        <v>1524</v>
      </c>
      <c r="Q21" s="200" t="s">
        <v>1525</v>
      </c>
      <c r="R21" s="167" t="s">
        <v>1526</v>
      </c>
      <c r="W21" s="167" t="s">
        <v>111</v>
      </c>
      <c r="X21" s="167" t="s">
        <v>112</v>
      </c>
      <c r="Y21" s="167" t="s">
        <v>113</v>
      </c>
    </row>
    <row r="22" spans="16:28">
      <c r="P22" s="200" t="s">
        <v>1527</v>
      </c>
      <c r="Q22" s="200" t="s">
        <v>1528</v>
      </c>
      <c r="R22" s="167" t="s">
        <v>1529</v>
      </c>
      <c r="W22" s="167" t="s">
        <v>122</v>
      </c>
      <c r="X22" s="167" t="s">
        <v>123</v>
      </c>
      <c r="Y22" s="167" t="s">
        <v>113</v>
      </c>
    </row>
    <row r="23" spans="16:28">
      <c r="P23" s="200" t="s">
        <v>1508</v>
      </c>
      <c r="Q23" s="200" t="s">
        <v>1530</v>
      </c>
      <c r="R23" s="167" t="s">
        <v>1531</v>
      </c>
      <c r="W23" s="167" t="s">
        <v>130</v>
      </c>
      <c r="X23" s="167" t="s">
        <v>131</v>
      </c>
      <c r="Y23" s="167" t="s">
        <v>113</v>
      </c>
    </row>
    <row r="24" spans="16:28">
      <c r="P24" s="200" t="s">
        <v>1532</v>
      </c>
      <c r="Q24" s="200" t="s">
        <v>1533</v>
      </c>
      <c r="R24" s="167" t="s">
        <v>1534</v>
      </c>
      <c r="W24" s="167" t="s">
        <v>138</v>
      </c>
      <c r="X24" s="167" t="s">
        <v>139</v>
      </c>
    </row>
    <row r="25" spans="16:28">
      <c r="P25" s="200" t="s">
        <v>1535</v>
      </c>
      <c r="Q25" s="200" t="s">
        <v>1536</v>
      </c>
      <c r="R25" s="167" t="s">
        <v>1537</v>
      </c>
      <c r="W25" s="167" t="s">
        <v>142</v>
      </c>
      <c r="X25" s="167" t="s">
        <v>143</v>
      </c>
      <c r="Y25" s="167" t="s">
        <v>144</v>
      </c>
    </row>
    <row r="26" spans="16:28">
      <c r="P26" s="200" t="s">
        <v>1538</v>
      </c>
      <c r="Q26" s="200" t="s">
        <v>1539</v>
      </c>
      <c r="R26" s="167" t="s">
        <v>1540</v>
      </c>
      <c r="W26" s="167" t="s">
        <v>150</v>
      </c>
      <c r="X26" s="167" t="s">
        <v>151</v>
      </c>
      <c r="Y26" s="167" t="s">
        <v>152</v>
      </c>
    </row>
    <row r="27" spans="16:28">
      <c r="P27" s="200" t="s">
        <v>1541</v>
      </c>
      <c r="Q27" s="200" t="s">
        <v>1542</v>
      </c>
      <c r="R27" s="167" t="s">
        <v>1543</v>
      </c>
      <c r="W27" s="167" t="s">
        <v>157</v>
      </c>
      <c r="X27" s="167" t="s">
        <v>158</v>
      </c>
      <c r="Y27" s="167" t="s">
        <v>159</v>
      </c>
    </row>
    <row r="28" spans="16:28">
      <c r="P28" s="200" t="s">
        <v>1544</v>
      </c>
      <c r="Q28" s="200" t="s">
        <v>1545</v>
      </c>
      <c r="R28" s="167" t="s">
        <v>1546</v>
      </c>
      <c r="W28" s="167" t="s">
        <v>161</v>
      </c>
      <c r="X28" s="167" t="s">
        <v>1579</v>
      </c>
    </row>
    <row r="29" spans="16:28">
      <c r="P29" s="200" t="s">
        <v>1547</v>
      </c>
      <c r="Q29" s="200" t="s">
        <v>1548</v>
      </c>
      <c r="R29" s="167" t="s">
        <v>1549</v>
      </c>
      <c r="W29" s="167" t="s">
        <v>164</v>
      </c>
      <c r="X29" s="167" t="s">
        <v>165</v>
      </c>
      <c r="Y29" s="167" t="s">
        <v>113</v>
      </c>
    </row>
    <row r="30" spans="16:28">
      <c r="P30" s="200" t="s">
        <v>1550</v>
      </c>
      <c r="Q30" s="200" t="s">
        <v>1551</v>
      </c>
      <c r="R30" s="167" t="s">
        <v>1552</v>
      </c>
      <c r="W30" s="167" t="s">
        <v>167</v>
      </c>
      <c r="X30" s="167" t="s">
        <v>168</v>
      </c>
      <c r="Y30" s="167" t="s">
        <v>113</v>
      </c>
    </row>
    <row r="31" spans="16:28">
      <c r="P31" s="200" t="s">
        <v>1553</v>
      </c>
      <c r="Q31" s="200" t="s">
        <v>1554</v>
      </c>
      <c r="R31" s="167" t="s">
        <v>1555</v>
      </c>
      <c r="W31" s="167" t="s">
        <v>171</v>
      </c>
      <c r="X31" s="167" t="s">
        <v>172</v>
      </c>
      <c r="Y31" s="167" t="s">
        <v>173</v>
      </c>
    </row>
    <row r="32" spans="16:28">
      <c r="P32" s="200" t="s">
        <v>1556</v>
      </c>
      <c r="Q32" s="200" t="s">
        <v>1557</v>
      </c>
      <c r="R32" s="167" t="s">
        <v>1558</v>
      </c>
      <c r="W32" s="167" t="s">
        <v>179</v>
      </c>
      <c r="X32" s="167" t="s">
        <v>180</v>
      </c>
      <c r="Y32" s="167" t="s">
        <v>181</v>
      </c>
    </row>
    <row r="33" spans="16:25">
      <c r="P33" s="200"/>
      <c r="Q33" s="200"/>
      <c r="R33" s="167" t="s">
        <v>1559</v>
      </c>
      <c r="W33" s="167" t="s">
        <v>185</v>
      </c>
      <c r="X33" s="167" t="s">
        <v>156</v>
      </c>
      <c r="Y33" s="167" t="s">
        <v>186</v>
      </c>
    </row>
    <row r="34" spans="16:25">
      <c r="P34" s="200"/>
      <c r="Q34" s="200"/>
      <c r="R34" s="167" t="s">
        <v>1560</v>
      </c>
      <c r="W34" s="167" t="s">
        <v>188</v>
      </c>
      <c r="X34" s="167" t="s">
        <v>189</v>
      </c>
      <c r="Y34" s="167" t="s">
        <v>186</v>
      </c>
    </row>
    <row r="35" spans="16:25">
      <c r="P35" s="200"/>
      <c r="Q35" s="200"/>
      <c r="R35" s="167" t="s">
        <v>1561</v>
      </c>
      <c r="W35" s="167" t="s">
        <v>191</v>
      </c>
      <c r="X35" s="167" t="s">
        <v>192</v>
      </c>
      <c r="Y35" s="167" t="s">
        <v>186</v>
      </c>
    </row>
    <row r="36" spans="16:25">
      <c r="R36" s="167" t="s">
        <v>1562</v>
      </c>
      <c r="W36" s="167" t="s">
        <v>195</v>
      </c>
      <c r="X36" s="167" t="s">
        <v>162</v>
      </c>
      <c r="Y36" s="167" t="s">
        <v>174</v>
      </c>
    </row>
    <row r="37" spans="16:25">
      <c r="R37" s="167" t="s">
        <v>1563</v>
      </c>
      <c r="W37" s="167" t="s">
        <v>197</v>
      </c>
      <c r="X37" s="167" t="s">
        <v>198</v>
      </c>
      <c r="Y37" s="167" t="s">
        <v>174</v>
      </c>
    </row>
    <row r="38" spans="16:25">
      <c r="R38" s="167" t="s">
        <v>1564</v>
      </c>
      <c r="W38" s="167" t="s">
        <v>200</v>
      </c>
      <c r="X38" s="167" t="s">
        <v>201</v>
      </c>
      <c r="Y38" s="167" t="s">
        <v>202</v>
      </c>
    </row>
    <row r="39" spans="16:25">
      <c r="R39" s="167" t="s">
        <v>1565</v>
      </c>
      <c r="W39" s="167" t="s">
        <v>205</v>
      </c>
      <c r="X39" s="167" t="s">
        <v>206</v>
      </c>
    </row>
    <row r="40" spans="16:25">
      <c r="R40" s="167" t="s">
        <v>1566</v>
      </c>
      <c r="W40" s="167" t="s">
        <v>210</v>
      </c>
      <c r="X40" s="167" t="s">
        <v>211</v>
      </c>
      <c r="Y40" s="167" t="s">
        <v>212</v>
      </c>
    </row>
    <row r="41" spans="16:25">
      <c r="R41" s="167" t="s">
        <v>1510</v>
      </c>
      <c r="W41" s="167" t="s">
        <v>213</v>
      </c>
      <c r="X41" s="167" t="s">
        <v>214</v>
      </c>
      <c r="Y41" s="167" t="s">
        <v>215</v>
      </c>
    </row>
    <row r="42" spans="16:25">
      <c r="W42" s="167" t="s">
        <v>216</v>
      </c>
      <c r="X42" s="167" t="s">
        <v>217</v>
      </c>
      <c r="Y42" s="167" t="s">
        <v>218</v>
      </c>
    </row>
    <row r="43" spans="16:25">
      <c r="W43" s="167" t="s">
        <v>219</v>
      </c>
      <c r="X43" s="167" t="s">
        <v>220</v>
      </c>
      <c r="Y43" s="167" t="s">
        <v>221</v>
      </c>
    </row>
    <row r="44" spans="16:25">
      <c r="W44" s="167" t="s">
        <v>222</v>
      </c>
      <c r="X44" s="167" t="s">
        <v>223</v>
      </c>
      <c r="Y44" s="167" t="s">
        <v>224</v>
      </c>
    </row>
    <row r="45" spans="16:25">
      <c r="W45" s="167" t="s">
        <v>226</v>
      </c>
      <c r="X45" s="167" t="s">
        <v>227</v>
      </c>
      <c r="Y45" s="167" t="s">
        <v>228</v>
      </c>
    </row>
    <row r="46" spans="16:25">
      <c r="W46" s="167" t="s">
        <v>231</v>
      </c>
      <c r="X46" s="167" t="s">
        <v>232</v>
      </c>
      <c r="Y46" s="167" t="s">
        <v>215</v>
      </c>
    </row>
    <row r="47" spans="16:25">
      <c r="W47" s="167" t="s">
        <v>233</v>
      </c>
      <c r="X47" s="167" t="s">
        <v>234</v>
      </c>
      <c r="Y47" s="167" t="s">
        <v>218</v>
      </c>
    </row>
    <row r="48" spans="16:25">
      <c r="W48" s="167" t="s">
        <v>235</v>
      </c>
      <c r="X48" s="167" t="s">
        <v>236</v>
      </c>
      <c r="Y48" s="167" t="s">
        <v>221</v>
      </c>
    </row>
    <row r="49" spans="23:25">
      <c r="W49" s="167" t="s">
        <v>237</v>
      </c>
      <c r="X49" s="167" t="s">
        <v>238</v>
      </c>
      <c r="Y49" s="167" t="s">
        <v>224</v>
      </c>
    </row>
    <row r="50" spans="23:25">
      <c r="W50" s="167" t="s">
        <v>240</v>
      </c>
      <c r="X50" s="167" t="s">
        <v>241</v>
      </c>
      <c r="Y50" s="167" t="s">
        <v>228</v>
      </c>
    </row>
    <row r="51" spans="23:25">
      <c r="W51" s="167" t="s">
        <v>242</v>
      </c>
      <c r="X51" s="167" t="s">
        <v>243</v>
      </c>
      <c r="Y51" s="167" t="s">
        <v>215</v>
      </c>
    </row>
    <row r="52" spans="23:25">
      <c r="W52" s="167" t="s">
        <v>244</v>
      </c>
      <c r="X52" s="167" t="s">
        <v>245</v>
      </c>
      <c r="Y52" s="167" t="s">
        <v>218</v>
      </c>
    </row>
    <row r="53" spans="23:25">
      <c r="W53" s="167" t="s">
        <v>246</v>
      </c>
      <c r="X53" s="167" t="s">
        <v>247</v>
      </c>
      <c r="Y53" s="167" t="s">
        <v>248</v>
      </c>
    </row>
    <row r="54" spans="23:25">
      <c r="W54" s="167" t="s">
        <v>249</v>
      </c>
      <c r="X54" s="167" t="s">
        <v>250</v>
      </c>
      <c r="Y54" s="167" t="s">
        <v>221</v>
      </c>
    </row>
    <row r="55" spans="23:25">
      <c r="W55" s="167" t="s">
        <v>251</v>
      </c>
      <c r="X55" s="167" t="s">
        <v>252</v>
      </c>
      <c r="Y55" s="167" t="s">
        <v>253</v>
      </c>
    </row>
    <row r="56" spans="23:25">
      <c r="W56" s="167" t="s">
        <v>254</v>
      </c>
      <c r="X56" s="167" t="s">
        <v>255</v>
      </c>
      <c r="Y56" s="167" t="s">
        <v>256</v>
      </c>
    </row>
    <row r="57" spans="23:25">
      <c r="W57" s="167" t="s">
        <v>257</v>
      </c>
      <c r="X57" s="167" t="s">
        <v>258</v>
      </c>
      <c r="Y57" s="167" t="s">
        <v>259</v>
      </c>
    </row>
    <row r="58" spans="23:25">
      <c r="W58" s="167" t="s">
        <v>260</v>
      </c>
      <c r="X58" s="167" t="s">
        <v>261</v>
      </c>
      <c r="Y58" s="167" t="s">
        <v>262</v>
      </c>
    </row>
    <row r="59" spans="23:25">
      <c r="W59" s="167" t="s">
        <v>263</v>
      </c>
      <c r="X59" s="167" t="s">
        <v>264</v>
      </c>
      <c r="Y59" s="167" t="s">
        <v>265</v>
      </c>
    </row>
    <row r="60" spans="23:25">
      <c r="W60" s="167" t="s">
        <v>266</v>
      </c>
      <c r="X60" s="167" t="s">
        <v>267</v>
      </c>
      <c r="Y60" s="167" t="s">
        <v>268</v>
      </c>
    </row>
    <row r="61" spans="23:25">
      <c r="W61" s="167" t="s">
        <v>269</v>
      </c>
      <c r="X61" s="167" t="s">
        <v>270</v>
      </c>
      <c r="Y61" s="167" t="s">
        <v>271</v>
      </c>
    </row>
    <row r="62" spans="23:25">
      <c r="W62" s="167" t="s">
        <v>273</v>
      </c>
      <c r="X62" s="167" t="s">
        <v>274</v>
      </c>
      <c r="Y62" s="167" t="s">
        <v>275</v>
      </c>
    </row>
    <row r="63" spans="23:25">
      <c r="W63" s="167" t="s">
        <v>276</v>
      </c>
      <c r="X63" s="167" t="s">
        <v>277</v>
      </c>
      <c r="Y63" s="167" t="s">
        <v>275</v>
      </c>
    </row>
    <row r="64" spans="23:25">
      <c r="W64" s="167" t="s">
        <v>279</v>
      </c>
      <c r="X64" s="167" t="s">
        <v>280</v>
      </c>
      <c r="Y64" s="167" t="s">
        <v>212</v>
      </c>
    </row>
    <row r="65" spans="23:25">
      <c r="W65" s="167" t="s">
        <v>282</v>
      </c>
      <c r="X65" s="167" t="s">
        <v>283</v>
      </c>
      <c r="Y65" s="167" t="s">
        <v>19</v>
      </c>
    </row>
    <row r="66" spans="23:25">
      <c r="W66" s="167" t="s">
        <v>285</v>
      </c>
      <c r="X66" s="167" t="s">
        <v>286</v>
      </c>
      <c r="Y66" s="167" t="s">
        <v>224</v>
      </c>
    </row>
    <row r="67" spans="23:25">
      <c r="W67" s="167" t="s">
        <v>289</v>
      </c>
      <c r="X67" s="167" t="s">
        <v>287</v>
      </c>
      <c r="Y67" s="167" t="s">
        <v>9</v>
      </c>
    </row>
    <row r="68" spans="23:25">
      <c r="W68" s="167" t="s">
        <v>292</v>
      </c>
      <c r="X68" s="167" t="s">
        <v>193</v>
      </c>
      <c r="Y68" s="167" t="s">
        <v>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7CCF-41F7-45C2-A98B-4A679CEA517C}">
  <dimension ref="B1:AJ75"/>
  <sheetViews>
    <sheetView topLeftCell="U14" zoomScaleNormal="100" workbookViewId="0">
      <selection activeCell="AK40" sqref="AK40"/>
    </sheetView>
  </sheetViews>
  <sheetFormatPr defaultRowHeight="15"/>
  <cols>
    <col min="4" max="4" width="28.5703125" customWidth="1"/>
    <col min="5" max="5" width="16.7109375" bestFit="1" customWidth="1"/>
    <col min="6" max="6" width="18" bestFit="1" customWidth="1"/>
    <col min="7" max="7" width="16.7109375" bestFit="1" customWidth="1"/>
    <col min="8" max="8" width="13.28515625" bestFit="1" customWidth="1"/>
    <col min="9" max="9" width="9.140625" style="630"/>
    <col min="11" max="11" width="15.140625" customWidth="1"/>
    <col min="12" max="12" width="16.7109375" bestFit="1" customWidth="1"/>
    <col min="18" max="18" width="11.140625" customWidth="1"/>
    <col min="20" max="20" width="11.28515625" customWidth="1"/>
    <col min="22" max="22" width="10" bestFit="1" customWidth="1"/>
    <col min="23" max="23" width="6.7109375" bestFit="1" customWidth="1"/>
    <col min="27" max="27" width="10.42578125" bestFit="1" customWidth="1"/>
    <col min="28" max="28" width="10.7109375" bestFit="1" customWidth="1"/>
    <col min="33" max="33" width="14.140625" bestFit="1" customWidth="1"/>
    <col min="34" max="34" width="14.42578125" bestFit="1" customWidth="1"/>
    <col min="35" max="35" width="23.5703125" bestFit="1" customWidth="1"/>
    <col min="36" max="36" width="11.7109375" bestFit="1" customWidth="1"/>
  </cols>
  <sheetData>
    <row r="1" spans="2:36" ht="15.75" thickTop="1">
      <c r="B1" s="713" t="s">
        <v>1704</v>
      </c>
      <c r="C1" s="714"/>
      <c r="D1" s="715"/>
      <c r="E1" s="719" t="s">
        <v>1705</v>
      </c>
      <c r="F1" s="705"/>
      <c r="G1" s="705"/>
      <c r="H1" s="705"/>
    </row>
    <row r="2" spans="2:36" ht="15.75" thickBot="1">
      <c r="B2" s="716"/>
      <c r="C2" s="717"/>
      <c r="D2" s="718"/>
      <c r="E2" s="720"/>
      <c r="F2" s="705"/>
      <c r="G2" s="705"/>
      <c r="H2" s="705"/>
      <c r="U2" s="704" t="s">
        <v>1711</v>
      </c>
      <c r="V2" s="704"/>
      <c r="W2" s="704"/>
      <c r="AD2" s="729" t="s">
        <v>1732</v>
      </c>
      <c r="AE2" s="730"/>
      <c r="AF2" s="730"/>
      <c r="AG2" s="667" t="s">
        <v>1733</v>
      </c>
      <c r="AH2" s="646" t="s">
        <v>1734</v>
      </c>
      <c r="AI2" s="646" t="s">
        <v>1735</v>
      </c>
      <c r="AJ2" s="646" t="s">
        <v>1736</v>
      </c>
    </row>
    <row r="3" spans="2:36" ht="16.5" thickTop="1" thickBot="1">
      <c r="E3" s="721" t="s">
        <v>1706</v>
      </c>
      <c r="F3" s="722"/>
      <c r="G3" s="723" t="s">
        <v>1707</v>
      </c>
      <c r="H3" s="724"/>
      <c r="U3" s="704" t="s">
        <v>1712</v>
      </c>
      <c r="V3" s="705"/>
      <c r="W3" s="705"/>
      <c r="AD3" s="730">
        <v>4.3</v>
      </c>
      <c r="AE3" s="730"/>
      <c r="AF3" s="730"/>
    </row>
    <row r="4" spans="2:36" ht="15.75" thickTop="1">
      <c r="E4" s="726" t="s">
        <v>1676</v>
      </c>
      <c r="F4" s="705"/>
      <c r="G4" s="705"/>
      <c r="K4" s="726" t="s">
        <v>1677</v>
      </c>
      <c r="L4" s="726"/>
      <c r="M4" s="726"/>
      <c r="U4" s="704" t="s">
        <v>1713</v>
      </c>
      <c r="V4" s="705"/>
      <c r="W4" s="705"/>
      <c r="AD4" s="730"/>
      <c r="AE4" s="730"/>
      <c r="AF4" s="730"/>
    </row>
    <row r="5" spans="2:36">
      <c r="E5" s="705"/>
      <c r="F5" s="705"/>
      <c r="G5" s="705"/>
      <c r="K5" s="726"/>
      <c r="L5" s="726"/>
      <c r="M5" s="726"/>
      <c r="U5" s="704" t="s">
        <v>1715</v>
      </c>
      <c r="V5" s="705"/>
      <c r="W5" s="705"/>
      <c r="X5" s="667" t="s">
        <v>1714</v>
      </c>
      <c r="Y5" s="646" t="s">
        <v>121</v>
      </c>
      <c r="Z5" s="646" t="s">
        <v>1683</v>
      </c>
      <c r="AA5" s="646" t="s">
        <v>1678</v>
      </c>
      <c r="AB5" s="646" t="s">
        <v>1718</v>
      </c>
      <c r="AD5" s="730"/>
      <c r="AE5" s="730"/>
      <c r="AF5" s="730"/>
    </row>
    <row r="6" spans="2:36" ht="15.75" customHeight="1" thickBot="1">
      <c r="E6" s="705"/>
      <c r="F6" s="705"/>
      <c r="G6" s="705"/>
      <c r="K6" s="726"/>
      <c r="L6" s="726"/>
      <c r="M6" s="726"/>
      <c r="U6" s="712" t="s">
        <v>1716</v>
      </c>
      <c r="V6" s="712"/>
      <c r="W6" s="712"/>
      <c r="X6" s="731" t="s">
        <v>1717</v>
      </c>
      <c r="Y6" s="731" t="s">
        <v>1719</v>
      </c>
      <c r="Z6" s="731" t="s">
        <v>1720</v>
      </c>
      <c r="AA6" s="731" t="s">
        <v>1721</v>
      </c>
      <c r="AB6" s="731" t="s">
        <v>1722</v>
      </c>
      <c r="AD6" s="730"/>
      <c r="AE6" s="730"/>
      <c r="AF6" s="730"/>
    </row>
    <row r="7" spans="2:36" ht="30.75" thickTop="1">
      <c r="D7" s="648" t="s">
        <v>1685</v>
      </c>
      <c r="E7" s="646"/>
      <c r="F7" s="646"/>
      <c r="I7" s="727" t="s">
        <v>1685</v>
      </c>
      <c r="J7" s="728"/>
      <c r="N7" s="708" t="s">
        <v>1679</v>
      </c>
      <c r="O7" s="708"/>
      <c r="P7" s="711" t="s">
        <v>1680</v>
      </c>
      <c r="Q7" s="725"/>
      <c r="U7" s="712"/>
      <c r="V7" s="712"/>
      <c r="W7" s="712"/>
      <c r="X7" s="730"/>
      <c r="Y7" s="730"/>
      <c r="Z7" s="730"/>
      <c r="AA7" s="730"/>
      <c r="AB7" s="730"/>
      <c r="AD7" s="730"/>
      <c r="AE7" s="730"/>
      <c r="AF7" s="730"/>
    </row>
    <row r="8" spans="2:36">
      <c r="D8" s="649">
        <v>1</v>
      </c>
      <c r="E8" s="646" t="s">
        <v>1678</v>
      </c>
      <c r="F8" s="646" t="s">
        <v>1681</v>
      </c>
      <c r="I8" s="694">
        <v>5</v>
      </c>
      <c r="J8" s="695"/>
      <c r="K8" s="646" t="s">
        <v>1678</v>
      </c>
      <c r="L8" s="653" t="s">
        <v>1681</v>
      </c>
      <c r="U8" s="704" t="s">
        <v>1723</v>
      </c>
      <c r="V8" s="705"/>
      <c r="W8" s="705"/>
      <c r="X8" s="646" t="s">
        <v>1724</v>
      </c>
      <c r="Y8" s="646" t="s">
        <v>1725</v>
      </c>
      <c r="Z8" s="646" t="s">
        <v>1727</v>
      </c>
      <c r="AA8" s="646" t="s">
        <v>1730</v>
      </c>
    </row>
    <row r="9" spans="2:36">
      <c r="D9" s="649">
        <v>2</v>
      </c>
      <c r="E9" s="646" t="s">
        <v>110</v>
      </c>
      <c r="F9" s="646">
        <v>30</v>
      </c>
      <c r="I9" s="694">
        <v>2</v>
      </c>
      <c r="J9" s="695"/>
      <c r="K9" s="646" t="s">
        <v>110</v>
      </c>
      <c r="L9" s="653">
        <v>30</v>
      </c>
      <c r="U9" s="705"/>
      <c r="V9" s="705"/>
      <c r="W9" s="705"/>
      <c r="X9" s="646" t="s">
        <v>86</v>
      </c>
      <c r="Y9" s="646" t="s">
        <v>1726</v>
      </c>
      <c r="Z9" s="646" t="s">
        <v>1728</v>
      </c>
      <c r="AA9" s="646" t="s">
        <v>1731</v>
      </c>
    </row>
    <row r="10" spans="2:36">
      <c r="D10" s="649">
        <v>3</v>
      </c>
      <c r="E10" s="646" t="s">
        <v>1682</v>
      </c>
      <c r="F10" s="630">
        <v>120</v>
      </c>
      <c r="I10" s="694">
        <v>1</v>
      </c>
      <c r="J10" s="695"/>
      <c r="K10" s="646" t="s">
        <v>1682</v>
      </c>
      <c r="L10" s="654">
        <v>120</v>
      </c>
      <c r="U10" s="705"/>
      <c r="V10" s="705"/>
      <c r="W10" s="705"/>
      <c r="Z10" s="646" t="s">
        <v>1729</v>
      </c>
    </row>
    <row r="11" spans="2:36">
      <c r="D11" s="650"/>
      <c r="G11" s="666"/>
      <c r="I11" s="694">
        <v>3</v>
      </c>
      <c r="J11" s="695"/>
      <c r="K11" s="646" t="s">
        <v>1683</v>
      </c>
      <c r="L11" s="654">
        <v>30</v>
      </c>
      <c r="U11" s="705"/>
      <c r="V11" s="705"/>
      <c r="W11" s="705"/>
    </row>
    <row r="12" spans="2:36" ht="15.75" thickBot="1">
      <c r="D12" s="651"/>
      <c r="I12" s="696">
        <v>4</v>
      </c>
      <c r="J12" s="697"/>
      <c r="K12" s="646" t="s">
        <v>1684</v>
      </c>
      <c r="L12" s="654">
        <v>20</v>
      </c>
      <c r="U12" s="705"/>
      <c r="V12" s="705"/>
      <c r="W12" s="705"/>
    </row>
    <row r="13" spans="2:36" ht="15.75" thickTop="1">
      <c r="U13" s="705"/>
      <c r="V13" s="705"/>
      <c r="W13" s="705"/>
    </row>
    <row r="15" spans="2:36" ht="15" customHeight="1">
      <c r="L15" s="652"/>
      <c r="M15" s="652"/>
      <c r="N15" s="652"/>
    </row>
    <row r="16" spans="2:36" ht="15" customHeight="1">
      <c r="J16" s="698" t="s">
        <v>1696</v>
      </c>
      <c r="K16" s="698"/>
      <c r="L16" s="698"/>
      <c r="M16" s="698"/>
      <c r="N16" s="698"/>
      <c r="O16" s="698"/>
      <c r="P16" s="698"/>
      <c r="Q16" s="698"/>
      <c r="R16" s="698"/>
      <c r="X16" s="698" t="s">
        <v>1698</v>
      </c>
      <c r="Y16" s="698"/>
      <c r="Z16" s="698"/>
      <c r="AA16" s="698"/>
      <c r="AB16" s="698"/>
      <c r="AG16" s="698" t="s">
        <v>1700</v>
      </c>
      <c r="AH16" s="698"/>
      <c r="AI16" s="698"/>
      <c r="AJ16" s="698"/>
    </row>
    <row r="17" spans="4:36" ht="15" customHeight="1">
      <c r="J17" s="698"/>
      <c r="K17" s="698"/>
      <c r="L17" s="698"/>
      <c r="M17" s="698"/>
      <c r="N17" s="698"/>
      <c r="O17" s="698"/>
      <c r="P17" s="698"/>
      <c r="Q17" s="698"/>
      <c r="R17" s="698"/>
      <c r="X17" s="698"/>
      <c r="Y17" s="698"/>
      <c r="Z17" s="698"/>
      <c r="AA17" s="698"/>
      <c r="AB17" s="698"/>
      <c r="AG17" s="698"/>
      <c r="AH17" s="698"/>
      <c r="AI17" s="698"/>
      <c r="AJ17" s="698"/>
    </row>
    <row r="18" spans="4:36" ht="15.75" customHeight="1">
      <c r="J18" s="712" t="s">
        <v>1685</v>
      </c>
      <c r="K18" s="705"/>
      <c r="L18" s="709" t="s">
        <v>1677</v>
      </c>
      <c r="M18" s="709"/>
      <c r="N18" s="709"/>
      <c r="O18" s="708" t="s">
        <v>1679</v>
      </c>
      <c r="P18" s="708"/>
      <c r="Q18" s="711" t="s">
        <v>1680</v>
      </c>
      <c r="R18" s="711"/>
      <c r="Y18" s="708" t="s">
        <v>1679</v>
      </c>
      <c r="Z18" s="708"/>
      <c r="AA18" s="711" t="s">
        <v>1680</v>
      </c>
      <c r="AB18" s="711"/>
    </row>
    <row r="19" spans="4:36" ht="15.75" customHeight="1" thickBot="1">
      <c r="J19" s="705"/>
      <c r="K19" s="705"/>
      <c r="L19" s="709"/>
      <c r="M19" s="709"/>
      <c r="N19" s="709"/>
      <c r="O19" s="708"/>
      <c r="P19" s="708"/>
      <c r="Q19" s="711"/>
      <c r="R19" s="711"/>
      <c r="Y19" s="708"/>
      <c r="Z19" s="708"/>
      <c r="AA19" s="711"/>
      <c r="AB19" s="711"/>
    </row>
    <row r="20" spans="4:36" ht="16.5" thickTop="1" thickBot="1">
      <c r="J20" s="694">
        <v>5</v>
      </c>
      <c r="K20" s="710"/>
      <c r="L20" s="663" t="s">
        <v>1678</v>
      </c>
      <c r="M20" s="664" t="s">
        <v>1681</v>
      </c>
      <c r="N20" s="665"/>
      <c r="O20" s="701" t="s">
        <v>1688</v>
      </c>
      <c r="P20" s="702"/>
      <c r="Q20" s="703" t="s">
        <v>1687</v>
      </c>
      <c r="R20" s="702"/>
      <c r="S20" s="706" t="s">
        <v>1695</v>
      </c>
      <c r="T20" s="707"/>
      <c r="V20" s="663" t="s">
        <v>1678</v>
      </c>
      <c r="W20" s="664" t="s">
        <v>1681</v>
      </c>
      <c r="X20" s="665"/>
      <c r="Y20" s="701" t="s">
        <v>1688</v>
      </c>
      <c r="Z20" s="702"/>
      <c r="AA20" s="703" t="s">
        <v>1687</v>
      </c>
      <c r="AB20" s="732"/>
    </row>
    <row r="21" spans="4:36" ht="15.75" thickTop="1">
      <c r="J21" s="694">
        <v>2</v>
      </c>
      <c r="K21" s="695"/>
      <c r="L21" s="656" t="s">
        <v>110</v>
      </c>
      <c r="M21" s="657">
        <v>30</v>
      </c>
      <c r="N21" s="658"/>
      <c r="O21" s="699" t="s">
        <v>1686</v>
      </c>
      <c r="P21" s="700"/>
      <c r="Q21" s="704" t="s">
        <v>1738</v>
      </c>
      <c r="R21" s="705"/>
      <c r="S21" s="646"/>
      <c r="Y21" s="699" t="s">
        <v>1686</v>
      </c>
      <c r="Z21" s="700"/>
      <c r="AA21" s="699" t="s">
        <v>1687</v>
      </c>
      <c r="AB21" s="700"/>
    </row>
    <row r="22" spans="4:36">
      <c r="J22" s="694">
        <v>1</v>
      </c>
      <c r="K22" s="695"/>
      <c r="L22" s="656" t="s">
        <v>1682</v>
      </c>
      <c r="M22" s="659">
        <v>120</v>
      </c>
      <c r="N22" s="658"/>
      <c r="O22" s="699" t="s">
        <v>1690</v>
      </c>
      <c r="P22" s="700"/>
      <c r="Q22" s="699" t="s">
        <v>1687</v>
      </c>
      <c r="R22" s="700"/>
      <c r="Y22" s="699" t="s">
        <v>1690</v>
      </c>
      <c r="Z22" s="700"/>
      <c r="AA22" s="699" t="s">
        <v>1687</v>
      </c>
      <c r="AB22" s="700"/>
    </row>
    <row r="23" spans="4:36">
      <c r="I23" s="647"/>
      <c r="J23" s="694">
        <v>3</v>
      </c>
      <c r="K23" s="695"/>
      <c r="L23" s="656" t="s">
        <v>1683</v>
      </c>
      <c r="M23" s="659">
        <v>30</v>
      </c>
      <c r="N23" s="658"/>
      <c r="O23" s="700"/>
      <c r="P23" s="700"/>
      <c r="Q23" s="704" t="s">
        <v>1689</v>
      </c>
      <c r="R23" s="705"/>
      <c r="Y23" s="700"/>
      <c r="Z23" s="700"/>
      <c r="AA23" s="735" t="s">
        <v>1702</v>
      </c>
      <c r="AB23" s="736"/>
      <c r="AC23" s="704" t="s">
        <v>1697</v>
      </c>
      <c r="AD23" s="705"/>
      <c r="AE23" s="705"/>
    </row>
    <row r="24" spans="4:36" ht="15.75" thickBot="1">
      <c r="J24" s="696">
        <v>4</v>
      </c>
      <c r="K24" s="697"/>
      <c r="L24" s="660" t="s">
        <v>1684</v>
      </c>
      <c r="M24" s="661">
        <v>20</v>
      </c>
      <c r="N24" s="662"/>
      <c r="AA24" s="733" t="s">
        <v>1703</v>
      </c>
      <c r="AB24" s="734"/>
    </row>
    <row r="25" spans="4:36" ht="15.75" thickTop="1"/>
    <row r="26" spans="4:36">
      <c r="L26" s="646" t="s">
        <v>1691</v>
      </c>
      <c r="AE26" s="712" t="s">
        <v>1699</v>
      </c>
      <c r="AF26" s="704"/>
    </row>
    <row r="27" spans="4:36" ht="15.75" thickBot="1">
      <c r="L27" s="646" t="s">
        <v>1692</v>
      </c>
      <c r="V27" s="646" t="s">
        <v>1694</v>
      </c>
      <c r="AE27" s="704"/>
      <c r="AF27" s="704"/>
    </row>
    <row r="28" spans="4:36" ht="16.5" thickTop="1" thickBot="1">
      <c r="L28" s="655" t="s">
        <v>1693</v>
      </c>
    </row>
    <row r="29" spans="4:36" ht="15.75" thickTop="1">
      <c r="D29" s="646" t="s">
        <v>1708</v>
      </c>
      <c r="F29" s="646" t="s">
        <v>1709</v>
      </c>
      <c r="H29" s="646" t="s">
        <v>1710</v>
      </c>
      <c r="L29" s="630"/>
    </row>
    <row r="30" spans="4:36">
      <c r="AH30" s="646" t="s">
        <v>1701</v>
      </c>
    </row>
    <row r="33" spans="9:28">
      <c r="V33" s="630"/>
      <c r="W33" s="630"/>
      <c r="X33" s="698" t="s">
        <v>1698</v>
      </c>
      <c r="Y33" s="698"/>
      <c r="Z33" s="698"/>
      <c r="AA33" s="698"/>
      <c r="AB33" s="698"/>
    </row>
    <row r="34" spans="9:28">
      <c r="N34" s="3"/>
      <c r="O34" s="3"/>
      <c r="V34" s="630"/>
      <c r="W34" s="630"/>
      <c r="X34" s="698"/>
      <c r="Y34" s="698"/>
      <c r="Z34" s="698"/>
      <c r="AA34" s="698"/>
      <c r="AB34" s="698"/>
    </row>
    <row r="35" spans="9:28">
      <c r="N35" s="3"/>
      <c r="O35" s="3"/>
      <c r="V35" s="630"/>
      <c r="W35" s="630"/>
      <c r="X35" s="630"/>
      <c r="Y35" s="708" t="s">
        <v>1679</v>
      </c>
      <c r="Z35" s="708"/>
      <c r="AA35" s="711" t="s">
        <v>1680</v>
      </c>
      <c r="AB35" s="711"/>
    </row>
    <row r="36" spans="9:28" ht="15.75" thickBot="1">
      <c r="V36" s="630"/>
      <c r="W36" s="630"/>
      <c r="X36" s="630"/>
      <c r="Y36" s="708"/>
      <c r="Z36" s="708"/>
      <c r="AA36" s="711"/>
      <c r="AB36" s="711"/>
    </row>
    <row r="37" spans="9:28" ht="16.5" thickTop="1" thickBot="1">
      <c r="V37" s="663" t="s">
        <v>1678</v>
      </c>
      <c r="W37" s="664" t="s">
        <v>1681</v>
      </c>
      <c r="X37" s="665"/>
      <c r="Y37" s="701" t="s">
        <v>1686</v>
      </c>
      <c r="Z37" s="702"/>
      <c r="AA37" s="703"/>
      <c r="AB37" s="732"/>
    </row>
    <row r="38" spans="9:28" ht="15.75" thickTop="1">
      <c r="V38" s="630"/>
      <c r="W38" s="630"/>
      <c r="X38" s="630"/>
      <c r="Y38" s="699"/>
      <c r="Z38" s="700"/>
      <c r="AA38" s="699"/>
      <c r="AB38" s="700"/>
    </row>
    <row r="39" spans="9:28">
      <c r="V39" s="630"/>
      <c r="W39" s="630"/>
      <c r="X39" s="630"/>
      <c r="Y39" s="699"/>
      <c r="Z39" s="700"/>
      <c r="AA39" s="699"/>
      <c r="AB39" s="700"/>
    </row>
    <row r="40" spans="9:28">
      <c r="V40" s="630"/>
      <c r="W40" s="630"/>
      <c r="X40" s="630"/>
      <c r="Y40" s="700"/>
      <c r="Z40" s="700"/>
      <c r="AA40" s="735" t="s">
        <v>1702</v>
      </c>
      <c r="AB40" s="736"/>
    </row>
    <row r="41" spans="9:28">
      <c r="V41" s="630"/>
      <c r="W41" s="630"/>
      <c r="X41" s="630"/>
      <c r="Y41" s="630"/>
      <c r="Z41" s="630"/>
      <c r="AA41" s="733" t="s">
        <v>1703</v>
      </c>
      <c r="AB41" s="734"/>
    </row>
    <row r="42" spans="9:28">
      <c r="V42" s="630"/>
      <c r="W42" s="630"/>
      <c r="X42" s="630"/>
      <c r="Y42" s="630"/>
      <c r="Z42" s="630"/>
      <c r="AA42" s="630"/>
      <c r="AB42" s="630"/>
    </row>
    <row r="43" spans="9:28">
      <c r="V43" s="630"/>
      <c r="W43" s="630"/>
      <c r="X43" s="630"/>
      <c r="Y43" s="630"/>
      <c r="Z43" s="630"/>
      <c r="AA43" s="630"/>
      <c r="AB43" s="630"/>
    </row>
    <row r="44" spans="9:28">
      <c r="V44" s="646" t="s">
        <v>1694</v>
      </c>
      <c r="W44" s="630"/>
      <c r="X44" s="630"/>
      <c r="Y44" s="630"/>
      <c r="Z44" s="630"/>
      <c r="AA44" s="630"/>
      <c r="AB44" s="630"/>
    </row>
    <row r="47" spans="9:28">
      <c r="I47"/>
    </row>
    <row r="48" spans="9:28">
      <c r="I48"/>
    </row>
    <row r="49" spans="9:30">
      <c r="I49"/>
      <c r="O49" t="s">
        <v>1737</v>
      </c>
      <c r="P49" t="s">
        <v>1751</v>
      </c>
      <c r="S49" t="s">
        <v>1752</v>
      </c>
      <c r="T49" t="s">
        <v>1753</v>
      </c>
    </row>
    <row r="50" spans="9:30">
      <c r="I50"/>
      <c r="N50" t="s">
        <v>1750</v>
      </c>
      <c r="O50" t="s">
        <v>1679</v>
      </c>
      <c r="P50" t="s">
        <v>1686</v>
      </c>
      <c r="S50" t="s">
        <v>1702</v>
      </c>
    </row>
    <row r="51" spans="9:30">
      <c r="I51"/>
    </row>
    <row r="52" spans="9:30">
      <c r="I52"/>
      <c r="S52" s="705" t="s">
        <v>1754</v>
      </c>
      <c r="T52" s="705"/>
      <c r="U52" t="s">
        <v>1679</v>
      </c>
      <c r="Y52" s="705" t="s">
        <v>1758</v>
      </c>
      <c r="Z52" s="705"/>
      <c r="AA52" s="705"/>
      <c r="AB52" s="705"/>
      <c r="AC52" s="737" t="s">
        <v>1760</v>
      </c>
      <c r="AD52" s="705"/>
    </row>
    <row r="53" spans="9:30">
      <c r="I53"/>
      <c r="S53" s="700" t="s">
        <v>1755</v>
      </c>
      <c r="T53" s="700"/>
      <c r="U53" t="s">
        <v>1686</v>
      </c>
      <c r="V53" t="s">
        <v>1688</v>
      </c>
      <c r="W53" t="s">
        <v>1757</v>
      </c>
      <c r="Y53" s="705"/>
      <c r="Z53" s="705"/>
      <c r="AA53" s="705"/>
      <c r="AB53" s="705"/>
      <c r="AC53" s="705"/>
      <c r="AD53" s="705"/>
    </row>
    <row r="54" spans="9:30">
      <c r="I54"/>
      <c r="S54" s="700" t="s">
        <v>1756</v>
      </c>
      <c r="T54" s="700"/>
      <c r="U54" t="s">
        <v>1703</v>
      </c>
      <c r="Y54" s="705"/>
      <c r="Z54" s="705"/>
      <c r="AA54" s="705"/>
      <c r="AB54" s="705"/>
      <c r="AC54" s="705"/>
      <c r="AD54" s="705"/>
    </row>
    <row r="55" spans="9:30">
      <c r="I55"/>
    </row>
    <row r="56" spans="9:30">
      <c r="I56"/>
      <c r="S56" s="705" t="s">
        <v>1754</v>
      </c>
      <c r="T56" s="705"/>
      <c r="U56" t="s">
        <v>1680</v>
      </c>
      <c r="Y56" s="705"/>
      <c r="Z56" s="705"/>
      <c r="AA56" s="705"/>
      <c r="AB56" s="705"/>
    </row>
    <row r="57" spans="9:30">
      <c r="I57"/>
      <c r="S57" s="700" t="s">
        <v>1755</v>
      </c>
      <c r="T57" s="700"/>
      <c r="U57" t="s">
        <v>1689</v>
      </c>
      <c r="Y57" s="705"/>
      <c r="Z57" s="705"/>
      <c r="AA57" s="705"/>
      <c r="AB57" s="705"/>
    </row>
    <row r="58" spans="9:30">
      <c r="I58"/>
      <c r="S58" s="700" t="s">
        <v>1756</v>
      </c>
      <c r="T58" s="700"/>
      <c r="U58" t="s">
        <v>1759</v>
      </c>
      <c r="Y58" s="705"/>
      <c r="Z58" s="705"/>
      <c r="AA58" s="705"/>
      <c r="AB58" s="705"/>
    </row>
    <row r="59" spans="9:30">
      <c r="I59"/>
    </row>
    <row r="60" spans="9:30">
      <c r="I60"/>
    </row>
    <row r="61" spans="9:30">
      <c r="I61"/>
    </row>
    <row r="62" spans="9:30">
      <c r="I62"/>
    </row>
    <row r="63" spans="9:30">
      <c r="I63"/>
    </row>
    <row r="64" spans="9:30">
      <c r="I64"/>
    </row>
    <row r="65" spans="9:9">
      <c r="I65"/>
    </row>
    <row r="66" spans="9:9">
      <c r="I66"/>
    </row>
    <row r="67" spans="9:9">
      <c r="I67"/>
    </row>
    <row r="68" spans="9:9">
      <c r="I68"/>
    </row>
    <row r="69" spans="9:9">
      <c r="I69"/>
    </row>
    <row r="70" spans="9:9">
      <c r="I70"/>
    </row>
    <row r="71" spans="9:9">
      <c r="I71"/>
    </row>
    <row r="72" spans="9:9">
      <c r="I72"/>
    </row>
    <row r="73" spans="9:9">
      <c r="I73"/>
    </row>
    <row r="74" spans="9:9">
      <c r="I74"/>
    </row>
    <row r="75" spans="9:9">
      <c r="I75"/>
    </row>
  </sheetData>
  <mergeCells count="91">
    <mergeCell ref="S56:T56"/>
    <mergeCell ref="S57:T57"/>
    <mergeCell ref="S58:T58"/>
    <mergeCell ref="AC52:AD54"/>
    <mergeCell ref="Y56:AB58"/>
    <mergeCell ref="S52:T52"/>
    <mergeCell ref="S53:T53"/>
    <mergeCell ref="S54:T54"/>
    <mergeCell ref="Y52:AB54"/>
    <mergeCell ref="AA41:AB41"/>
    <mergeCell ref="Y38:Z38"/>
    <mergeCell ref="AA38:AB38"/>
    <mergeCell ref="Y39:Z39"/>
    <mergeCell ref="AA39:AB39"/>
    <mergeCell ref="Y40:Z40"/>
    <mergeCell ref="AA40:AB40"/>
    <mergeCell ref="Y37:Z37"/>
    <mergeCell ref="AA37:AB37"/>
    <mergeCell ref="AA24:AB24"/>
    <mergeCell ref="Y23:Z23"/>
    <mergeCell ref="AA23:AB23"/>
    <mergeCell ref="AD7:AF7"/>
    <mergeCell ref="U13:W13"/>
    <mergeCell ref="X33:AB34"/>
    <mergeCell ref="Y35:Z36"/>
    <mergeCell ref="AA35:AB36"/>
    <mergeCell ref="X6:X7"/>
    <mergeCell ref="Y6:Y7"/>
    <mergeCell ref="AA6:AA7"/>
    <mergeCell ref="Z6:Z7"/>
    <mergeCell ref="AB6:AB7"/>
    <mergeCell ref="AC23:AE23"/>
    <mergeCell ref="AE26:AF27"/>
    <mergeCell ref="AA18:AB19"/>
    <mergeCell ref="AA20:AB20"/>
    <mergeCell ref="AA21:AB21"/>
    <mergeCell ref="Y22:Z22"/>
    <mergeCell ref="AD2:AF2"/>
    <mergeCell ref="AD3:AF3"/>
    <mergeCell ref="AD4:AF4"/>
    <mergeCell ref="AD5:AF5"/>
    <mergeCell ref="AD6:AF6"/>
    <mergeCell ref="AG16:AJ17"/>
    <mergeCell ref="U9:W9"/>
    <mergeCell ref="U10:W10"/>
    <mergeCell ref="U11:W11"/>
    <mergeCell ref="U12:W12"/>
    <mergeCell ref="X16:AB17"/>
    <mergeCell ref="B1:D2"/>
    <mergeCell ref="E1:H2"/>
    <mergeCell ref="E3:F3"/>
    <mergeCell ref="G3:H3"/>
    <mergeCell ref="U8:W8"/>
    <mergeCell ref="P7:Q7"/>
    <mergeCell ref="U2:W2"/>
    <mergeCell ref="U3:W3"/>
    <mergeCell ref="U4:W4"/>
    <mergeCell ref="U5:W5"/>
    <mergeCell ref="U6:W7"/>
    <mergeCell ref="E4:G6"/>
    <mergeCell ref="K4:M6"/>
    <mergeCell ref="I7:J7"/>
    <mergeCell ref="N7:O7"/>
    <mergeCell ref="I8:J8"/>
    <mergeCell ref="Y18:Z19"/>
    <mergeCell ref="L18:N19"/>
    <mergeCell ref="J20:K20"/>
    <mergeCell ref="J21:K21"/>
    <mergeCell ref="Y20:Z20"/>
    <mergeCell ref="Y21:Z21"/>
    <mergeCell ref="O18:P19"/>
    <mergeCell ref="Q18:R19"/>
    <mergeCell ref="J18:K19"/>
    <mergeCell ref="AA22:AB22"/>
    <mergeCell ref="J22:K22"/>
    <mergeCell ref="J23:K23"/>
    <mergeCell ref="J24:K24"/>
    <mergeCell ref="O20:P20"/>
    <mergeCell ref="O21:P21"/>
    <mergeCell ref="O22:P22"/>
    <mergeCell ref="O23:P23"/>
    <mergeCell ref="Q20:R20"/>
    <mergeCell ref="Q21:R21"/>
    <mergeCell ref="Q22:R22"/>
    <mergeCell ref="Q23:R23"/>
    <mergeCell ref="S20:T20"/>
    <mergeCell ref="I9:J9"/>
    <mergeCell ref="I10:J10"/>
    <mergeCell ref="I11:J11"/>
    <mergeCell ref="I12:J12"/>
    <mergeCell ref="J16:R1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3D71-E402-43FD-AB98-2BDF3F36F403}">
  <dimension ref="A1:E1"/>
  <sheetViews>
    <sheetView showGridLines="0" tabSelected="1" topLeftCell="A17" zoomScaleNormal="100" workbookViewId="0">
      <selection activeCell="J48" sqref="J48"/>
    </sheetView>
  </sheetViews>
  <sheetFormatPr defaultRowHeight="15"/>
  <cols>
    <col min="1" max="5" width="9.140625" style="682"/>
  </cols>
  <sheetData/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6"/>
  <sheetViews>
    <sheetView zoomScale="80" zoomScaleNormal="80" workbookViewId="0">
      <selection activeCell="U41" sqref="U41"/>
    </sheetView>
  </sheetViews>
  <sheetFormatPr defaultColWidth="9" defaultRowHeight="15"/>
  <cols>
    <col min="1" max="1" width="1.140625" customWidth="1"/>
    <col min="2" max="2" width="6.5703125" customWidth="1"/>
    <col min="3" max="3" width="11.5703125" customWidth="1"/>
    <col min="4" max="4" width="15.5703125" customWidth="1"/>
    <col min="5" max="6" width="6.5703125" customWidth="1"/>
    <col min="7" max="9" width="11.5703125" customWidth="1"/>
    <col min="10" max="10" width="6.5703125" customWidth="1"/>
    <col min="11" max="13" width="8.5703125" customWidth="1"/>
    <col min="14" max="14" width="1.140625" customWidth="1"/>
    <col min="15" max="15" width="6.5703125" customWidth="1"/>
    <col min="16" max="16" width="11.5703125" customWidth="1"/>
    <col min="17" max="17" width="15.5703125" customWidth="1"/>
    <col min="18" max="19" width="6.5703125" customWidth="1"/>
    <col min="20" max="22" width="11.5703125" customWidth="1"/>
    <col min="23" max="23" width="6.5703125" customWidth="1"/>
    <col min="24" max="26" width="8.5703125" customWidth="1"/>
  </cols>
  <sheetData>
    <row r="1" spans="1:26" ht="20.25">
      <c r="A1" s="11"/>
      <c r="B1" s="12" t="s">
        <v>1580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20.100000000000001" customHeight="1">
      <c r="A2" s="11"/>
      <c r="B2" s="744" t="s">
        <v>1581</v>
      </c>
      <c r="C2" s="13" t="s">
        <v>1582</v>
      </c>
      <c r="D2" s="14" t="s">
        <v>1583</v>
      </c>
      <c r="E2" s="740" t="s">
        <v>1584</v>
      </c>
      <c r="F2" s="740"/>
      <c r="G2" s="740"/>
      <c r="H2" s="740"/>
      <c r="I2" s="741"/>
      <c r="J2" s="88" t="s">
        <v>1585</v>
      </c>
      <c r="K2" s="89"/>
      <c r="L2" s="90" t="s">
        <v>1586</v>
      </c>
      <c r="M2" s="91"/>
      <c r="N2" s="11"/>
      <c r="O2" s="744" t="s">
        <v>1581</v>
      </c>
      <c r="P2" s="13" t="s">
        <v>1582</v>
      </c>
      <c r="Q2" s="14" t="s">
        <v>1587</v>
      </c>
      <c r="R2" s="740" t="s">
        <v>1584</v>
      </c>
      <c r="S2" s="740"/>
      <c r="T2" s="740"/>
      <c r="U2" s="740"/>
      <c r="V2" s="741"/>
      <c r="W2" s="88" t="s">
        <v>1585</v>
      </c>
      <c r="X2" s="89"/>
      <c r="Y2" s="90" t="s">
        <v>1586</v>
      </c>
      <c r="Z2" s="91"/>
    </row>
    <row r="3" spans="1:26" ht="20.100000000000001" customHeight="1">
      <c r="A3" s="11"/>
      <c r="B3" s="745"/>
      <c r="C3" s="15" t="s">
        <v>1588</v>
      </c>
      <c r="D3" s="16">
        <f ca="1">TODAY()</f>
        <v>45339</v>
      </c>
      <c r="E3" s="742"/>
      <c r="F3" s="742"/>
      <c r="G3" s="742"/>
      <c r="H3" s="742"/>
      <c r="I3" s="743"/>
      <c r="J3" s="92" t="s">
        <v>1589</v>
      </c>
      <c r="K3" s="93"/>
      <c r="L3" s="94" t="s">
        <v>1590</v>
      </c>
      <c r="M3" s="95"/>
      <c r="N3" s="11"/>
      <c r="O3" s="745"/>
      <c r="P3" s="15" t="s">
        <v>1588</v>
      </c>
      <c r="Q3" s="154">
        <f ca="1">TODAY()+1</f>
        <v>45340</v>
      </c>
      <c r="R3" s="742"/>
      <c r="S3" s="742"/>
      <c r="T3" s="742"/>
      <c r="U3" s="742"/>
      <c r="V3" s="743"/>
      <c r="W3" s="92" t="s">
        <v>1589</v>
      </c>
      <c r="X3" s="93"/>
      <c r="Y3" s="94" t="s">
        <v>1590</v>
      </c>
      <c r="Z3" s="95"/>
    </row>
    <row r="4" spans="1:26" ht="16.5">
      <c r="A4" s="11"/>
      <c r="B4" s="746"/>
      <c r="C4" s="17" t="s">
        <v>1591</v>
      </c>
      <c r="D4" s="18">
        <v>0.48263888888888901</v>
      </c>
      <c r="E4" s="19" t="s">
        <v>1592</v>
      </c>
      <c r="F4" s="20"/>
      <c r="G4" s="21" t="s">
        <v>1593</v>
      </c>
      <c r="H4" s="22" t="s">
        <v>1594</v>
      </c>
      <c r="I4" s="96" t="s">
        <v>1595</v>
      </c>
      <c r="J4" s="97" t="s">
        <v>1596</v>
      </c>
      <c r="K4" s="98"/>
      <c r="L4" s="99" t="s">
        <v>1597</v>
      </c>
      <c r="M4" s="100"/>
      <c r="N4" s="11"/>
      <c r="O4" s="746"/>
      <c r="P4" s="17" t="s">
        <v>1591</v>
      </c>
      <c r="Q4" s="18">
        <v>0.34027777777777801</v>
      </c>
      <c r="R4" s="19" t="s">
        <v>1592</v>
      </c>
      <c r="S4" s="20"/>
      <c r="T4" s="21" t="s">
        <v>1593</v>
      </c>
      <c r="U4" s="22" t="s">
        <v>1594</v>
      </c>
      <c r="V4" s="96" t="s">
        <v>1595</v>
      </c>
      <c r="W4" s="97" t="s">
        <v>1596</v>
      </c>
      <c r="X4" s="98"/>
      <c r="Y4" s="99" t="s">
        <v>1597</v>
      </c>
      <c r="Z4" s="100"/>
    </row>
    <row r="5" spans="1:26" ht="15.75">
      <c r="A5" s="11"/>
      <c r="B5" s="23" t="s">
        <v>1598</v>
      </c>
      <c r="C5" s="24" t="s">
        <v>1599</v>
      </c>
      <c r="D5" s="25" t="s">
        <v>1600</v>
      </c>
      <c r="E5" s="26" t="s">
        <v>1601</v>
      </c>
      <c r="F5" s="27"/>
      <c r="G5" s="24" t="s">
        <v>1602</v>
      </c>
      <c r="H5" s="27"/>
      <c r="I5" s="27"/>
      <c r="J5" s="101" t="s">
        <v>1465</v>
      </c>
      <c r="K5" s="102" t="s">
        <v>1603</v>
      </c>
      <c r="L5" s="103"/>
      <c r="M5" s="104"/>
      <c r="N5" s="11"/>
      <c r="O5" s="23" t="s">
        <v>1598</v>
      </c>
      <c r="P5" s="24" t="s">
        <v>1599</v>
      </c>
      <c r="Q5" s="25" t="s">
        <v>1600</v>
      </c>
      <c r="R5" s="26" t="s">
        <v>1601</v>
      </c>
      <c r="S5" s="27"/>
      <c r="T5" s="24" t="s">
        <v>1602</v>
      </c>
      <c r="U5" s="27"/>
      <c r="V5" s="27"/>
      <c r="W5" s="101" t="s">
        <v>1465</v>
      </c>
      <c r="X5" s="102" t="s">
        <v>1603</v>
      </c>
      <c r="Y5" s="103"/>
      <c r="Z5" s="104"/>
    </row>
    <row r="6" spans="1:26" ht="18.75">
      <c r="A6" s="11"/>
      <c r="B6" s="747" t="str">
        <f>VLOOKUP($E6,'[1]MS(P3)'!$C$5:$K$468,3,0)</f>
        <v>P3</v>
      </c>
      <c r="C6" s="28">
        <v>45078</v>
      </c>
      <c r="D6" s="738" t="s">
        <v>1475</v>
      </c>
      <c r="E6" s="29" t="s">
        <v>617</v>
      </c>
      <c r="F6" s="30"/>
      <c r="G6" s="31" t="str">
        <f>VLOOKUP($E6,'[1]MS(P3)'!$C$5:$K$468,6,0)</f>
        <v>COVER,HOUSING,INK EJECT</v>
      </c>
      <c r="H6" s="32"/>
      <c r="I6" s="32"/>
      <c r="J6" s="105" t="str">
        <f>VLOOKUP($E6,'[1]MS(P3)'!$C$5:$K$468,8,0)</f>
        <v>L1</v>
      </c>
      <c r="K6" s="106" t="s">
        <v>1509</v>
      </c>
      <c r="L6" s="106" t="s">
        <v>1604</v>
      </c>
      <c r="M6" s="107" t="s">
        <v>1505</v>
      </c>
      <c r="N6" s="11"/>
      <c r="O6" s="747" t="str">
        <f>B6</f>
        <v>P3</v>
      </c>
      <c r="P6" s="28">
        <v>45078</v>
      </c>
      <c r="Q6" s="738" t="s">
        <v>1475</v>
      </c>
      <c r="R6" s="155" t="str">
        <f>E6</f>
        <v>PTTM17-046</v>
      </c>
      <c r="S6" s="156"/>
      <c r="T6" s="31" t="str">
        <f>G6</f>
        <v>COVER,HOUSING,INK EJECT</v>
      </c>
      <c r="U6" s="32"/>
      <c r="V6" s="32"/>
      <c r="W6" s="105" t="str">
        <f>J6</f>
        <v>L1</v>
      </c>
      <c r="X6" s="157" t="s">
        <v>1509</v>
      </c>
      <c r="Y6" s="157" t="s">
        <v>1604</v>
      </c>
      <c r="Z6" s="164" t="s">
        <v>1505</v>
      </c>
    </row>
    <row r="7" spans="1:26" ht="18.75">
      <c r="A7" s="11"/>
      <c r="B7" s="748"/>
      <c r="C7" s="33">
        <v>0.75</v>
      </c>
      <c r="D7" s="739"/>
      <c r="E7" s="34" t="s">
        <v>1508</v>
      </c>
      <c r="F7" s="35"/>
      <c r="G7" s="36" t="s">
        <v>1605</v>
      </c>
      <c r="H7" s="37" t="s">
        <v>1606</v>
      </c>
      <c r="I7" s="37"/>
      <c r="K7" s="108" t="s">
        <v>1607</v>
      </c>
      <c r="L7" s="108">
        <v>4</v>
      </c>
      <c r="M7" s="109" t="s">
        <v>1608</v>
      </c>
      <c r="N7" s="11"/>
      <c r="O7" s="748"/>
      <c r="P7" s="33">
        <v>0.75</v>
      </c>
      <c r="Q7" s="739"/>
      <c r="R7" s="158" t="str">
        <f>E7</f>
        <v>200-1</v>
      </c>
      <c r="S7" s="159"/>
      <c r="T7" s="160" t="str">
        <f>G7</f>
        <v>SL</v>
      </c>
      <c r="U7" s="161" t="str">
        <f>H7</f>
        <v>INSERT CORE</v>
      </c>
      <c r="V7" s="161"/>
      <c r="W7" s="162"/>
      <c r="X7" s="163" t="str">
        <f>K7</f>
        <v>1~4</v>
      </c>
      <c r="Y7" s="163">
        <f>L7</f>
        <v>4</v>
      </c>
      <c r="Z7" s="165" t="str">
        <f>M7</f>
        <v>X</v>
      </c>
    </row>
    <row r="8" spans="1:26" ht="20.100000000000001" customHeight="1">
      <c r="A8" s="38"/>
      <c r="B8" s="39" t="s">
        <v>1609</v>
      </c>
      <c r="C8" s="40"/>
      <c r="D8" s="41"/>
      <c r="E8" s="41"/>
      <c r="F8" s="42"/>
      <c r="G8" s="43" t="s">
        <v>1610</v>
      </c>
      <c r="H8" s="44"/>
      <c r="I8" s="110" t="s">
        <v>1611</v>
      </c>
      <c r="J8" s="111"/>
      <c r="K8" s="112" t="s">
        <v>1612</v>
      </c>
      <c r="L8" s="41"/>
      <c r="M8" s="113"/>
      <c r="N8" s="38"/>
      <c r="O8" s="39" t="s">
        <v>1609</v>
      </c>
      <c r="P8" s="40"/>
      <c r="Q8" s="41"/>
      <c r="R8" s="41"/>
      <c r="S8" s="42"/>
      <c r="T8" s="43" t="s">
        <v>1610</v>
      </c>
      <c r="U8" s="44"/>
      <c r="V8" s="110" t="s">
        <v>1611</v>
      </c>
      <c r="W8" s="111"/>
      <c r="X8" s="112" t="s">
        <v>1612</v>
      </c>
      <c r="Y8" s="41"/>
      <c r="Z8" s="113"/>
    </row>
    <row r="9" spans="1:26">
      <c r="A9" s="38"/>
      <c r="B9" s="45" t="s">
        <v>0</v>
      </c>
      <c r="C9" s="46" t="s">
        <v>1613</v>
      </c>
      <c r="D9" s="47" t="s">
        <v>1614</v>
      </c>
      <c r="E9" s="46" t="s">
        <v>1615</v>
      </c>
      <c r="F9" s="47" t="s">
        <v>1616</v>
      </c>
      <c r="G9" s="48" t="s">
        <v>1617</v>
      </c>
      <c r="H9" s="49" t="s">
        <v>1618</v>
      </c>
      <c r="I9" s="114" t="s">
        <v>1619</v>
      </c>
      <c r="J9" s="115" t="s">
        <v>1620</v>
      </c>
      <c r="K9" s="116" t="s">
        <v>1</v>
      </c>
      <c r="L9" s="117" t="s">
        <v>1472</v>
      </c>
      <c r="M9" s="118" t="s">
        <v>1616</v>
      </c>
      <c r="N9" s="38"/>
      <c r="O9" s="45" t="s">
        <v>0</v>
      </c>
      <c r="P9" s="46" t="s">
        <v>1613</v>
      </c>
      <c r="Q9" s="47" t="s">
        <v>1614</v>
      </c>
      <c r="R9" s="46" t="s">
        <v>1615</v>
      </c>
      <c r="S9" s="47" t="s">
        <v>1616</v>
      </c>
      <c r="T9" s="48" t="s">
        <v>1617</v>
      </c>
      <c r="U9" s="49" t="s">
        <v>1618</v>
      </c>
      <c r="V9" s="114" t="s">
        <v>1619</v>
      </c>
      <c r="W9" s="115" t="s">
        <v>1620</v>
      </c>
      <c r="X9" s="116" t="s">
        <v>1</v>
      </c>
      <c r="Y9" s="117" t="s">
        <v>1472</v>
      </c>
      <c r="Z9" s="118" t="s">
        <v>1616</v>
      </c>
    </row>
    <row r="10" spans="1:26" ht="20.100000000000001" customHeight="1">
      <c r="A10" s="11"/>
      <c r="B10" s="50">
        <v>1</v>
      </c>
      <c r="C10" s="51" t="s">
        <v>1621</v>
      </c>
      <c r="D10" s="52"/>
      <c r="E10" s="51" t="s">
        <v>1622</v>
      </c>
      <c r="F10" s="53">
        <v>35</v>
      </c>
      <c r="G10" s="54" t="s">
        <v>1623</v>
      </c>
      <c r="H10" s="55" t="s">
        <v>1623</v>
      </c>
      <c r="I10" s="51" t="s">
        <v>1624</v>
      </c>
      <c r="J10" s="119" t="s">
        <v>1625</v>
      </c>
      <c r="K10" s="120"/>
      <c r="L10" s="53"/>
      <c r="M10" s="121"/>
      <c r="N10" s="11"/>
      <c r="O10" s="50">
        <v>1</v>
      </c>
      <c r="P10" s="51" t="s">
        <v>1626</v>
      </c>
      <c r="Q10" s="52"/>
      <c r="R10" s="51" t="s">
        <v>1622</v>
      </c>
      <c r="S10" s="53">
        <v>35</v>
      </c>
      <c r="T10" s="54" t="s">
        <v>1623</v>
      </c>
      <c r="U10" s="55" t="s">
        <v>1623</v>
      </c>
      <c r="V10" s="51" t="s">
        <v>1624</v>
      </c>
      <c r="W10" s="119" t="s">
        <v>1625</v>
      </c>
      <c r="X10" s="120"/>
      <c r="Y10" s="53"/>
      <c r="Z10" s="121"/>
    </row>
    <row r="11" spans="1:26" ht="20.100000000000001" customHeight="1">
      <c r="A11" s="11"/>
      <c r="B11" s="56">
        <v>2</v>
      </c>
      <c r="C11" s="57" t="s">
        <v>1627</v>
      </c>
      <c r="D11" s="58"/>
      <c r="E11" s="57" t="s">
        <v>1622</v>
      </c>
      <c r="F11" s="59">
        <v>30</v>
      </c>
      <c r="G11" s="60" t="s">
        <v>1623</v>
      </c>
      <c r="H11" s="61" t="s">
        <v>1623</v>
      </c>
      <c r="I11" s="57" t="s">
        <v>1624</v>
      </c>
      <c r="J11" s="122" t="s">
        <v>1625</v>
      </c>
      <c r="K11" s="123"/>
      <c r="L11" s="59"/>
      <c r="M11" s="124"/>
      <c r="N11" s="11"/>
      <c r="O11" s="56">
        <v>2</v>
      </c>
      <c r="P11" s="57"/>
      <c r="Q11" s="58"/>
      <c r="R11" s="57"/>
      <c r="S11" s="59"/>
      <c r="T11" s="60" t="s">
        <v>1623</v>
      </c>
      <c r="U11" s="61" t="s">
        <v>1623</v>
      </c>
      <c r="V11" s="57"/>
      <c r="W11" s="122"/>
      <c r="X11" s="123"/>
      <c r="Y11" s="59"/>
      <c r="Z11" s="124"/>
    </row>
    <row r="12" spans="1:26" ht="20.100000000000001" customHeight="1">
      <c r="A12" s="11"/>
      <c r="B12" s="56">
        <v>3</v>
      </c>
      <c r="C12" s="57" t="s">
        <v>95</v>
      </c>
      <c r="D12" s="58"/>
      <c r="E12" s="57" t="s">
        <v>1622</v>
      </c>
      <c r="F12" s="59">
        <v>30</v>
      </c>
      <c r="G12" s="60" t="s">
        <v>1623</v>
      </c>
      <c r="H12" s="61" t="s">
        <v>1623</v>
      </c>
      <c r="I12" s="57" t="s">
        <v>1624</v>
      </c>
      <c r="J12" s="122" t="s">
        <v>1625</v>
      </c>
      <c r="K12" s="123"/>
      <c r="L12" s="59"/>
      <c r="M12" s="124"/>
      <c r="N12" s="11"/>
      <c r="O12" s="56">
        <v>3</v>
      </c>
      <c r="P12" s="57"/>
      <c r="Q12" s="58"/>
      <c r="R12" s="57"/>
      <c r="S12" s="59"/>
      <c r="T12" s="60" t="s">
        <v>1623</v>
      </c>
      <c r="U12" s="61" t="s">
        <v>1623</v>
      </c>
      <c r="V12" s="57"/>
      <c r="W12" s="122"/>
      <c r="X12" s="123"/>
      <c r="Y12" s="59"/>
      <c r="Z12" s="124"/>
    </row>
    <row r="13" spans="1:26" ht="20.100000000000001" customHeight="1">
      <c r="A13" s="11"/>
      <c r="B13" s="56">
        <v>4</v>
      </c>
      <c r="C13" s="57" t="s">
        <v>180</v>
      </c>
      <c r="D13" s="58"/>
      <c r="E13" s="57" t="s">
        <v>1622</v>
      </c>
      <c r="F13" s="59">
        <v>45</v>
      </c>
      <c r="G13" s="60" t="s">
        <v>1623</v>
      </c>
      <c r="H13" s="61" t="s">
        <v>1623</v>
      </c>
      <c r="I13" s="57" t="s">
        <v>1624</v>
      </c>
      <c r="J13" s="122" t="s">
        <v>1625</v>
      </c>
      <c r="K13" s="123"/>
      <c r="L13" s="59"/>
      <c r="M13" s="124"/>
      <c r="N13" s="11"/>
      <c r="O13" s="56">
        <v>4</v>
      </c>
      <c r="P13" s="57"/>
      <c r="Q13" s="58"/>
      <c r="R13" s="57"/>
      <c r="S13" s="59"/>
      <c r="T13" s="60" t="s">
        <v>1623</v>
      </c>
      <c r="U13" s="61" t="s">
        <v>1623</v>
      </c>
      <c r="V13" s="57"/>
      <c r="W13" s="122"/>
      <c r="X13" s="123"/>
      <c r="Y13" s="59"/>
      <c r="Z13" s="124"/>
    </row>
    <row r="14" spans="1:26" ht="20.100000000000001" customHeight="1">
      <c r="A14" s="11"/>
      <c r="B14" s="56">
        <v>5</v>
      </c>
      <c r="C14" s="57" t="s">
        <v>1628</v>
      </c>
      <c r="D14" s="58"/>
      <c r="E14" s="57" t="s">
        <v>1622</v>
      </c>
      <c r="F14" s="59">
        <v>20</v>
      </c>
      <c r="G14" s="60" t="s">
        <v>1623</v>
      </c>
      <c r="H14" s="61" t="s">
        <v>1623</v>
      </c>
      <c r="I14" s="57" t="s">
        <v>1624</v>
      </c>
      <c r="J14" s="122" t="s">
        <v>1625</v>
      </c>
      <c r="K14" s="123"/>
      <c r="L14" s="59"/>
      <c r="M14" s="124"/>
      <c r="N14" s="11"/>
      <c r="O14" s="56">
        <v>5</v>
      </c>
      <c r="P14" s="57"/>
      <c r="Q14" s="58"/>
      <c r="R14" s="57"/>
      <c r="S14" s="59"/>
      <c r="T14" s="60" t="s">
        <v>1623</v>
      </c>
      <c r="U14" s="61" t="s">
        <v>1623</v>
      </c>
      <c r="V14" s="57"/>
      <c r="W14" s="122"/>
      <c r="X14" s="123"/>
      <c r="Y14" s="59"/>
      <c r="Z14" s="124"/>
    </row>
    <row r="15" spans="1:26" ht="20.100000000000001" customHeight="1">
      <c r="A15" s="11"/>
      <c r="B15" s="56">
        <v>6</v>
      </c>
      <c r="C15" s="57" t="s">
        <v>143</v>
      </c>
      <c r="D15" s="58"/>
      <c r="E15" s="57" t="s">
        <v>1622</v>
      </c>
      <c r="F15" s="59">
        <v>20</v>
      </c>
      <c r="G15" s="60" t="s">
        <v>1623</v>
      </c>
      <c r="H15" s="61" t="s">
        <v>1623</v>
      </c>
      <c r="I15" s="57" t="s">
        <v>1624</v>
      </c>
      <c r="J15" s="122" t="s">
        <v>1625</v>
      </c>
      <c r="K15" s="123"/>
      <c r="L15" s="59"/>
      <c r="M15" s="124"/>
      <c r="N15" s="11"/>
      <c r="O15" s="56">
        <v>6</v>
      </c>
      <c r="P15" s="57"/>
      <c r="Q15" s="58"/>
      <c r="R15" s="57"/>
      <c r="S15" s="59"/>
      <c r="T15" s="60" t="s">
        <v>1623</v>
      </c>
      <c r="U15" s="61" t="s">
        <v>1623</v>
      </c>
      <c r="V15" s="57"/>
      <c r="W15" s="122"/>
      <c r="X15" s="123"/>
      <c r="Y15" s="59"/>
      <c r="Z15" s="124"/>
    </row>
    <row r="16" spans="1:26" ht="20.100000000000001" customHeight="1">
      <c r="A16" s="11"/>
      <c r="B16" s="56">
        <v>7</v>
      </c>
      <c r="C16" s="57" t="s">
        <v>156</v>
      </c>
      <c r="D16" s="58"/>
      <c r="E16" s="57" t="s">
        <v>1622</v>
      </c>
      <c r="F16" s="59">
        <v>25</v>
      </c>
      <c r="G16" s="60" t="s">
        <v>1623</v>
      </c>
      <c r="H16" s="61" t="s">
        <v>1623</v>
      </c>
      <c r="I16" s="57" t="s">
        <v>1624</v>
      </c>
      <c r="J16" s="122" t="s">
        <v>1625</v>
      </c>
      <c r="K16" s="123"/>
      <c r="L16" s="59"/>
      <c r="M16" s="124"/>
      <c r="N16" s="11"/>
      <c r="O16" s="56">
        <v>7</v>
      </c>
      <c r="P16" s="57"/>
      <c r="Q16" s="58"/>
      <c r="R16" s="57"/>
      <c r="S16" s="59"/>
      <c r="T16" s="60" t="s">
        <v>1623</v>
      </c>
      <c r="U16" s="61" t="s">
        <v>1623</v>
      </c>
      <c r="V16" s="57"/>
      <c r="W16" s="122"/>
      <c r="X16" s="123"/>
      <c r="Y16" s="59"/>
      <c r="Z16" s="124"/>
    </row>
    <row r="17" spans="1:26" ht="20.100000000000001" customHeight="1">
      <c r="A17" s="11"/>
      <c r="B17" s="56">
        <v>8</v>
      </c>
      <c r="C17" s="57" t="s">
        <v>189</v>
      </c>
      <c r="D17" s="58"/>
      <c r="E17" s="57" t="s">
        <v>1622</v>
      </c>
      <c r="F17" s="59">
        <v>75</v>
      </c>
      <c r="G17" s="60" t="s">
        <v>1623</v>
      </c>
      <c r="H17" s="61" t="s">
        <v>1623</v>
      </c>
      <c r="I17" s="57" t="s">
        <v>1624</v>
      </c>
      <c r="J17" s="122" t="s">
        <v>1625</v>
      </c>
      <c r="K17" s="123"/>
      <c r="L17" s="59"/>
      <c r="M17" s="124"/>
      <c r="N17" s="11"/>
      <c r="O17" s="56">
        <v>8</v>
      </c>
      <c r="P17" s="57"/>
      <c r="Q17" s="58"/>
      <c r="R17" s="57"/>
      <c r="S17" s="59"/>
      <c r="T17" s="60" t="s">
        <v>1623</v>
      </c>
      <c r="U17" s="61" t="s">
        <v>1623</v>
      </c>
      <c r="V17" s="57"/>
      <c r="W17" s="122"/>
      <c r="X17" s="123"/>
      <c r="Y17" s="59"/>
      <c r="Z17" s="124"/>
    </row>
    <row r="18" spans="1:26" ht="20.100000000000001" customHeight="1">
      <c r="A18" s="11"/>
      <c r="B18" s="56">
        <v>9</v>
      </c>
      <c r="C18" s="57" t="s">
        <v>280</v>
      </c>
      <c r="D18" s="58"/>
      <c r="E18" s="57" t="s">
        <v>1622</v>
      </c>
      <c r="F18" s="59">
        <v>65</v>
      </c>
      <c r="G18" s="60" t="s">
        <v>1623</v>
      </c>
      <c r="H18" s="61" t="s">
        <v>1623</v>
      </c>
      <c r="I18" s="57" t="s">
        <v>1624</v>
      </c>
      <c r="J18" s="122" t="s">
        <v>1625</v>
      </c>
      <c r="K18" s="123"/>
      <c r="L18" s="59"/>
      <c r="M18" s="124"/>
      <c r="N18" s="11"/>
      <c r="O18" s="56">
        <v>9</v>
      </c>
      <c r="P18" s="57"/>
      <c r="Q18" s="58"/>
      <c r="R18" s="57"/>
      <c r="S18" s="59"/>
      <c r="T18" s="60" t="s">
        <v>1623</v>
      </c>
      <c r="U18" s="61" t="s">
        <v>1623</v>
      </c>
      <c r="V18" s="57"/>
      <c r="W18" s="122"/>
      <c r="X18" s="123"/>
      <c r="Y18" s="59"/>
      <c r="Z18" s="124"/>
    </row>
    <row r="19" spans="1:26">
      <c r="A19" s="11"/>
      <c r="B19" s="62">
        <v>10</v>
      </c>
      <c r="C19" s="63" t="s">
        <v>1626</v>
      </c>
      <c r="D19" s="64"/>
      <c r="E19" s="63" t="s">
        <v>1629</v>
      </c>
      <c r="F19" s="65">
        <v>55</v>
      </c>
      <c r="G19" s="66" t="s">
        <v>1623</v>
      </c>
      <c r="H19" s="67" t="s">
        <v>1623</v>
      </c>
      <c r="I19" s="63" t="s">
        <v>1630</v>
      </c>
      <c r="J19" s="125" t="s">
        <v>1625</v>
      </c>
      <c r="K19" s="126"/>
      <c r="L19" s="65"/>
      <c r="M19" s="127"/>
      <c r="N19" s="11"/>
      <c r="O19" s="62">
        <v>10</v>
      </c>
      <c r="P19" s="63"/>
      <c r="Q19" s="64"/>
      <c r="R19" s="63"/>
      <c r="S19" s="65"/>
      <c r="T19" s="66" t="s">
        <v>1623</v>
      </c>
      <c r="U19" s="67" t="s">
        <v>1623</v>
      </c>
      <c r="V19" s="63"/>
      <c r="W19" s="125"/>
      <c r="X19" s="126"/>
      <c r="Y19" s="65"/>
      <c r="Z19" s="127"/>
    </row>
    <row r="20" spans="1:26" ht="15.75">
      <c r="A20" s="11"/>
      <c r="B20" s="68" t="s">
        <v>1631</v>
      </c>
      <c r="C20" s="69"/>
      <c r="D20" s="69"/>
      <c r="E20" s="69"/>
      <c r="F20" s="68" t="s">
        <v>1632</v>
      </c>
      <c r="G20" s="69"/>
      <c r="H20" s="69"/>
      <c r="I20" s="128"/>
      <c r="J20" s="129"/>
      <c r="K20" s="68" t="s">
        <v>1633</v>
      </c>
      <c r="L20" s="130"/>
      <c r="M20" s="131"/>
      <c r="N20" s="11"/>
      <c r="O20" s="68" t="s">
        <v>1631</v>
      </c>
      <c r="P20" s="69"/>
      <c r="Q20" s="69"/>
      <c r="R20" s="69"/>
      <c r="S20" s="68" t="s">
        <v>1632</v>
      </c>
      <c r="T20" s="69"/>
      <c r="U20" s="69"/>
      <c r="V20" s="128"/>
      <c r="W20" s="129"/>
      <c r="X20" s="68" t="s">
        <v>1633</v>
      </c>
      <c r="Y20" s="130"/>
      <c r="Z20" s="131"/>
    </row>
    <row r="21" spans="1:26">
      <c r="A21" s="11"/>
      <c r="B21" s="70" t="s">
        <v>92</v>
      </c>
      <c r="C21" s="71"/>
      <c r="D21" s="72" t="s">
        <v>1634</v>
      </c>
      <c r="E21" s="73" t="s">
        <v>1472</v>
      </c>
      <c r="F21" s="74" t="s">
        <v>1635</v>
      </c>
      <c r="G21" s="71"/>
      <c r="H21" s="75" t="s">
        <v>1636</v>
      </c>
      <c r="I21" s="132" t="s">
        <v>1</v>
      </c>
      <c r="J21" s="133" t="s">
        <v>1472</v>
      </c>
      <c r="K21" s="134" t="s">
        <v>1637</v>
      </c>
      <c r="L21" s="135" t="s">
        <v>193</v>
      </c>
      <c r="M21" s="136" t="s">
        <v>1638</v>
      </c>
      <c r="N21" s="11"/>
      <c r="O21" s="70" t="s">
        <v>92</v>
      </c>
      <c r="P21" s="71"/>
      <c r="Q21" s="72" t="s">
        <v>1634</v>
      </c>
      <c r="R21" s="73" t="s">
        <v>1472</v>
      </c>
      <c r="S21" s="74" t="s">
        <v>1635</v>
      </c>
      <c r="T21" s="71"/>
      <c r="U21" s="75" t="s">
        <v>1636</v>
      </c>
      <c r="V21" s="132" t="s">
        <v>1</v>
      </c>
      <c r="W21" s="133" t="s">
        <v>1472</v>
      </c>
      <c r="X21" s="134" t="s">
        <v>1637</v>
      </c>
      <c r="Y21" s="135" t="s">
        <v>193</v>
      </c>
      <c r="Z21" s="136" t="s">
        <v>1638</v>
      </c>
    </row>
    <row r="22" spans="1:26">
      <c r="A22" s="11"/>
      <c r="B22" s="76" t="s">
        <v>1639</v>
      </c>
      <c r="C22" s="77"/>
      <c r="D22" s="53" t="s">
        <v>1640</v>
      </c>
      <c r="E22" s="51">
        <v>1</v>
      </c>
      <c r="F22" s="76" t="s">
        <v>1641</v>
      </c>
      <c r="G22" s="78"/>
      <c r="H22" s="79" t="s">
        <v>1642</v>
      </c>
      <c r="I22" s="137" t="s">
        <v>121</v>
      </c>
      <c r="J22" s="138">
        <v>1</v>
      </c>
      <c r="K22" s="139">
        <v>45076</v>
      </c>
      <c r="L22" s="140">
        <v>45076</v>
      </c>
      <c r="M22" s="141">
        <v>45076</v>
      </c>
      <c r="N22" s="11"/>
      <c r="O22" s="76" t="s">
        <v>1639</v>
      </c>
      <c r="P22" s="77"/>
      <c r="Q22" s="53" t="s">
        <v>1640</v>
      </c>
      <c r="R22" s="51">
        <v>1</v>
      </c>
      <c r="S22" s="76" t="s">
        <v>1641</v>
      </c>
      <c r="T22" s="78"/>
      <c r="U22" s="79" t="s">
        <v>1642</v>
      </c>
      <c r="V22" s="137" t="s">
        <v>121</v>
      </c>
      <c r="W22" s="138">
        <v>1</v>
      </c>
      <c r="X22" s="139">
        <v>45076</v>
      </c>
      <c r="Y22" s="140">
        <v>45076</v>
      </c>
      <c r="Z22" s="141">
        <v>45076</v>
      </c>
    </row>
    <row r="23" spans="1:26">
      <c r="A23" s="11"/>
      <c r="B23" s="80" t="s">
        <v>1643</v>
      </c>
      <c r="C23" s="81"/>
      <c r="D23" s="59"/>
      <c r="E23" s="57"/>
      <c r="F23" s="80" t="s">
        <v>1644</v>
      </c>
      <c r="G23" s="82"/>
      <c r="H23" s="83" t="s">
        <v>1645</v>
      </c>
      <c r="I23" s="142" t="s">
        <v>1646</v>
      </c>
      <c r="J23" s="143">
        <v>1</v>
      </c>
      <c r="K23" s="144">
        <v>0.34375</v>
      </c>
      <c r="L23" s="145">
        <v>0.35069444444444398</v>
      </c>
      <c r="M23" s="146">
        <v>0.35763888888888901</v>
      </c>
      <c r="N23" s="11"/>
      <c r="O23" s="80" t="s">
        <v>1643</v>
      </c>
      <c r="P23" s="81"/>
      <c r="Q23" s="59"/>
      <c r="R23" s="57"/>
      <c r="S23" s="80" t="s">
        <v>1644</v>
      </c>
      <c r="T23" s="82"/>
      <c r="U23" s="83" t="s">
        <v>1645</v>
      </c>
      <c r="V23" s="142" t="s">
        <v>1646</v>
      </c>
      <c r="W23" s="143">
        <v>1</v>
      </c>
      <c r="X23" s="144">
        <v>0.46875</v>
      </c>
      <c r="Y23" s="145">
        <v>0.47569444444444398</v>
      </c>
      <c r="Z23" s="146">
        <v>0.48263888888888901</v>
      </c>
    </row>
    <row r="24" spans="1:26">
      <c r="A24" s="11"/>
      <c r="B24" s="80" t="s">
        <v>1549</v>
      </c>
      <c r="C24" s="81"/>
      <c r="D24" s="59"/>
      <c r="E24" s="57"/>
      <c r="F24" s="80" t="s">
        <v>1647</v>
      </c>
      <c r="G24" s="82"/>
      <c r="H24" s="83" t="s">
        <v>1648</v>
      </c>
      <c r="I24" s="142" t="s">
        <v>166</v>
      </c>
      <c r="J24" s="143">
        <v>1</v>
      </c>
      <c r="K24" s="147" t="s">
        <v>19</v>
      </c>
      <c r="L24" s="137" t="s">
        <v>9</v>
      </c>
      <c r="M24" s="138" t="s">
        <v>1649</v>
      </c>
      <c r="N24" s="11"/>
      <c r="O24" s="80" t="s">
        <v>1549</v>
      </c>
      <c r="P24" s="81"/>
      <c r="Q24" s="59"/>
      <c r="R24" s="57"/>
      <c r="S24" s="80" t="s">
        <v>1647</v>
      </c>
      <c r="T24" s="82"/>
      <c r="U24" s="83" t="s">
        <v>1648</v>
      </c>
      <c r="V24" s="142" t="s">
        <v>166</v>
      </c>
      <c r="W24" s="143">
        <v>1</v>
      </c>
      <c r="X24" s="147" t="s">
        <v>19</v>
      </c>
      <c r="Y24" s="137" t="s">
        <v>9</v>
      </c>
      <c r="Z24" s="138" t="s">
        <v>1649</v>
      </c>
    </row>
    <row r="25" spans="1:26">
      <c r="A25" s="11"/>
      <c r="B25" s="84"/>
      <c r="C25" s="85"/>
      <c r="D25" s="65"/>
      <c r="E25" s="63"/>
      <c r="F25" s="84"/>
      <c r="G25" s="86"/>
      <c r="H25" s="87"/>
      <c r="I25" s="148"/>
      <c r="J25" s="149"/>
      <c r="K25" s="150" t="s">
        <v>1650</v>
      </c>
      <c r="L25" s="151" t="s">
        <v>1651</v>
      </c>
      <c r="M25" s="152" t="s">
        <v>1652</v>
      </c>
      <c r="N25" s="11"/>
      <c r="O25" s="84"/>
      <c r="P25" s="85"/>
      <c r="Q25" s="65"/>
      <c r="R25" s="63"/>
      <c r="S25" s="84"/>
      <c r="T25" s="86"/>
      <c r="U25" s="87"/>
      <c r="V25" s="148"/>
      <c r="W25" s="149"/>
      <c r="X25" s="150" t="s">
        <v>1650</v>
      </c>
      <c r="Y25" s="151" t="s">
        <v>1651</v>
      </c>
      <c r="Z25" s="152" t="s">
        <v>1652</v>
      </c>
    </row>
    <row r="26" spans="1:26" ht="20.100000000000001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53" t="s">
        <v>1653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53" t="s">
        <v>1653</v>
      </c>
    </row>
  </sheetData>
  <mergeCells count="8">
    <mergeCell ref="Q6:Q7"/>
    <mergeCell ref="E2:I3"/>
    <mergeCell ref="R2:V3"/>
    <mergeCell ref="B2:B4"/>
    <mergeCell ref="B6:B7"/>
    <mergeCell ref="D6:D7"/>
    <mergeCell ref="O2:O4"/>
    <mergeCell ref="O6:O7"/>
  </mergeCells>
  <dataValidations count="1">
    <dataValidation type="list" allowBlank="1" showInputMessage="1" showErrorMessage="1" sqref="C10:C19 P10:P19" xr:uid="{00000000-0002-0000-0A00-000000000000}">
      <formula1>#REF!</formula1>
    </dataValidation>
  </dataValidations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E3687-68AA-44DC-8C53-1D59B47A28B8}">
  <dimension ref="A1:R11"/>
  <sheetViews>
    <sheetView zoomScaleNormal="100" workbookViewId="0">
      <selection activeCell="M37" sqref="M37"/>
    </sheetView>
  </sheetViews>
  <sheetFormatPr defaultRowHeight="15"/>
  <cols>
    <col min="10" max="10" width="10.28515625" bestFit="1" customWidth="1"/>
    <col min="11" max="11" width="10.140625" style="668" customWidth="1"/>
  </cols>
  <sheetData>
    <row r="1" spans="1:18" ht="14.45" customHeight="1">
      <c r="A1" s="709" t="s">
        <v>1749</v>
      </c>
      <c r="B1" s="709"/>
      <c r="C1" s="709"/>
      <c r="D1" s="709"/>
      <c r="E1" s="709"/>
      <c r="F1" s="709"/>
    </row>
    <row r="2" spans="1:18" ht="14.45" customHeight="1">
      <c r="A2" s="709"/>
      <c r="B2" s="709"/>
      <c r="C2" s="709"/>
      <c r="D2" s="709"/>
      <c r="E2" s="709"/>
      <c r="F2" s="709"/>
    </row>
    <row r="6" spans="1:18">
      <c r="A6" s="749"/>
      <c r="B6" s="749"/>
      <c r="C6" s="750"/>
      <c r="D6" s="752" t="s">
        <v>1676</v>
      </c>
      <c r="E6" s="752"/>
      <c r="F6" s="752"/>
      <c r="G6" s="752"/>
      <c r="H6" s="752"/>
      <c r="I6" s="752"/>
      <c r="J6" s="752"/>
      <c r="L6" s="705" t="s">
        <v>1677</v>
      </c>
      <c r="M6" s="705"/>
      <c r="N6" s="705"/>
      <c r="O6" s="705"/>
      <c r="P6" s="705"/>
      <c r="Q6" s="705"/>
      <c r="R6" s="705"/>
    </row>
    <row r="7" spans="1:18">
      <c r="A7" s="678" t="s">
        <v>1706</v>
      </c>
      <c r="B7" s="679" t="s">
        <v>1739</v>
      </c>
      <c r="C7" s="679"/>
      <c r="D7" s="674" t="s">
        <v>53</v>
      </c>
      <c r="E7" s="675" t="s">
        <v>1714</v>
      </c>
      <c r="F7" s="674" t="s">
        <v>1742</v>
      </c>
      <c r="G7" s="676" t="s">
        <v>1745</v>
      </c>
      <c r="H7" s="677" t="s">
        <v>1737</v>
      </c>
      <c r="I7" s="676" t="s">
        <v>1686</v>
      </c>
      <c r="J7" s="751" t="s">
        <v>1702</v>
      </c>
      <c r="L7" s="671" t="s">
        <v>53</v>
      </c>
      <c r="M7" s="669" t="s">
        <v>1714</v>
      </c>
      <c r="N7" s="671" t="s">
        <v>1742</v>
      </c>
      <c r="O7" s="670" t="s">
        <v>1745</v>
      </c>
      <c r="P7" s="672" t="s">
        <v>1737</v>
      </c>
      <c r="Q7" s="670" t="s">
        <v>1686</v>
      </c>
    </row>
    <row r="8" spans="1:18">
      <c r="A8" s="678" t="s">
        <v>1748</v>
      </c>
      <c r="B8" s="680" t="s">
        <v>328</v>
      </c>
      <c r="C8" s="679"/>
      <c r="D8" s="674" t="s">
        <v>1741</v>
      </c>
      <c r="E8" s="675" t="s">
        <v>1740</v>
      </c>
      <c r="F8" s="674" t="s">
        <v>1743</v>
      </c>
      <c r="G8" s="676" t="s">
        <v>1746</v>
      </c>
      <c r="H8" s="678" t="s">
        <v>1744</v>
      </c>
      <c r="I8" s="679" t="s">
        <v>108</v>
      </c>
      <c r="J8" s="752"/>
      <c r="L8" s="671" t="s">
        <v>1741</v>
      </c>
      <c r="M8" s="669" t="s">
        <v>1740</v>
      </c>
      <c r="N8" s="671" t="s">
        <v>1743</v>
      </c>
      <c r="O8" s="670" t="s">
        <v>1746</v>
      </c>
      <c r="P8" s="673" t="s">
        <v>1744</v>
      </c>
      <c r="Q8" s="668" t="s">
        <v>108</v>
      </c>
    </row>
    <row r="9" spans="1:18">
      <c r="A9" s="754"/>
      <c r="B9" s="754"/>
      <c r="C9" s="754"/>
      <c r="D9" s="754"/>
      <c r="E9" s="754"/>
      <c r="F9" s="754"/>
      <c r="G9" s="754"/>
      <c r="H9" s="754"/>
      <c r="I9" s="754"/>
      <c r="J9" s="754"/>
      <c r="L9" s="668"/>
      <c r="M9" s="668"/>
      <c r="N9" s="668"/>
      <c r="O9" s="668"/>
      <c r="P9" s="668"/>
      <c r="Q9" s="668"/>
    </row>
    <row r="10" spans="1:18">
      <c r="A10" s="668"/>
      <c r="B10" s="668"/>
      <c r="C10" s="668"/>
      <c r="D10" s="671" t="s">
        <v>53</v>
      </c>
      <c r="E10" s="669" t="s">
        <v>1714</v>
      </c>
      <c r="F10" s="671" t="s">
        <v>1742</v>
      </c>
      <c r="G10" s="670" t="s">
        <v>1745</v>
      </c>
      <c r="H10" s="672" t="s">
        <v>1737</v>
      </c>
      <c r="I10" s="670" t="s">
        <v>1686</v>
      </c>
      <c r="J10" s="753" t="s">
        <v>1703</v>
      </c>
      <c r="L10" s="668"/>
      <c r="M10" s="668"/>
      <c r="N10" s="668"/>
      <c r="O10" s="668"/>
      <c r="P10" s="668"/>
      <c r="Q10" s="668"/>
    </row>
    <row r="11" spans="1:18">
      <c r="A11" s="668"/>
      <c r="B11" s="668"/>
      <c r="C11" s="668"/>
      <c r="D11" s="671" t="s">
        <v>1741</v>
      </c>
      <c r="E11" s="670" t="s">
        <v>1747</v>
      </c>
      <c r="F11" s="671" t="s">
        <v>1743</v>
      </c>
      <c r="G11" s="670" t="s">
        <v>1746</v>
      </c>
      <c r="H11" s="673" t="s">
        <v>1744</v>
      </c>
      <c r="I11" s="668" t="s">
        <v>108</v>
      </c>
      <c r="J11" s="705"/>
      <c r="L11" s="668"/>
      <c r="M11" s="668"/>
      <c r="N11" s="668"/>
      <c r="O11" s="668"/>
      <c r="P11" s="668"/>
      <c r="Q11" s="668"/>
    </row>
  </sheetData>
  <mergeCells count="7">
    <mergeCell ref="A1:F2"/>
    <mergeCell ref="J7:J8"/>
    <mergeCell ref="J10:J11"/>
    <mergeCell ref="L6:R6"/>
    <mergeCell ref="D6:J6"/>
    <mergeCell ref="A6:C6"/>
    <mergeCell ref="A9:J9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C15C-4D1C-44CF-93DE-E57778BD91A8}">
  <dimension ref="C2:G4"/>
  <sheetViews>
    <sheetView workbookViewId="0">
      <selection activeCell="A6" sqref="A6"/>
    </sheetView>
  </sheetViews>
  <sheetFormatPr defaultRowHeight="15"/>
  <sheetData>
    <row r="2" spans="3:7">
      <c r="C2" s="757" t="s">
        <v>1761</v>
      </c>
      <c r="D2" s="705"/>
      <c r="E2" s="705"/>
      <c r="F2" s="705"/>
      <c r="G2" s="705"/>
    </row>
    <row r="3" spans="3:7">
      <c r="C3" s="705"/>
      <c r="D3" s="705"/>
      <c r="E3" s="705"/>
      <c r="F3" s="705"/>
      <c r="G3" s="705"/>
    </row>
    <row r="4" spans="3:7">
      <c r="C4" s="705"/>
      <c r="D4" s="705"/>
      <c r="E4" s="705"/>
      <c r="F4" s="705"/>
      <c r="G4" s="705"/>
    </row>
  </sheetData>
  <mergeCells count="1">
    <mergeCell ref="C2:G4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P21"/>
  <sheetViews>
    <sheetView workbookViewId="0">
      <selection activeCell="O32" sqref="O32"/>
    </sheetView>
  </sheetViews>
  <sheetFormatPr defaultColWidth="9" defaultRowHeight="15"/>
  <cols>
    <col min="1" max="1" width="13.42578125" customWidth="1"/>
    <col min="2" max="2" width="4" customWidth="1"/>
    <col min="3" max="3" width="3.28515625" customWidth="1"/>
    <col min="4" max="4" width="5" customWidth="1"/>
    <col min="5" max="5" width="12.85546875" customWidth="1"/>
    <col min="6" max="6" width="16.42578125" customWidth="1"/>
    <col min="7" max="7" width="13" customWidth="1"/>
    <col min="8" max="8" width="17.5703125" customWidth="1"/>
    <col min="10" max="10" width="11.140625"/>
  </cols>
  <sheetData>
    <row r="2" spans="2:16">
      <c r="B2" s="1"/>
      <c r="C2" s="2"/>
      <c r="E2" s="1"/>
      <c r="F2" s="2"/>
    </row>
    <row r="4" spans="2:16">
      <c r="B4" s="3" t="s">
        <v>1654</v>
      </c>
      <c r="C4" s="3"/>
      <c r="E4" t="s">
        <v>1655</v>
      </c>
      <c r="F4" t="s">
        <v>1656</v>
      </c>
      <c r="G4" t="s">
        <v>1657</v>
      </c>
      <c r="H4" t="s">
        <v>1658</v>
      </c>
      <c r="I4" t="s">
        <v>1659</v>
      </c>
      <c r="J4" t="s">
        <v>1660</v>
      </c>
      <c r="K4" t="s">
        <v>299</v>
      </c>
    </row>
    <row r="5" spans="2:16">
      <c r="B5" s="4" t="s">
        <v>1661</v>
      </c>
      <c r="C5" s="4"/>
      <c r="D5" s="5"/>
      <c r="E5" s="6" t="s">
        <v>1661</v>
      </c>
      <c r="F5" s="7">
        <v>45078</v>
      </c>
      <c r="G5" s="8">
        <v>0.41666666666666702</v>
      </c>
      <c r="H5" s="6" t="s">
        <v>1662</v>
      </c>
      <c r="I5" s="7">
        <v>45097</v>
      </c>
      <c r="J5" s="8">
        <v>0.625</v>
      </c>
      <c r="K5" s="6" t="s">
        <v>692</v>
      </c>
      <c r="L5" s="6" t="s">
        <v>81</v>
      </c>
    </row>
    <row r="6" spans="2:16">
      <c r="C6" s="629" t="s">
        <v>1663</v>
      </c>
      <c r="D6" s="730" t="s">
        <v>1660</v>
      </c>
      <c r="E6" s="730"/>
      <c r="F6" t="s">
        <v>299</v>
      </c>
      <c r="G6" t="s">
        <v>300</v>
      </c>
      <c r="H6" t="s">
        <v>1664</v>
      </c>
      <c r="I6" t="s">
        <v>302</v>
      </c>
      <c r="J6" t="s">
        <v>1665</v>
      </c>
      <c r="K6" t="s">
        <v>1666</v>
      </c>
    </row>
    <row r="7" spans="2:16">
      <c r="D7" s="755" t="s">
        <v>692</v>
      </c>
      <c r="E7" s="755"/>
      <c r="F7" s="6" t="s">
        <v>81</v>
      </c>
      <c r="G7" s="6" t="s">
        <v>1667</v>
      </c>
      <c r="H7" s="6" t="s">
        <v>456</v>
      </c>
      <c r="I7" s="6" t="s">
        <v>366</v>
      </c>
      <c r="J7" s="6">
        <v>4</v>
      </c>
      <c r="K7" s="6" t="s">
        <v>233</v>
      </c>
    </row>
    <row r="8" spans="2:16">
      <c r="C8" s="629" t="s">
        <v>1663</v>
      </c>
      <c r="D8" s="700" t="s">
        <v>58</v>
      </c>
      <c r="E8" s="700"/>
      <c r="F8" t="s">
        <v>1668</v>
      </c>
      <c r="G8" t="s">
        <v>1669</v>
      </c>
      <c r="H8" t="s">
        <v>1670</v>
      </c>
      <c r="I8" t="s">
        <v>1671</v>
      </c>
      <c r="J8" t="s">
        <v>1672</v>
      </c>
      <c r="K8" t="s">
        <v>1673</v>
      </c>
      <c r="L8" s="1"/>
      <c r="M8" s="2"/>
      <c r="O8" s="1"/>
      <c r="P8" s="2"/>
    </row>
    <row r="9" spans="2:16">
      <c r="D9" s="756" t="s">
        <v>108</v>
      </c>
      <c r="E9" s="756"/>
      <c r="F9" s="6" t="s">
        <v>1674</v>
      </c>
      <c r="G9" s="6" t="s">
        <v>1674</v>
      </c>
      <c r="H9" s="6" t="s">
        <v>1674</v>
      </c>
      <c r="I9" s="6">
        <v>1</v>
      </c>
      <c r="J9" s="7">
        <v>45084</v>
      </c>
      <c r="K9" s="10">
        <v>0.63888888888888895</v>
      </c>
    </row>
    <row r="20" spans="8:8">
      <c r="H20" s="9"/>
    </row>
    <row r="21" spans="8:8">
      <c r="H21" s="9"/>
    </row>
  </sheetData>
  <mergeCells count="4">
    <mergeCell ref="D6:E6"/>
    <mergeCell ref="D7:E7"/>
    <mergeCell ref="D8:E8"/>
    <mergeCell ref="D9:E9"/>
  </mergeCell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zoomScale="70" zoomScaleNormal="70" workbookViewId="0">
      <selection activeCell="AF37" sqref="AF37"/>
    </sheetView>
  </sheetViews>
  <sheetFormatPr defaultColWidth="9.140625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AB60"/>
  <sheetViews>
    <sheetView showGridLines="0" zoomScale="70" zoomScaleNormal="70" workbookViewId="0">
      <pane xSplit="9" ySplit="5" topLeftCell="J6" activePane="bottomRight" state="frozen"/>
      <selection pane="topRight"/>
      <selection pane="bottomLeft"/>
      <selection pane="bottomRight" activeCell="Y5" sqref="Y5:Y23"/>
    </sheetView>
  </sheetViews>
  <sheetFormatPr defaultColWidth="9" defaultRowHeight="15"/>
  <cols>
    <col min="1" max="1" width="12.85546875" style="415" customWidth="1"/>
    <col min="2" max="2" width="4.140625" style="416" customWidth="1"/>
    <col min="3" max="3" width="15.28515625" style="416" customWidth="1"/>
    <col min="4" max="4" width="20" style="416" customWidth="1"/>
    <col min="5" max="5" width="8" style="415" customWidth="1"/>
    <col min="6" max="6" width="13.7109375" style="415" customWidth="1"/>
    <col min="7" max="7" width="17.7109375" style="415" customWidth="1"/>
    <col min="8" max="8" width="13.28515625" style="415" customWidth="1"/>
    <col min="9" max="9" width="9.28515625" style="415" customWidth="1"/>
    <col min="10" max="10" width="10.28515625" style="415" customWidth="1"/>
    <col min="11" max="11" width="33.7109375" style="415" customWidth="1"/>
    <col min="12" max="14" width="10.28515625" style="415" customWidth="1"/>
    <col min="15" max="15" width="8.85546875" style="417" customWidth="1"/>
    <col min="16" max="19" width="8.7109375" style="418"/>
    <col min="20" max="20" width="5.28515625" style="415" customWidth="1"/>
    <col min="21" max="21" width="19.85546875" style="419" customWidth="1"/>
    <col min="22" max="22" width="17.85546875" style="415" customWidth="1"/>
    <col min="23" max="24" width="14.140625" style="415" customWidth="1"/>
    <col min="25" max="25" width="21.7109375" style="415" customWidth="1"/>
    <col min="26" max="26" width="21.42578125" style="415" customWidth="1"/>
    <col min="27" max="27" width="14.140625" style="415" customWidth="1"/>
    <col min="28" max="28" width="14.140625" style="419" customWidth="1"/>
  </cols>
  <sheetData>
    <row r="1" spans="1:28">
      <c r="B1" s="683" t="s">
        <v>39</v>
      </c>
      <c r="C1" s="683"/>
      <c r="D1" s="683"/>
      <c r="E1" s="683"/>
      <c r="F1" s="683"/>
      <c r="G1" s="683"/>
      <c r="H1" s="683"/>
      <c r="I1" s="683"/>
      <c r="J1" s="683"/>
      <c r="K1" s="683"/>
      <c r="L1" s="683"/>
      <c r="M1" s="683"/>
      <c r="N1" s="683"/>
      <c r="O1" s="683"/>
      <c r="P1" s="683"/>
      <c r="Q1" s="683"/>
      <c r="R1" s="683"/>
      <c r="S1" s="683"/>
      <c r="T1" s="683"/>
      <c r="U1" s="683"/>
      <c r="V1" s="683"/>
      <c r="W1" s="683"/>
    </row>
    <row r="2" spans="1:28" ht="15.75">
      <c r="B2" s="420" t="s">
        <v>40</v>
      </c>
      <c r="C2" s="420"/>
      <c r="D2" s="420"/>
      <c r="E2" s="415" t="s">
        <v>41</v>
      </c>
      <c r="G2" s="415" t="s">
        <v>41</v>
      </c>
      <c r="H2" s="415" t="s">
        <v>41</v>
      </c>
      <c r="O2" s="498" t="s">
        <v>42</v>
      </c>
      <c r="P2" s="498" t="s">
        <v>43</v>
      </c>
      <c r="Q2" s="418" t="s">
        <v>44</v>
      </c>
      <c r="S2" s="418">
        <f>ROUND(10/55,3)</f>
        <v>0.182</v>
      </c>
      <c r="T2" s="498" t="s">
        <v>45</v>
      </c>
    </row>
    <row r="3" spans="1:28">
      <c r="B3" s="421" t="s">
        <v>46</v>
      </c>
      <c r="C3" s="422"/>
      <c r="D3" s="423"/>
      <c r="E3" s="424" t="s">
        <v>47</v>
      </c>
      <c r="F3" s="425"/>
      <c r="G3" s="425"/>
      <c r="H3" s="426"/>
      <c r="I3" s="499" t="s">
        <v>48</v>
      </c>
      <c r="J3" s="500"/>
      <c r="K3" s="501"/>
      <c r="L3" s="499" t="s">
        <v>49</v>
      </c>
      <c r="M3" s="500"/>
      <c r="N3" s="500"/>
      <c r="O3" s="502" t="s">
        <v>50</v>
      </c>
      <c r="P3" s="500"/>
      <c r="Q3" s="500"/>
      <c r="R3" s="500"/>
      <c r="S3" s="501"/>
      <c r="U3" s="498"/>
      <c r="V3" s="498"/>
      <c r="W3" s="498"/>
      <c r="X3" s="498"/>
      <c r="Y3" s="498"/>
      <c r="Z3" s="498"/>
      <c r="AA3" s="498"/>
      <c r="AB3" s="498"/>
    </row>
    <row r="4" spans="1:28">
      <c r="A4" s="415" t="s">
        <v>51</v>
      </c>
      <c r="B4" s="427" t="s">
        <v>52</v>
      </c>
      <c r="C4" s="428" t="s">
        <v>53</v>
      </c>
      <c r="D4" s="429" t="s">
        <v>54</v>
      </c>
      <c r="E4" s="430" t="s">
        <v>55</v>
      </c>
      <c r="F4" s="431" t="s">
        <v>1</v>
      </c>
      <c r="G4" s="432" t="s">
        <v>56</v>
      </c>
      <c r="H4" s="433" t="s">
        <v>57</v>
      </c>
      <c r="I4" s="503" t="s">
        <v>58</v>
      </c>
      <c r="J4" s="504" t="s">
        <v>59</v>
      </c>
      <c r="K4" s="505" t="s">
        <v>60</v>
      </c>
      <c r="L4" s="506" t="s">
        <v>61</v>
      </c>
      <c r="M4" s="507" t="s">
        <v>62</v>
      </c>
      <c r="N4" s="508" t="s">
        <v>63</v>
      </c>
      <c r="O4" s="509" t="s">
        <v>64</v>
      </c>
      <c r="P4" s="510" t="s">
        <v>65</v>
      </c>
      <c r="Q4" s="588" t="s">
        <v>66</v>
      </c>
      <c r="R4" s="588" t="s">
        <v>45</v>
      </c>
      <c r="S4" s="589" t="s">
        <v>67</v>
      </c>
      <c r="T4" s="498"/>
      <c r="U4" s="590" t="s">
        <v>68</v>
      </c>
      <c r="V4" s="631" t="s">
        <v>69</v>
      </c>
      <c r="W4" s="632" t="s">
        <v>70</v>
      </c>
      <c r="X4" s="633" t="s">
        <v>71</v>
      </c>
      <c r="Y4" s="633" t="s">
        <v>72</v>
      </c>
      <c r="Z4" s="633" t="s">
        <v>73</v>
      </c>
      <c r="AA4" s="631" t="s">
        <v>74</v>
      </c>
      <c r="AB4" s="498"/>
    </row>
    <row r="5" spans="1:28">
      <c r="B5" s="434">
        <v>1</v>
      </c>
      <c r="C5" s="435" t="s">
        <v>75</v>
      </c>
      <c r="D5" s="436" t="s">
        <v>76</v>
      </c>
      <c r="E5" s="437" t="s">
        <v>77</v>
      </c>
      <c r="F5" s="438" t="s">
        <v>78</v>
      </c>
      <c r="G5" s="439" t="s">
        <v>79</v>
      </c>
      <c r="H5" s="440"/>
      <c r="I5" s="511" t="s">
        <v>80</v>
      </c>
      <c r="J5" s="512"/>
      <c r="K5" s="513"/>
      <c r="L5" s="514">
        <v>4.5999999999999996</v>
      </c>
      <c r="M5" s="515">
        <v>20</v>
      </c>
      <c r="N5" s="516">
        <v>6.96</v>
      </c>
      <c r="O5" s="517">
        <v>10</v>
      </c>
      <c r="P5" s="518">
        <v>0.44</v>
      </c>
      <c r="Q5" s="591">
        <v>0.8</v>
      </c>
      <c r="R5" s="592">
        <f>P5*Q5</f>
        <v>0.35200000000000004</v>
      </c>
      <c r="S5" s="593">
        <f t="shared" ref="S5:S49" si="0">R5*$S$2</f>
        <v>6.406400000000001E-2</v>
      </c>
      <c r="T5" s="498"/>
      <c r="U5" s="594" t="s">
        <v>55</v>
      </c>
      <c r="V5" s="634" t="s">
        <v>81</v>
      </c>
      <c r="W5" s="635" t="s">
        <v>71</v>
      </c>
      <c r="X5" s="636" t="s">
        <v>82</v>
      </c>
      <c r="Y5" s="637" t="s">
        <v>1675</v>
      </c>
      <c r="Z5" s="636" t="s">
        <v>75</v>
      </c>
      <c r="AA5" s="634" t="s">
        <v>83</v>
      </c>
      <c r="AB5" s="498"/>
    </row>
    <row r="6" spans="1:28">
      <c r="B6" s="441">
        <f>B5+1</f>
        <v>2</v>
      </c>
      <c r="C6" s="442" t="s">
        <v>75</v>
      </c>
      <c r="D6" s="443" t="s">
        <v>76</v>
      </c>
      <c r="E6" s="444" t="s">
        <v>84</v>
      </c>
      <c r="F6" s="445" t="s">
        <v>85</v>
      </c>
      <c r="G6" s="446" t="s">
        <v>86</v>
      </c>
      <c r="H6" s="447"/>
      <c r="I6" s="519" t="s">
        <v>80</v>
      </c>
      <c r="J6" s="520"/>
      <c r="K6" s="521"/>
      <c r="L6" s="522">
        <v>4.5999999999999996</v>
      </c>
      <c r="M6" s="523">
        <v>20</v>
      </c>
      <c r="N6" s="516">
        <v>6.96</v>
      </c>
      <c r="O6" s="524">
        <v>10</v>
      </c>
      <c r="P6" s="525">
        <f>0.22*2</f>
        <v>0.44</v>
      </c>
      <c r="Q6" s="595">
        <v>0.8</v>
      </c>
      <c r="R6" s="596">
        <f t="shared" ref="R6:R56" si="1">P6*Q6</f>
        <v>0.35200000000000004</v>
      </c>
      <c r="S6" s="597">
        <f t="shared" si="0"/>
        <v>6.406400000000001E-2</v>
      </c>
      <c r="T6" s="498"/>
      <c r="U6" s="598" t="s">
        <v>87</v>
      </c>
      <c r="V6" s="638" t="s">
        <v>88</v>
      </c>
      <c r="W6" s="639" t="s">
        <v>89</v>
      </c>
      <c r="X6" s="640" t="s">
        <v>90</v>
      </c>
      <c r="Y6" s="641" t="s">
        <v>91</v>
      </c>
      <c r="Z6" s="640" t="s">
        <v>91</v>
      </c>
      <c r="AA6" s="638" t="s">
        <v>92</v>
      </c>
      <c r="AB6" s="498"/>
    </row>
    <row r="7" spans="1:28">
      <c r="B7" s="448">
        <f t="shared" ref="B7:B56" si="2">B6+1</f>
        <v>3</v>
      </c>
      <c r="C7" s="449" t="s">
        <v>91</v>
      </c>
      <c r="D7" s="450" t="s">
        <v>93</v>
      </c>
      <c r="E7" s="451" t="s">
        <v>94</v>
      </c>
      <c r="F7" s="452" t="s">
        <v>95</v>
      </c>
      <c r="G7" s="453" t="s">
        <v>96</v>
      </c>
      <c r="H7" s="454"/>
      <c r="I7" s="526" t="s">
        <v>80</v>
      </c>
      <c r="J7" s="527"/>
      <c r="K7" s="528"/>
      <c r="L7" s="529">
        <v>4.5999999999999996</v>
      </c>
      <c r="M7" s="530">
        <v>20</v>
      </c>
      <c r="N7" s="531">
        <v>6.96</v>
      </c>
      <c r="O7" s="532">
        <v>10</v>
      </c>
      <c r="P7" s="525">
        <f>0.22*2</f>
        <v>0.44</v>
      </c>
      <c r="Q7" s="599">
        <v>0.8</v>
      </c>
      <c r="R7" s="600">
        <f t="shared" si="1"/>
        <v>0.35200000000000004</v>
      </c>
      <c r="S7" s="601">
        <f t="shared" si="0"/>
        <v>6.406400000000001E-2</v>
      </c>
      <c r="T7" s="498"/>
      <c r="U7" s="598" t="s">
        <v>59</v>
      </c>
      <c r="V7" s="638" t="s">
        <v>97</v>
      </c>
      <c r="W7" s="639" t="s">
        <v>73</v>
      </c>
      <c r="X7" s="640" t="s">
        <v>98</v>
      </c>
      <c r="Y7" s="641" t="s">
        <v>99</v>
      </c>
      <c r="Z7" s="640" t="s">
        <v>99</v>
      </c>
      <c r="AA7" s="638" t="s">
        <v>100</v>
      </c>
      <c r="AB7" s="498"/>
    </row>
    <row r="8" spans="1:28">
      <c r="B8" s="455">
        <f t="shared" si="2"/>
        <v>4</v>
      </c>
      <c r="C8" s="456" t="s">
        <v>99</v>
      </c>
      <c r="D8" s="457" t="s">
        <v>101</v>
      </c>
      <c r="E8" s="458" t="s">
        <v>102</v>
      </c>
      <c r="F8" s="459" t="s">
        <v>103</v>
      </c>
      <c r="G8" s="460" t="s">
        <v>104</v>
      </c>
      <c r="H8" s="461"/>
      <c r="I8" s="533" t="s">
        <v>105</v>
      </c>
      <c r="J8" s="534"/>
      <c r="K8" s="535"/>
      <c r="L8" s="536">
        <v>3.5</v>
      </c>
      <c r="M8" s="537">
        <v>12</v>
      </c>
      <c r="N8" s="538">
        <v>6.96</v>
      </c>
      <c r="O8" s="539">
        <v>10</v>
      </c>
      <c r="P8" s="540"/>
      <c r="Q8" s="602">
        <v>0.8</v>
      </c>
      <c r="R8" s="603">
        <f t="shared" si="1"/>
        <v>0</v>
      </c>
      <c r="S8" s="604">
        <f t="shared" si="0"/>
        <v>0</v>
      </c>
      <c r="T8" s="498"/>
      <c r="U8" s="598" t="s">
        <v>106</v>
      </c>
      <c r="V8" s="638" t="s">
        <v>107</v>
      </c>
      <c r="W8" s="639" t="s">
        <v>74</v>
      </c>
      <c r="X8" s="640" t="s">
        <v>108</v>
      </c>
      <c r="Y8" s="641" t="s">
        <v>109</v>
      </c>
      <c r="Z8" s="640" t="s">
        <v>110</v>
      </c>
      <c r="AA8" s="638"/>
      <c r="AB8" s="498"/>
    </row>
    <row r="9" spans="1:28">
      <c r="A9" s="415">
        <v>914130</v>
      </c>
      <c r="B9" s="462">
        <f t="shared" si="2"/>
        <v>5</v>
      </c>
      <c r="C9" s="463" t="s">
        <v>109</v>
      </c>
      <c r="D9" s="464" t="s">
        <v>101</v>
      </c>
      <c r="E9" s="465" t="s">
        <v>111</v>
      </c>
      <c r="F9" s="466" t="s">
        <v>112</v>
      </c>
      <c r="G9" s="467" t="s">
        <v>113</v>
      </c>
      <c r="H9" s="468"/>
      <c r="I9" s="541" t="s">
        <v>114</v>
      </c>
      <c r="J9" s="542" t="s">
        <v>115</v>
      </c>
      <c r="K9" s="543" t="s">
        <v>116</v>
      </c>
      <c r="L9" s="544">
        <v>3.6</v>
      </c>
      <c r="M9" s="545">
        <v>12</v>
      </c>
      <c r="N9" s="546">
        <v>9.56</v>
      </c>
      <c r="O9" s="539">
        <v>10</v>
      </c>
      <c r="P9" s="540">
        <v>6</v>
      </c>
      <c r="Q9" s="602">
        <v>0.8</v>
      </c>
      <c r="R9" s="603">
        <f t="shared" si="1"/>
        <v>4.8000000000000007</v>
      </c>
      <c r="S9" s="604">
        <f t="shared" si="0"/>
        <v>0.87360000000000015</v>
      </c>
      <c r="T9" s="498"/>
      <c r="U9" s="598" t="s">
        <v>117</v>
      </c>
      <c r="V9" s="638" t="s">
        <v>118</v>
      </c>
      <c r="W9" s="639"/>
      <c r="X9" s="640" t="s">
        <v>119</v>
      </c>
      <c r="Y9" s="641" t="s">
        <v>120</v>
      </c>
      <c r="Z9" s="640" t="s">
        <v>121</v>
      </c>
      <c r="AA9" s="638"/>
      <c r="AB9" s="498"/>
    </row>
    <row r="10" spans="1:28">
      <c r="A10" s="415">
        <v>2697</v>
      </c>
      <c r="B10" s="462">
        <f t="shared" si="2"/>
        <v>6</v>
      </c>
      <c r="C10" s="463" t="s">
        <v>120</v>
      </c>
      <c r="D10" s="464" t="s">
        <v>101</v>
      </c>
      <c r="E10" s="465" t="s">
        <v>122</v>
      </c>
      <c r="F10" s="466" t="s">
        <v>123</v>
      </c>
      <c r="G10" s="467" t="s">
        <v>113</v>
      </c>
      <c r="H10" s="468"/>
      <c r="I10" s="541" t="s">
        <v>114</v>
      </c>
      <c r="J10" s="542" t="s">
        <v>124</v>
      </c>
      <c r="K10" s="543" t="s">
        <v>125</v>
      </c>
      <c r="L10" s="544">
        <v>3.5</v>
      </c>
      <c r="M10" s="545">
        <v>12</v>
      </c>
      <c r="N10" s="546">
        <v>9.56</v>
      </c>
      <c r="O10" s="539">
        <v>10</v>
      </c>
      <c r="P10" s="540">
        <v>3</v>
      </c>
      <c r="Q10" s="602">
        <v>0.8</v>
      </c>
      <c r="R10" s="603">
        <f t="shared" si="1"/>
        <v>2.4000000000000004</v>
      </c>
      <c r="S10" s="604">
        <f t="shared" si="0"/>
        <v>0.43680000000000008</v>
      </c>
      <c r="T10" s="498"/>
      <c r="U10" s="598" t="s">
        <v>126</v>
      </c>
      <c r="V10" s="638" t="s">
        <v>127</v>
      </c>
      <c r="W10" s="639"/>
      <c r="X10" s="640"/>
      <c r="Y10" s="641" t="s">
        <v>110</v>
      </c>
      <c r="Z10" s="640" t="s">
        <v>128</v>
      </c>
      <c r="AA10" s="638"/>
      <c r="AB10" s="498"/>
    </row>
    <row r="11" spans="1:28">
      <c r="A11" s="415" t="s">
        <v>129</v>
      </c>
      <c r="B11" s="434">
        <f t="shared" si="2"/>
        <v>7</v>
      </c>
      <c r="C11" s="435" t="s">
        <v>110</v>
      </c>
      <c r="D11" s="436" t="s">
        <v>101</v>
      </c>
      <c r="E11" s="437" t="s">
        <v>130</v>
      </c>
      <c r="F11" s="438" t="s">
        <v>131</v>
      </c>
      <c r="G11" s="439" t="s">
        <v>113</v>
      </c>
      <c r="H11" s="440"/>
      <c r="I11" s="511" t="s">
        <v>114</v>
      </c>
      <c r="J11" s="512" t="s">
        <v>132</v>
      </c>
      <c r="K11" s="513" t="s">
        <v>133</v>
      </c>
      <c r="L11" s="547">
        <v>5.8</v>
      </c>
      <c r="M11" s="548">
        <v>15</v>
      </c>
      <c r="N11" s="549">
        <v>9.56</v>
      </c>
      <c r="O11" s="517">
        <v>10</v>
      </c>
      <c r="P11" s="518">
        <v>7.6</v>
      </c>
      <c r="Q11" s="591">
        <v>0.8</v>
      </c>
      <c r="R11" s="592">
        <f t="shared" si="1"/>
        <v>6.08</v>
      </c>
      <c r="S11" s="593">
        <f t="shared" si="0"/>
        <v>1.10656</v>
      </c>
      <c r="T11" s="498"/>
      <c r="U11" s="598" t="s">
        <v>134</v>
      </c>
      <c r="V11" s="638" t="s">
        <v>135</v>
      </c>
      <c r="W11" s="639"/>
      <c r="X11" s="640"/>
      <c r="Y11" s="641" t="s">
        <v>136</v>
      </c>
      <c r="Z11" s="640" t="s">
        <v>137</v>
      </c>
      <c r="AA11" s="638"/>
      <c r="AB11" s="498"/>
    </row>
    <row r="12" spans="1:28">
      <c r="B12" s="441">
        <f t="shared" si="2"/>
        <v>8</v>
      </c>
      <c r="C12" s="442" t="s">
        <v>110</v>
      </c>
      <c r="D12" s="443" t="s">
        <v>101</v>
      </c>
      <c r="E12" s="444" t="s">
        <v>138</v>
      </c>
      <c r="F12" s="438" t="s">
        <v>139</v>
      </c>
      <c r="G12" s="446"/>
      <c r="H12" s="447"/>
      <c r="I12" s="519" t="s">
        <v>114</v>
      </c>
      <c r="J12" s="520"/>
      <c r="K12" s="521"/>
      <c r="L12" s="550">
        <v>5.8</v>
      </c>
      <c r="M12" s="551">
        <v>15</v>
      </c>
      <c r="N12" s="552">
        <v>9.56</v>
      </c>
      <c r="O12" s="524">
        <v>10</v>
      </c>
      <c r="P12" s="553"/>
      <c r="Q12" s="599">
        <v>0.8</v>
      </c>
      <c r="R12" s="600">
        <f t="shared" si="1"/>
        <v>0</v>
      </c>
      <c r="S12" s="601">
        <f t="shared" si="0"/>
        <v>0</v>
      </c>
      <c r="T12" s="498"/>
      <c r="U12" s="598"/>
      <c r="V12" s="638" t="s">
        <v>81</v>
      </c>
      <c r="W12" s="639"/>
      <c r="X12" s="640"/>
      <c r="Y12" s="641" t="s">
        <v>140</v>
      </c>
      <c r="Z12" s="640"/>
      <c r="AA12" s="638"/>
      <c r="AB12" s="498"/>
    </row>
    <row r="13" spans="1:28">
      <c r="A13" s="415" t="s">
        <v>141</v>
      </c>
      <c r="B13" s="469">
        <f t="shared" si="2"/>
        <v>9</v>
      </c>
      <c r="C13" s="470" t="s">
        <v>136</v>
      </c>
      <c r="D13" s="471" t="s">
        <v>101</v>
      </c>
      <c r="E13" s="472" t="s">
        <v>142</v>
      </c>
      <c r="F13" s="473" t="s">
        <v>143</v>
      </c>
      <c r="G13" s="474" t="s">
        <v>144</v>
      </c>
      <c r="H13" s="475" t="s">
        <v>145</v>
      </c>
      <c r="I13" s="554" t="s">
        <v>114</v>
      </c>
      <c r="J13" s="555" t="s">
        <v>146</v>
      </c>
      <c r="K13" s="556" t="s">
        <v>147</v>
      </c>
      <c r="L13" s="557">
        <v>6.8</v>
      </c>
      <c r="M13" s="558">
        <v>15</v>
      </c>
      <c r="N13" s="559">
        <v>9.56</v>
      </c>
      <c r="O13" s="560">
        <v>10</v>
      </c>
      <c r="P13" s="561">
        <v>1</v>
      </c>
      <c r="Q13" s="605">
        <v>0.8</v>
      </c>
      <c r="R13" s="606">
        <f t="shared" si="1"/>
        <v>0.8</v>
      </c>
      <c r="S13" s="607">
        <f t="shared" si="0"/>
        <v>0.14560000000000001</v>
      </c>
      <c r="T13" s="498"/>
      <c r="U13" s="598"/>
      <c r="V13" s="638" t="s">
        <v>148</v>
      </c>
      <c r="W13" s="639"/>
      <c r="X13" s="640"/>
      <c r="Y13" s="641" t="s">
        <v>121</v>
      </c>
      <c r="Z13" s="640"/>
      <c r="AA13" s="638"/>
      <c r="AB13" s="498"/>
    </row>
    <row r="14" spans="1:28">
      <c r="A14" s="415" t="s">
        <v>149</v>
      </c>
      <c r="B14" s="441">
        <f t="shared" si="2"/>
        <v>10</v>
      </c>
      <c r="C14" s="442" t="s">
        <v>136</v>
      </c>
      <c r="D14" s="443" t="s">
        <v>101</v>
      </c>
      <c r="E14" s="444" t="s">
        <v>150</v>
      </c>
      <c r="F14" s="445" t="s">
        <v>151</v>
      </c>
      <c r="G14" s="446" t="s">
        <v>152</v>
      </c>
      <c r="H14" s="447"/>
      <c r="I14" s="519" t="s">
        <v>114</v>
      </c>
      <c r="J14" s="520" t="s">
        <v>153</v>
      </c>
      <c r="K14" s="521" t="s">
        <v>154</v>
      </c>
      <c r="L14" s="550">
        <v>6.8</v>
      </c>
      <c r="M14" s="551">
        <v>15</v>
      </c>
      <c r="N14" s="552">
        <v>9.56</v>
      </c>
      <c r="O14" s="524">
        <v>10</v>
      </c>
      <c r="P14" s="525">
        <v>1</v>
      </c>
      <c r="Q14" s="595">
        <v>0.8</v>
      </c>
      <c r="R14" s="596">
        <f t="shared" si="1"/>
        <v>0.8</v>
      </c>
      <c r="S14" s="597">
        <f t="shared" si="0"/>
        <v>0.14560000000000001</v>
      </c>
      <c r="T14" s="498"/>
      <c r="U14" s="598"/>
      <c r="V14" s="638" t="s">
        <v>155</v>
      </c>
      <c r="W14" s="639"/>
      <c r="X14" s="640"/>
      <c r="Y14" s="641" t="s">
        <v>156</v>
      </c>
      <c r="Z14" s="640"/>
      <c r="AA14" s="638"/>
      <c r="AB14" s="498"/>
    </row>
    <row r="15" spans="1:28">
      <c r="B15" s="441">
        <f t="shared" si="2"/>
        <v>11</v>
      </c>
      <c r="C15" s="442" t="s">
        <v>136</v>
      </c>
      <c r="D15" s="443" t="s">
        <v>101</v>
      </c>
      <c r="E15" s="444" t="s">
        <v>157</v>
      </c>
      <c r="F15" s="445" t="s">
        <v>158</v>
      </c>
      <c r="G15" s="446" t="s">
        <v>159</v>
      </c>
      <c r="H15" s="447"/>
      <c r="I15" s="519" t="s">
        <v>114</v>
      </c>
      <c r="J15" s="520"/>
      <c r="K15" s="521"/>
      <c r="L15" s="550">
        <v>6.8</v>
      </c>
      <c r="M15" s="551">
        <v>15</v>
      </c>
      <c r="N15" s="552">
        <v>9.56</v>
      </c>
      <c r="O15" s="524">
        <v>10</v>
      </c>
      <c r="P15" s="525">
        <v>1</v>
      </c>
      <c r="Q15" s="595">
        <v>0.8</v>
      </c>
      <c r="R15" s="596">
        <f t="shared" si="1"/>
        <v>0.8</v>
      </c>
      <c r="S15" s="597">
        <f t="shared" si="0"/>
        <v>0.14560000000000001</v>
      </c>
      <c r="T15" s="498"/>
      <c r="U15" s="598"/>
      <c r="V15" s="638" t="s">
        <v>160</v>
      </c>
      <c r="W15" s="639"/>
      <c r="X15" s="640"/>
      <c r="Y15" s="641" t="s">
        <v>128</v>
      </c>
      <c r="Z15" s="640"/>
      <c r="AA15" s="638"/>
      <c r="AB15" s="498"/>
    </row>
    <row r="16" spans="1:28">
      <c r="B16" s="448">
        <f t="shared" si="2"/>
        <v>12</v>
      </c>
      <c r="C16" s="449" t="s">
        <v>136</v>
      </c>
      <c r="D16" s="450" t="s">
        <v>101</v>
      </c>
      <c r="E16" s="451" t="s">
        <v>161</v>
      </c>
      <c r="F16" s="452" t="s">
        <v>158</v>
      </c>
      <c r="G16" s="453"/>
      <c r="H16" s="454"/>
      <c r="I16" s="526" t="s">
        <v>114</v>
      </c>
      <c r="J16" s="527"/>
      <c r="K16" s="528"/>
      <c r="L16" s="562">
        <v>6.8</v>
      </c>
      <c r="M16" s="563">
        <v>15</v>
      </c>
      <c r="N16" s="564">
        <v>9.56</v>
      </c>
      <c r="O16" s="565">
        <v>10</v>
      </c>
      <c r="P16" s="553">
        <v>1</v>
      </c>
      <c r="Q16" s="599">
        <v>0.8</v>
      </c>
      <c r="R16" s="600">
        <f>P16*Q16</f>
        <v>0.8</v>
      </c>
      <c r="S16" s="601">
        <f t="shared" si="0"/>
        <v>0.14560000000000001</v>
      </c>
      <c r="T16" s="498"/>
      <c r="U16" s="598"/>
      <c r="V16" s="638"/>
      <c r="W16" s="639"/>
      <c r="X16" s="640"/>
      <c r="Y16" s="641" t="s">
        <v>162</v>
      </c>
      <c r="Z16" s="640"/>
      <c r="AA16" s="638"/>
      <c r="AB16" s="498"/>
    </row>
    <row r="17" spans="1:28">
      <c r="A17" s="415">
        <v>336906</v>
      </c>
      <c r="B17" s="469">
        <f t="shared" si="2"/>
        <v>13</v>
      </c>
      <c r="C17" s="470" t="s">
        <v>140</v>
      </c>
      <c r="D17" s="471" t="s">
        <v>163</v>
      </c>
      <c r="E17" s="472" t="s">
        <v>164</v>
      </c>
      <c r="F17" s="473" t="s">
        <v>165</v>
      </c>
      <c r="G17" s="474" t="s">
        <v>113</v>
      </c>
      <c r="H17" s="475"/>
      <c r="I17" s="554" t="s">
        <v>114</v>
      </c>
      <c r="J17" s="555"/>
      <c r="K17" s="556"/>
      <c r="L17" s="557">
        <v>3.5</v>
      </c>
      <c r="M17" s="558">
        <v>12</v>
      </c>
      <c r="N17" s="559">
        <v>7.71</v>
      </c>
      <c r="O17" s="560">
        <v>10</v>
      </c>
      <c r="P17" s="561">
        <v>3.6</v>
      </c>
      <c r="Q17" s="605">
        <v>0.8</v>
      </c>
      <c r="R17" s="606">
        <f t="shared" si="1"/>
        <v>2.8800000000000003</v>
      </c>
      <c r="S17" s="607">
        <f t="shared" si="0"/>
        <v>0.52416000000000007</v>
      </c>
      <c r="T17" s="498"/>
      <c r="U17" s="598"/>
      <c r="V17" s="638"/>
      <c r="W17" s="639"/>
      <c r="X17" s="640"/>
      <c r="Y17" s="641" t="s">
        <v>166</v>
      </c>
      <c r="Z17" s="640"/>
      <c r="AA17" s="638"/>
      <c r="AB17" s="498"/>
    </row>
    <row r="18" spans="1:28">
      <c r="A18" s="415">
        <v>214610</v>
      </c>
      <c r="B18" s="448">
        <f t="shared" si="2"/>
        <v>14</v>
      </c>
      <c r="C18" s="449" t="s">
        <v>140</v>
      </c>
      <c r="D18" s="450" t="s">
        <v>163</v>
      </c>
      <c r="E18" s="451" t="s">
        <v>167</v>
      </c>
      <c r="F18" s="473" t="s">
        <v>168</v>
      </c>
      <c r="G18" s="453" t="s">
        <v>113</v>
      </c>
      <c r="H18" s="454"/>
      <c r="I18" s="526" t="s">
        <v>114</v>
      </c>
      <c r="J18" s="527"/>
      <c r="K18" s="528"/>
      <c r="L18" s="562">
        <v>3.5</v>
      </c>
      <c r="M18" s="563">
        <v>12</v>
      </c>
      <c r="N18" s="564">
        <v>7.71</v>
      </c>
      <c r="O18" s="565">
        <v>10</v>
      </c>
      <c r="P18" s="553">
        <v>3.6</v>
      </c>
      <c r="Q18" s="599">
        <v>0.8</v>
      </c>
      <c r="R18" s="600">
        <f t="shared" si="1"/>
        <v>2.8800000000000003</v>
      </c>
      <c r="S18" s="601">
        <f t="shared" si="0"/>
        <v>0.52416000000000007</v>
      </c>
      <c r="T18" s="498"/>
      <c r="U18" s="598"/>
      <c r="V18" s="638"/>
      <c r="W18" s="639"/>
      <c r="X18" s="640"/>
      <c r="Y18" s="641" t="s">
        <v>169</v>
      </c>
      <c r="Z18" s="640"/>
      <c r="AA18" s="638"/>
      <c r="AB18" s="498"/>
    </row>
    <row r="19" spans="1:28">
      <c r="A19" s="415" t="s">
        <v>170</v>
      </c>
      <c r="B19" s="469">
        <f t="shared" si="2"/>
        <v>15</v>
      </c>
      <c r="C19" s="470" t="s">
        <v>121</v>
      </c>
      <c r="D19" s="471" t="s">
        <v>101</v>
      </c>
      <c r="E19" s="472" t="s">
        <v>171</v>
      </c>
      <c r="F19" s="473" t="s">
        <v>172</v>
      </c>
      <c r="G19" s="474" t="s">
        <v>173</v>
      </c>
      <c r="H19" s="475" t="s">
        <v>174</v>
      </c>
      <c r="I19" s="554" t="s">
        <v>114</v>
      </c>
      <c r="J19" s="555" t="s">
        <v>175</v>
      </c>
      <c r="K19" s="556" t="s">
        <v>176</v>
      </c>
      <c r="L19" s="557">
        <v>15.2</v>
      </c>
      <c r="M19" s="558">
        <v>25</v>
      </c>
      <c r="N19" s="559">
        <v>14.68</v>
      </c>
      <c r="O19" s="560">
        <v>20</v>
      </c>
      <c r="P19" s="561">
        <v>55</v>
      </c>
      <c r="Q19" s="605">
        <v>0.8</v>
      </c>
      <c r="R19" s="606">
        <f t="shared" si="1"/>
        <v>44</v>
      </c>
      <c r="S19" s="607">
        <f t="shared" si="0"/>
        <v>8.0079999999999991</v>
      </c>
      <c r="T19" s="498"/>
      <c r="U19" s="598"/>
      <c r="V19" s="638"/>
      <c r="W19" s="639"/>
      <c r="X19" s="640"/>
      <c r="Y19" s="641" t="s">
        <v>177</v>
      </c>
      <c r="Z19" s="640"/>
      <c r="AA19" s="638"/>
      <c r="AB19" s="498"/>
    </row>
    <row r="20" spans="1:28">
      <c r="A20" s="415" t="s">
        <v>178</v>
      </c>
      <c r="B20" s="476">
        <f t="shared" si="2"/>
        <v>16</v>
      </c>
      <c r="C20" s="477" t="s">
        <v>121</v>
      </c>
      <c r="D20" s="478" t="s">
        <v>101</v>
      </c>
      <c r="E20" s="479" t="s">
        <v>179</v>
      </c>
      <c r="F20" s="480" t="s">
        <v>180</v>
      </c>
      <c r="G20" s="481" t="s">
        <v>181</v>
      </c>
      <c r="H20" s="482"/>
      <c r="I20" s="566" t="s">
        <v>114</v>
      </c>
      <c r="J20" s="567" t="s">
        <v>182</v>
      </c>
      <c r="K20" s="568" t="s">
        <v>183</v>
      </c>
      <c r="L20" s="569">
        <v>15.2</v>
      </c>
      <c r="M20" s="570">
        <v>25</v>
      </c>
      <c r="N20" s="571">
        <v>14.68</v>
      </c>
      <c r="O20" s="532">
        <v>20</v>
      </c>
      <c r="P20" s="572">
        <v>55</v>
      </c>
      <c r="Q20" s="608">
        <v>0.8</v>
      </c>
      <c r="R20" s="609">
        <f t="shared" si="1"/>
        <v>44</v>
      </c>
      <c r="S20" s="610">
        <f t="shared" si="0"/>
        <v>8.0079999999999991</v>
      </c>
      <c r="T20" s="498"/>
      <c r="U20" s="598"/>
      <c r="V20" s="638"/>
      <c r="W20" s="639"/>
      <c r="X20" s="640"/>
      <c r="Y20" s="641" t="s">
        <v>184</v>
      </c>
      <c r="Z20" s="640"/>
      <c r="AA20" s="638"/>
      <c r="AB20" s="498"/>
    </row>
    <row r="21" spans="1:28">
      <c r="A21" s="415">
        <v>180343109</v>
      </c>
      <c r="B21" s="462">
        <f t="shared" si="2"/>
        <v>17</v>
      </c>
      <c r="C21" s="463" t="s">
        <v>156</v>
      </c>
      <c r="D21" s="464" t="s">
        <v>101</v>
      </c>
      <c r="E21" s="465" t="s">
        <v>185</v>
      </c>
      <c r="F21" s="466" t="s">
        <v>156</v>
      </c>
      <c r="G21" s="467" t="s">
        <v>186</v>
      </c>
      <c r="H21" s="468"/>
      <c r="I21" s="541" t="s">
        <v>114</v>
      </c>
      <c r="J21" s="542"/>
      <c r="K21" s="543"/>
      <c r="L21" s="544">
        <v>3.5</v>
      </c>
      <c r="M21" s="545">
        <v>12</v>
      </c>
      <c r="N21" s="546">
        <v>12.17</v>
      </c>
      <c r="O21" s="539">
        <v>10</v>
      </c>
      <c r="P21" s="540">
        <v>2.4</v>
      </c>
      <c r="Q21" s="602">
        <v>0.8</v>
      </c>
      <c r="R21" s="603">
        <f t="shared" si="1"/>
        <v>1.92</v>
      </c>
      <c r="S21" s="604">
        <f t="shared" si="0"/>
        <v>0.34943999999999997</v>
      </c>
      <c r="T21" s="498"/>
      <c r="U21" s="598"/>
      <c r="V21" s="638"/>
      <c r="W21" s="639"/>
      <c r="X21" s="640"/>
      <c r="Y21" s="641" t="s">
        <v>119</v>
      </c>
      <c r="Z21" s="640"/>
      <c r="AA21" s="638"/>
      <c r="AB21" s="498"/>
    </row>
    <row r="22" spans="1:28">
      <c r="A22" s="415" t="s">
        <v>187</v>
      </c>
      <c r="B22" s="469">
        <f t="shared" si="2"/>
        <v>18</v>
      </c>
      <c r="C22" s="470" t="s">
        <v>128</v>
      </c>
      <c r="D22" s="471" t="s">
        <v>101</v>
      </c>
      <c r="E22" s="472" t="s">
        <v>188</v>
      </c>
      <c r="F22" s="473" t="s">
        <v>189</v>
      </c>
      <c r="G22" s="474" t="s">
        <v>186</v>
      </c>
      <c r="H22" s="475"/>
      <c r="I22" s="554" t="s">
        <v>114</v>
      </c>
      <c r="J22" s="555"/>
      <c r="K22" s="556"/>
      <c r="L22" s="557">
        <v>12.4</v>
      </c>
      <c r="M22" s="558">
        <v>25</v>
      </c>
      <c r="N22" s="559">
        <v>12.17</v>
      </c>
      <c r="O22" s="560">
        <v>20</v>
      </c>
      <c r="P22" s="561">
        <v>10.6</v>
      </c>
      <c r="Q22" s="605">
        <v>0.8</v>
      </c>
      <c r="R22" s="606">
        <f t="shared" si="1"/>
        <v>8.48</v>
      </c>
      <c r="S22" s="607">
        <f t="shared" si="0"/>
        <v>1.5433600000000001</v>
      </c>
      <c r="T22" s="498"/>
      <c r="U22" s="598"/>
      <c r="V22" s="638"/>
      <c r="W22" s="639"/>
      <c r="X22" s="640"/>
      <c r="Y22" s="641" t="s">
        <v>32</v>
      </c>
      <c r="Z22" s="640"/>
      <c r="AA22" s="638"/>
      <c r="AB22" s="498"/>
    </row>
    <row r="23" spans="1:28">
      <c r="A23" s="415" t="s">
        <v>190</v>
      </c>
      <c r="B23" s="448">
        <f t="shared" si="2"/>
        <v>19</v>
      </c>
      <c r="C23" s="449" t="s">
        <v>128</v>
      </c>
      <c r="D23" s="450" t="s">
        <v>101</v>
      </c>
      <c r="E23" s="451" t="s">
        <v>191</v>
      </c>
      <c r="F23" s="452" t="s">
        <v>192</v>
      </c>
      <c r="G23" s="453" t="s">
        <v>186</v>
      </c>
      <c r="H23" s="454"/>
      <c r="I23" s="526" t="s">
        <v>114</v>
      </c>
      <c r="J23" s="527"/>
      <c r="K23" s="528"/>
      <c r="L23" s="562">
        <v>12.4</v>
      </c>
      <c r="M23" s="563">
        <v>25</v>
      </c>
      <c r="N23" s="564">
        <v>12.17</v>
      </c>
      <c r="O23" s="565">
        <v>20</v>
      </c>
      <c r="P23" s="553">
        <v>10.6</v>
      </c>
      <c r="Q23" s="599">
        <v>0.8</v>
      </c>
      <c r="R23" s="600">
        <f t="shared" si="1"/>
        <v>8.48</v>
      </c>
      <c r="S23" s="601">
        <f t="shared" si="0"/>
        <v>1.5433600000000001</v>
      </c>
      <c r="T23" s="498"/>
      <c r="U23" s="598"/>
      <c r="V23" s="638"/>
      <c r="W23" s="639"/>
      <c r="X23" s="640"/>
      <c r="Y23" s="641" t="s">
        <v>193</v>
      </c>
      <c r="Z23" s="640"/>
      <c r="AA23" s="638"/>
      <c r="AB23" s="498"/>
    </row>
    <row r="24" spans="1:28">
      <c r="A24" s="415" t="s">
        <v>194</v>
      </c>
      <c r="B24" s="469">
        <f t="shared" si="2"/>
        <v>20</v>
      </c>
      <c r="C24" s="470" t="s">
        <v>162</v>
      </c>
      <c r="D24" s="471" t="s">
        <v>101</v>
      </c>
      <c r="E24" s="472" t="s">
        <v>195</v>
      </c>
      <c r="F24" s="473" t="s">
        <v>162</v>
      </c>
      <c r="G24" s="474" t="s">
        <v>174</v>
      </c>
      <c r="H24" s="475" t="s">
        <v>174</v>
      </c>
      <c r="I24" s="554" t="s">
        <v>114</v>
      </c>
      <c r="J24" s="555"/>
      <c r="K24" s="556" t="s">
        <v>196</v>
      </c>
      <c r="L24" s="557">
        <v>12.3</v>
      </c>
      <c r="M24" s="558">
        <v>25</v>
      </c>
      <c r="N24" s="559">
        <v>11.12</v>
      </c>
      <c r="O24" s="560">
        <v>10</v>
      </c>
      <c r="P24" s="561">
        <v>5.6</v>
      </c>
      <c r="Q24" s="605">
        <v>0.8</v>
      </c>
      <c r="R24" s="606">
        <f t="shared" si="1"/>
        <v>4.4799999999999995</v>
      </c>
      <c r="S24" s="607">
        <f t="shared" si="0"/>
        <v>0.81535999999999986</v>
      </c>
      <c r="T24" s="498"/>
      <c r="U24" s="611"/>
      <c r="V24" s="642"/>
      <c r="W24" s="643"/>
      <c r="X24" s="644"/>
      <c r="Y24" s="645"/>
      <c r="Z24" s="644"/>
      <c r="AA24" s="642"/>
      <c r="AB24" s="498"/>
    </row>
    <row r="25" spans="1:28">
      <c r="A25" s="415">
        <v>25121147</v>
      </c>
      <c r="B25" s="441">
        <f t="shared" si="2"/>
        <v>21</v>
      </c>
      <c r="C25" s="442" t="s">
        <v>166</v>
      </c>
      <c r="D25" s="443" t="s">
        <v>101</v>
      </c>
      <c r="E25" s="444" t="s">
        <v>197</v>
      </c>
      <c r="F25" s="445" t="s">
        <v>198</v>
      </c>
      <c r="G25" s="446" t="s">
        <v>174</v>
      </c>
      <c r="H25" s="447"/>
      <c r="I25" s="519" t="s">
        <v>114</v>
      </c>
      <c r="J25" s="520"/>
      <c r="K25" s="521" t="s">
        <v>199</v>
      </c>
      <c r="L25" s="550">
        <v>6.9</v>
      </c>
      <c r="M25" s="551">
        <v>15</v>
      </c>
      <c r="N25" s="552">
        <v>11.12</v>
      </c>
      <c r="O25" s="524">
        <v>10</v>
      </c>
      <c r="P25" s="525">
        <v>4</v>
      </c>
      <c r="Q25" s="595">
        <v>0.8</v>
      </c>
      <c r="R25" s="596">
        <f t="shared" si="1"/>
        <v>3.2</v>
      </c>
      <c r="S25" s="597">
        <f t="shared" si="0"/>
        <v>0.58240000000000003</v>
      </c>
      <c r="T25" s="498"/>
      <c r="AB25" s="498"/>
    </row>
    <row r="26" spans="1:28">
      <c r="A26" s="415">
        <v>25121147</v>
      </c>
      <c r="B26" s="441">
        <f t="shared" si="2"/>
        <v>22</v>
      </c>
      <c r="C26" s="442" t="s">
        <v>166</v>
      </c>
      <c r="D26" s="443" t="s">
        <v>101</v>
      </c>
      <c r="E26" s="444" t="s">
        <v>200</v>
      </c>
      <c r="F26" s="445" t="s">
        <v>201</v>
      </c>
      <c r="G26" s="446" t="s">
        <v>202</v>
      </c>
      <c r="H26" s="447"/>
      <c r="I26" s="519" t="s">
        <v>114</v>
      </c>
      <c r="J26" s="520"/>
      <c r="K26" s="521" t="s">
        <v>203</v>
      </c>
      <c r="L26" s="550">
        <v>6.9</v>
      </c>
      <c r="M26" s="551">
        <v>15</v>
      </c>
      <c r="N26" s="552">
        <v>11.12</v>
      </c>
      <c r="O26" s="524">
        <v>10</v>
      </c>
      <c r="P26" s="525">
        <v>4</v>
      </c>
      <c r="Q26" s="595">
        <v>0.8</v>
      </c>
      <c r="R26" s="596">
        <f t="shared" si="1"/>
        <v>3.2</v>
      </c>
      <c r="S26" s="597">
        <f t="shared" si="0"/>
        <v>0.58240000000000003</v>
      </c>
      <c r="T26" s="498"/>
      <c r="AB26" s="498"/>
    </row>
    <row r="27" spans="1:28">
      <c r="A27" s="415" t="s">
        <v>204</v>
      </c>
      <c r="B27" s="448">
        <f t="shared" si="2"/>
        <v>23</v>
      </c>
      <c r="C27" s="449" t="s">
        <v>166</v>
      </c>
      <c r="D27" s="450" t="s">
        <v>101</v>
      </c>
      <c r="E27" s="451" t="s">
        <v>205</v>
      </c>
      <c r="F27" s="452" t="s">
        <v>206</v>
      </c>
      <c r="G27" s="453"/>
      <c r="H27" s="454"/>
      <c r="I27" s="526" t="s">
        <v>114</v>
      </c>
      <c r="J27" s="527"/>
      <c r="K27" s="528" t="s">
        <v>207</v>
      </c>
      <c r="L27" s="562">
        <v>6.9</v>
      </c>
      <c r="M27" s="563">
        <v>15</v>
      </c>
      <c r="N27" s="564">
        <v>11.12</v>
      </c>
      <c r="O27" s="565">
        <v>10</v>
      </c>
      <c r="P27" s="553">
        <v>3.2</v>
      </c>
      <c r="Q27" s="599">
        <v>0.8</v>
      </c>
      <c r="R27" s="600">
        <f t="shared" si="1"/>
        <v>2.5600000000000005</v>
      </c>
      <c r="S27" s="601">
        <f t="shared" si="0"/>
        <v>0.46592000000000006</v>
      </c>
      <c r="T27" s="498"/>
      <c r="AB27" s="498"/>
    </row>
    <row r="28" spans="1:28">
      <c r="A28" s="415" t="s">
        <v>208</v>
      </c>
      <c r="B28" s="469">
        <f t="shared" si="2"/>
        <v>24</v>
      </c>
      <c r="C28" s="470" t="s">
        <v>169</v>
      </c>
      <c r="D28" s="471" t="s">
        <v>209</v>
      </c>
      <c r="E28" s="472" t="s">
        <v>210</v>
      </c>
      <c r="F28" s="473" t="s">
        <v>211</v>
      </c>
      <c r="G28" s="474" t="s">
        <v>212</v>
      </c>
      <c r="H28" s="475"/>
      <c r="I28" s="554" t="s">
        <v>114</v>
      </c>
      <c r="J28" s="555"/>
      <c r="K28" s="556"/>
      <c r="L28" s="557">
        <v>2.4</v>
      </c>
      <c r="M28" s="558">
        <v>12</v>
      </c>
      <c r="N28" s="559">
        <v>7.71</v>
      </c>
      <c r="O28" s="560">
        <v>10</v>
      </c>
      <c r="P28" s="561">
        <v>10</v>
      </c>
      <c r="Q28" s="605">
        <v>0.8</v>
      </c>
      <c r="R28" s="606">
        <f t="shared" si="1"/>
        <v>8</v>
      </c>
      <c r="S28" s="607">
        <f t="shared" si="0"/>
        <v>1.456</v>
      </c>
      <c r="T28" s="498"/>
      <c r="AB28" s="498"/>
    </row>
    <row r="29" spans="1:28">
      <c r="A29" s="415" t="s">
        <v>208</v>
      </c>
      <c r="B29" s="441">
        <f t="shared" si="2"/>
        <v>25</v>
      </c>
      <c r="C29" s="442" t="s">
        <v>169</v>
      </c>
      <c r="D29" s="443" t="s">
        <v>209</v>
      </c>
      <c r="E29" s="444" t="s">
        <v>213</v>
      </c>
      <c r="F29" s="445" t="s">
        <v>214</v>
      </c>
      <c r="G29" s="446" t="s">
        <v>215</v>
      </c>
      <c r="H29" s="447"/>
      <c r="I29" s="519" t="s">
        <v>114</v>
      </c>
      <c r="J29" s="534"/>
      <c r="K29" s="535"/>
      <c r="L29" s="536">
        <v>2.4</v>
      </c>
      <c r="M29" s="537">
        <v>12</v>
      </c>
      <c r="N29" s="573">
        <v>7.71</v>
      </c>
      <c r="O29" s="524">
        <v>10</v>
      </c>
      <c r="P29" s="525">
        <v>10</v>
      </c>
      <c r="Q29" s="595">
        <v>0.8</v>
      </c>
      <c r="R29" s="596">
        <f t="shared" si="1"/>
        <v>8</v>
      </c>
      <c r="S29" s="597">
        <f t="shared" si="0"/>
        <v>1.456</v>
      </c>
      <c r="T29" s="498"/>
      <c r="AB29" s="498"/>
    </row>
    <row r="30" spans="1:28">
      <c r="A30" s="415" t="s">
        <v>208</v>
      </c>
      <c r="B30" s="441">
        <f t="shared" si="2"/>
        <v>26</v>
      </c>
      <c r="C30" s="442" t="s">
        <v>169</v>
      </c>
      <c r="D30" s="443" t="s">
        <v>209</v>
      </c>
      <c r="E30" s="444" t="s">
        <v>216</v>
      </c>
      <c r="F30" s="445" t="s">
        <v>217</v>
      </c>
      <c r="G30" s="446" t="s">
        <v>218</v>
      </c>
      <c r="H30" s="447"/>
      <c r="I30" s="519" t="s">
        <v>114</v>
      </c>
      <c r="J30" s="534"/>
      <c r="K30" s="535"/>
      <c r="L30" s="536">
        <v>2.4</v>
      </c>
      <c r="M30" s="537">
        <v>12</v>
      </c>
      <c r="N30" s="573">
        <v>7.71</v>
      </c>
      <c r="O30" s="524">
        <v>10</v>
      </c>
      <c r="P30" s="525">
        <v>10</v>
      </c>
      <c r="Q30" s="595">
        <v>0.8</v>
      </c>
      <c r="R30" s="596">
        <f t="shared" si="1"/>
        <v>8</v>
      </c>
      <c r="S30" s="597">
        <f t="shared" si="0"/>
        <v>1.456</v>
      </c>
      <c r="T30" s="498"/>
    </row>
    <row r="31" spans="1:28">
      <c r="B31" s="476">
        <f t="shared" si="2"/>
        <v>27</v>
      </c>
      <c r="C31" s="477" t="s">
        <v>169</v>
      </c>
      <c r="D31" s="478" t="s">
        <v>209</v>
      </c>
      <c r="E31" s="479" t="s">
        <v>219</v>
      </c>
      <c r="F31" s="480" t="s">
        <v>220</v>
      </c>
      <c r="G31" s="481" t="s">
        <v>221</v>
      </c>
      <c r="H31" s="482"/>
      <c r="I31" s="566" t="s">
        <v>114</v>
      </c>
      <c r="J31" s="534"/>
      <c r="K31" s="535"/>
      <c r="L31" s="536">
        <v>2.4</v>
      </c>
      <c r="M31" s="537">
        <v>12</v>
      </c>
      <c r="N31" s="573">
        <v>7.71</v>
      </c>
      <c r="O31" s="532">
        <v>10</v>
      </c>
      <c r="P31" s="572">
        <v>10</v>
      </c>
      <c r="Q31" s="608">
        <v>0.8</v>
      </c>
      <c r="R31" s="609">
        <f t="shared" si="1"/>
        <v>8</v>
      </c>
      <c r="S31" s="610">
        <f t="shared" si="0"/>
        <v>1.456</v>
      </c>
      <c r="T31" s="498"/>
    </row>
    <row r="32" spans="1:28">
      <c r="B32" s="462">
        <f t="shared" si="2"/>
        <v>28</v>
      </c>
      <c r="C32" s="463" t="s">
        <v>169</v>
      </c>
      <c r="D32" s="464" t="s">
        <v>209</v>
      </c>
      <c r="E32" s="465" t="s">
        <v>222</v>
      </c>
      <c r="F32" s="466" t="s">
        <v>223</v>
      </c>
      <c r="G32" s="467" t="s">
        <v>224</v>
      </c>
      <c r="H32" s="468"/>
      <c r="I32" s="541" t="s">
        <v>114</v>
      </c>
      <c r="J32" s="542"/>
      <c r="K32" s="543"/>
      <c r="L32" s="544">
        <v>2.4</v>
      </c>
      <c r="M32" s="545">
        <v>12</v>
      </c>
      <c r="N32" s="546">
        <v>7.71</v>
      </c>
      <c r="O32" s="539">
        <v>10</v>
      </c>
      <c r="P32" s="540"/>
      <c r="Q32" s="602">
        <v>0.8</v>
      </c>
      <c r="R32" s="603">
        <f t="shared" si="1"/>
        <v>0</v>
      </c>
      <c r="S32" s="604">
        <f t="shared" si="0"/>
        <v>0</v>
      </c>
      <c r="T32" s="498"/>
    </row>
    <row r="33" spans="2:20">
      <c r="B33" s="469">
        <f t="shared" si="2"/>
        <v>29</v>
      </c>
      <c r="C33" s="470" t="s">
        <v>177</v>
      </c>
      <c r="D33" s="471" t="s">
        <v>225</v>
      </c>
      <c r="E33" s="472" t="s">
        <v>226</v>
      </c>
      <c r="F33" s="473" t="s">
        <v>227</v>
      </c>
      <c r="G33" s="474" t="s">
        <v>228</v>
      </c>
      <c r="H33" s="475"/>
      <c r="I33" s="554" t="s">
        <v>229</v>
      </c>
      <c r="J33" s="555"/>
      <c r="K33" s="556" t="s">
        <v>230</v>
      </c>
      <c r="L33" s="557">
        <v>2.4</v>
      </c>
      <c r="M33" s="558">
        <v>12</v>
      </c>
      <c r="N33" s="559">
        <v>7.71</v>
      </c>
      <c r="O33" s="560">
        <v>10</v>
      </c>
      <c r="P33" s="561">
        <v>0.16</v>
      </c>
      <c r="Q33" s="605">
        <v>0.8</v>
      </c>
      <c r="R33" s="606">
        <f t="shared" si="1"/>
        <v>0.128</v>
      </c>
      <c r="S33" s="607">
        <f t="shared" si="0"/>
        <v>2.3296000000000001E-2</v>
      </c>
      <c r="T33" s="498"/>
    </row>
    <row r="34" spans="2:20">
      <c r="B34" s="441">
        <f t="shared" si="2"/>
        <v>30</v>
      </c>
      <c r="C34" s="442" t="s">
        <v>177</v>
      </c>
      <c r="D34" s="443" t="s">
        <v>225</v>
      </c>
      <c r="E34" s="444" t="s">
        <v>231</v>
      </c>
      <c r="F34" s="445" t="s">
        <v>232</v>
      </c>
      <c r="G34" s="446" t="s">
        <v>215</v>
      </c>
      <c r="H34" s="447"/>
      <c r="I34" s="519" t="s">
        <v>229</v>
      </c>
      <c r="J34" s="520"/>
      <c r="K34" s="521"/>
      <c r="L34" s="536">
        <v>2.4</v>
      </c>
      <c r="M34" s="537">
        <v>12</v>
      </c>
      <c r="N34" s="573">
        <v>7.71</v>
      </c>
      <c r="O34" s="524">
        <v>10</v>
      </c>
      <c r="P34" s="525">
        <v>0.16</v>
      </c>
      <c r="Q34" s="595">
        <v>0.8</v>
      </c>
      <c r="R34" s="596">
        <f t="shared" si="1"/>
        <v>0.128</v>
      </c>
      <c r="S34" s="597">
        <f t="shared" si="0"/>
        <v>2.3296000000000001E-2</v>
      </c>
      <c r="T34" s="498"/>
    </row>
    <row r="35" spans="2:20">
      <c r="B35" s="441">
        <f t="shared" si="2"/>
        <v>31</v>
      </c>
      <c r="C35" s="442" t="s">
        <v>177</v>
      </c>
      <c r="D35" s="443" t="s">
        <v>225</v>
      </c>
      <c r="E35" s="444" t="s">
        <v>233</v>
      </c>
      <c r="F35" s="445" t="s">
        <v>234</v>
      </c>
      <c r="G35" s="446" t="s">
        <v>218</v>
      </c>
      <c r="H35" s="447"/>
      <c r="I35" s="519" t="s">
        <v>229</v>
      </c>
      <c r="J35" s="520"/>
      <c r="K35" s="521"/>
      <c r="L35" s="536">
        <v>2.4</v>
      </c>
      <c r="M35" s="537">
        <v>12</v>
      </c>
      <c r="N35" s="573">
        <v>7.71</v>
      </c>
      <c r="O35" s="524">
        <v>10</v>
      </c>
      <c r="P35" s="525">
        <v>0.16</v>
      </c>
      <c r="Q35" s="595">
        <v>0.8</v>
      </c>
      <c r="R35" s="596">
        <f t="shared" si="1"/>
        <v>0.128</v>
      </c>
      <c r="S35" s="597">
        <f t="shared" si="0"/>
        <v>2.3296000000000001E-2</v>
      </c>
      <c r="T35" s="498"/>
    </row>
    <row r="36" spans="2:20">
      <c r="B36" s="441">
        <f t="shared" si="2"/>
        <v>32</v>
      </c>
      <c r="C36" s="442" t="s">
        <v>177</v>
      </c>
      <c r="D36" s="443" t="s">
        <v>225</v>
      </c>
      <c r="E36" s="444" t="s">
        <v>235</v>
      </c>
      <c r="F36" s="445" t="s">
        <v>236</v>
      </c>
      <c r="G36" s="446" t="s">
        <v>221</v>
      </c>
      <c r="H36" s="447"/>
      <c r="I36" s="519" t="s">
        <v>229</v>
      </c>
      <c r="J36" s="520"/>
      <c r="K36" s="521"/>
      <c r="L36" s="536">
        <v>2.4</v>
      </c>
      <c r="M36" s="537">
        <v>12</v>
      </c>
      <c r="N36" s="573">
        <v>7.71</v>
      </c>
      <c r="O36" s="524">
        <v>10</v>
      </c>
      <c r="P36" s="525">
        <v>0.16</v>
      </c>
      <c r="Q36" s="595">
        <v>0.8</v>
      </c>
      <c r="R36" s="596">
        <f t="shared" si="1"/>
        <v>0.128</v>
      </c>
      <c r="S36" s="597">
        <f t="shared" si="0"/>
        <v>2.3296000000000001E-2</v>
      </c>
      <c r="T36" s="498"/>
    </row>
    <row r="37" spans="2:20">
      <c r="B37" s="448">
        <f t="shared" si="2"/>
        <v>33</v>
      </c>
      <c r="C37" s="449" t="s">
        <v>177</v>
      </c>
      <c r="D37" s="450" t="s">
        <v>225</v>
      </c>
      <c r="E37" s="451" t="s">
        <v>237</v>
      </c>
      <c r="F37" s="452" t="s">
        <v>238</v>
      </c>
      <c r="G37" s="453" t="s">
        <v>224</v>
      </c>
      <c r="H37" s="454"/>
      <c r="I37" s="526" t="s">
        <v>229</v>
      </c>
      <c r="J37" s="527"/>
      <c r="K37" s="528"/>
      <c r="L37" s="562">
        <v>2.4</v>
      </c>
      <c r="M37" s="563">
        <v>12</v>
      </c>
      <c r="N37" s="564">
        <v>7.71</v>
      </c>
      <c r="O37" s="565">
        <v>10</v>
      </c>
      <c r="P37" s="553"/>
      <c r="Q37" s="599">
        <v>0.8</v>
      </c>
      <c r="R37" s="600">
        <f t="shared" si="1"/>
        <v>0</v>
      </c>
      <c r="S37" s="601">
        <f t="shared" si="0"/>
        <v>0</v>
      </c>
      <c r="T37" s="498"/>
    </row>
    <row r="38" spans="2:20">
      <c r="B38" s="469">
        <f t="shared" si="2"/>
        <v>34</v>
      </c>
      <c r="C38" s="470" t="s">
        <v>184</v>
      </c>
      <c r="D38" s="471" t="s">
        <v>239</v>
      </c>
      <c r="E38" s="472" t="s">
        <v>240</v>
      </c>
      <c r="F38" s="473" t="s">
        <v>241</v>
      </c>
      <c r="G38" s="474" t="s">
        <v>228</v>
      </c>
      <c r="H38" s="475" t="s">
        <v>228</v>
      </c>
      <c r="I38" s="554" t="s">
        <v>229</v>
      </c>
      <c r="J38" s="555"/>
      <c r="K38" s="556" t="s">
        <v>230</v>
      </c>
      <c r="L38" s="557">
        <v>2.4</v>
      </c>
      <c r="M38" s="558">
        <v>12</v>
      </c>
      <c r="N38" s="573">
        <v>7.71</v>
      </c>
      <c r="O38" s="560">
        <v>10</v>
      </c>
      <c r="P38" s="574">
        <f>2.4/1000</f>
        <v>2.3999999999999998E-3</v>
      </c>
      <c r="Q38" s="605">
        <v>0.8</v>
      </c>
      <c r="R38" s="606">
        <f t="shared" si="1"/>
        <v>1.9199999999999998E-3</v>
      </c>
      <c r="S38" s="607">
        <f t="shared" si="0"/>
        <v>3.4943999999999996E-4</v>
      </c>
      <c r="T38" s="498"/>
    </row>
    <row r="39" spans="2:20">
      <c r="B39" s="441">
        <f t="shared" si="2"/>
        <v>35</v>
      </c>
      <c r="C39" s="442" t="s">
        <v>184</v>
      </c>
      <c r="D39" s="443" t="s">
        <v>239</v>
      </c>
      <c r="E39" s="444" t="s">
        <v>242</v>
      </c>
      <c r="F39" s="445" t="s">
        <v>243</v>
      </c>
      <c r="G39" s="446" t="s">
        <v>215</v>
      </c>
      <c r="H39" s="447"/>
      <c r="I39" s="519" t="s">
        <v>229</v>
      </c>
      <c r="J39" s="520"/>
      <c r="K39" s="521"/>
      <c r="L39" s="550">
        <v>2.4</v>
      </c>
      <c r="M39" s="551">
        <v>12</v>
      </c>
      <c r="N39" s="573">
        <v>7.71</v>
      </c>
      <c r="O39" s="524">
        <v>10</v>
      </c>
      <c r="P39" s="575">
        <v>2.3999999999999998E-3</v>
      </c>
      <c r="Q39" s="595">
        <v>0.8</v>
      </c>
      <c r="R39" s="596">
        <f t="shared" si="1"/>
        <v>1.9199999999999998E-3</v>
      </c>
      <c r="S39" s="597">
        <f t="shared" si="0"/>
        <v>3.4943999999999996E-4</v>
      </c>
      <c r="T39" s="498"/>
    </row>
    <row r="40" spans="2:20">
      <c r="B40" s="441">
        <f t="shared" si="2"/>
        <v>36</v>
      </c>
      <c r="C40" s="442" t="s">
        <v>184</v>
      </c>
      <c r="D40" s="443" t="s">
        <v>239</v>
      </c>
      <c r="E40" s="444" t="s">
        <v>244</v>
      </c>
      <c r="F40" s="445" t="s">
        <v>245</v>
      </c>
      <c r="G40" s="446" t="s">
        <v>218</v>
      </c>
      <c r="H40" s="447"/>
      <c r="I40" s="519" t="s">
        <v>229</v>
      </c>
      <c r="J40" s="520"/>
      <c r="K40" s="521"/>
      <c r="L40" s="550">
        <v>2.4</v>
      </c>
      <c r="M40" s="551">
        <v>12</v>
      </c>
      <c r="N40" s="573">
        <v>7.71</v>
      </c>
      <c r="O40" s="524">
        <v>10</v>
      </c>
      <c r="P40" s="575">
        <v>2.3999999999999998E-3</v>
      </c>
      <c r="Q40" s="595">
        <v>0.8</v>
      </c>
      <c r="R40" s="596">
        <f t="shared" si="1"/>
        <v>1.9199999999999998E-3</v>
      </c>
      <c r="S40" s="597">
        <f t="shared" si="0"/>
        <v>3.4943999999999996E-4</v>
      </c>
      <c r="T40" s="498"/>
    </row>
    <row r="41" spans="2:20">
      <c r="B41" s="441">
        <f t="shared" si="2"/>
        <v>37</v>
      </c>
      <c r="C41" s="442" t="s">
        <v>184</v>
      </c>
      <c r="D41" s="443" t="s">
        <v>239</v>
      </c>
      <c r="E41" s="444" t="s">
        <v>246</v>
      </c>
      <c r="F41" s="445" t="s">
        <v>247</v>
      </c>
      <c r="G41" s="446" t="s">
        <v>248</v>
      </c>
      <c r="H41" s="447"/>
      <c r="I41" s="519" t="s">
        <v>229</v>
      </c>
      <c r="J41" s="520"/>
      <c r="K41" s="521"/>
      <c r="L41" s="550">
        <v>2.4</v>
      </c>
      <c r="M41" s="551">
        <v>12</v>
      </c>
      <c r="N41" s="573">
        <v>7.71</v>
      </c>
      <c r="O41" s="524">
        <v>10</v>
      </c>
      <c r="P41" s="575">
        <v>2.3999999999999998E-3</v>
      </c>
      <c r="Q41" s="595">
        <v>0.8</v>
      </c>
      <c r="R41" s="596">
        <f t="shared" si="1"/>
        <v>1.9199999999999998E-3</v>
      </c>
      <c r="S41" s="597">
        <f t="shared" si="0"/>
        <v>3.4943999999999996E-4</v>
      </c>
      <c r="T41" s="498"/>
    </row>
    <row r="42" spans="2:20">
      <c r="B42" s="441">
        <f t="shared" si="2"/>
        <v>38</v>
      </c>
      <c r="C42" s="442" t="s">
        <v>184</v>
      </c>
      <c r="D42" s="443" t="s">
        <v>239</v>
      </c>
      <c r="E42" s="444" t="s">
        <v>249</v>
      </c>
      <c r="F42" s="445" t="s">
        <v>250</v>
      </c>
      <c r="G42" s="446" t="s">
        <v>221</v>
      </c>
      <c r="H42" s="447"/>
      <c r="I42" s="519" t="s">
        <v>229</v>
      </c>
      <c r="J42" s="520"/>
      <c r="K42" s="521"/>
      <c r="L42" s="550">
        <v>2.4</v>
      </c>
      <c r="M42" s="551">
        <v>12</v>
      </c>
      <c r="N42" s="573">
        <v>7.71</v>
      </c>
      <c r="O42" s="524">
        <v>10</v>
      </c>
      <c r="P42" s="575">
        <v>2.3999999999999998E-3</v>
      </c>
      <c r="Q42" s="595">
        <v>0.8</v>
      </c>
      <c r="R42" s="596">
        <f t="shared" si="1"/>
        <v>1.9199999999999998E-3</v>
      </c>
      <c r="S42" s="597">
        <f t="shared" si="0"/>
        <v>3.4943999999999996E-4</v>
      </c>
      <c r="T42" s="498"/>
    </row>
    <row r="43" spans="2:20">
      <c r="B43" s="441">
        <f t="shared" si="2"/>
        <v>39</v>
      </c>
      <c r="C43" s="442" t="s">
        <v>184</v>
      </c>
      <c r="D43" s="443" t="s">
        <v>239</v>
      </c>
      <c r="E43" s="444" t="s">
        <v>251</v>
      </c>
      <c r="F43" s="445" t="s">
        <v>252</v>
      </c>
      <c r="G43" s="446" t="s">
        <v>253</v>
      </c>
      <c r="H43" s="447"/>
      <c r="I43" s="519" t="s">
        <v>229</v>
      </c>
      <c r="J43" s="520"/>
      <c r="K43" s="521"/>
      <c r="L43" s="550">
        <v>2.4</v>
      </c>
      <c r="M43" s="551">
        <v>12</v>
      </c>
      <c r="N43" s="573">
        <v>7.71</v>
      </c>
      <c r="O43" s="524">
        <v>10</v>
      </c>
      <c r="P43" s="575">
        <v>2.3999999999999998E-3</v>
      </c>
      <c r="Q43" s="595">
        <v>0.8</v>
      </c>
      <c r="R43" s="596">
        <f t="shared" si="1"/>
        <v>1.9199999999999998E-3</v>
      </c>
      <c r="S43" s="597">
        <f t="shared" si="0"/>
        <v>3.4943999999999996E-4</v>
      </c>
      <c r="T43" s="498"/>
    </row>
    <row r="44" spans="2:20">
      <c r="B44" s="441">
        <f t="shared" si="2"/>
        <v>40</v>
      </c>
      <c r="C44" s="442" t="s">
        <v>184</v>
      </c>
      <c r="D44" s="443" t="s">
        <v>239</v>
      </c>
      <c r="E44" s="444" t="s">
        <v>254</v>
      </c>
      <c r="F44" s="445" t="s">
        <v>255</v>
      </c>
      <c r="G44" s="446" t="s">
        <v>256</v>
      </c>
      <c r="H44" s="447"/>
      <c r="I44" s="519" t="s">
        <v>229</v>
      </c>
      <c r="J44" s="520"/>
      <c r="K44" s="521"/>
      <c r="L44" s="550">
        <v>2.4</v>
      </c>
      <c r="M44" s="551">
        <v>12</v>
      </c>
      <c r="N44" s="573">
        <v>7.71</v>
      </c>
      <c r="O44" s="524">
        <v>10</v>
      </c>
      <c r="P44" s="575">
        <v>2.3999999999999998E-3</v>
      </c>
      <c r="Q44" s="595">
        <v>0.8</v>
      </c>
      <c r="R44" s="596">
        <f t="shared" si="1"/>
        <v>1.9199999999999998E-3</v>
      </c>
      <c r="S44" s="597">
        <f t="shared" si="0"/>
        <v>3.4943999999999996E-4</v>
      </c>
      <c r="T44" s="498"/>
    </row>
    <row r="45" spans="2:20">
      <c r="B45" s="441">
        <f t="shared" si="2"/>
        <v>41</v>
      </c>
      <c r="C45" s="442" t="s">
        <v>184</v>
      </c>
      <c r="D45" s="443" t="s">
        <v>239</v>
      </c>
      <c r="E45" s="444" t="s">
        <v>257</v>
      </c>
      <c r="F45" s="445" t="s">
        <v>258</v>
      </c>
      <c r="G45" s="446" t="s">
        <v>259</v>
      </c>
      <c r="H45" s="447"/>
      <c r="I45" s="519" t="s">
        <v>229</v>
      </c>
      <c r="J45" s="520"/>
      <c r="K45" s="521"/>
      <c r="L45" s="550">
        <v>2.4</v>
      </c>
      <c r="M45" s="551">
        <v>12</v>
      </c>
      <c r="N45" s="573">
        <v>7.71</v>
      </c>
      <c r="O45" s="524">
        <v>10</v>
      </c>
      <c r="P45" s="575">
        <v>2.3999999999999998E-3</v>
      </c>
      <c r="Q45" s="595">
        <v>0.8</v>
      </c>
      <c r="R45" s="596">
        <f t="shared" si="1"/>
        <v>1.9199999999999998E-3</v>
      </c>
      <c r="S45" s="597">
        <f t="shared" si="0"/>
        <v>3.4943999999999996E-4</v>
      </c>
      <c r="T45" s="498"/>
    </row>
    <row r="46" spans="2:20">
      <c r="B46" s="441">
        <f t="shared" si="2"/>
        <v>42</v>
      </c>
      <c r="C46" s="442" t="s">
        <v>184</v>
      </c>
      <c r="D46" s="443" t="s">
        <v>239</v>
      </c>
      <c r="E46" s="444" t="s">
        <v>260</v>
      </c>
      <c r="F46" s="445" t="s">
        <v>261</v>
      </c>
      <c r="G46" s="446" t="s">
        <v>262</v>
      </c>
      <c r="H46" s="447"/>
      <c r="I46" s="519" t="s">
        <v>229</v>
      </c>
      <c r="J46" s="520"/>
      <c r="K46" s="521"/>
      <c r="L46" s="550">
        <v>2.4</v>
      </c>
      <c r="M46" s="551">
        <v>12</v>
      </c>
      <c r="N46" s="573">
        <v>7.71</v>
      </c>
      <c r="O46" s="524">
        <v>10</v>
      </c>
      <c r="P46" s="575">
        <v>2.3999999999999998E-3</v>
      </c>
      <c r="Q46" s="595">
        <v>0.8</v>
      </c>
      <c r="R46" s="596">
        <f t="shared" si="1"/>
        <v>1.9199999999999998E-3</v>
      </c>
      <c r="S46" s="597">
        <f t="shared" si="0"/>
        <v>3.4943999999999996E-4</v>
      </c>
      <c r="T46" s="498"/>
    </row>
    <row r="47" spans="2:20">
      <c r="B47" s="441">
        <f t="shared" si="2"/>
        <v>43</v>
      </c>
      <c r="C47" s="442" t="s">
        <v>184</v>
      </c>
      <c r="D47" s="443" t="s">
        <v>239</v>
      </c>
      <c r="E47" s="444" t="s">
        <v>263</v>
      </c>
      <c r="F47" s="445" t="s">
        <v>264</v>
      </c>
      <c r="G47" s="446" t="s">
        <v>265</v>
      </c>
      <c r="H47" s="447"/>
      <c r="I47" s="519" t="s">
        <v>229</v>
      </c>
      <c r="J47" s="520"/>
      <c r="K47" s="521"/>
      <c r="L47" s="550">
        <v>2.4</v>
      </c>
      <c r="M47" s="551">
        <v>12</v>
      </c>
      <c r="N47" s="573">
        <v>7.71</v>
      </c>
      <c r="O47" s="524">
        <v>10</v>
      </c>
      <c r="P47" s="575">
        <v>2.3999999999999998E-3</v>
      </c>
      <c r="Q47" s="595">
        <v>1.8</v>
      </c>
      <c r="R47" s="596">
        <f t="shared" si="1"/>
        <v>4.3200000000000001E-3</v>
      </c>
      <c r="S47" s="597">
        <f t="shared" si="0"/>
        <v>7.8624000000000001E-4</v>
      </c>
      <c r="T47" s="498"/>
    </row>
    <row r="48" spans="2:20">
      <c r="B48" s="441">
        <f t="shared" si="2"/>
        <v>44</v>
      </c>
      <c r="C48" s="442" t="s">
        <v>184</v>
      </c>
      <c r="D48" s="443" t="s">
        <v>239</v>
      </c>
      <c r="E48" s="444" t="s">
        <v>266</v>
      </c>
      <c r="F48" s="445" t="s">
        <v>267</v>
      </c>
      <c r="G48" s="446" t="s">
        <v>268</v>
      </c>
      <c r="H48" s="447"/>
      <c r="I48" s="519" t="s">
        <v>229</v>
      </c>
      <c r="J48" s="520"/>
      <c r="K48" s="521"/>
      <c r="L48" s="550">
        <v>2.4</v>
      </c>
      <c r="M48" s="551">
        <v>12</v>
      </c>
      <c r="N48" s="573">
        <v>7.71</v>
      </c>
      <c r="O48" s="524">
        <v>10</v>
      </c>
      <c r="P48" s="575">
        <v>2.3999999999999998E-3</v>
      </c>
      <c r="Q48" s="595">
        <v>2.8</v>
      </c>
      <c r="R48" s="596">
        <f t="shared" si="1"/>
        <v>6.7199999999999994E-3</v>
      </c>
      <c r="S48" s="597">
        <f t="shared" si="0"/>
        <v>1.2230399999999999E-3</v>
      </c>
      <c r="T48" s="498"/>
    </row>
    <row r="49" spans="2:25">
      <c r="B49" s="448">
        <f t="shared" si="2"/>
        <v>45</v>
      </c>
      <c r="C49" s="477" t="s">
        <v>184</v>
      </c>
      <c r="D49" s="478" t="s">
        <v>239</v>
      </c>
      <c r="E49" s="479" t="s">
        <v>269</v>
      </c>
      <c r="F49" s="480" t="s">
        <v>270</v>
      </c>
      <c r="G49" s="481" t="s">
        <v>271</v>
      </c>
      <c r="H49" s="482"/>
      <c r="I49" s="566" t="s">
        <v>229</v>
      </c>
      <c r="J49" s="567"/>
      <c r="K49" s="568"/>
      <c r="L49" s="569">
        <v>2.4</v>
      </c>
      <c r="M49" s="570">
        <v>12</v>
      </c>
      <c r="N49" s="573">
        <v>7.71</v>
      </c>
      <c r="O49" s="532">
        <v>10</v>
      </c>
      <c r="P49" s="576">
        <v>2.3999999999999998E-3</v>
      </c>
      <c r="Q49" s="608">
        <v>0.8</v>
      </c>
      <c r="R49" s="609">
        <f t="shared" si="1"/>
        <v>1.9199999999999998E-3</v>
      </c>
      <c r="S49" s="610">
        <f t="shared" si="0"/>
        <v>3.4943999999999996E-4</v>
      </c>
      <c r="T49" s="498"/>
    </row>
    <row r="50" spans="2:25">
      <c r="B50" s="469">
        <f t="shared" si="2"/>
        <v>46</v>
      </c>
      <c r="C50" s="470" t="s">
        <v>119</v>
      </c>
      <c r="D50" s="471" t="s">
        <v>272</v>
      </c>
      <c r="E50" s="472" t="s">
        <v>273</v>
      </c>
      <c r="F50" s="483" t="s">
        <v>274</v>
      </c>
      <c r="G50" s="484" t="s">
        <v>275</v>
      </c>
      <c r="H50" s="485" t="s">
        <v>275</v>
      </c>
      <c r="I50" s="554"/>
      <c r="J50" s="555"/>
      <c r="K50" s="577"/>
      <c r="L50" s="557">
        <v>2.4</v>
      </c>
      <c r="M50" s="558">
        <v>12</v>
      </c>
      <c r="N50" s="559">
        <v>10</v>
      </c>
      <c r="O50" s="560">
        <v>10</v>
      </c>
      <c r="P50" s="578"/>
      <c r="Q50" s="605">
        <v>0.8</v>
      </c>
      <c r="R50" s="612"/>
      <c r="S50" s="613"/>
      <c r="T50" s="498"/>
    </row>
    <row r="51" spans="2:25">
      <c r="B51" s="448">
        <f t="shared" si="2"/>
        <v>47</v>
      </c>
      <c r="C51" s="449" t="s">
        <v>119</v>
      </c>
      <c r="D51" s="450" t="s">
        <v>272</v>
      </c>
      <c r="E51" s="451" t="s">
        <v>276</v>
      </c>
      <c r="F51" s="486" t="s">
        <v>277</v>
      </c>
      <c r="G51" s="487" t="s">
        <v>275</v>
      </c>
      <c r="H51" s="488" t="s">
        <v>275</v>
      </c>
      <c r="I51" s="526"/>
      <c r="J51" s="527"/>
      <c r="K51" s="579"/>
      <c r="L51" s="562">
        <v>2.4</v>
      </c>
      <c r="M51" s="563">
        <v>12</v>
      </c>
      <c r="N51" s="564">
        <v>10</v>
      </c>
      <c r="O51" s="565">
        <v>10</v>
      </c>
      <c r="P51" s="580"/>
      <c r="Q51" s="599">
        <v>0.8</v>
      </c>
      <c r="R51" s="614"/>
      <c r="S51" s="615"/>
      <c r="T51" s="498"/>
    </row>
    <row r="52" spans="2:25">
      <c r="B52" s="469">
        <f t="shared" si="2"/>
        <v>48</v>
      </c>
      <c r="C52" s="489" t="s">
        <v>137</v>
      </c>
      <c r="D52" s="490" t="s">
        <v>278</v>
      </c>
      <c r="E52" s="465" t="s">
        <v>279</v>
      </c>
      <c r="F52" s="466" t="s">
        <v>280</v>
      </c>
      <c r="G52" s="467" t="s">
        <v>212</v>
      </c>
      <c r="H52" s="468"/>
      <c r="I52" s="541" t="s">
        <v>105</v>
      </c>
      <c r="J52" s="542" t="s">
        <v>105</v>
      </c>
      <c r="K52" s="543"/>
      <c r="L52" s="544">
        <v>2.4</v>
      </c>
      <c r="M52" s="545">
        <v>12</v>
      </c>
      <c r="N52" s="546">
        <v>10</v>
      </c>
      <c r="O52" s="539">
        <v>10</v>
      </c>
      <c r="P52" s="540"/>
      <c r="Q52" s="602">
        <v>0.8</v>
      </c>
      <c r="R52" s="603">
        <f t="shared" si="1"/>
        <v>0</v>
      </c>
      <c r="S52" s="604">
        <f>R52*$S$2</f>
        <v>0</v>
      </c>
      <c r="T52" s="498"/>
    </row>
    <row r="53" spans="2:25">
      <c r="B53" s="469">
        <f t="shared" si="2"/>
        <v>49</v>
      </c>
      <c r="C53" s="470" t="s">
        <v>32</v>
      </c>
      <c r="D53" s="471" t="s">
        <v>281</v>
      </c>
      <c r="E53" s="472" t="s">
        <v>282</v>
      </c>
      <c r="F53" s="473" t="s">
        <v>283</v>
      </c>
      <c r="G53" s="474" t="s">
        <v>19</v>
      </c>
      <c r="H53" s="475" t="s">
        <v>19</v>
      </c>
      <c r="I53" s="554" t="s">
        <v>229</v>
      </c>
      <c r="J53" s="555" t="s">
        <v>229</v>
      </c>
      <c r="K53" s="556" t="s">
        <v>284</v>
      </c>
      <c r="L53" s="557">
        <v>2.4</v>
      </c>
      <c r="M53" s="558">
        <v>12</v>
      </c>
      <c r="N53" s="559">
        <v>6.96</v>
      </c>
      <c r="O53" s="560">
        <v>10</v>
      </c>
      <c r="P53" s="561"/>
      <c r="Q53" s="605">
        <v>0.8</v>
      </c>
      <c r="R53" s="606"/>
      <c r="S53" s="607"/>
      <c r="T53" s="498"/>
    </row>
    <row r="54" spans="2:25">
      <c r="B54" s="448">
        <f t="shared" si="2"/>
        <v>50</v>
      </c>
      <c r="C54" s="449" t="s">
        <v>32</v>
      </c>
      <c r="D54" s="450" t="s">
        <v>281</v>
      </c>
      <c r="E54" s="451" t="s">
        <v>285</v>
      </c>
      <c r="F54" s="452" t="s">
        <v>286</v>
      </c>
      <c r="G54" s="453" t="s">
        <v>224</v>
      </c>
      <c r="H54" s="454" t="s">
        <v>224</v>
      </c>
      <c r="I54" s="526" t="s">
        <v>229</v>
      </c>
      <c r="J54" s="527" t="s">
        <v>229</v>
      </c>
      <c r="K54" s="528" t="s">
        <v>284</v>
      </c>
      <c r="L54" s="562">
        <v>2.4</v>
      </c>
      <c r="M54" s="563">
        <v>12</v>
      </c>
      <c r="N54" s="564">
        <v>6.96</v>
      </c>
      <c r="O54" s="565">
        <v>10</v>
      </c>
      <c r="P54" s="553"/>
      <c r="Q54" s="599">
        <v>0.8</v>
      </c>
      <c r="R54" s="600"/>
      <c r="S54" s="601"/>
      <c r="T54" s="498"/>
    </row>
    <row r="55" spans="2:25">
      <c r="B55" s="469">
        <f t="shared" si="2"/>
        <v>51</v>
      </c>
      <c r="C55" s="470" t="s">
        <v>287</v>
      </c>
      <c r="D55" s="471" t="s">
        <v>288</v>
      </c>
      <c r="E55" s="472" t="s">
        <v>289</v>
      </c>
      <c r="F55" s="483" t="s">
        <v>287</v>
      </c>
      <c r="G55" s="484" t="s">
        <v>9</v>
      </c>
      <c r="H55" s="485"/>
      <c r="I55" s="554" t="s">
        <v>290</v>
      </c>
      <c r="J55" s="555"/>
      <c r="K55" s="577" t="s">
        <v>291</v>
      </c>
      <c r="L55" s="557"/>
      <c r="M55" s="558"/>
      <c r="N55" s="559"/>
      <c r="O55" s="560">
        <v>12</v>
      </c>
      <c r="P55" s="561">
        <f>7*10.55</f>
        <v>73.850000000000009</v>
      </c>
      <c r="Q55" s="605">
        <v>0.8</v>
      </c>
      <c r="R55" s="606">
        <f t="shared" si="1"/>
        <v>59.080000000000013</v>
      </c>
      <c r="S55" s="607">
        <f>R55*$S$2</f>
        <v>10.752560000000003</v>
      </c>
      <c r="T55" s="498"/>
    </row>
    <row r="56" spans="2:25">
      <c r="B56" s="448">
        <f t="shared" si="2"/>
        <v>52</v>
      </c>
      <c r="C56" s="449" t="s">
        <v>287</v>
      </c>
      <c r="D56" s="450" t="s">
        <v>193</v>
      </c>
      <c r="E56" s="451" t="s">
        <v>292</v>
      </c>
      <c r="F56" s="452" t="s">
        <v>193</v>
      </c>
      <c r="G56" s="453" t="s">
        <v>10</v>
      </c>
      <c r="H56" s="454"/>
      <c r="I56" s="526" t="s">
        <v>290</v>
      </c>
      <c r="J56" s="527"/>
      <c r="K56" s="528" t="s">
        <v>291</v>
      </c>
      <c r="L56" s="562"/>
      <c r="M56" s="563" t="s">
        <v>293</v>
      </c>
      <c r="N56" s="564"/>
      <c r="O56" s="565">
        <v>12</v>
      </c>
      <c r="P56" s="581">
        <f>70*30/1000</f>
        <v>2.1</v>
      </c>
      <c r="Q56" s="616">
        <v>0.8</v>
      </c>
      <c r="R56" s="617">
        <f t="shared" si="1"/>
        <v>1.6800000000000002</v>
      </c>
      <c r="S56" s="618">
        <f>R56*$S$2</f>
        <v>0.30576000000000003</v>
      </c>
      <c r="T56" s="498"/>
    </row>
    <row r="57" spans="2:25">
      <c r="B57" s="491"/>
      <c r="C57" s="492"/>
      <c r="D57" s="493"/>
      <c r="E57" s="494"/>
      <c r="F57" s="495"/>
      <c r="G57" s="496"/>
      <c r="H57" s="497"/>
      <c r="I57" s="582"/>
      <c r="J57" s="583"/>
      <c r="K57" s="584"/>
      <c r="L57" s="582"/>
      <c r="M57" s="583"/>
      <c r="N57" s="585"/>
      <c r="O57" s="586"/>
      <c r="P57" s="587"/>
      <c r="Q57" s="619"/>
      <c r="R57" s="619"/>
      <c r="S57" s="620"/>
      <c r="T57" s="498"/>
    </row>
    <row r="58" spans="2:25">
      <c r="L58" s="573">
        <f>SUM(L5:L57)</f>
        <v>226.70000000000019</v>
      </c>
      <c r="M58" s="417">
        <f>SUM(M5:M57)</f>
        <v>716</v>
      </c>
      <c r="N58" s="573"/>
      <c r="O58" s="417">
        <f>SUM(O5:O57)</f>
        <v>564</v>
      </c>
      <c r="T58" s="498"/>
    </row>
    <row r="59" spans="2:25">
      <c r="T59" s="498"/>
    </row>
    <row r="60" spans="2:25">
      <c r="T60" s="498"/>
      <c r="Y60" s="621"/>
    </row>
  </sheetData>
  <autoFilter ref="A4:AB56" xr:uid="{00000000-0009-0000-0000-000001000000}"/>
  <mergeCells count="1">
    <mergeCell ref="B1:W1"/>
  </mergeCells>
  <conditionalFormatting sqref="E5:E56">
    <cfRule type="duplicateValues" dxfId="36" priority="3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EAB8C-24F1-4967-B350-726A4EB25E95}">
  <dimension ref="A1:C20"/>
  <sheetViews>
    <sheetView workbookViewId="0"/>
  </sheetViews>
  <sheetFormatPr defaultRowHeight="15"/>
  <sheetData>
    <row r="1" spans="1:3">
      <c r="A1" t="s">
        <v>75</v>
      </c>
      <c r="B1" s="630" t="s">
        <v>76</v>
      </c>
      <c r="C1" t="s">
        <v>76</v>
      </c>
    </row>
    <row r="2" spans="1:3">
      <c r="A2" t="s">
        <v>91</v>
      </c>
      <c r="B2" s="450" t="s">
        <v>93</v>
      </c>
      <c r="C2" t="s">
        <v>93</v>
      </c>
    </row>
    <row r="3" spans="1:3">
      <c r="A3" t="s">
        <v>99</v>
      </c>
      <c r="C3" t="s">
        <v>101</v>
      </c>
    </row>
    <row r="4" spans="1:3">
      <c r="A4" t="s">
        <v>109</v>
      </c>
      <c r="C4" t="s">
        <v>163</v>
      </c>
    </row>
    <row r="5" spans="1:3">
      <c r="A5" t="s">
        <v>120</v>
      </c>
      <c r="C5" t="s">
        <v>209</v>
      </c>
    </row>
    <row r="6" spans="1:3">
      <c r="A6" t="s">
        <v>110</v>
      </c>
      <c r="C6" t="s">
        <v>225</v>
      </c>
    </row>
    <row r="7" spans="1:3">
      <c r="A7" t="s">
        <v>136</v>
      </c>
      <c r="C7" t="s">
        <v>239</v>
      </c>
    </row>
    <row r="8" spans="1:3">
      <c r="A8" t="s">
        <v>140</v>
      </c>
      <c r="C8" t="s">
        <v>272</v>
      </c>
    </row>
    <row r="9" spans="1:3">
      <c r="A9" t="s">
        <v>121</v>
      </c>
      <c r="C9" t="s">
        <v>278</v>
      </c>
    </row>
    <row r="10" spans="1:3">
      <c r="A10" t="s">
        <v>156</v>
      </c>
      <c r="C10" t="s">
        <v>281</v>
      </c>
    </row>
    <row r="11" spans="1:3">
      <c r="A11" t="s">
        <v>128</v>
      </c>
      <c r="C11" t="s">
        <v>288</v>
      </c>
    </row>
    <row r="12" spans="1:3">
      <c r="A12" t="s">
        <v>162</v>
      </c>
      <c r="C12" t="s">
        <v>193</v>
      </c>
    </row>
    <row r="13" spans="1:3">
      <c r="A13" t="s">
        <v>166</v>
      </c>
    </row>
    <row r="14" spans="1:3">
      <c r="A14" t="s">
        <v>169</v>
      </c>
    </row>
    <row r="15" spans="1:3">
      <c r="A15" t="s">
        <v>177</v>
      </c>
    </row>
    <row r="16" spans="1:3">
      <c r="A16" t="s">
        <v>184</v>
      </c>
    </row>
    <row r="17" spans="1:1">
      <c r="A17" t="s">
        <v>119</v>
      </c>
    </row>
    <row r="18" spans="1:1">
      <c r="A18" t="s">
        <v>137</v>
      </c>
    </row>
    <row r="19" spans="1:1">
      <c r="A19" t="s">
        <v>32</v>
      </c>
    </row>
    <row r="20" spans="1:1">
      <c r="A20" t="s">
        <v>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FF"/>
  </sheetPr>
  <dimension ref="B1:U15"/>
  <sheetViews>
    <sheetView workbookViewId="0">
      <pane xSplit="8" ySplit="4" topLeftCell="K14" activePane="bottomRight" state="frozen"/>
      <selection pane="topRight"/>
      <selection pane="bottomLeft"/>
      <selection pane="bottomRight" activeCell="S4" sqref="S4"/>
    </sheetView>
  </sheetViews>
  <sheetFormatPr defaultColWidth="8.7109375" defaultRowHeight="12.75" outlineLevelCol="1"/>
  <cols>
    <col min="1" max="1" width="4.140625" style="167" customWidth="1"/>
    <col min="2" max="2" width="13.85546875" style="167" customWidth="1" outlineLevel="1"/>
    <col min="3" max="3" width="10.7109375" style="168" customWidth="1" outlineLevel="1"/>
    <col min="4" max="4" width="9.7109375" style="168" customWidth="1" outlineLevel="1"/>
    <col min="5" max="7" width="12.42578125" style="167" customWidth="1" outlineLevel="1"/>
    <col min="8" max="8" width="12.28515625" style="167" customWidth="1"/>
    <col min="9" max="9" width="9.85546875" style="167" customWidth="1"/>
    <col min="10" max="10" width="12.140625" style="167" customWidth="1"/>
    <col min="11" max="11" width="20.28515625" style="167" customWidth="1"/>
    <col min="12" max="12" width="9.28515625" style="167" customWidth="1"/>
    <col min="13" max="13" width="10.28515625" style="167" customWidth="1"/>
    <col min="14" max="14" width="9.85546875" style="167" customWidth="1"/>
    <col min="15" max="15" width="10.7109375" style="167" customWidth="1" outlineLevel="1"/>
    <col min="16" max="16" width="12.140625" style="167" customWidth="1" outlineLevel="1"/>
    <col min="17" max="17" width="17.5703125" style="167" customWidth="1" outlineLevel="1"/>
    <col min="18" max="18" width="12.28515625" style="167" customWidth="1" outlineLevel="1"/>
    <col min="19" max="19" width="7.5703125" style="167" customWidth="1"/>
    <col min="20" max="20" width="10.7109375" style="167" customWidth="1"/>
    <col min="21" max="16384" width="8.7109375" style="167"/>
  </cols>
  <sheetData>
    <row r="1" spans="2:21" ht="18.75">
      <c r="B1" s="169" t="s">
        <v>1453</v>
      </c>
      <c r="H1" s="169"/>
    </row>
    <row r="2" spans="2:21" s="166" customFormat="1">
      <c r="B2" s="257" t="s">
        <v>1454</v>
      </c>
      <c r="C2" s="258" t="s">
        <v>1455</v>
      </c>
      <c r="D2" s="258" t="s">
        <v>1455</v>
      </c>
      <c r="E2" s="258" t="s">
        <v>1455</v>
      </c>
      <c r="F2" s="259" t="s">
        <v>1454</v>
      </c>
      <c r="G2" s="260" t="s">
        <v>1454</v>
      </c>
      <c r="H2" s="261" t="s">
        <v>1454</v>
      </c>
      <c r="I2" s="272" t="s">
        <v>1455</v>
      </c>
      <c r="J2" s="272" t="s">
        <v>1455</v>
      </c>
      <c r="K2" s="272" t="s">
        <v>1455</v>
      </c>
      <c r="L2" s="272" t="s">
        <v>1455</v>
      </c>
      <c r="M2" s="272" t="s">
        <v>1455</v>
      </c>
      <c r="N2" s="273" t="s">
        <v>1455</v>
      </c>
      <c r="O2" s="257" t="s">
        <v>1456</v>
      </c>
      <c r="P2" s="259" t="s">
        <v>1454</v>
      </c>
      <c r="Q2" s="259" t="s">
        <v>1454</v>
      </c>
      <c r="R2" s="259" t="s">
        <v>1454</v>
      </c>
      <c r="S2" s="259" t="s">
        <v>1454</v>
      </c>
      <c r="T2" s="259" t="s">
        <v>1456</v>
      </c>
      <c r="U2" s="260" t="s">
        <v>1456</v>
      </c>
    </row>
    <row r="3" spans="2:21" ht="38.25">
      <c r="B3" s="262" t="s">
        <v>1457</v>
      </c>
      <c r="C3" s="263" t="s">
        <v>1458</v>
      </c>
      <c r="D3" s="263" t="s">
        <v>1459</v>
      </c>
      <c r="E3" s="264" t="s">
        <v>1460</v>
      </c>
      <c r="F3" s="265" t="s">
        <v>1461</v>
      </c>
      <c r="G3" s="266" t="s">
        <v>1462</v>
      </c>
      <c r="H3" s="267" t="s">
        <v>1463</v>
      </c>
      <c r="I3" s="274" t="s">
        <v>87</v>
      </c>
      <c r="J3" s="274" t="s">
        <v>59</v>
      </c>
      <c r="K3" s="274" t="s">
        <v>1464</v>
      </c>
      <c r="L3" s="274" t="s">
        <v>1465</v>
      </c>
      <c r="M3" s="274" t="s">
        <v>1466</v>
      </c>
      <c r="N3" s="275" t="s">
        <v>1467</v>
      </c>
      <c r="O3" s="276" t="s">
        <v>1468</v>
      </c>
      <c r="P3" s="277" t="s">
        <v>1469</v>
      </c>
      <c r="Q3" s="277" t="s">
        <v>1470</v>
      </c>
      <c r="R3" s="277" t="s">
        <v>1471</v>
      </c>
      <c r="S3" s="277" t="s">
        <v>1472</v>
      </c>
      <c r="T3" s="265" t="s">
        <v>1473</v>
      </c>
      <c r="U3" s="266" t="s">
        <v>1474</v>
      </c>
    </row>
    <row r="4" spans="2:21">
      <c r="B4" s="177" t="s">
        <v>1475</v>
      </c>
      <c r="C4" s="178">
        <v>45078</v>
      </c>
      <c r="D4" s="179">
        <v>0.41666666666666702</v>
      </c>
      <c r="E4" s="180" t="s">
        <v>1476</v>
      </c>
      <c r="F4" s="181">
        <v>45097</v>
      </c>
      <c r="G4" s="182">
        <v>0.625</v>
      </c>
      <c r="H4" s="268" t="s">
        <v>692</v>
      </c>
      <c r="I4" s="278" t="s">
        <v>81</v>
      </c>
      <c r="J4" s="278" t="s">
        <v>627</v>
      </c>
      <c r="K4" s="278" t="s">
        <v>1477</v>
      </c>
      <c r="L4" s="279" t="s">
        <v>366</v>
      </c>
      <c r="M4" s="279">
        <v>4</v>
      </c>
      <c r="N4" s="280" t="s">
        <v>233</v>
      </c>
      <c r="O4" s="281" t="s">
        <v>82</v>
      </c>
      <c r="P4" s="195"/>
      <c r="Q4" s="195"/>
      <c r="R4" s="195"/>
      <c r="S4" s="195">
        <v>1</v>
      </c>
      <c r="T4" s="181"/>
      <c r="U4" s="182"/>
    </row>
    <row r="5" spans="2:21">
      <c r="B5" s="177" t="s">
        <v>1478</v>
      </c>
      <c r="C5" s="178">
        <v>45078</v>
      </c>
      <c r="D5" s="179">
        <v>0.4375</v>
      </c>
      <c r="E5" s="180" t="s">
        <v>1479</v>
      </c>
      <c r="F5" s="181">
        <v>45098</v>
      </c>
      <c r="G5" s="182">
        <v>0.66666666666666696</v>
      </c>
      <c r="H5" s="268" t="s">
        <v>692</v>
      </c>
      <c r="I5" s="278" t="s">
        <v>81</v>
      </c>
      <c r="J5" s="278" t="s">
        <v>627</v>
      </c>
      <c r="K5" s="278" t="s">
        <v>1480</v>
      </c>
      <c r="L5" s="279" t="s">
        <v>427</v>
      </c>
      <c r="M5" s="279">
        <v>4</v>
      </c>
      <c r="N5" s="280" t="s">
        <v>233</v>
      </c>
      <c r="O5" s="281" t="s">
        <v>1481</v>
      </c>
      <c r="P5" s="195"/>
      <c r="Q5" s="195"/>
      <c r="R5" s="195"/>
      <c r="S5" s="195">
        <v>1</v>
      </c>
      <c r="T5" s="181"/>
      <c r="U5" s="182"/>
    </row>
    <row r="6" spans="2:21">
      <c r="B6" s="177" t="s">
        <v>1482</v>
      </c>
      <c r="C6" s="178">
        <v>45078</v>
      </c>
      <c r="D6" s="179">
        <v>0.45138888888888901</v>
      </c>
      <c r="E6" s="180" t="s">
        <v>1483</v>
      </c>
      <c r="F6" s="181">
        <v>45099</v>
      </c>
      <c r="G6" s="182">
        <v>0.70833333333333304</v>
      </c>
      <c r="H6" s="268" t="s">
        <v>692</v>
      </c>
      <c r="I6" s="278" t="s">
        <v>81</v>
      </c>
      <c r="J6" s="278" t="s">
        <v>627</v>
      </c>
      <c r="K6" s="278" t="s">
        <v>1484</v>
      </c>
      <c r="L6" s="279" t="s">
        <v>461</v>
      </c>
      <c r="M6" s="279">
        <v>4</v>
      </c>
      <c r="N6" s="280" t="s">
        <v>233</v>
      </c>
      <c r="O6" s="281" t="s">
        <v>98</v>
      </c>
      <c r="P6" s="195"/>
      <c r="Q6" s="195"/>
      <c r="R6" s="195"/>
      <c r="S6" s="195">
        <v>1</v>
      </c>
      <c r="T6" s="181"/>
      <c r="U6" s="182"/>
    </row>
    <row r="7" spans="2:21">
      <c r="B7" s="177" t="s">
        <v>1485</v>
      </c>
      <c r="C7" s="178">
        <v>45078</v>
      </c>
      <c r="D7" s="179">
        <v>0.45833333333333298</v>
      </c>
      <c r="E7" s="180" t="s">
        <v>1486</v>
      </c>
      <c r="F7" s="181">
        <v>45100</v>
      </c>
      <c r="G7" s="182">
        <v>0.75</v>
      </c>
      <c r="H7" s="268" t="s">
        <v>692</v>
      </c>
      <c r="I7" s="278" t="s">
        <v>81</v>
      </c>
      <c r="J7" s="278" t="s">
        <v>627</v>
      </c>
      <c r="K7" s="278" t="s">
        <v>1487</v>
      </c>
      <c r="L7" s="279" t="s">
        <v>467</v>
      </c>
      <c r="M7" s="279">
        <v>4</v>
      </c>
      <c r="N7" s="280" t="s">
        <v>233</v>
      </c>
      <c r="O7" s="281" t="s">
        <v>108</v>
      </c>
      <c r="P7" s="195"/>
      <c r="Q7" s="195"/>
      <c r="R7" s="195"/>
      <c r="S7" s="195">
        <v>1</v>
      </c>
      <c r="T7" s="181"/>
      <c r="U7" s="182"/>
    </row>
    <row r="8" spans="2:21">
      <c r="B8" s="184" t="s">
        <v>1488</v>
      </c>
      <c r="C8" s="185">
        <v>45078</v>
      </c>
      <c r="D8" s="269">
        <v>0.47916666666666702</v>
      </c>
      <c r="E8" s="186" t="s">
        <v>1489</v>
      </c>
      <c r="F8" s="187">
        <v>45101</v>
      </c>
      <c r="G8" s="270">
        <v>0.79166666666666696</v>
      </c>
      <c r="H8" s="271" t="s">
        <v>692</v>
      </c>
      <c r="I8" s="282" t="s">
        <v>81</v>
      </c>
      <c r="J8" s="282" t="s">
        <v>627</v>
      </c>
      <c r="K8" s="282" t="s">
        <v>1490</v>
      </c>
      <c r="L8" s="283" t="s">
        <v>693</v>
      </c>
      <c r="M8" s="283">
        <v>4</v>
      </c>
      <c r="N8" s="284" t="s">
        <v>233</v>
      </c>
      <c r="O8" s="285" t="s">
        <v>1491</v>
      </c>
      <c r="P8" s="199"/>
      <c r="Q8" s="199"/>
      <c r="R8" s="199"/>
      <c r="S8" s="199">
        <v>1</v>
      </c>
      <c r="T8" s="187"/>
      <c r="U8" s="270"/>
    </row>
    <row r="10" spans="2:21">
      <c r="B10" s="167" t="s">
        <v>1492</v>
      </c>
      <c r="H10" s="167" t="s">
        <v>1493</v>
      </c>
    </row>
    <row r="11" spans="2:21">
      <c r="O11" s="167" t="s">
        <v>82</v>
      </c>
    </row>
    <row r="12" spans="2:21">
      <c r="O12" s="167" t="s">
        <v>1481</v>
      </c>
    </row>
    <row r="13" spans="2:21">
      <c r="O13" s="167" t="s">
        <v>98</v>
      </c>
    </row>
    <row r="14" spans="2:21">
      <c r="O14" s="167" t="s">
        <v>108</v>
      </c>
    </row>
    <row r="15" spans="2:21">
      <c r="O15" s="167" t="s">
        <v>1491</v>
      </c>
    </row>
  </sheetData>
  <conditionalFormatting sqref="B1">
    <cfRule type="duplicateValues" dxfId="35" priority="1"/>
  </conditionalFormatting>
  <conditionalFormatting sqref="H1">
    <cfRule type="duplicateValues" dxfId="34" priority="2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B1:T470"/>
  <sheetViews>
    <sheetView zoomScale="90" zoomScaleNormal="90" workbookViewId="0">
      <pane xSplit="7" ySplit="6" topLeftCell="H7" activePane="bottomRight" state="frozen"/>
      <selection pane="topRight"/>
      <selection pane="bottomLeft"/>
      <selection pane="bottomRight" activeCell="G23" sqref="G23"/>
    </sheetView>
  </sheetViews>
  <sheetFormatPr defaultColWidth="9" defaultRowHeight="15"/>
  <cols>
    <col min="1" max="1" width="2.140625" customWidth="1"/>
    <col min="2" max="2" width="6.140625" customWidth="1"/>
    <col min="3" max="3" width="12" customWidth="1"/>
    <col min="4" max="4" width="13.28515625" customWidth="1"/>
    <col min="5" max="5" width="18.5703125" customWidth="1"/>
    <col min="6" max="6" width="25.7109375" customWidth="1"/>
    <col min="7" max="7" width="18.140625" customWidth="1"/>
    <col min="9" max="9" width="9.85546875" customWidth="1"/>
    <col min="11" max="11" width="16" customWidth="1"/>
    <col min="12" max="12" width="12.28515625" customWidth="1"/>
    <col min="13" max="14" width="11.5703125" customWidth="1"/>
    <col min="16" max="16" width="12.7109375" customWidth="1"/>
    <col min="17" max="17" width="14.28515625" customWidth="1"/>
  </cols>
  <sheetData>
    <row r="1" spans="2:20" ht="8.1" hidden="1" customHeight="1"/>
    <row r="2" spans="2:20" ht="18.75" hidden="1">
      <c r="B2" s="169" t="s">
        <v>294</v>
      </c>
      <c r="C2" s="286"/>
      <c r="D2" s="287"/>
      <c r="E2" s="286"/>
      <c r="F2" s="286"/>
      <c r="G2" s="286"/>
      <c r="H2" s="288"/>
      <c r="I2" s="201"/>
      <c r="J2" s="286"/>
      <c r="K2" s="296"/>
      <c r="L2" s="297"/>
      <c r="M2" s="201"/>
      <c r="N2" s="201"/>
      <c r="O2" s="298"/>
      <c r="P2" s="298"/>
      <c r="Q2" s="287"/>
    </row>
    <row r="3" spans="2:20">
      <c r="B3" s="684" t="s">
        <v>295</v>
      </c>
      <c r="C3" s="685"/>
      <c r="D3" s="685"/>
      <c r="E3" s="685"/>
      <c r="F3" s="685"/>
      <c r="G3" s="685"/>
      <c r="H3" s="685"/>
      <c r="I3" s="685"/>
      <c r="J3" s="685"/>
      <c r="K3" s="299" t="s">
        <v>296</v>
      </c>
      <c r="L3" s="300"/>
      <c r="M3" s="301"/>
      <c r="N3" s="301"/>
      <c r="O3" s="301"/>
      <c r="P3" s="300"/>
      <c r="Q3" s="317"/>
    </row>
    <row r="4" spans="2:20" ht="25.5">
      <c r="B4" s="289" t="s">
        <v>297</v>
      </c>
      <c r="C4" s="174" t="s">
        <v>298</v>
      </c>
      <c r="D4" s="191" t="s">
        <v>299</v>
      </c>
      <c r="E4" s="191" t="s">
        <v>300</v>
      </c>
      <c r="F4" s="191" t="s">
        <v>106</v>
      </c>
      <c r="G4" s="191" t="s">
        <v>301</v>
      </c>
      <c r="H4" s="191" t="s">
        <v>302</v>
      </c>
      <c r="I4" s="302" t="s">
        <v>303</v>
      </c>
      <c r="J4" s="175" t="s">
        <v>304</v>
      </c>
      <c r="K4" s="303" t="s">
        <v>305</v>
      </c>
      <c r="L4" s="304" t="s">
        <v>306</v>
      </c>
      <c r="M4" s="305" t="s">
        <v>307</v>
      </c>
      <c r="N4" s="306" t="s">
        <v>308</v>
      </c>
      <c r="O4" s="305" t="s">
        <v>309</v>
      </c>
      <c r="P4" s="307" t="s">
        <v>310</v>
      </c>
      <c r="Q4" s="318" t="s">
        <v>311</v>
      </c>
    </row>
    <row r="5" spans="2:20">
      <c r="B5" s="290" t="e">
        <f t="shared" ref="B5:B24" si="0">B4+1</f>
        <v>#VALUE!</v>
      </c>
      <c r="C5" s="291" t="s">
        <v>312</v>
      </c>
      <c r="D5" s="292" t="s">
        <v>97</v>
      </c>
      <c r="E5" s="292" t="s">
        <v>313</v>
      </c>
      <c r="F5" s="292" t="s">
        <v>314</v>
      </c>
      <c r="G5" s="292" t="s">
        <v>315</v>
      </c>
      <c r="H5" s="291" t="s">
        <v>316</v>
      </c>
      <c r="I5" s="308">
        <v>1</v>
      </c>
      <c r="J5" s="309" t="s">
        <v>233</v>
      </c>
      <c r="K5" s="310" t="s">
        <v>97</v>
      </c>
      <c r="L5" s="311">
        <v>42493</v>
      </c>
      <c r="M5" s="312">
        <v>42613</v>
      </c>
      <c r="N5" s="313">
        <v>42733</v>
      </c>
      <c r="O5" s="314">
        <v>100</v>
      </c>
      <c r="P5" s="315">
        <v>1000000</v>
      </c>
      <c r="Q5" s="319" t="str">
        <f>IF(AE5=$AE$3,"DEVELOPMENT",IF(AE5&lt;P5,"MASS PRO","RUNNING OGS"))</f>
        <v>DEVELOPMENT</v>
      </c>
    </row>
    <row r="6" spans="2:20">
      <c r="B6" s="290" t="e">
        <f t="shared" si="0"/>
        <v>#VALUE!</v>
      </c>
      <c r="C6" s="291" t="s">
        <v>317</v>
      </c>
      <c r="D6" s="292" t="s">
        <v>97</v>
      </c>
      <c r="E6" s="292" t="s">
        <v>313</v>
      </c>
      <c r="F6" s="292" t="s">
        <v>318</v>
      </c>
      <c r="G6" s="292" t="s">
        <v>319</v>
      </c>
      <c r="H6" s="291" t="s">
        <v>316</v>
      </c>
      <c r="I6" s="308">
        <v>2</v>
      </c>
      <c r="J6" s="309" t="s">
        <v>233</v>
      </c>
      <c r="K6" s="310" t="s">
        <v>97</v>
      </c>
      <c r="L6" s="311">
        <v>42600</v>
      </c>
      <c r="M6" s="312">
        <v>42720</v>
      </c>
      <c r="N6" s="313">
        <v>42900</v>
      </c>
      <c r="O6" s="314">
        <v>100</v>
      </c>
      <c r="P6" s="315">
        <v>1000000</v>
      </c>
      <c r="Q6" s="319" t="s">
        <v>320</v>
      </c>
    </row>
    <row r="7" spans="2:20">
      <c r="B7" s="290" t="e">
        <f t="shared" si="0"/>
        <v>#VALUE!</v>
      </c>
      <c r="C7" s="291" t="s">
        <v>321</v>
      </c>
      <c r="D7" s="292" t="s">
        <v>97</v>
      </c>
      <c r="E7" s="292" t="s">
        <v>313</v>
      </c>
      <c r="F7" s="292" t="s">
        <v>322</v>
      </c>
      <c r="G7" s="292" t="s">
        <v>323</v>
      </c>
      <c r="H7" s="291" t="s">
        <v>316</v>
      </c>
      <c r="I7" s="308">
        <v>2</v>
      </c>
      <c r="J7" s="309" t="s">
        <v>233</v>
      </c>
      <c r="K7" s="310" t="s">
        <v>97</v>
      </c>
      <c r="L7" s="311">
        <v>42600</v>
      </c>
      <c r="M7" s="312">
        <v>42720</v>
      </c>
      <c r="N7" s="313">
        <v>42900</v>
      </c>
      <c r="O7" s="314">
        <v>100</v>
      </c>
      <c r="P7" s="315">
        <v>1000000</v>
      </c>
      <c r="Q7" s="319" t="str">
        <f t="shared" ref="Q7:Q17" si="1">IF(AE7&lt;P7,"MASS PRO","RUNNING OGS")</f>
        <v>MASS PRO</v>
      </c>
    </row>
    <row r="8" spans="2:20">
      <c r="B8" s="290" t="e">
        <f t="shared" si="0"/>
        <v>#VALUE!</v>
      </c>
      <c r="C8" s="293" t="s">
        <v>324</v>
      </c>
      <c r="D8" s="292" t="s">
        <v>97</v>
      </c>
      <c r="E8" s="292" t="s">
        <v>325</v>
      </c>
      <c r="F8" s="292" t="s">
        <v>326</v>
      </c>
      <c r="G8" s="292" t="s">
        <v>327</v>
      </c>
      <c r="H8" s="291" t="s">
        <v>316</v>
      </c>
      <c r="I8" s="308">
        <v>4</v>
      </c>
      <c r="J8" s="316" t="s">
        <v>233</v>
      </c>
      <c r="K8" s="310" t="s">
        <v>97</v>
      </c>
      <c r="L8" s="311">
        <v>42629</v>
      </c>
      <c r="M8" s="312">
        <v>42749</v>
      </c>
      <c r="N8" s="313">
        <v>42929</v>
      </c>
      <c r="O8" s="314">
        <v>100</v>
      </c>
      <c r="P8" s="315">
        <v>1000000</v>
      </c>
      <c r="Q8" s="319" t="str">
        <f t="shared" si="1"/>
        <v>MASS PRO</v>
      </c>
      <c r="T8" s="291"/>
    </row>
    <row r="9" spans="2:20">
      <c r="B9" s="290" t="e">
        <f t="shared" si="0"/>
        <v>#VALUE!</v>
      </c>
      <c r="C9" s="291" t="s">
        <v>328</v>
      </c>
      <c r="D9" s="292" t="s">
        <v>97</v>
      </c>
      <c r="E9" s="292" t="s">
        <v>329</v>
      </c>
      <c r="F9" s="292" t="s">
        <v>330</v>
      </c>
      <c r="G9" s="292" t="s">
        <v>331</v>
      </c>
      <c r="H9" s="291" t="s">
        <v>316</v>
      </c>
      <c r="I9" s="308">
        <v>2</v>
      </c>
      <c r="J9" s="309" t="s">
        <v>233</v>
      </c>
      <c r="K9" s="310" t="s">
        <v>97</v>
      </c>
      <c r="L9" s="311">
        <v>42726</v>
      </c>
      <c r="M9" s="312">
        <v>42846</v>
      </c>
      <c r="N9" s="313">
        <v>43026</v>
      </c>
      <c r="O9" s="314">
        <v>100</v>
      </c>
      <c r="P9" s="315">
        <v>1000000</v>
      </c>
      <c r="Q9" s="319" t="str">
        <f t="shared" si="1"/>
        <v>MASS PRO</v>
      </c>
    </row>
    <row r="10" spans="2:20">
      <c r="B10" s="290" t="e">
        <f t="shared" si="0"/>
        <v>#VALUE!</v>
      </c>
      <c r="C10" s="291" t="s">
        <v>332</v>
      </c>
      <c r="D10" s="292" t="s">
        <v>97</v>
      </c>
      <c r="E10" s="292" t="s">
        <v>333</v>
      </c>
      <c r="F10" s="292" t="s">
        <v>334</v>
      </c>
      <c r="G10" s="292" t="s">
        <v>335</v>
      </c>
      <c r="H10" s="291" t="s">
        <v>316</v>
      </c>
      <c r="I10" s="308">
        <v>2</v>
      </c>
      <c r="J10" s="309" t="s">
        <v>233</v>
      </c>
      <c r="K10" s="310" t="s">
        <v>97</v>
      </c>
      <c r="L10" s="311">
        <v>42823</v>
      </c>
      <c r="M10" s="312">
        <v>42943</v>
      </c>
      <c r="N10" s="313">
        <v>42990</v>
      </c>
      <c r="O10" s="314">
        <v>100</v>
      </c>
      <c r="P10" s="315">
        <v>1000000</v>
      </c>
      <c r="Q10" s="319" t="str">
        <f t="shared" si="1"/>
        <v>MASS PRO</v>
      </c>
    </row>
    <row r="11" spans="2:20">
      <c r="B11" s="290" t="e">
        <f t="shared" si="0"/>
        <v>#VALUE!</v>
      </c>
      <c r="C11" s="291" t="s">
        <v>336</v>
      </c>
      <c r="D11" s="292" t="s">
        <v>97</v>
      </c>
      <c r="E11" s="292" t="s">
        <v>333</v>
      </c>
      <c r="F11" s="294" t="s">
        <v>337</v>
      </c>
      <c r="G11" s="294" t="s">
        <v>338</v>
      </c>
      <c r="H11" s="291" t="s">
        <v>316</v>
      </c>
      <c r="I11" s="308">
        <v>2</v>
      </c>
      <c r="J11" s="309" t="s">
        <v>233</v>
      </c>
      <c r="K11" s="310" t="s">
        <v>97</v>
      </c>
      <c r="L11" s="311">
        <v>42823</v>
      </c>
      <c r="M11" s="312">
        <v>42943</v>
      </c>
      <c r="N11" s="313">
        <v>42996</v>
      </c>
      <c r="O11" s="314">
        <v>100</v>
      </c>
      <c r="P11" s="315">
        <v>1000000</v>
      </c>
      <c r="Q11" s="319" t="str">
        <f t="shared" si="1"/>
        <v>MASS PRO</v>
      </c>
    </row>
    <row r="12" spans="2:20">
      <c r="B12" s="290" t="e">
        <f t="shared" si="0"/>
        <v>#VALUE!</v>
      </c>
      <c r="C12" s="291" t="s">
        <v>339</v>
      </c>
      <c r="D12" s="292" t="s">
        <v>97</v>
      </c>
      <c r="E12" s="292" t="s">
        <v>333</v>
      </c>
      <c r="F12" s="294" t="s">
        <v>340</v>
      </c>
      <c r="G12" s="294" t="s">
        <v>341</v>
      </c>
      <c r="H12" s="291" t="s">
        <v>316</v>
      </c>
      <c r="I12" s="308">
        <v>2</v>
      </c>
      <c r="J12" s="309" t="s">
        <v>233</v>
      </c>
      <c r="K12" s="310" t="s">
        <v>97</v>
      </c>
      <c r="L12" s="311">
        <v>42823</v>
      </c>
      <c r="M12" s="312">
        <v>42943</v>
      </c>
      <c r="N12" s="313">
        <v>42991</v>
      </c>
      <c r="O12" s="314">
        <v>100</v>
      </c>
      <c r="P12" s="315">
        <v>1000000</v>
      </c>
      <c r="Q12" s="319" t="str">
        <f t="shared" si="1"/>
        <v>MASS PRO</v>
      </c>
    </row>
    <row r="13" spans="2:20">
      <c r="B13" s="290" t="e">
        <f t="shared" si="0"/>
        <v>#VALUE!</v>
      </c>
      <c r="C13" s="291" t="s">
        <v>342</v>
      </c>
      <c r="D13" s="292" t="s">
        <v>97</v>
      </c>
      <c r="E13" s="292" t="s">
        <v>333</v>
      </c>
      <c r="F13" s="292" t="s">
        <v>343</v>
      </c>
      <c r="G13" s="292" t="s">
        <v>344</v>
      </c>
      <c r="H13" s="291" t="s">
        <v>316</v>
      </c>
      <c r="I13" s="308">
        <v>4</v>
      </c>
      <c r="J13" s="309" t="s">
        <v>233</v>
      </c>
      <c r="K13" s="310" t="s">
        <v>97</v>
      </c>
      <c r="L13" s="311">
        <v>42823</v>
      </c>
      <c r="M13" s="312">
        <v>42943</v>
      </c>
      <c r="N13" s="313">
        <v>42990</v>
      </c>
      <c r="O13" s="314">
        <v>100</v>
      </c>
      <c r="P13" s="315">
        <v>1000000</v>
      </c>
      <c r="Q13" s="319" t="str">
        <f t="shared" si="1"/>
        <v>MASS PRO</v>
      </c>
    </row>
    <row r="14" spans="2:20">
      <c r="B14" s="290" t="e">
        <f t="shared" si="0"/>
        <v>#VALUE!</v>
      </c>
      <c r="C14" s="291" t="s">
        <v>345</v>
      </c>
      <c r="D14" s="292" t="s">
        <v>97</v>
      </c>
      <c r="E14" s="292" t="s">
        <v>333</v>
      </c>
      <c r="F14" s="292" t="s">
        <v>346</v>
      </c>
      <c r="G14" s="292" t="s">
        <v>347</v>
      </c>
      <c r="H14" s="291" t="s">
        <v>316</v>
      </c>
      <c r="I14" s="308">
        <v>4</v>
      </c>
      <c r="J14" s="309" t="s">
        <v>233</v>
      </c>
      <c r="K14" s="310" t="s">
        <v>97</v>
      </c>
      <c r="L14" s="311">
        <v>42823</v>
      </c>
      <c r="M14" s="312">
        <v>42943</v>
      </c>
      <c r="N14" s="313">
        <v>42990</v>
      </c>
      <c r="O14" s="314">
        <v>100</v>
      </c>
      <c r="P14" s="315">
        <v>1000000</v>
      </c>
      <c r="Q14" s="319" t="str">
        <f t="shared" si="1"/>
        <v>MASS PRO</v>
      </c>
    </row>
    <row r="15" spans="2:20">
      <c r="B15" s="290" t="e">
        <f t="shared" si="0"/>
        <v>#VALUE!</v>
      </c>
      <c r="C15" s="291" t="s">
        <v>348</v>
      </c>
      <c r="D15" s="292" t="s">
        <v>97</v>
      </c>
      <c r="E15" s="292" t="s">
        <v>333</v>
      </c>
      <c r="F15" s="292" t="s">
        <v>349</v>
      </c>
      <c r="G15" s="292" t="s">
        <v>350</v>
      </c>
      <c r="H15" s="291" t="s">
        <v>316</v>
      </c>
      <c r="I15" s="308">
        <v>2</v>
      </c>
      <c r="J15" s="309" t="s">
        <v>233</v>
      </c>
      <c r="K15" s="310" t="s">
        <v>97</v>
      </c>
      <c r="L15" s="311">
        <v>42823</v>
      </c>
      <c r="M15" s="312">
        <v>42943</v>
      </c>
      <c r="N15" s="313">
        <v>42990</v>
      </c>
      <c r="O15" s="314">
        <v>100</v>
      </c>
      <c r="P15" s="315">
        <v>1000000</v>
      </c>
      <c r="Q15" s="319" t="str">
        <f t="shared" si="1"/>
        <v>MASS PRO</v>
      </c>
    </row>
    <row r="16" spans="2:20">
      <c r="B16" s="290" t="e">
        <f t="shared" si="0"/>
        <v>#VALUE!</v>
      </c>
      <c r="C16" s="293" t="s">
        <v>351</v>
      </c>
      <c r="D16" s="292" t="s">
        <v>97</v>
      </c>
      <c r="E16" s="292" t="s">
        <v>333</v>
      </c>
      <c r="F16" s="292" t="s">
        <v>352</v>
      </c>
      <c r="G16" s="292" t="s">
        <v>353</v>
      </c>
      <c r="H16" s="291" t="s">
        <v>316</v>
      </c>
      <c r="I16" s="308">
        <v>4</v>
      </c>
      <c r="J16" s="316" t="s">
        <v>233</v>
      </c>
      <c r="K16" s="310" t="s">
        <v>97</v>
      </c>
      <c r="L16" s="311">
        <v>42823</v>
      </c>
      <c r="M16" s="312">
        <v>42943</v>
      </c>
      <c r="N16" s="313">
        <v>42990</v>
      </c>
      <c r="O16" s="314">
        <v>100</v>
      </c>
      <c r="P16" s="315">
        <v>1000000</v>
      </c>
      <c r="Q16" s="319" t="str">
        <f t="shared" si="1"/>
        <v>MASS PRO</v>
      </c>
    </row>
    <row r="17" spans="2:17">
      <c r="B17" s="290" t="e">
        <f t="shared" si="0"/>
        <v>#VALUE!</v>
      </c>
      <c r="C17" s="293" t="s">
        <v>354</v>
      </c>
      <c r="D17" s="292" t="s">
        <v>97</v>
      </c>
      <c r="E17" s="292" t="s">
        <v>355</v>
      </c>
      <c r="F17" s="292" t="s">
        <v>356</v>
      </c>
      <c r="G17" s="292" t="s">
        <v>357</v>
      </c>
      <c r="H17" s="291" t="s">
        <v>316</v>
      </c>
      <c r="I17" s="308">
        <v>4</v>
      </c>
      <c r="J17" s="316" t="s">
        <v>233</v>
      </c>
      <c r="K17" s="310" t="s">
        <v>97</v>
      </c>
      <c r="L17" s="311">
        <v>42823</v>
      </c>
      <c r="M17" s="312">
        <v>42943</v>
      </c>
      <c r="N17" s="313">
        <v>42992</v>
      </c>
      <c r="O17" s="314">
        <v>100</v>
      </c>
      <c r="P17" s="315">
        <v>1000000</v>
      </c>
      <c r="Q17" s="319" t="str">
        <f t="shared" si="1"/>
        <v>MASS PRO</v>
      </c>
    </row>
    <row r="18" spans="2:17">
      <c r="B18" s="290" t="e">
        <f t="shared" si="0"/>
        <v>#VALUE!</v>
      </c>
      <c r="C18" s="291" t="s">
        <v>358</v>
      </c>
      <c r="D18" s="292" t="s">
        <v>97</v>
      </c>
      <c r="E18" s="292" t="s">
        <v>359</v>
      </c>
      <c r="F18" s="292" t="s">
        <v>360</v>
      </c>
      <c r="G18" s="292" t="s">
        <v>361</v>
      </c>
      <c r="H18" s="291" t="s">
        <v>316</v>
      </c>
      <c r="I18" s="308">
        <v>2</v>
      </c>
      <c r="J18" s="309" t="s">
        <v>233</v>
      </c>
      <c r="K18" s="310" t="s">
        <v>97</v>
      </c>
      <c r="L18" s="311">
        <v>43299</v>
      </c>
      <c r="M18" s="312">
        <v>43419</v>
      </c>
      <c r="N18" s="313">
        <v>43530</v>
      </c>
      <c r="O18" s="314">
        <v>100</v>
      </c>
      <c r="P18" s="315">
        <v>1500000</v>
      </c>
      <c r="Q18" s="319" t="str">
        <f>IF(AE18=$AE$3,"DEVELOPMENT",IF(AE18&lt;P18,"MASS PRO","RUNNING OGS"))</f>
        <v>DEVELOPMENT</v>
      </c>
    </row>
    <row r="19" spans="2:17">
      <c r="B19" s="290" t="e">
        <f t="shared" si="0"/>
        <v>#VALUE!</v>
      </c>
      <c r="C19" s="293" t="s">
        <v>362</v>
      </c>
      <c r="D19" s="292" t="s">
        <v>148</v>
      </c>
      <c r="E19" s="292" t="s">
        <v>363</v>
      </c>
      <c r="F19" s="292" t="s">
        <v>364</v>
      </c>
      <c r="G19" s="292" t="s">
        <v>365</v>
      </c>
      <c r="H19" s="291" t="s">
        <v>366</v>
      </c>
      <c r="I19" s="308">
        <v>16</v>
      </c>
      <c r="J19" s="316" t="s">
        <v>226</v>
      </c>
      <c r="K19" s="310" t="s">
        <v>367</v>
      </c>
      <c r="L19" s="311">
        <v>44218</v>
      </c>
      <c r="M19" s="312">
        <v>44218</v>
      </c>
      <c r="N19" s="313">
        <v>44410</v>
      </c>
      <c r="O19" s="314">
        <v>0</v>
      </c>
      <c r="P19" s="315">
        <v>500000</v>
      </c>
      <c r="Q19" s="319" t="s">
        <v>368</v>
      </c>
    </row>
    <row r="20" spans="2:17">
      <c r="B20" s="290" t="e">
        <f t="shared" si="0"/>
        <v>#VALUE!</v>
      </c>
      <c r="C20" s="293" t="s">
        <v>369</v>
      </c>
      <c r="D20" s="292" t="s">
        <v>148</v>
      </c>
      <c r="E20" s="292" t="s">
        <v>370</v>
      </c>
      <c r="F20" s="292" t="s">
        <v>371</v>
      </c>
      <c r="G20" s="292" t="s">
        <v>372</v>
      </c>
      <c r="H20" s="291"/>
      <c r="I20" s="308">
        <v>2</v>
      </c>
      <c r="J20" s="316" t="s">
        <v>233</v>
      </c>
      <c r="K20" s="310" t="s">
        <v>373</v>
      </c>
      <c r="L20" s="311">
        <v>44529</v>
      </c>
      <c r="M20" s="312">
        <v>44529</v>
      </c>
      <c r="N20" s="313" t="s">
        <v>374</v>
      </c>
      <c r="O20" s="314">
        <v>0</v>
      </c>
      <c r="P20" s="315">
        <v>1000000</v>
      </c>
      <c r="Q20" s="319" t="s">
        <v>368</v>
      </c>
    </row>
    <row r="21" spans="2:17">
      <c r="B21" s="290" t="e">
        <f t="shared" si="0"/>
        <v>#VALUE!</v>
      </c>
      <c r="C21" s="291" t="s">
        <v>375</v>
      </c>
      <c r="D21" s="292" t="s">
        <v>155</v>
      </c>
      <c r="E21" s="292" t="s">
        <v>376</v>
      </c>
      <c r="F21" s="292" t="s">
        <v>377</v>
      </c>
      <c r="G21" s="292" t="s">
        <v>378</v>
      </c>
      <c r="H21" s="291" t="s">
        <v>379</v>
      </c>
      <c r="I21" s="308">
        <v>1</v>
      </c>
      <c r="J21" s="309" t="s">
        <v>233</v>
      </c>
      <c r="K21" s="310" t="s">
        <v>373</v>
      </c>
      <c r="L21" s="311">
        <v>43048</v>
      </c>
      <c r="M21" s="312">
        <v>43048</v>
      </c>
      <c r="N21" s="313">
        <v>43054</v>
      </c>
      <c r="O21" s="314">
        <v>0</v>
      </c>
      <c r="P21" s="315">
        <v>1000000</v>
      </c>
      <c r="Q21" s="319" t="str">
        <f t="shared" ref="Q21:Q31" si="2">IF(AE21=$AE$3,"DEVELOPMENT",IF(AE21&lt;P21,"MASS PRO","RUNNING OGS"))</f>
        <v>DEVELOPMENT</v>
      </c>
    </row>
    <row r="22" spans="2:17">
      <c r="B22" s="290" t="e">
        <f t="shared" si="0"/>
        <v>#VALUE!</v>
      </c>
      <c r="C22" s="291" t="s">
        <v>380</v>
      </c>
      <c r="D22" s="292" t="s">
        <v>155</v>
      </c>
      <c r="E22" s="292" t="s">
        <v>376</v>
      </c>
      <c r="F22" s="292" t="s">
        <v>381</v>
      </c>
      <c r="G22" s="292" t="s">
        <v>382</v>
      </c>
      <c r="H22" s="291" t="s">
        <v>379</v>
      </c>
      <c r="I22" s="308">
        <v>1</v>
      </c>
      <c r="J22" s="309" t="s">
        <v>233</v>
      </c>
      <c r="K22" s="310" t="s">
        <v>373</v>
      </c>
      <c r="L22" s="311" t="s">
        <v>383</v>
      </c>
      <c r="M22" s="312">
        <v>43048</v>
      </c>
      <c r="N22" s="313">
        <v>43054</v>
      </c>
      <c r="O22" s="314">
        <v>0</v>
      </c>
      <c r="P22" s="315">
        <v>1000000</v>
      </c>
      <c r="Q22" s="319" t="str">
        <f t="shared" si="2"/>
        <v>DEVELOPMENT</v>
      </c>
    </row>
    <row r="23" spans="2:17">
      <c r="B23" s="290" t="e">
        <f t="shared" si="0"/>
        <v>#VALUE!</v>
      </c>
      <c r="C23" s="291" t="s">
        <v>384</v>
      </c>
      <c r="D23" s="292" t="s">
        <v>155</v>
      </c>
      <c r="E23" s="292" t="s">
        <v>376</v>
      </c>
      <c r="F23" s="292" t="s">
        <v>385</v>
      </c>
      <c r="G23" s="292" t="s">
        <v>386</v>
      </c>
      <c r="H23" s="291" t="s">
        <v>379</v>
      </c>
      <c r="I23" s="308">
        <v>1</v>
      </c>
      <c r="J23" s="309" t="s">
        <v>233</v>
      </c>
      <c r="K23" s="310" t="s">
        <v>373</v>
      </c>
      <c r="L23" s="311">
        <v>43048</v>
      </c>
      <c r="M23" s="312">
        <v>43048</v>
      </c>
      <c r="N23" s="313">
        <v>43054</v>
      </c>
      <c r="O23" s="314">
        <v>0</v>
      </c>
      <c r="P23" s="315">
        <v>1000000</v>
      </c>
      <c r="Q23" s="319" t="str">
        <f t="shared" si="2"/>
        <v>DEVELOPMENT</v>
      </c>
    </row>
    <row r="24" spans="2:17">
      <c r="B24" s="290" t="e">
        <f t="shared" si="0"/>
        <v>#VALUE!</v>
      </c>
      <c r="C24" s="291" t="s">
        <v>387</v>
      </c>
      <c r="D24" s="292" t="s">
        <v>81</v>
      </c>
      <c r="E24" s="292" t="s">
        <v>388</v>
      </c>
      <c r="F24" s="292" t="s">
        <v>389</v>
      </c>
      <c r="G24" s="292" t="s">
        <v>390</v>
      </c>
      <c r="H24" s="291" t="s">
        <v>366</v>
      </c>
      <c r="I24" s="308">
        <v>2</v>
      </c>
      <c r="J24" s="309" t="s">
        <v>226</v>
      </c>
      <c r="K24" s="310" t="s">
        <v>391</v>
      </c>
      <c r="L24" s="311">
        <v>41858</v>
      </c>
      <c r="M24" s="312">
        <v>41858</v>
      </c>
      <c r="N24" s="313">
        <v>41874</v>
      </c>
      <c r="O24" s="314">
        <v>0</v>
      </c>
      <c r="P24" s="315">
        <v>1000000</v>
      </c>
      <c r="Q24" s="319" t="str">
        <f t="shared" si="2"/>
        <v>DEVELOPMENT</v>
      </c>
    </row>
    <row r="25" spans="2:17">
      <c r="B25" s="290">
        <v>1</v>
      </c>
      <c r="C25" s="291" t="s">
        <v>392</v>
      </c>
      <c r="D25" s="292" t="s">
        <v>81</v>
      </c>
      <c r="E25" s="292" t="s">
        <v>393</v>
      </c>
      <c r="F25" s="292" t="s">
        <v>394</v>
      </c>
      <c r="G25" s="292">
        <v>165743600</v>
      </c>
      <c r="H25" s="291" t="s">
        <v>366</v>
      </c>
      <c r="I25" s="308">
        <v>4</v>
      </c>
      <c r="J25" s="309" t="s">
        <v>226</v>
      </c>
      <c r="K25" s="310" t="s">
        <v>391</v>
      </c>
      <c r="L25" s="311">
        <v>42020</v>
      </c>
      <c r="M25" s="312">
        <v>42020</v>
      </c>
      <c r="N25" s="313">
        <v>42079</v>
      </c>
      <c r="O25" s="314">
        <v>0</v>
      </c>
      <c r="P25" s="315">
        <v>1000000</v>
      </c>
      <c r="Q25" s="319" t="str">
        <f t="shared" si="2"/>
        <v>DEVELOPMENT</v>
      </c>
    </row>
    <row r="26" spans="2:17">
      <c r="B26" s="290">
        <f t="shared" ref="B26:B89" si="3">B25+1</f>
        <v>2</v>
      </c>
      <c r="C26" s="291" t="s">
        <v>395</v>
      </c>
      <c r="D26" s="292" t="s">
        <v>81</v>
      </c>
      <c r="E26" s="292" t="s">
        <v>396</v>
      </c>
      <c r="F26" s="292" t="s">
        <v>397</v>
      </c>
      <c r="G26" s="292">
        <v>166426200</v>
      </c>
      <c r="H26" s="291" t="s">
        <v>366</v>
      </c>
      <c r="I26" s="308">
        <v>1</v>
      </c>
      <c r="J26" s="309" t="s">
        <v>226</v>
      </c>
      <c r="K26" s="310" t="s">
        <v>391</v>
      </c>
      <c r="L26" s="311">
        <v>42079</v>
      </c>
      <c r="M26" s="312">
        <v>42079</v>
      </c>
      <c r="N26" s="313">
        <v>42239</v>
      </c>
      <c r="O26" s="314">
        <v>0</v>
      </c>
      <c r="P26" s="315">
        <v>1000000</v>
      </c>
      <c r="Q26" s="319" t="str">
        <f t="shared" si="2"/>
        <v>DEVELOPMENT</v>
      </c>
    </row>
    <row r="27" spans="2:17">
      <c r="B27" s="290">
        <f t="shared" si="3"/>
        <v>3</v>
      </c>
      <c r="C27" s="291" t="s">
        <v>398</v>
      </c>
      <c r="D27" s="292" t="s">
        <v>81</v>
      </c>
      <c r="E27" s="292" t="s">
        <v>396</v>
      </c>
      <c r="F27" s="292" t="s">
        <v>399</v>
      </c>
      <c r="G27" s="292">
        <v>1664261</v>
      </c>
      <c r="H27" s="291" t="s">
        <v>366</v>
      </c>
      <c r="I27" s="308">
        <v>1</v>
      </c>
      <c r="J27" s="309" t="s">
        <v>226</v>
      </c>
      <c r="K27" s="310" t="s">
        <v>400</v>
      </c>
      <c r="L27" s="311">
        <v>42075</v>
      </c>
      <c r="M27" s="312">
        <v>42079</v>
      </c>
      <c r="N27" s="313">
        <v>42239</v>
      </c>
      <c r="O27" s="314">
        <v>100</v>
      </c>
      <c r="P27" s="315">
        <v>1000000</v>
      </c>
      <c r="Q27" s="319" t="str">
        <f t="shared" si="2"/>
        <v>DEVELOPMENT</v>
      </c>
    </row>
    <row r="28" spans="2:17">
      <c r="B28" s="290">
        <f t="shared" si="3"/>
        <v>4</v>
      </c>
      <c r="C28" s="291" t="s">
        <v>401</v>
      </c>
      <c r="D28" s="292" t="s">
        <v>81</v>
      </c>
      <c r="E28" s="292" t="s">
        <v>402</v>
      </c>
      <c r="F28" s="292" t="s">
        <v>403</v>
      </c>
      <c r="G28" s="295" t="s">
        <v>404</v>
      </c>
      <c r="H28" s="291" t="s">
        <v>366</v>
      </c>
      <c r="I28" s="308">
        <v>1</v>
      </c>
      <c r="J28" s="309" t="s">
        <v>233</v>
      </c>
      <c r="K28" s="310" t="s">
        <v>391</v>
      </c>
      <c r="L28" s="311">
        <v>42079</v>
      </c>
      <c r="M28" s="312">
        <v>42079</v>
      </c>
      <c r="N28" s="313">
        <v>42989</v>
      </c>
      <c r="O28" s="314">
        <v>0</v>
      </c>
      <c r="P28" s="315">
        <v>1000000</v>
      </c>
      <c r="Q28" s="319" t="str">
        <f t="shared" si="2"/>
        <v>DEVELOPMENT</v>
      </c>
    </row>
    <row r="29" spans="2:17">
      <c r="B29" s="290">
        <f t="shared" si="3"/>
        <v>5</v>
      </c>
      <c r="C29" s="291" t="s">
        <v>405</v>
      </c>
      <c r="D29" s="292" t="s">
        <v>81</v>
      </c>
      <c r="E29" s="292" t="s">
        <v>402</v>
      </c>
      <c r="F29" s="292" t="s">
        <v>406</v>
      </c>
      <c r="G29" s="292">
        <v>174830700</v>
      </c>
      <c r="H29" s="291" t="s">
        <v>366</v>
      </c>
      <c r="I29" s="308">
        <v>1</v>
      </c>
      <c r="J29" s="309" t="s">
        <v>233</v>
      </c>
      <c r="K29" s="310" t="s">
        <v>391</v>
      </c>
      <c r="L29" s="311">
        <v>42079</v>
      </c>
      <c r="M29" s="312">
        <v>42079</v>
      </c>
      <c r="N29" s="313">
        <v>42989</v>
      </c>
      <c r="O29" s="314">
        <v>0</v>
      </c>
      <c r="P29" s="315">
        <v>1000000</v>
      </c>
      <c r="Q29" s="319" t="str">
        <f t="shared" si="2"/>
        <v>DEVELOPMENT</v>
      </c>
    </row>
    <row r="30" spans="2:17">
      <c r="B30" s="290">
        <f t="shared" si="3"/>
        <v>6</v>
      </c>
      <c r="C30" s="291" t="s">
        <v>407</v>
      </c>
      <c r="D30" s="292" t="s">
        <v>81</v>
      </c>
      <c r="E30" s="292" t="s">
        <v>402</v>
      </c>
      <c r="F30" s="292" t="s">
        <v>408</v>
      </c>
      <c r="G30" s="292">
        <v>165711400</v>
      </c>
      <c r="H30" s="291" t="s">
        <v>366</v>
      </c>
      <c r="I30" s="308">
        <v>2</v>
      </c>
      <c r="J30" s="309" t="s">
        <v>226</v>
      </c>
      <c r="K30" s="310" t="s">
        <v>391</v>
      </c>
      <c r="L30" s="311">
        <v>42079</v>
      </c>
      <c r="M30" s="312">
        <v>42079</v>
      </c>
      <c r="N30" s="313">
        <v>42989</v>
      </c>
      <c r="O30" s="314">
        <v>0</v>
      </c>
      <c r="P30" s="315">
        <v>1000000</v>
      </c>
      <c r="Q30" s="319" t="str">
        <f t="shared" si="2"/>
        <v>DEVELOPMENT</v>
      </c>
    </row>
    <row r="31" spans="2:17">
      <c r="B31" s="290">
        <f t="shared" si="3"/>
        <v>7</v>
      </c>
      <c r="C31" s="291" t="s">
        <v>409</v>
      </c>
      <c r="D31" s="292" t="s">
        <v>81</v>
      </c>
      <c r="E31" s="292" t="s">
        <v>410</v>
      </c>
      <c r="F31" s="292" t="s">
        <v>411</v>
      </c>
      <c r="G31" s="292" t="s">
        <v>412</v>
      </c>
      <c r="H31" s="291" t="s">
        <v>366</v>
      </c>
      <c r="I31" s="308">
        <v>4</v>
      </c>
      <c r="J31" s="309" t="s">
        <v>226</v>
      </c>
      <c r="K31" s="310" t="s">
        <v>391</v>
      </c>
      <c r="L31" s="311">
        <v>42079</v>
      </c>
      <c r="M31" s="312">
        <v>42079</v>
      </c>
      <c r="N31" s="313">
        <v>42239</v>
      </c>
      <c r="O31" s="314">
        <v>0</v>
      </c>
      <c r="P31" s="315">
        <v>1000000</v>
      </c>
      <c r="Q31" s="319" t="str">
        <f t="shared" si="2"/>
        <v>DEVELOPMENT</v>
      </c>
    </row>
    <row r="32" spans="2:17">
      <c r="B32" s="290">
        <f t="shared" si="3"/>
        <v>8</v>
      </c>
      <c r="C32" s="294" t="s">
        <v>413</v>
      </c>
      <c r="D32" s="292" t="s">
        <v>81</v>
      </c>
      <c r="E32" s="292" t="s">
        <v>410</v>
      </c>
      <c r="F32" s="292" t="s">
        <v>414</v>
      </c>
      <c r="G32" s="292" t="s">
        <v>415</v>
      </c>
      <c r="H32" s="291" t="s">
        <v>366</v>
      </c>
      <c r="I32" s="308">
        <v>1</v>
      </c>
      <c r="J32" s="309" t="s">
        <v>226</v>
      </c>
      <c r="K32" s="310" t="s">
        <v>391</v>
      </c>
      <c r="L32" s="311">
        <v>42079</v>
      </c>
      <c r="M32" s="312">
        <v>42079</v>
      </c>
      <c r="N32" s="313">
        <v>42239</v>
      </c>
      <c r="O32" s="314">
        <v>0</v>
      </c>
      <c r="P32" s="315">
        <v>1000000</v>
      </c>
      <c r="Q32" s="319" t="s">
        <v>368</v>
      </c>
    </row>
    <row r="33" spans="2:17">
      <c r="B33" s="290">
        <f t="shared" si="3"/>
        <v>9</v>
      </c>
      <c r="C33" s="294" t="s">
        <v>413</v>
      </c>
      <c r="D33" s="292" t="s">
        <v>81</v>
      </c>
      <c r="E33" s="292" t="s">
        <v>410</v>
      </c>
      <c r="F33" s="292" t="s">
        <v>416</v>
      </c>
      <c r="G33" s="292" t="s">
        <v>417</v>
      </c>
      <c r="H33" s="291" t="s">
        <v>366</v>
      </c>
      <c r="I33" s="308">
        <v>1</v>
      </c>
      <c r="J33" s="309" t="s">
        <v>226</v>
      </c>
      <c r="K33" s="310" t="s">
        <v>391</v>
      </c>
      <c r="L33" s="311">
        <v>42079</v>
      </c>
      <c r="M33" s="312">
        <v>42079</v>
      </c>
      <c r="N33" s="313">
        <v>42239</v>
      </c>
      <c r="O33" s="314">
        <v>0</v>
      </c>
      <c r="P33" s="315">
        <v>1000000</v>
      </c>
      <c r="Q33" s="319" t="str">
        <f t="shared" ref="Q33:Q64" si="4">IF(AE33=$AE$3,"DEVELOPMENT",IF(AE33&lt;P33,"MASS PRO","RUNNING OGS"))</f>
        <v>DEVELOPMENT</v>
      </c>
    </row>
    <row r="34" spans="2:17">
      <c r="B34" s="290">
        <f t="shared" si="3"/>
        <v>10</v>
      </c>
      <c r="C34" s="294" t="s">
        <v>418</v>
      </c>
      <c r="D34" s="292" t="s">
        <v>81</v>
      </c>
      <c r="E34" s="292" t="s">
        <v>410</v>
      </c>
      <c r="F34" s="292" t="s">
        <v>419</v>
      </c>
      <c r="G34" s="292" t="s">
        <v>420</v>
      </c>
      <c r="H34" s="291" t="s">
        <v>366</v>
      </c>
      <c r="I34" s="308">
        <v>1</v>
      </c>
      <c r="J34" s="309" t="s">
        <v>226</v>
      </c>
      <c r="K34" s="310" t="s">
        <v>391</v>
      </c>
      <c r="L34" s="311">
        <v>42079</v>
      </c>
      <c r="M34" s="312">
        <v>42079</v>
      </c>
      <c r="N34" s="313">
        <v>42239</v>
      </c>
      <c r="O34" s="314">
        <v>0</v>
      </c>
      <c r="P34" s="315">
        <v>1000000</v>
      </c>
      <c r="Q34" s="319" t="str">
        <f t="shared" si="4"/>
        <v>DEVELOPMENT</v>
      </c>
    </row>
    <row r="35" spans="2:17">
      <c r="B35" s="290">
        <f t="shared" si="3"/>
        <v>11</v>
      </c>
      <c r="C35" s="294" t="s">
        <v>418</v>
      </c>
      <c r="D35" s="292" t="s">
        <v>81</v>
      </c>
      <c r="E35" s="292" t="s">
        <v>410</v>
      </c>
      <c r="F35" s="292" t="s">
        <v>421</v>
      </c>
      <c r="G35" s="292" t="s">
        <v>422</v>
      </c>
      <c r="H35" s="291" t="s">
        <v>366</v>
      </c>
      <c r="I35" s="308">
        <v>1</v>
      </c>
      <c r="J35" s="309" t="s">
        <v>226</v>
      </c>
      <c r="K35" s="310" t="s">
        <v>391</v>
      </c>
      <c r="L35" s="311">
        <v>42079</v>
      </c>
      <c r="M35" s="312">
        <v>42079</v>
      </c>
      <c r="N35" s="313">
        <v>42239</v>
      </c>
      <c r="O35" s="314">
        <v>0</v>
      </c>
      <c r="P35" s="315">
        <v>1000000</v>
      </c>
      <c r="Q35" s="319" t="str">
        <f t="shared" si="4"/>
        <v>DEVELOPMENT</v>
      </c>
    </row>
    <row r="36" spans="2:17">
      <c r="B36" s="290">
        <f t="shared" si="3"/>
        <v>12</v>
      </c>
      <c r="C36" s="291" t="s">
        <v>423</v>
      </c>
      <c r="D36" s="292" t="s">
        <v>81</v>
      </c>
      <c r="E36" s="292" t="s">
        <v>424</v>
      </c>
      <c r="F36" s="292" t="s">
        <v>425</v>
      </c>
      <c r="G36" s="292" t="s">
        <v>426</v>
      </c>
      <c r="H36" s="291" t="s">
        <v>427</v>
      </c>
      <c r="I36" s="308">
        <v>4</v>
      </c>
      <c r="J36" s="309" t="s">
        <v>226</v>
      </c>
      <c r="K36" s="310" t="s">
        <v>391</v>
      </c>
      <c r="L36" s="311">
        <v>42132</v>
      </c>
      <c r="M36" s="312">
        <v>42132</v>
      </c>
      <c r="N36" s="313">
        <v>42435</v>
      </c>
      <c r="O36" s="314">
        <v>0</v>
      </c>
      <c r="P36" s="315">
        <v>1000000</v>
      </c>
      <c r="Q36" s="319" t="str">
        <f t="shared" si="4"/>
        <v>DEVELOPMENT</v>
      </c>
    </row>
    <row r="37" spans="2:17">
      <c r="B37" s="290">
        <f t="shared" si="3"/>
        <v>13</v>
      </c>
      <c r="C37" s="291" t="s">
        <v>428</v>
      </c>
      <c r="D37" s="292" t="s">
        <v>81</v>
      </c>
      <c r="E37" s="292" t="s">
        <v>429</v>
      </c>
      <c r="F37" s="292" t="s">
        <v>430</v>
      </c>
      <c r="G37" s="292">
        <v>1741755</v>
      </c>
      <c r="H37" s="291" t="s">
        <v>366</v>
      </c>
      <c r="I37" s="308">
        <v>4</v>
      </c>
      <c r="J37" s="309" t="s">
        <v>226</v>
      </c>
      <c r="K37" s="310" t="s">
        <v>391</v>
      </c>
      <c r="L37" s="311">
        <v>42379</v>
      </c>
      <c r="M37" s="312">
        <v>42379</v>
      </c>
      <c r="N37" s="313">
        <v>42484</v>
      </c>
      <c r="O37" s="314">
        <v>0</v>
      </c>
      <c r="P37" s="315">
        <v>1000000</v>
      </c>
      <c r="Q37" s="319" t="str">
        <f t="shared" si="4"/>
        <v>DEVELOPMENT</v>
      </c>
    </row>
    <row r="38" spans="2:17">
      <c r="B38" s="290">
        <f t="shared" si="3"/>
        <v>14</v>
      </c>
      <c r="C38" s="291" t="s">
        <v>431</v>
      </c>
      <c r="D38" s="292" t="s">
        <v>81</v>
      </c>
      <c r="E38" s="292" t="s">
        <v>429</v>
      </c>
      <c r="F38" s="292" t="s">
        <v>432</v>
      </c>
      <c r="G38" s="292">
        <v>1574357</v>
      </c>
      <c r="H38" s="291" t="s">
        <v>366</v>
      </c>
      <c r="I38" s="308">
        <v>4</v>
      </c>
      <c r="J38" s="309" t="s">
        <v>226</v>
      </c>
      <c r="K38" s="310" t="s">
        <v>391</v>
      </c>
      <c r="L38" s="311">
        <v>42379</v>
      </c>
      <c r="M38" s="312">
        <v>42379</v>
      </c>
      <c r="N38" s="313">
        <v>42484</v>
      </c>
      <c r="O38" s="314">
        <v>0</v>
      </c>
      <c r="P38" s="315">
        <v>1000000</v>
      </c>
      <c r="Q38" s="319" t="str">
        <f t="shared" si="4"/>
        <v>DEVELOPMENT</v>
      </c>
    </row>
    <row r="39" spans="2:17">
      <c r="B39" s="290">
        <f t="shared" si="3"/>
        <v>15</v>
      </c>
      <c r="C39" s="291" t="s">
        <v>433</v>
      </c>
      <c r="D39" s="292" t="s">
        <v>81</v>
      </c>
      <c r="E39" s="292" t="s">
        <v>429</v>
      </c>
      <c r="F39" s="292" t="s">
        <v>434</v>
      </c>
      <c r="G39" s="292">
        <v>176715600</v>
      </c>
      <c r="H39" s="291" t="s">
        <v>366</v>
      </c>
      <c r="I39" s="308">
        <v>4</v>
      </c>
      <c r="J39" s="309" t="s">
        <v>226</v>
      </c>
      <c r="K39" s="310" t="s">
        <v>391</v>
      </c>
      <c r="L39" s="311">
        <v>42745</v>
      </c>
      <c r="M39" s="312">
        <v>42745</v>
      </c>
      <c r="N39" s="313">
        <v>42849</v>
      </c>
      <c r="O39" s="314">
        <v>0</v>
      </c>
      <c r="P39" s="315">
        <v>1000000</v>
      </c>
      <c r="Q39" s="319" t="str">
        <f t="shared" si="4"/>
        <v>DEVELOPMENT</v>
      </c>
    </row>
    <row r="40" spans="2:17">
      <c r="B40" s="290">
        <f t="shared" si="3"/>
        <v>16</v>
      </c>
      <c r="C40" s="293" t="s">
        <v>435</v>
      </c>
      <c r="D40" s="292" t="s">
        <v>81</v>
      </c>
      <c r="E40" s="292" t="s">
        <v>429</v>
      </c>
      <c r="F40" s="292" t="s">
        <v>436</v>
      </c>
      <c r="G40" s="292">
        <v>1704454</v>
      </c>
      <c r="H40" s="291" t="s">
        <v>366</v>
      </c>
      <c r="I40" s="308">
        <v>4</v>
      </c>
      <c r="J40" s="316" t="s">
        <v>226</v>
      </c>
      <c r="K40" s="310" t="s">
        <v>391</v>
      </c>
      <c r="L40" s="311">
        <v>42379</v>
      </c>
      <c r="M40" s="312">
        <v>42379</v>
      </c>
      <c r="N40" s="313">
        <v>42484</v>
      </c>
      <c r="O40" s="314">
        <v>0</v>
      </c>
      <c r="P40" s="315">
        <v>1000000</v>
      </c>
      <c r="Q40" s="319" t="str">
        <f t="shared" si="4"/>
        <v>DEVELOPMENT</v>
      </c>
    </row>
    <row r="41" spans="2:17">
      <c r="B41" s="290">
        <f t="shared" si="3"/>
        <v>17</v>
      </c>
      <c r="C41" s="291" t="s">
        <v>437</v>
      </c>
      <c r="D41" s="292" t="s">
        <v>81</v>
      </c>
      <c r="E41" s="292" t="s">
        <v>429</v>
      </c>
      <c r="F41" s="292" t="s">
        <v>438</v>
      </c>
      <c r="G41" s="292">
        <v>1504691</v>
      </c>
      <c r="H41" s="291" t="s">
        <v>366</v>
      </c>
      <c r="I41" s="308">
        <v>8</v>
      </c>
      <c r="J41" s="309" t="s">
        <v>226</v>
      </c>
      <c r="K41" s="310" t="s">
        <v>391</v>
      </c>
      <c r="L41" s="311">
        <v>42379</v>
      </c>
      <c r="M41" s="312">
        <v>42379</v>
      </c>
      <c r="N41" s="313">
        <v>42484</v>
      </c>
      <c r="O41" s="314">
        <v>0</v>
      </c>
      <c r="P41" s="315">
        <v>1000000</v>
      </c>
      <c r="Q41" s="319" t="str">
        <f t="shared" si="4"/>
        <v>DEVELOPMENT</v>
      </c>
    </row>
    <row r="42" spans="2:17">
      <c r="B42" s="290">
        <f t="shared" si="3"/>
        <v>18</v>
      </c>
      <c r="C42" s="291" t="s">
        <v>439</v>
      </c>
      <c r="D42" s="292" t="s">
        <v>81</v>
      </c>
      <c r="E42" s="292" t="s">
        <v>429</v>
      </c>
      <c r="F42" s="292" t="s">
        <v>440</v>
      </c>
      <c r="G42" s="292">
        <v>1550748</v>
      </c>
      <c r="H42" s="291" t="s">
        <v>366</v>
      </c>
      <c r="I42" s="308">
        <v>4</v>
      </c>
      <c r="J42" s="309" t="s">
        <v>226</v>
      </c>
      <c r="K42" s="310" t="s">
        <v>391</v>
      </c>
      <c r="L42" s="311">
        <v>42379</v>
      </c>
      <c r="M42" s="312">
        <v>42379</v>
      </c>
      <c r="N42" s="313">
        <v>42484</v>
      </c>
      <c r="O42" s="314">
        <v>0</v>
      </c>
      <c r="P42" s="315">
        <v>1000000</v>
      </c>
      <c r="Q42" s="319" t="str">
        <f t="shared" si="4"/>
        <v>DEVELOPMENT</v>
      </c>
    </row>
    <row r="43" spans="2:17">
      <c r="B43" s="290">
        <f t="shared" si="3"/>
        <v>19</v>
      </c>
      <c r="C43" s="291" t="s">
        <v>441</v>
      </c>
      <c r="D43" s="292" t="s">
        <v>81</v>
      </c>
      <c r="E43" s="292" t="s">
        <v>429</v>
      </c>
      <c r="F43" s="292" t="s">
        <v>442</v>
      </c>
      <c r="G43" s="292">
        <v>1605942</v>
      </c>
      <c r="H43" s="291" t="s">
        <v>366</v>
      </c>
      <c r="I43" s="308">
        <v>8</v>
      </c>
      <c r="J43" s="309" t="s">
        <v>226</v>
      </c>
      <c r="K43" s="310" t="s">
        <v>391</v>
      </c>
      <c r="L43" s="311">
        <v>42379</v>
      </c>
      <c r="M43" s="312">
        <v>42379</v>
      </c>
      <c r="N43" s="313">
        <v>42484</v>
      </c>
      <c r="O43" s="314">
        <v>0</v>
      </c>
      <c r="P43" s="315">
        <v>1000000</v>
      </c>
      <c r="Q43" s="319" t="str">
        <f t="shared" si="4"/>
        <v>DEVELOPMENT</v>
      </c>
    </row>
    <row r="44" spans="2:17">
      <c r="B44" s="290">
        <f t="shared" si="3"/>
        <v>20</v>
      </c>
      <c r="C44" s="291" t="s">
        <v>443</v>
      </c>
      <c r="D44" s="292" t="s">
        <v>81</v>
      </c>
      <c r="E44" s="292" t="s">
        <v>429</v>
      </c>
      <c r="F44" s="292" t="s">
        <v>444</v>
      </c>
      <c r="G44" s="292">
        <v>1691503</v>
      </c>
      <c r="H44" s="291" t="s">
        <v>366</v>
      </c>
      <c r="I44" s="308">
        <v>8</v>
      </c>
      <c r="J44" s="309" t="s">
        <v>226</v>
      </c>
      <c r="K44" s="310" t="s">
        <v>391</v>
      </c>
      <c r="L44" s="311">
        <v>42379</v>
      </c>
      <c r="M44" s="312">
        <v>42379</v>
      </c>
      <c r="N44" s="313">
        <v>42484</v>
      </c>
      <c r="O44" s="314">
        <v>0</v>
      </c>
      <c r="P44" s="315">
        <v>1000000</v>
      </c>
      <c r="Q44" s="319" t="str">
        <f t="shared" si="4"/>
        <v>DEVELOPMENT</v>
      </c>
    </row>
    <row r="45" spans="2:17">
      <c r="B45" s="290">
        <f t="shared" si="3"/>
        <v>21</v>
      </c>
      <c r="C45" s="291" t="s">
        <v>445</v>
      </c>
      <c r="D45" s="292" t="s">
        <v>81</v>
      </c>
      <c r="E45" s="292" t="s">
        <v>429</v>
      </c>
      <c r="F45" s="292" t="s">
        <v>446</v>
      </c>
      <c r="G45" s="292">
        <v>1693934</v>
      </c>
      <c r="H45" s="291" t="s">
        <v>366</v>
      </c>
      <c r="I45" s="308">
        <v>8</v>
      </c>
      <c r="J45" s="309" t="s">
        <v>226</v>
      </c>
      <c r="K45" s="310" t="s">
        <v>391</v>
      </c>
      <c r="L45" s="311">
        <v>42394</v>
      </c>
      <c r="M45" s="312">
        <v>42394</v>
      </c>
      <c r="N45" s="313">
        <v>42484</v>
      </c>
      <c r="O45" s="314">
        <v>0</v>
      </c>
      <c r="P45" s="315">
        <v>1000000</v>
      </c>
      <c r="Q45" s="319" t="str">
        <f t="shared" si="4"/>
        <v>DEVELOPMENT</v>
      </c>
    </row>
    <row r="46" spans="2:17">
      <c r="B46" s="290">
        <f t="shared" si="3"/>
        <v>22</v>
      </c>
      <c r="C46" s="291" t="s">
        <v>447</v>
      </c>
      <c r="D46" s="292" t="s">
        <v>81</v>
      </c>
      <c r="E46" s="292" t="s">
        <v>429</v>
      </c>
      <c r="F46" s="292" t="s">
        <v>448</v>
      </c>
      <c r="G46" s="292">
        <v>174174600</v>
      </c>
      <c r="H46" s="291" t="s">
        <v>366</v>
      </c>
      <c r="I46" s="308">
        <v>4</v>
      </c>
      <c r="J46" s="309" t="s">
        <v>226</v>
      </c>
      <c r="K46" s="310" t="s">
        <v>391</v>
      </c>
      <c r="L46" s="311">
        <v>42399</v>
      </c>
      <c r="M46" s="312">
        <v>42399</v>
      </c>
      <c r="N46" s="313">
        <v>42484</v>
      </c>
      <c r="O46" s="314">
        <v>0</v>
      </c>
      <c r="P46" s="315">
        <v>1000000</v>
      </c>
      <c r="Q46" s="319" t="str">
        <f t="shared" si="4"/>
        <v>DEVELOPMENT</v>
      </c>
    </row>
    <row r="47" spans="2:17">
      <c r="B47" s="290">
        <f t="shared" si="3"/>
        <v>23</v>
      </c>
      <c r="C47" s="291" t="s">
        <v>449</v>
      </c>
      <c r="D47" s="292" t="s">
        <v>81</v>
      </c>
      <c r="E47" s="292" t="s">
        <v>429</v>
      </c>
      <c r="F47" s="292" t="s">
        <v>450</v>
      </c>
      <c r="G47" s="292">
        <v>174174700</v>
      </c>
      <c r="H47" s="291" t="s">
        <v>366</v>
      </c>
      <c r="I47" s="308">
        <v>4</v>
      </c>
      <c r="J47" s="309" t="s">
        <v>226</v>
      </c>
      <c r="K47" s="310" t="s">
        <v>391</v>
      </c>
      <c r="L47" s="311">
        <v>42399</v>
      </c>
      <c r="M47" s="312">
        <v>42399</v>
      </c>
      <c r="N47" s="313">
        <v>42484</v>
      </c>
      <c r="O47" s="314">
        <v>0</v>
      </c>
      <c r="P47" s="315">
        <v>1000000</v>
      </c>
      <c r="Q47" s="319" t="str">
        <f t="shared" si="4"/>
        <v>DEVELOPMENT</v>
      </c>
    </row>
    <row r="48" spans="2:17">
      <c r="B48" s="290">
        <f t="shared" si="3"/>
        <v>24</v>
      </c>
      <c r="C48" s="291" t="s">
        <v>451</v>
      </c>
      <c r="D48" s="292" t="s">
        <v>81</v>
      </c>
      <c r="E48" s="292" t="s">
        <v>429</v>
      </c>
      <c r="F48" s="292" t="s">
        <v>452</v>
      </c>
      <c r="G48" s="292">
        <v>169424400</v>
      </c>
      <c r="H48" s="291" t="s">
        <v>366</v>
      </c>
      <c r="I48" s="308">
        <v>8</v>
      </c>
      <c r="J48" s="309" t="s">
        <v>226</v>
      </c>
      <c r="K48" s="310" t="s">
        <v>391</v>
      </c>
      <c r="L48" s="311">
        <v>42396</v>
      </c>
      <c r="M48" s="312">
        <v>42396</v>
      </c>
      <c r="N48" s="313">
        <v>42484</v>
      </c>
      <c r="O48" s="314">
        <v>0</v>
      </c>
      <c r="P48" s="315">
        <v>1000000</v>
      </c>
      <c r="Q48" s="319" t="str">
        <f t="shared" si="4"/>
        <v>DEVELOPMENT</v>
      </c>
    </row>
    <row r="49" spans="2:17">
      <c r="B49" s="290">
        <f t="shared" si="3"/>
        <v>25</v>
      </c>
      <c r="C49" s="293" t="s">
        <v>453</v>
      </c>
      <c r="D49" s="292" t="s">
        <v>81</v>
      </c>
      <c r="E49" s="292" t="s">
        <v>429</v>
      </c>
      <c r="F49" s="292" t="s">
        <v>454</v>
      </c>
      <c r="G49" s="292">
        <v>1704453</v>
      </c>
      <c r="H49" s="291" t="s">
        <v>366</v>
      </c>
      <c r="I49" s="308">
        <v>4</v>
      </c>
      <c r="J49" s="316" t="s">
        <v>226</v>
      </c>
      <c r="K49" s="310" t="s">
        <v>391</v>
      </c>
      <c r="L49" s="311">
        <v>42379</v>
      </c>
      <c r="M49" s="312">
        <v>42379</v>
      </c>
      <c r="N49" s="313">
        <v>42484</v>
      </c>
      <c r="O49" s="314">
        <v>0</v>
      </c>
      <c r="P49" s="315">
        <v>1000000</v>
      </c>
      <c r="Q49" s="319" t="str">
        <f t="shared" si="4"/>
        <v>DEVELOPMENT</v>
      </c>
    </row>
    <row r="50" spans="2:17">
      <c r="B50" s="290">
        <f t="shared" si="3"/>
        <v>26</v>
      </c>
      <c r="C50" s="293" t="s">
        <v>455</v>
      </c>
      <c r="D50" s="292" t="s">
        <v>81</v>
      </c>
      <c r="E50" s="292" t="s">
        <v>429</v>
      </c>
      <c r="F50" s="292" t="s">
        <v>456</v>
      </c>
      <c r="G50" s="292">
        <v>1749330</v>
      </c>
      <c r="H50" s="291" t="s">
        <v>366</v>
      </c>
      <c r="I50" s="308">
        <v>4</v>
      </c>
      <c r="J50" s="316" t="s">
        <v>233</v>
      </c>
      <c r="K50" s="310" t="s">
        <v>391</v>
      </c>
      <c r="L50" s="311">
        <v>42745</v>
      </c>
      <c r="M50" s="312">
        <v>42745</v>
      </c>
      <c r="N50" s="313">
        <v>42849</v>
      </c>
      <c r="O50" s="314">
        <v>0</v>
      </c>
      <c r="P50" s="315">
        <v>1000000</v>
      </c>
      <c r="Q50" s="319" t="str">
        <f t="shared" si="4"/>
        <v>DEVELOPMENT</v>
      </c>
    </row>
    <row r="51" spans="2:17">
      <c r="B51" s="290">
        <f t="shared" si="3"/>
        <v>27</v>
      </c>
      <c r="C51" s="291" t="s">
        <v>457</v>
      </c>
      <c r="D51" s="292" t="s">
        <v>81</v>
      </c>
      <c r="E51" s="292" t="s">
        <v>429</v>
      </c>
      <c r="F51" s="292" t="s">
        <v>458</v>
      </c>
      <c r="G51" s="292">
        <v>162855900</v>
      </c>
      <c r="H51" s="291" t="s">
        <v>366</v>
      </c>
      <c r="I51" s="308">
        <v>8</v>
      </c>
      <c r="J51" s="309" t="s">
        <v>226</v>
      </c>
      <c r="K51" s="310" t="s">
        <v>391</v>
      </c>
      <c r="L51" s="311">
        <v>42379</v>
      </c>
      <c r="M51" s="312">
        <v>42379</v>
      </c>
      <c r="N51" s="313">
        <v>42484</v>
      </c>
      <c r="O51" s="314">
        <v>0</v>
      </c>
      <c r="P51" s="315">
        <v>1000000</v>
      </c>
      <c r="Q51" s="319" t="str">
        <f t="shared" si="4"/>
        <v>DEVELOPMENT</v>
      </c>
    </row>
    <row r="52" spans="2:17">
      <c r="B52" s="290">
        <f t="shared" si="3"/>
        <v>28</v>
      </c>
      <c r="C52" s="293" t="s">
        <v>459</v>
      </c>
      <c r="D52" s="292" t="s">
        <v>81</v>
      </c>
      <c r="E52" s="292" t="s">
        <v>429</v>
      </c>
      <c r="F52" s="292" t="s">
        <v>456</v>
      </c>
      <c r="G52" s="292">
        <v>1749330</v>
      </c>
      <c r="H52" s="291" t="s">
        <v>427</v>
      </c>
      <c r="I52" s="308">
        <v>4</v>
      </c>
      <c r="J52" s="316" t="s">
        <v>233</v>
      </c>
      <c r="K52" s="310" t="s">
        <v>391</v>
      </c>
      <c r="L52" s="311">
        <v>42920</v>
      </c>
      <c r="M52" s="312">
        <v>42920</v>
      </c>
      <c r="N52" s="313">
        <v>42977</v>
      </c>
      <c r="O52" s="314">
        <v>0</v>
      </c>
      <c r="P52" s="315">
        <v>1000000</v>
      </c>
      <c r="Q52" s="319" t="str">
        <f t="shared" si="4"/>
        <v>DEVELOPMENT</v>
      </c>
    </row>
    <row r="53" spans="2:17">
      <c r="B53" s="290">
        <f t="shared" si="3"/>
        <v>29</v>
      </c>
      <c r="C53" s="293" t="s">
        <v>460</v>
      </c>
      <c r="D53" s="292" t="s">
        <v>81</v>
      </c>
      <c r="E53" s="292" t="s">
        <v>429</v>
      </c>
      <c r="F53" s="292" t="s">
        <v>456</v>
      </c>
      <c r="G53" s="292">
        <v>1749330</v>
      </c>
      <c r="H53" s="291" t="s">
        <v>461</v>
      </c>
      <c r="I53" s="308">
        <v>4</v>
      </c>
      <c r="J53" s="316" t="s">
        <v>233</v>
      </c>
      <c r="K53" s="310" t="s">
        <v>391</v>
      </c>
      <c r="L53" s="311">
        <v>42920</v>
      </c>
      <c r="M53" s="312">
        <v>42920</v>
      </c>
      <c r="N53" s="313">
        <v>43056</v>
      </c>
      <c r="O53" s="314">
        <v>0</v>
      </c>
      <c r="P53" s="315">
        <v>1000000</v>
      </c>
      <c r="Q53" s="319" t="str">
        <f t="shared" si="4"/>
        <v>DEVELOPMENT</v>
      </c>
    </row>
    <row r="54" spans="2:17">
      <c r="B54" s="290">
        <f t="shared" si="3"/>
        <v>30</v>
      </c>
      <c r="C54" s="293" t="s">
        <v>462</v>
      </c>
      <c r="D54" s="292" t="s">
        <v>81</v>
      </c>
      <c r="E54" s="292" t="s">
        <v>429</v>
      </c>
      <c r="F54" s="292" t="s">
        <v>452</v>
      </c>
      <c r="G54" s="292">
        <v>169424400</v>
      </c>
      <c r="H54" s="291" t="s">
        <v>427</v>
      </c>
      <c r="I54" s="308">
        <v>16</v>
      </c>
      <c r="J54" s="316" t="s">
        <v>226</v>
      </c>
      <c r="K54" s="310" t="s">
        <v>391</v>
      </c>
      <c r="L54" s="311">
        <v>43071</v>
      </c>
      <c r="M54" s="312">
        <v>43071</v>
      </c>
      <c r="N54" s="313">
        <v>43154</v>
      </c>
      <c r="O54" s="314">
        <v>0</v>
      </c>
      <c r="P54" s="315">
        <v>1000000</v>
      </c>
      <c r="Q54" s="319" t="str">
        <f t="shared" si="4"/>
        <v>DEVELOPMENT</v>
      </c>
    </row>
    <row r="55" spans="2:17">
      <c r="B55" s="290">
        <f t="shared" si="3"/>
        <v>31</v>
      </c>
      <c r="C55" s="291" t="s">
        <v>463</v>
      </c>
      <c r="D55" s="292" t="s">
        <v>81</v>
      </c>
      <c r="E55" s="292" t="s">
        <v>429</v>
      </c>
      <c r="F55" s="292" t="s">
        <v>434</v>
      </c>
      <c r="G55" s="292">
        <v>176715600</v>
      </c>
      <c r="H55" s="291" t="s">
        <v>427</v>
      </c>
      <c r="I55" s="308">
        <v>4</v>
      </c>
      <c r="J55" s="309" t="s">
        <v>226</v>
      </c>
      <c r="K55" s="310" t="s">
        <v>391</v>
      </c>
      <c r="L55" s="311">
        <v>42826</v>
      </c>
      <c r="M55" s="312">
        <v>42826</v>
      </c>
      <c r="N55" s="313">
        <v>43271</v>
      </c>
      <c r="O55" s="314">
        <v>0</v>
      </c>
      <c r="P55" s="315">
        <v>1000000</v>
      </c>
      <c r="Q55" s="319" t="str">
        <f t="shared" si="4"/>
        <v>DEVELOPMENT</v>
      </c>
    </row>
    <row r="56" spans="2:17">
      <c r="B56" s="290">
        <f t="shared" si="3"/>
        <v>32</v>
      </c>
      <c r="C56" s="291" t="s">
        <v>464</v>
      </c>
      <c r="D56" s="292" t="s">
        <v>81</v>
      </c>
      <c r="E56" s="292" t="s">
        <v>429</v>
      </c>
      <c r="F56" s="292" t="s">
        <v>465</v>
      </c>
      <c r="G56" s="292">
        <v>1733359</v>
      </c>
      <c r="H56" s="291" t="s">
        <v>461</v>
      </c>
      <c r="I56" s="308">
        <v>2</v>
      </c>
      <c r="J56" s="309" t="s">
        <v>233</v>
      </c>
      <c r="K56" s="310" t="s">
        <v>391</v>
      </c>
      <c r="L56" s="311">
        <v>43110</v>
      </c>
      <c r="M56" s="312">
        <v>43110</v>
      </c>
      <c r="N56" s="313">
        <v>43245</v>
      </c>
      <c r="O56" s="314">
        <v>0</v>
      </c>
      <c r="P56" s="315">
        <v>1000000</v>
      </c>
      <c r="Q56" s="319" t="str">
        <f t="shared" si="4"/>
        <v>DEVELOPMENT</v>
      </c>
    </row>
    <row r="57" spans="2:17">
      <c r="B57" s="290">
        <f t="shared" si="3"/>
        <v>33</v>
      </c>
      <c r="C57" s="291" t="s">
        <v>466</v>
      </c>
      <c r="D57" s="292" t="s">
        <v>81</v>
      </c>
      <c r="E57" s="292" t="s">
        <v>429</v>
      </c>
      <c r="F57" s="292" t="s">
        <v>465</v>
      </c>
      <c r="G57" s="292">
        <v>1733359</v>
      </c>
      <c r="H57" s="291" t="s">
        <v>467</v>
      </c>
      <c r="I57" s="308">
        <v>2</v>
      </c>
      <c r="J57" s="309" t="s">
        <v>233</v>
      </c>
      <c r="K57" s="310" t="s">
        <v>391</v>
      </c>
      <c r="L57" s="311">
        <v>43311</v>
      </c>
      <c r="M57" s="312">
        <v>43311</v>
      </c>
      <c r="N57" s="313">
        <v>43455</v>
      </c>
      <c r="O57" s="314">
        <v>0</v>
      </c>
      <c r="P57" s="315">
        <v>1000000</v>
      </c>
      <c r="Q57" s="319" t="str">
        <f t="shared" si="4"/>
        <v>DEVELOPMENT</v>
      </c>
    </row>
    <row r="58" spans="2:17">
      <c r="B58" s="290">
        <f t="shared" si="3"/>
        <v>34</v>
      </c>
      <c r="C58" s="291" t="s">
        <v>468</v>
      </c>
      <c r="D58" s="292" t="s">
        <v>81</v>
      </c>
      <c r="E58" s="292" t="s">
        <v>469</v>
      </c>
      <c r="F58" s="292" t="s">
        <v>470</v>
      </c>
      <c r="G58" s="292">
        <v>1795276</v>
      </c>
      <c r="H58" s="291" t="s">
        <v>366</v>
      </c>
      <c r="I58" s="308">
        <v>2</v>
      </c>
      <c r="J58" s="309" t="s">
        <v>233</v>
      </c>
      <c r="K58" s="310" t="s">
        <v>391</v>
      </c>
      <c r="L58" s="311">
        <v>43540</v>
      </c>
      <c r="M58" s="312">
        <v>43540</v>
      </c>
      <c r="N58" s="313">
        <v>43677</v>
      </c>
      <c r="O58" s="314">
        <v>0</v>
      </c>
      <c r="P58" s="315">
        <v>1000000</v>
      </c>
      <c r="Q58" s="319" t="str">
        <f t="shared" si="4"/>
        <v>DEVELOPMENT</v>
      </c>
    </row>
    <row r="59" spans="2:17">
      <c r="B59" s="290">
        <f t="shared" si="3"/>
        <v>35</v>
      </c>
      <c r="C59" s="293" t="s">
        <v>471</v>
      </c>
      <c r="D59" s="292" t="s">
        <v>81</v>
      </c>
      <c r="E59" s="292" t="s">
        <v>429</v>
      </c>
      <c r="F59" s="292" t="s">
        <v>434</v>
      </c>
      <c r="G59" s="292">
        <v>176715600</v>
      </c>
      <c r="H59" s="291" t="s">
        <v>461</v>
      </c>
      <c r="I59" s="308">
        <v>4</v>
      </c>
      <c r="J59" s="316" t="s">
        <v>226</v>
      </c>
      <c r="K59" s="310" t="s">
        <v>391</v>
      </c>
      <c r="L59" s="311">
        <v>44073</v>
      </c>
      <c r="M59" s="312">
        <v>44073</v>
      </c>
      <c r="N59" s="313">
        <v>44132</v>
      </c>
      <c r="O59" s="314">
        <v>0</v>
      </c>
      <c r="P59" s="315">
        <v>1000000</v>
      </c>
      <c r="Q59" s="319" t="str">
        <f t="shared" si="4"/>
        <v>DEVELOPMENT</v>
      </c>
    </row>
    <row r="60" spans="2:17">
      <c r="B60" s="290">
        <f t="shared" si="3"/>
        <v>36</v>
      </c>
      <c r="C60" s="291" t="s">
        <v>472</v>
      </c>
      <c r="D60" s="292" t="s">
        <v>81</v>
      </c>
      <c r="E60" s="292" t="s">
        <v>424</v>
      </c>
      <c r="F60" s="292" t="s">
        <v>444</v>
      </c>
      <c r="G60" s="292">
        <v>154847500</v>
      </c>
      <c r="H60" s="291" t="s">
        <v>366</v>
      </c>
      <c r="I60" s="308">
        <v>8</v>
      </c>
      <c r="J60" s="309" t="s">
        <v>226</v>
      </c>
      <c r="K60" s="310" t="s">
        <v>400</v>
      </c>
      <c r="L60" s="311">
        <v>41644</v>
      </c>
      <c r="M60" s="312">
        <v>41646</v>
      </c>
      <c r="N60" s="313">
        <v>41698</v>
      </c>
      <c r="O60" s="314">
        <v>100</v>
      </c>
      <c r="P60" s="315">
        <v>1000000</v>
      </c>
      <c r="Q60" s="319" t="str">
        <f t="shared" si="4"/>
        <v>DEVELOPMENT</v>
      </c>
    </row>
    <row r="61" spans="2:17">
      <c r="B61" s="290">
        <f t="shared" si="3"/>
        <v>37</v>
      </c>
      <c r="C61" s="291" t="s">
        <v>473</v>
      </c>
      <c r="D61" s="292" t="s">
        <v>81</v>
      </c>
      <c r="E61" s="292" t="s">
        <v>424</v>
      </c>
      <c r="F61" s="292" t="s">
        <v>474</v>
      </c>
      <c r="G61" s="292" t="s">
        <v>475</v>
      </c>
      <c r="H61" s="291" t="s">
        <v>427</v>
      </c>
      <c r="I61" s="308">
        <v>8</v>
      </c>
      <c r="J61" s="309" t="s">
        <v>233</v>
      </c>
      <c r="K61" s="310" t="s">
        <v>400</v>
      </c>
      <c r="L61" s="311">
        <v>41565</v>
      </c>
      <c r="M61" s="312">
        <v>41676</v>
      </c>
      <c r="N61" s="313">
        <v>41699</v>
      </c>
      <c r="O61" s="314">
        <v>100</v>
      </c>
      <c r="P61" s="315">
        <v>1000000</v>
      </c>
      <c r="Q61" s="319" t="str">
        <f t="shared" si="4"/>
        <v>DEVELOPMENT</v>
      </c>
    </row>
    <row r="62" spans="2:17">
      <c r="B62" s="290">
        <f t="shared" si="3"/>
        <v>38</v>
      </c>
      <c r="C62" s="291" t="s">
        <v>476</v>
      </c>
      <c r="D62" s="292" t="s">
        <v>81</v>
      </c>
      <c r="E62" s="292" t="s">
        <v>424</v>
      </c>
      <c r="F62" s="292" t="s">
        <v>477</v>
      </c>
      <c r="G62" s="292">
        <v>159120900</v>
      </c>
      <c r="H62" s="291" t="s">
        <v>427</v>
      </c>
      <c r="I62" s="308">
        <v>4</v>
      </c>
      <c r="J62" s="309" t="s">
        <v>226</v>
      </c>
      <c r="K62" s="310" t="s">
        <v>400</v>
      </c>
      <c r="L62" s="311">
        <v>41610</v>
      </c>
      <c r="M62" s="312">
        <v>41676</v>
      </c>
      <c r="N62" s="313">
        <v>41699</v>
      </c>
      <c r="O62" s="314">
        <v>100</v>
      </c>
      <c r="P62" s="315">
        <v>1000000</v>
      </c>
      <c r="Q62" s="319" t="str">
        <f t="shared" si="4"/>
        <v>DEVELOPMENT</v>
      </c>
    </row>
    <row r="63" spans="2:17">
      <c r="B63" s="290">
        <f t="shared" si="3"/>
        <v>39</v>
      </c>
      <c r="C63" s="291" t="s">
        <v>478</v>
      </c>
      <c r="D63" s="292" t="s">
        <v>81</v>
      </c>
      <c r="E63" s="292" t="s">
        <v>424</v>
      </c>
      <c r="F63" s="292" t="s">
        <v>474</v>
      </c>
      <c r="G63" s="292" t="s">
        <v>475</v>
      </c>
      <c r="H63" s="291" t="s">
        <v>366</v>
      </c>
      <c r="I63" s="308">
        <v>8</v>
      </c>
      <c r="J63" s="309" t="s">
        <v>233</v>
      </c>
      <c r="K63" s="310" t="s">
        <v>400</v>
      </c>
      <c r="L63" s="311">
        <v>41412</v>
      </c>
      <c r="M63" s="312">
        <v>41990</v>
      </c>
      <c r="N63" s="313">
        <v>42021</v>
      </c>
      <c r="O63" s="314">
        <v>100</v>
      </c>
      <c r="P63" s="315">
        <v>1000000</v>
      </c>
      <c r="Q63" s="319" t="str">
        <f t="shared" si="4"/>
        <v>DEVELOPMENT</v>
      </c>
    </row>
    <row r="64" spans="2:17">
      <c r="B64" s="290">
        <f t="shared" si="3"/>
        <v>40</v>
      </c>
      <c r="C64" s="291" t="s">
        <v>479</v>
      </c>
      <c r="D64" s="292" t="s">
        <v>81</v>
      </c>
      <c r="E64" s="292" t="s">
        <v>424</v>
      </c>
      <c r="F64" s="292" t="s">
        <v>477</v>
      </c>
      <c r="G64" s="292">
        <v>159120900</v>
      </c>
      <c r="H64" s="291" t="s">
        <v>366</v>
      </c>
      <c r="I64" s="308">
        <v>4</v>
      </c>
      <c r="J64" s="309" t="s">
        <v>233</v>
      </c>
      <c r="K64" s="310" t="s">
        <v>400</v>
      </c>
      <c r="L64" s="311">
        <v>41519</v>
      </c>
      <c r="M64" s="312">
        <v>41990</v>
      </c>
      <c r="N64" s="313">
        <v>42021</v>
      </c>
      <c r="O64" s="314">
        <v>100</v>
      </c>
      <c r="P64" s="315">
        <v>1000000</v>
      </c>
      <c r="Q64" s="319" t="str">
        <f t="shared" si="4"/>
        <v>DEVELOPMENT</v>
      </c>
    </row>
    <row r="65" spans="2:17">
      <c r="B65" s="290">
        <f t="shared" si="3"/>
        <v>41</v>
      </c>
      <c r="C65" s="291" t="s">
        <v>480</v>
      </c>
      <c r="D65" s="292" t="s">
        <v>81</v>
      </c>
      <c r="E65" s="292" t="s">
        <v>424</v>
      </c>
      <c r="F65" s="292" t="s">
        <v>425</v>
      </c>
      <c r="G65" s="292" t="s">
        <v>426</v>
      </c>
      <c r="H65" s="291" t="s">
        <v>366</v>
      </c>
      <c r="I65" s="308">
        <v>4</v>
      </c>
      <c r="J65" s="309" t="s">
        <v>226</v>
      </c>
      <c r="K65" s="310" t="s">
        <v>400</v>
      </c>
      <c r="L65" s="311">
        <v>41621</v>
      </c>
      <c r="M65" s="312">
        <v>41711</v>
      </c>
      <c r="N65" s="313">
        <v>41854</v>
      </c>
      <c r="O65" s="314">
        <v>100</v>
      </c>
      <c r="P65" s="315">
        <v>1000000</v>
      </c>
      <c r="Q65" s="319" t="str">
        <f t="shared" ref="Q65:Q96" si="5">IF(AE65=$AE$3,"DEVELOPMENT",IF(AE65&lt;P65,"MASS PRO","RUNNING OGS"))</f>
        <v>DEVELOPMENT</v>
      </c>
    </row>
    <row r="66" spans="2:17">
      <c r="B66" s="290">
        <f t="shared" si="3"/>
        <v>42</v>
      </c>
      <c r="C66" s="291" t="s">
        <v>481</v>
      </c>
      <c r="D66" s="292" t="s">
        <v>81</v>
      </c>
      <c r="E66" s="292" t="s">
        <v>482</v>
      </c>
      <c r="F66" s="292" t="s">
        <v>483</v>
      </c>
      <c r="G66" s="292" t="s">
        <v>484</v>
      </c>
      <c r="H66" s="291" t="s">
        <v>366</v>
      </c>
      <c r="I66" s="308">
        <v>2</v>
      </c>
      <c r="J66" s="309" t="s">
        <v>226</v>
      </c>
      <c r="K66" s="310" t="s">
        <v>400</v>
      </c>
      <c r="L66" s="311">
        <v>41789</v>
      </c>
      <c r="M66" s="312">
        <v>41793</v>
      </c>
      <c r="N66" s="313">
        <v>41823</v>
      </c>
      <c r="O66" s="314">
        <v>100</v>
      </c>
      <c r="P66" s="315">
        <v>1000000</v>
      </c>
      <c r="Q66" s="319" t="str">
        <f t="shared" si="5"/>
        <v>DEVELOPMENT</v>
      </c>
    </row>
    <row r="67" spans="2:17">
      <c r="B67" s="290">
        <f t="shared" si="3"/>
        <v>43</v>
      </c>
      <c r="C67" s="291" t="s">
        <v>485</v>
      </c>
      <c r="D67" s="292" t="s">
        <v>81</v>
      </c>
      <c r="E67" s="292" t="s">
        <v>388</v>
      </c>
      <c r="F67" s="292" t="s">
        <v>486</v>
      </c>
      <c r="G67" s="292" t="s">
        <v>487</v>
      </c>
      <c r="H67" s="291" t="s">
        <v>366</v>
      </c>
      <c r="I67" s="308">
        <v>2</v>
      </c>
      <c r="J67" s="309" t="s">
        <v>226</v>
      </c>
      <c r="K67" s="310" t="s">
        <v>400</v>
      </c>
      <c r="L67" s="311">
        <v>41787</v>
      </c>
      <c r="M67" s="312">
        <v>41793</v>
      </c>
      <c r="N67" s="313">
        <v>41823</v>
      </c>
      <c r="O67" s="314">
        <v>100</v>
      </c>
      <c r="P67" s="315">
        <v>1000000</v>
      </c>
      <c r="Q67" s="319" t="str">
        <f t="shared" si="5"/>
        <v>DEVELOPMENT</v>
      </c>
    </row>
    <row r="68" spans="2:17">
      <c r="B68" s="290">
        <f t="shared" si="3"/>
        <v>44</v>
      </c>
      <c r="C68" s="291" t="s">
        <v>488</v>
      </c>
      <c r="D68" s="292" t="s">
        <v>81</v>
      </c>
      <c r="E68" s="292" t="s">
        <v>388</v>
      </c>
      <c r="F68" s="292" t="s">
        <v>489</v>
      </c>
      <c r="G68" s="292">
        <v>1632318</v>
      </c>
      <c r="H68" s="291" t="s">
        <v>366</v>
      </c>
      <c r="I68" s="308">
        <v>2</v>
      </c>
      <c r="J68" s="309" t="s">
        <v>226</v>
      </c>
      <c r="K68" s="310" t="s">
        <v>400</v>
      </c>
      <c r="L68" s="311">
        <v>41787</v>
      </c>
      <c r="M68" s="312">
        <v>41793</v>
      </c>
      <c r="N68" s="313">
        <v>41823</v>
      </c>
      <c r="O68" s="314">
        <v>100</v>
      </c>
      <c r="P68" s="315">
        <v>1000000</v>
      </c>
      <c r="Q68" s="319" t="str">
        <f t="shared" si="5"/>
        <v>DEVELOPMENT</v>
      </c>
    </row>
    <row r="69" spans="2:17">
      <c r="B69" s="290">
        <f t="shared" si="3"/>
        <v>45</v>
      </c>
      <c r="C69" s="291" t="s">
        <v>490</v>
      </c>
      <c r="D69" s="292" t="s">
        <v>81</v>
      </c>
      <c r="E69" s="292" t="s">
        <v>482</v>
      </c>
      <c r="F69" s="292" t="s">
        <v>491</v>
      </c>
      <c r="G69" s="292" t="s">
        <v>492</v>
      </c>
      <c r="H69" s="291" t="s">
        <v>366</v>
      </c>
      <c r="I69" s="308">
        <v>2</v>
      </c>
      <c r="J69" s="309" t="s">
        <v>233</v>
      </c>
      <c r="K69" s="310" t="s">
        <v>400</v>
      </c>
      <c r="L69" s="311">
        <v>41800</v>
      </c>
      <c r="M69" s="312">
        <v>41802</v>
      </c>
      <c r="N69" s="313">
        <v>41866</v>
      </c>
      <c r="O69" s="314">
        <v>100</v>
      </c>
      <c r="P69" s="315">
        <v>1000000</v>
      </c>
      <c r="Q69" s="319" t="str">
        <f t="shared" si="5"/>
        <v>DEVELOPMENT</v>
      </c>
    </row>
    <row r="70" spans="2:17">
      <c r="B70" s="290">
        <f t="shared" si="3"/>
        <v>46</v>
      </c>
      <c r="C70" s="291" t="s">
        <v>493</v>
      </c>
      <c r="D70" s="292" t="s">
        <v>81</v>
      </c>
      <c r="E70" s="292" t="s">
        <v>494</v>
      </c>
      <c r="F70" s="292" t="s">
        <v>495</v>
      </c>
      <c r="G70" s="292">
        <v>1632375</v>
      </c>
      <c r="H70" s="291" t="s">
        <v>366</v>
      </c>
      <c r="I70" s="308">
        <v>2</v>
      </c>
      <c r="J70" s="309" t="s">
        <v>233</v>
      </c>
      <c r="K70" s="310" t="s">
        <v>400</v>
      </c>
      <c r="L70" s="311">
        <v>41800</v>
      </c>
      <c r="M70" s="312">
        <v>41807</v>
      </c>
      <c r="N70" s="313">
        <v>41826</v>
      </c>
      <c r="O70" s="314">
        <v>100</v>
      </c>
      <c r="P70" s="315">
        <v>1000000</v>
      </c>
      <c r="Q70" s="319" t="str">
        <f t="shared" si="5"/>
        <v>DEVELOPMENT</v>
      </c>
    </row>
    <row r="71" spans="2:17">
      <c r="B71" s="290">
        <f t="shared" si="3"/>
        <v>47</v>
      </c>
      <c r="C71" s="291" t="s">
        <v>496</v>
      </c>
      <c r="D71" s="292" t="s">
        <v>81</v>
      </c>
      <c r="E71" s="292" t="s">
        <v>494</v>
      </c>
      <c r="F71" s="292" t="s">
        <v>497</v>
      </c>
      <c r="G71" s="292">
        <v>1632371</v>
      </c>
      <c r="H71" s="291" t="s">
        <v>366</v>
      </c>
      <c r="I71" s="308">
        <v>1</v>
      </c>
      <c r="J71" s="309" t="s">
        <v>233</v>
      </c>
      <c r="K71" s="310" t="s">
        <v>400</v>
      </c>
      <c r="L71" s="311">
        <v>41800</v>
      </c>
      <c r="M71" s="312">
        <v>41807</v>
      </c>
      <c r="N71" s="313">
        <v>41868</v>
      </c>
      <c r="O71" s="314">
        <v>100</v>
      </c>
      <c r="P71" s="315">
        <v>1000000</v>
      </c>
      <c r="Q71" s="319" t="str">
        <f t="shared" si="5"/>
        <v>DEVELOPMENT</v>
      </c>
    </row>
    <row r="72" spans="2:17">
      <c r="B72" s="320">
        <f t="shared" si="3"/>
        <v>48</v>
      </c>
      <c r="C72" s="291" t="s">
        <v>498</v>
      </c>
      <c r="D72" s="292" t="s">
        <v>81</v>
      </c>
      <c r="E72" s="292" t="s">
        <v>388</v>
      </c>
      <c r="F72" s="292" t="s">
        <v>499</v>
      </c>
      <c r="G72" s="292" t="s">
        <v>500</v>
      </c>
      <c r="H72" s="291" t="s">
        <v>366</v>
      </c>
      <c r="I72" s="308">
        <v>2</v>
      </c>
      <c r="J72" s="309" t="s">
        <v>226</v>
      </c>
      <c r="K72" s="310" t="s">
        <v>400</v>
      </c>
      <c r="L72" s="311">
        <v>41795</v>
      </c>
      <c r="M72" s="312">
        <v>41807</v>
      </c>
      <c r="N72" s="313">
        <v>41874</v>
      </c>
      <c r="O72" s="314">
        <v>100</v>
      </c>
      <c r="P72" s="315">
        <v>1000000</v>
      </c>
      <c r="Q72" s="319" t="str">
        <f t="shared" si="5"/>
        <v>DEVELOPMENT</v>
      </c>
    </row>
    <row r="73" spans="2:17">
      <c r="B73" s="290">
        <f t="shared" si="3"/>
        <v>49</v>
      </c>
      <c r="C73" s="291" t="s">
        <v>501</v>
      </c>
      <c r="D73" s="292" t="s">
        <v>81</v>
      </c>
      <c r="E73" s="292" t="s">
        <v>388</v>
      </c>
      <c r="F73" s="292" t="s">
        <v>502</v>
      </c>
      <c r="G73" s="292" t="s">
        <v>503</v>
      </c>
      <c r="H73" s="291" t="s">
        <v>366</v>
      </c>
      <c r="I73" s="308">
        <v>2</v>
      </c>
      <c r="J73" s="309" t="s">
        <v>226</v>
      </c>
      <c r="K73" s="310" t="s">
        <v>400</v>
      </c>
      <c r="L73" s="311">
        <v>41808</v>
      </c>
      <c r="M73" s="312">
        <v>41814</v>
      </c>
      <c r="N73" s="313">
        <v>41823</v>
      </c>
      <c r="O73" s="314">
        <v>100</v>
      </c>
      <c r="P73" s="315">
        <v>1000000</v>
      </c>
      <c r="Q73" s="319" t="str">
        <f t="shared" si="5"/>
        <v>DEVELOPMENT</v>
      </c>
    </row>
    <row r="74" spans="2:17">
      <c r="B74" s="290">
        <f t="shared" si="3"/>
        <v>50</v>
      </c>
      <c r="C74" s="291" t="s">
        <v>504</v>
      </c>
      <c r="D74" s="292" t="s">
        <v>81</v>
      </c>
      <c r="E74" s="292" t="s">
        <v>388</v>
      </c>
      <c r="F74" s="292" t="s">
        <v>495</v>
      </c>
      <c r="G74" s="292">
        <v>1638009</v>
      </c>
      <c r="H74" s="291" t="s">
        <v>366</v>
      </c>
      <c r="I74" s="308">
        <v>2</v>
      </c>
      <c r="J74" s="309" t="s">
        <v>233</v>
      </c>
      <c r="K74" s="310" t="s">
        <v>400</v>
      </c>
      <c r="L74" s="311">
        <v>41861</v>
      </c>
      <c r="M74" s="312">
        <v>41865</v>
      </c>
      <c r="N74" s="313">
        <v>41874</v>
      </c>
      <c r="O74" s="314">
        <v>100</v>
      </c>
      <c r="P74" s="315">
        <v>1000000</v>
      </c>
      <c r="Q74" s="319" t="str">
        <f t="shared" si="5"/>
        <v>DEVELOPMENT</v>
      </c>
    </row>
    <row r="75" spans="2:17">
      <c r="B75" s="290">
        <f t="shared" si="3"/>
        <v>51</v>
      </c>
      <c r="C75" s="291" t="s">
        <v>505</v>
      </c>
      <c r="D75" s="292" t="s">
        <v>81</v>
      </c>
      <c r="E75" s="292" t="s">
        <v>388</v>
      </c>
      <c r="F75" s="292" t="s">
        <v>497</v>
      </c>
      <c r="G75" s="292">
        <v>1638008</v>
      </c>
      <c r="H75" s="291" t="s">
        <v>366</v>
      </c>
      <c r="I75" s="308">
        <v>1</v>
      </c>
      <c r="J75" s="309" t="s">
        <v>233</v>
      </c>
      <c r="K75" s="310" t="s">
        <v>400</v>
      </c>
      <c r="L75" s="311">
        <v>41865</v>
      </c>
      <c r="M75" s="312">
        <v>41870</v>
      </c>
      <c r="N75" s="313">
        <v>41874</v>
      </c>
      <c r="O75" s="314">
        <v>100</v>
      </c>
      <c r="P75" s="315">
        <v>1000000</v>
      </c>
      <c r="Q75" s="319" t="str">
        <f t="shared" si="5"/>
        <v>DEVELOPMENT</v>
      </c>
    </row>
    <row r="76" spans="2:17">
      <c r="B76" s="290">
        <f t="shared" si="3"/>
        <v>52</v>
      </c>
      <c r="C76" s="291" t="s">
        <v>506</v>
      </c>
      <c r="D76" s="292" t="s">
        <v>81</v>
      </c>
      <c r="E76" s="292" t="s">
        <v>507</v>
      </c>
      <c r="F76" s="292" t="s">
        <v>508</v>
      </c>
      <c r="G76" s="292">
        <v>1655633</v>
      </c>
      <c r="H76" s="291" t="s">
        <v>366</v>
      </c>
      <c r="I76" s="308">
        <v>1</v>
      </c>
      <c r="J76" s="309" t="s">
        <v>226</v>
      </c>
      <c r="K76" s="310" t="s">
        <v>400</v>
      </c>
      <c r="L76" s="311">
        <v>42045</v>
      </c>
      <c r="M76" s="312">
        <v>42047</v>
      </c>
      <c r="N76" s="313">
        <v>42095</v>
      </c>
      <c r="O76" s="314">
        <v>100</v>
      </c>
      <c r="P76" s="315">
        <v>1000000</v>
      </c>
      <c r="Q76" s="319" t="str">
        <f t="shared" si="5"/>
        <v>DEVELOPMENT</v>
      </c>
    </row>
    <row r="77" spans="2:17">
      <c r="B77" s="290">
        <f t="shared" si="3"/>
        <v>53</v>
      </c>
      <c r="C77" s="291" t="s">
        <v>509</v>
      </c>
      <c r="D77" s="292" t="s">
        <v>81</v>
      </c>
      <c r="E77" s="292" t="s">
        <v>507</v>
      </c>
      <c r="F77" s="292" t="s">
        <v>510</v>
      </c>
      <c r="G77" s="292">
        <v>1655632</v>
      </c>
      <c r="H77" s="291" t="s">
        <v>366</v>
      </c>
      <c r="I77" s="308">
        <v>1</v>
      </c>
      <c r="J77" s="309" t="s">
        <v>226</v>
      </c>
      <c r="K77" s="310" t="s">
        <v>400</v>
      </c>
      <c r="L77" s="311">
        <v>42045</v>
      </c>
      <c r="M77" s="312">
        <v>42047</v>
      </c>
      <c r="N77" s="313">
        <v>42095</v>
      </c>
      <c r="O77" s="314">
        <v>100</v>
      </c>
      <c r="P77" s="315">
        <v>1000000</v>
      </c>
      <c r="Q77" s="319" t="str">
        <f t="shared" si="5"/>
        <v>DEVELOPMENT</v>
      </c>
    </row>
    <row r="78" spans="2:17">
      <c r="B78" s="290">
        <f t="shared" si="3"/>
        <v>54</v>
      </c>
      <c r="C78" s="291" t="s">
        <v>511</v>
      </c>
      <c r="D78" s="292" t="s">
        <v>81</v>
      </c>
      <c r="E78" s="292" t="s">
        <v>512</v>
      </c>
      <c r="F78" s="292" t="s">
        <v>513</v>
      </c>
      <c r="G78" s="292" t="s">
        <v>514</v>
      </c>
      <c r="H78" s="291" t="s">
        <v>366</v>
      </c>
      <c r="I78" s="308">
        <v>2</v>
      </c>
      <c r="J78" s="309" t="s">
        <v>226</v>
      </c>
      <c r="K78" s="310" t="s">
        <v>400</v>
      </c>
      <c r="L78" s="311">
        <v>42057</v>
      </c>
      <c r="M78" s="312">
        <v>42061</v>
      </c>
      <c r="N78" s="313">
        <v>42109</v>
      </c>
      <c r="O78" s="314">
        <v>100</v>
      </c>
      <c r="P78" s="315">
        <v>1000000</v>
      </c>
      <c r="Q78" s="319" t="str">
        <f t="shared" si="5"/>
        <v>DEVELOPMENT</v>
      </c>
    </row>
    <row r="79" spans="2:17">
      <c r="B79" s="290">
        <f t="shared" si="3"/>
        <v>55</v>
      </c>
      <c r="C79" s="291" t="s">
        <v>515</v>
      </c>
      <c r="D79" s="292" t="s">
        <v>81</v>
      </c>
      <c r="E79" s="292" t="s">
        <v>512</v>
      </c>
      <c r="F79" s="292" t="s">
        <v>516</v>
      </c>
      <c r="G79" s="292">
        <v>165795200</v>
      </c>
      <c r="H79" s="291" t="s">
        <v>366</v>
      </c>
      <c r="I79" s="308">
        <v>2</v>
      </c>
      <c r="J79" s="309" t="s">
        <v>226</v>
      </c>
      <c r="K79" s="310" t="s">
        <v>400</v>
      </c>
      <c r="L79" s="311">
        <v>42057</v>
      </c>
      <c r="M79" s="312">
        <v>42061</v>
      </c>
      <c r="N79" s="313">
        <v>42109</v>
      </c>
      <c r="O79" s="314">
        <v>100</v>
      </c>
      <c r="P79" s="315">
        <v>1000000</v>
      </c>
      <c r="Q79" s="319" t="str">
        <f t="shared" si="5"/>
        <v>DEVELOPMENT</v>
      </c>
    </row>
    <row r="80" spans="2:17">
      <c r="B80" s="290">
        <f t="shared" si="3"/>
        <v>56</v>
      </c>
      <c r="C80" s="291" t="s">
        <v>517</v>
      </c>
      <c r="D80" s="292" t="s">
        <v>81</v>
      </c>
      <c r="E80" s="292" t="s">
        <v>512</v>
      </c>
      <c r="F80" s="292" t="s">
        <v>518</v>
      </c>
      <c r="G80" s="292">
        <v>165745600</v>
      </c>
      <c r="H80" s="291" t="s">
        <v>366</v>
      </c>
      <c r="I80" s="308">
        <v>4</v>
      </c>
      <c r="J80" s="309" t="s">
        <v>226</v>
      </c>
      <c r="K80" s="310" t="s">
        <v>400</v>
      </c>
      <c r="L80" s="311">
        <v>42057</v>
      </c>
      <c r="M80" s="312">
        <v>42061</v>
      </c>
      <c r="N80" s="313">
        <v>42109</v>
      </c>
      <c r="O80" s="314">
        <v>100</v>
      </c>
      <c r="P80" s="315">
        <v>1000000</v>
      </c>
      <c r="Q80" s="319" t="str">
        <f t="shared" si="5"/>
        <v>DEVELOPMENT</v>
      </c>
    </row>
    <row r="81" spans="2:17">
      <c r="B81" s="290">
        <f t="shared" si="3"/>
        <v>57</v>
      </c>
      <c r="C81" s="291" t="s">
        <v>519</v>
      </c>
      <c r="D81" s="292" t="s">
        <v>81</v>
      </c>
      <c r="E81" s="292" t="s">
        <v>512</v>
      </c>
      <c r="F81" s="292" t="s">
        <v>520</v>
      </c>
      <c r="G81" s="292">
        <v>165745200</v>
      </c>
      <c r="H81" s="291" t="s">
        <v>366</v>
      </c>
      <c r="I81" s="308">
        <v>2</v>
      </c>
      <c r="J81" s="309" t="s">
        <v>226</v>
      </c>
      <c r="K81" s="310" t="s">
        <v>400</v>
      </c>
      <c r="L81" s="311">
        <v>42057</v>
      </c>
      <c r="M81" s="312">
        <v>42061</v>
      </c>
      <c r="N81" s="313">
        <v>42109</v>
      </c>
      <c r="O81" s="314">
        <v>100</v>
      </c>
      <c r="P81" s="315">
        <v>1000000</v>
      </c>
      <c r="Q81" s="319" t="str">
        <f t="shared" si="5"/>
        <v>DEVELOPMENT</v>
      </c>
    </row>
    <row r="82" spans="2:17">
      <c r="B82" s="290">
        <f t="shared" si="3"/>
        <v>58</v>
      </c>
      <c r="C82" s="291" t="s">
        <v>521</v>
      </c>
      <c r="D82" s="292" t="s">
        <v>81</v>
      </c>
      <c r="E82" s="292" t="s">
        <v>512</v>
      </c>
      <c r="F82" s="292" t="s">
        <v>522</v>
      </c>
      <c r="G82" s="292">
        <v>165745700</v>
      </c>
      <c r="H82" s="291" t="s">
        <v>366</v>
      </c>
      <c r="I82" s="308">
        <v>4</v>
      </c>
      <c r="J82" s="309" t="s">
        <v>226</v>
      </c>
      <c r="K82" s="310" t="s">
        <v>400</v>
      </c>
      <c r="L82" s="311">
        <v>42057</v>
      </c>
      <c r="M82" s="312">
        <v>42061</v>
      </c>
      <c r="N82" s="313">
        <v>42116</v>
      </c>
      <c r="O82" s="314">
        <v>100</v>
      </c>
      <c r="P82" s="315">
        <v>1000000</v>
      </c>
      <c r="Q82" s="319" t="str">
        <f t="shared" si="5"/>
        <v>DEVELOPMENT</v>
      </c>
    </row>
    <row r="83" spans="2:17">
      <c r="B83" s="290">
        <f t="shared" si="3"/>
        <v>59</v>
      </c>
      <c r="C83" s="291" t="s">
        <v>523</v>
      </c>
      <c r="D83" s="292" t="s">
        <v>81</v>
      </c>
      <c r="E83" s="292" t="s">
        <v>512</v>
      </c>
      <c r="F83" s="292" t="s">
        <v>524</v>
      </c>
      <c r="G83" s="292">
        <v>165782800</v>
      </c>
      <c r="H83" s="291" t="s">
        <v>366</v>
      </c>
      <c r="I83" s="308">
        <v>2</v>
      </c>
      <c r="J83" s="309" t="s">
        <v>226</v>
      </c>
      <c r="K83" s="310" t="s">
        <v>400</v>
      </c>
      <c r="L83" s="311">
        <v>42057</v>
      </c>
      <c r="M83" s="312">
        <v>42061</v>
      </c>
      <c r="N83" s="313">
        <v>42116</v>
      </c>
      <c r="O83" s="314">
        <v>100</v>
      </c>
      <c r="P83" s="315">
        <v>1000000</v>
      </c>
      <c r="Q83" s="319" t="str">
        <f t="shared" si="5"/>
        <v>DEVELOPMENT</v>
      </c>
    </row>
    <row r="84" spans="2:17">
      <c r="B84" s="290">
        <f t="shared" si="3"/>
        <v>60</v>
      </c>
      <c r="C84" s="291" t="s">
        <v>525</v>
      </c>
      <c r="D84" s="292" t="s">
        <v>81</v>
      </c>
      <c r="E84" s="292" t="s">
        <v>512</v>
      </c>
      <c r="F84" s="292" t="s">
        <v>526</v>
      </c>
      <c r="G84" s="292">
        <v>165745400</v>
      </c>
      <c r="H84" s="291" t="s">
        <v>366</v>
      </c>
      <c r="I84" s="308">
        <v>4</v>
      </c>
      <c r="J84" s="309" t="s">
        <v>226</v>
      </c>
      <c r="K84" s="310" t="s">
        <v>400</v>
      </c>
      <c r="L84" s="311">
        <v>42057</v>
      </c>
      <c r="M84" s="312">
        <v>42061</v>
      </c>
      <c r="N84" s="313">
        <v>42116</v>
      </c>
      <c r="O84" s="314">
        <v>100</v>
      </c>
      <c r="P84" s="315">
        <v>1000000</v>
      </c>
      <c r="Q84" s="319" t="str">
        <f t="shared" si="5"/>
        <v>DEVELOPMENT</v>
      </c>
    </row>
    <row r="85" spans="2:17">
      <c r="B85" s="290">
        <f t="shared" si="3"/>
        <v>61</v>
      </c>
      <c r="C85" s="291" t="s">
        <v>527</v>
      </c>
      <c r="D85" s="292" t="s">
        <v>81</v>
      </c>
      <c r="E85" s="292" t="s">
        <v>482</v>
      </c>
      <c r="F85" s="292" t="s">
        <v>528</v>
      </c>
      <c r="G85" s="295">
        <v>16600340</v>
      </c>
      <c r="H85" s="291" t="s">
        <v>366</v>
      </c>
      <c r="I85" s="308">
        <v>2</v>
      </c>
      <c r="J85" s="309" t="s">
        <v>233</v>
      </c>
      <c r="K85" s="310" t="s">
        <v>400</v>
      </c>
      <c r="L85" s="311">
        <v>42096</v>
      </c>
      <c r="M85" s="312">
        <v>42100</v>
      </c>
      <c r="N85" s="313">
        <v>42140</v>
      </c>
      <c r="O85" s="314">
        <v>100</v>
      </c>
      <c r="P85" s="315">
        <v>1000000</v>
      </c>
      <c r="Q85" s="319" t="str">
        <f t="shared" si="5"/>
        <v>DEVELOPMENT</v>
      </c>
    </row>
    <row r="86" spans="2:17">
      <c r="B86" s="290">
        <f t="shared" si="3"/>
        <v>62</v>
      </c>
      <c r="C86" s="291" t="s">
        <v>529</v>
      </c>
      <c r="D86" s="292" t="s">
        <v>81</v>
      </c>
      <c r="E86" s="292" t="s">
        <v>402</v>
      </c>
      <c r="F86" s="292" t="s">
        <v>530</v>
      </c>
      <c r="G86" s="292" t="s">
        <v>531</v>
      </c>
      <c r="H86" s="291" t="s">
        <v>366</v>
      </c>
      <c r="I86" s="308">
        <v>2</v>
      </c>
      <c r="J86" s="309" t="s">
        <v>226</v>
      </c>
      <c r="K86" s="310" t="s">
        <v>532</v>
      </c>
      <c r="L86" s="311">
        <v>42122</v>
      </c>
      <c r="M86" s="312">
        <v>42128</v>
      </c>
      <c r="N86" s="313">
        <v>42989</v>
      </c>
      <c r="O86" s="314">
        <v>100</v>
      </c>
      <c r="P86" s="315">
        <v>1000000</v>
      </c>
      <c r="Q86" s="319" t="str">
        <f t="shared" si="5"/>
        <v>DEVELOPMENT</v>
      </c>
    </row>
    <row r="87" spans="2:17">
      <c r="B87" s="290">
        <f t="shared" si="3"/>
        <v>63</v>
      </c>
      <c r="C87" s="291" t="s">
        <v>533</v>
      </c>
      <c r="D87" s="292" t="s">
        <v>81</v>
      </c>
      <c r="E87" s="292" t="s">
        <v>402</v>
      </c>
      <c r="F87" s="292" t="s">
        <v>534</v>
      </c>
      <c r="G87" s="292">
        <v>165716001</v>
      </c>
      <c r="H87" s="291" t="s">
        <v>366</v>
      </c>
      <c r="I87" s="308">
        <v>2</v>
      </c>
      <c r="J87" s="309" t="s">
        <v>233</v>
      </c>
      <c r="K87" s="310" t="s">
        <v>532</v>
      </c>
      <c r="L87" s="311">
        <v>42170</v>
      </c>
      <c r="M87" s="312">
        <v>42179</v>
      </c>
      <c r="N87" s="313">
        <v>42989</v>
      </c>
      <c r="O87" s="314">
        <v>100</v>
      </c>
      <c r="P87" s="315">
        <v>1000000</v>
      </c>
      <c r="Q87" s="319" t="str">
        <f t="shared" si="5"/>
        <v>DEVELOPMENT</v>
      </c>
    </row>
    <row r="88" spans="2:17">
      <c r="B88" s="290">
        <f t="shared" si="3"/>
        <v>64</v>
      </c>
      <c r="C88" s="291" t="s">
        <v>535</v>
      </c>
      <c r="D88" s="292" t="s">
        <v>81</v>
      </c>
      <c r="E88" s="292" t="s">
        <v>402</v>
      </c>
      <c r="F88" s="292" t="s">
        <v>536</v>
      </c>
      <c r="G88" s="292" t="s">
        <v>537</v>
      </c>
      <c r="H88" s="291" t="s">
        <v>366</v>
      </c>
      <c r="I88" s="308">
        <v>2</v>
      </c>
      <c r="J88" s="309" t="s">
        <v>226</v>
      </c>
      <c r="K88" s="310" t="s">
        <v>532</v>
      </c>
      <c r="L88" s="311">
        <v>42175</v>
      </c>
      <c r="M88" s="312">
        <v>42179</v>
      </c>
      <c r="N88" s="313">
        <v>42989</v>
      </c>
      <c r="O88" s="314">
        <v>100</v>
      </c>
      <c r="P88" s="315">
        <v>1000000</v>
      </c>
      <c r="Q88" s="319" t="str">
        <f t="shared" si="5"/>
        <v>DEVELOPMENT</v>
      </c>
    </row>
    <row r="89" spans="2:17">
      <c r="B89" s="290">
        <f t="shared" si="3"/>
        <v>65</v>
      </c>
      <c r="C89" s="291" t="s">
        <v>538</v>
      </c>
      <c r="D89" s="292" t="s">
        <v>81</v>
      </c>
      <c r="E89" s="292" t="s">
        <v>402</v>
      </c>
      <c r="F89" s="292" t="s">
        <v>539</v>
      </c>
      <c r="G89" s="292" t="s">
        <v>540</v>
      </c>
      <c r="H89" s="291" t="s">
        <v>366</v>
      </c>
      <c r="I89" s="308">
        <v>2</v>
      </c>
      <c r="J89" s="309" t="s">
        <v>233</v>
      </c>
      <c r="K89" s="310" t="s">
        <v>532</v>
      </c>
      <c r="L89" s="311">
        <v>42175</v>
      </c>
      <c r="M89" s="312">
        <v>42179</v>
      </c>
      <c r="N89" s="313">
        <v>43280</v>
      </c>
      <c r="O89" s="314">
        <v>100</v>
      </c>
      <c r="P89" s="315">
        <v>1000000</v>
      </c>
      <c r="Q89" s="319" t="str">
        <f t="shared" si="5"/>
        <v>DEVELOPMENT</v>
      </c>
    </row>
    <row r="90" spans="2:17">
      <c r="B90" s="290">
        <f t="shared" ref="B90:B153" si="6">B89+1</f>
        <v>66</v>
      </c>
      <c r="C90" s="291" t="s">
        <v>541</v>
      </c>
      <c r="D90" s="292" t="s">
        <v>81</v>
      </c>
      <c r="E90" s="292" t="s">
        <v>402</v>
      </c>
      <c r="F90" s="292" t="s">
        <v>542</v>
      </c>
      <c r="G90" s="292" t="s">
        <v>543</v>
      </c>
      <c r="H90" s="291" t="s">
        <v>366</v>
      </c>
      <c r="I90" s="308">
        <v>2</v>
      </c>
      <c r="J90" s="309" t="s">
        <v>226</v>
      </c>
      <c r="K90" s="310" t="s">
        <v>532</v>
      </c>
      <c r="L90" s="311">
        <v>42170</v>
      </c>
      <c r="M90" s="312">
        <v>42179</v>
      </c>
      <c r="N90" s="313">
        <v>42989</v>
      </c>
      <c r="O90" s="314">
        <v>100</v>
      </c>
      <c r="P90" s="315">
        <v>1000000</v>
      </c>
      <c r="Q90" s="319" t="str">
        <f t="shared" si="5"/>
        <v>DEVELOPMENT</v>
      </c>
    </row>
    <row r="91" spans="2:17">
      <c r="B91" s="290">
        <f t="shared" si="6"/>
        <v>67</v>
      </c>
      <c r="C91" s="291" t="s">
        <v>544</v>
      </c>
      <c r="D91" s="292" t="s">
        <v>81</v>
      </c>
      <c r="E91" s="292" t="s">
        <v>402</v>
      </c>
      <c r="F91" s="292" t="s">
        <v>545</v>
      </c>
      <c r="G91" s="292" t="s">
        <v>546</v>
      </c>
      <c r="H91" s="291" t="s">
        <v>366</v>
      </c>
      <c r="I91" s="308">
        <v>2</v>
      </c>
      <c r="J91" s="309" t="s">
        <v>226</v>
      </c>
      <c r="K91" s="310" t="s">
        <v>532</v>
      </c>
      <c r="L91" s="311">
        <v>42180</v>
      </c>
      <c r="M91" s="312">
        <v>42192</v>
      </c>
      <c r="N91" s="313">
        <v>42989</v>
      </c>
      <c r="O91" s="314">
        <v>100</v>
      </c>
      <c r="P91" s="315">
        <v>1000000</v>
      </c>
      <c r="Q91" s="319" t="str">
        <f t="shared" si="5"/>
        <v>DEVELOPMENT</v>
      </c>
    </row>
    <row r="92" spans="2:17">
      <c r="B92" s="290">
        <f t="shared" si="6"/>
        <v>68</v>
      </c>
      <c r="C92" s="291" t="s">
        <v>547</v>
      </c>
      <c r="D92" s="292" t="s">
        <v>81</v>
      </c>
      <c r="E92" s="292" t="s">
        <v>402</v>
      </c>
      <c r="F92" s="292" t="s">
        <v>548</v>
      </c>
      <c r="G92" s="292" t="s">
        <v>549</v>
      </c>
      <c r="H92" s="291" t="s">
        <v>366</v>
      </c>
      <c r="I92" s="308">
        <v>2</v>
      </c>
      <c r="J92" s="309" t="s">
        <v>226</v>
      </c>
      <c r="K92" s="310" t="s">
        <v>532</v>
      </c>
      <c r="L92" s="311">
        <v>42190</v>
      </c>
      <c r="M92" s="312">
        <v>42192</v>
      </c>
      <c r="N92" s="313">
        <v>42989</v>
      </c>
      <c r="O92" s="314">
        <v>100</v>
      </c>
      <c r="P92" s="315">
        <v>1000000</v>
      </c>
      <c r="Q92" s="319" t="str">
        <f t="shared" si="5"/>
        <v>DEVELOPMENT</v>
      </c>
    </row>
    <row r="93" spans="2:17">
      <c r="B93" s="290">
        <f t="shared" si="6"/>
        <v>69</v>
      </c>
      <c r="C93" s="291" t="s">
        <v>550</v>
      </c>
      <c r="D93" s="292" t="s">
        <v>81</v>
      </c>
      <c r="E93" s="292" t="s">
        <v>402</v>
      </c>
      <c r="F93" s="292" t="s">
        <v>551</v>
      </c>
      <c r="G93" s="292" t="s">
        <v>552</v>
      </c>
      <c r="H93" s="291" t="s">
        <v>366</v>
      </c>
      <c r="I93" s="308">
        <v>2</v>
      </c>
      <c r="J93" s="309" t="s">
        <v>226</v>
      </c>
      <c r="K93" s="310" t="s">
        <v>532</v>
      </c>
      <c r="L93" s="311">
        <v>42182</v>
      </c>
      <c r="M93" s="312">
        <v>42192</v>
      </c>
      <c r="N93" s="313">
        <v>42989</v>
      </c>
      <c r="O93" s="314">
        <v>100</v>
      </c>
      <c r="P93" s="315">
        <v>1000000</v>
      </c>
      <c r="Q93" s="319" t="str">
        <f t="shared" si="5"/>
        <v>DEVELOPMENT</v>
      </c>
    </row>
    <row r="94" spans="2:17">
      <c r="B94" s="290">
        <f t="shared" si="6"/>
        <v>70</v>
      </c>
      <c r="C94" s="291" t="s">
        <v>553</v>
      </c>
      <c r="D94" s="292" t="s">
        <v>81</v>
      </c>
      <c r="E94" s="292" t="s">
        <v>424</v>
      </c>
      <c r="F94" s="292" t="s">
        <v>444</v>
      </c>
      <c r="G94" s="292">
        <v>154847500</v>
      </c>
      <c r="H94" s="291" t="s">
        <v>427</v>
      </c>
      <c r="I94" s="308">
        <v>8</v>
      </c>
      <c r="J94" s="309" t="s">
        <v>226</v>
      </c>
      <c r="K94" s="310" t="s">
        <v>400</v>
      </c>
      <c r="L94" s="311">
        <v>42426</v>
      </c>
      <c r="M94" s="312">
        <v>42432</v>
      </c>
      <c r="N94" s="313">
        <v>42585</v>
      </c>
      <c r="O94" s="314">
        <v>100</v>
      </c>
      <c r="P94" s="315">
        <v>1000000</v>
      </c>
      <c r="Q94" s="319" t="str">
        <f t="shared" si="5"/>
        <v>DEVELOPMENT</v>
      </c>
    </row>
    <row r="95" spans="2:17">
      <c r="B95" s="290">
        <f t="shared" si="6"/>
        <v>71</v>
      </c>
      <c r="C95" s="294" t="s">
        <v>554</v>
      </c>
      <c r="D95" s="292" t="s">
        <v>81</v>
      </c>
      <c r="E95" s="292" t="s">
        <v>402</v>
      </c>
      <c r="F95" s="292" t="s">
        <v>555</v>
      </c>
      <c r="G95" s="292">
        <v>165707500</v>
      </c>
      <c r="H95" s="291" t="s">
        <v>366</v>
      </c>
      <c r="I95" s="308">
        <v>1</v>
      </c>
      <c r="J95" s="309" t="s">
        <v>226</v>
      </c>
      <c r="K95" s="310" t="s">
        <v>400</v>
      </c>
      <c r="L95" s="311">
        <v>42546</v>
      </c>
      <c r="M95" s="312">
        <v>42555</v>
      </c>
      <c r="N95" s="313">
        <v>42989</v>
      </c>
      <c r="O95" s="314">
        <v>100</v>
      </c>
      <c r="P95" s="315">
        <v>1000000</v>
      </c>
      <c r="Q95" s="319" t="str">
        <f t="shared" si="5"/>
        <v>DEVELOPMENT</v>
      </c>
    </row>
    <row r="96" spans="2:17">
      <c r="B96" s="290">
        <f t="shared" si="6"/>
        <v>72</v>
      </c>
      <c r="C96" s="294" t="s">
        <v>554</v>
      </c>
      <c r="D96" s="292" t="s">
        <v>81</v>
      </c>
      <c r="E96" s="292" t="s">
        <v>402</v>
      </c>
      <c r="F96" s="292" t="s">
        <v>556</v>
      </c>
      <c r="G96" s="292">
        <v>165770800</v>
      </c>
      <c r="H96" s="291" t="s">
        <v>366</v>
      </c>
      <c r="I96" s="308">
        <v>1</v>
      </c>
      <c r="J96" s="309" t="s">
        <v>226</v>
      </c>
      <c r="K96" s="310" t="s">
        <v>400</v>
      </c>
      <c r="L96" s="311">
        <v>42546</v>
      </c>
      <c r="M96" s="312">
        <v>42555</v>
      </c>
      <c r="N96" s="313">
        <v>42989</v>
      </c>
      <c r="O96" s="314">
        <v>100</v>
      </c>
      <c r="P96" s="315">
        <v>1000000</v>
      </c>
      <c r="Q96" s="319" t="str">
        <f t="shared" si="5"/>
        <v>DEVELOPMENT</v>
      </c>
    </row>
    <row r="97" spans="2:17">
      <c r="B97" s="290">
        <f t="shared" si="6"/>
        <v>73</v>
      </c>
      <c r="C97" s="293" t="s">
        <v>557</v>
      </c>
      <c r="D97" s="292" t="s">
        <v>81</v>
      </c>
      <c r="E97" s="292" t="s">
        <v>429</v>
      </c>
      <c r="F97" s="292" t="s">
        <v>558</v>
      </c>
      <c r="G97" s="292">
        <v>1574349</v>
      </c>
      <c r="H97" s="291" t="s">
        <v>366</v>
      </c>
      <c r="I97" s="308">
        <v>4</v>
      </c>
      <c r="J97" s="316" t="s">
        <v>226</v>
      </c>
      <c r="K97" s="310" t="s">
        <v>400</v>
      </c>
      <c r="L97" s="311">
        <v>42822</v>
      </c>
      <c r="M97" s="312">
        <v>42826</v>
      </c>
      <c r="N97" s="313">
        <v>42906</v>
      </c>
      <c r="O97" s="314">
        <v>100</v>
      </c>
      <c r="P97" s="315">
        <v>1000000</v>
      </c>
      <c r="Q97" s="319" t="str">
        <f t="shared" ref="Q97:Q128" si="7">IF(AE97=$AE$3,"DEVELOPMENT",IF(AE97&lt;P97,"MASS PRO","RUNNING OGS"))</f>
        <v>DEVELOPMENT</v>
      </c>
    </row>
    <row r="98" spans="2:17">
      <c r="B98" s="290">
        <f t="shared" si="6"/>
        <v>74</v>
      </c>
      <c r="C98" s="293" t="s">
        <v>559</v>
      </c>
      <c r="D98" s="292" t="s">
        <v>81</v>
      </c>
      <c r="E98" s="292" t="s">
        <v>429</v>
      </c>
      <c r="F98" s="292" t="s">
        <v>560</v>
      </c>
      <c r="G98" s="292">
        <v>1574374</v>
      </c>
      <c r="H98" s="291" t="s">
        <v>366</v>
      </c>
      <c r="I98" s="308">
        <v>4</v>
      </c>
      <c r="J98" s="316" t="s">
        <v>226</v>
      </c>
      <c r="K98" s="310" t="s">
        <v>400</v>
      </c>
      <c r="L98" s="311">
        <v>42826</v>
      </c>
      <c r="M98" s="312">
        <v>42826</v>
      </c>
      <c r="N98" s="313">
        <v>42906</v>
      </c>
      <c r="O98" s="314">
        <v>100</v>
      </c>
      <c r="P98" s="315">
        <v>1000000</v>
      </c>
      <c r="Q98" s="319" t="str">
        <f t="shared" si="7"/>
        <v>DEVELOPMENT</v>
      </c>
    </row>
    <row r="99" spans="2:17">
      <c r="B99" s="290">
        <f t="shared" si="6"/>
        <v>75</v>
      </c>
      <c r="C99" s="293" t="s">
        <v>561</v>
      </c>
      <c r="D99" s="292" t="s">
        <v>81</v>
      </c>
      <c r="E99" s="292" t="s">
        <v>429</v>
      </c>
      <c r="F99" s="292" t="s">
        <v>562</v>
      </c>
      <c r="G99" s="292">
        <v>1717915</v>
      </c>
      <c r="H99" s="291" t="s">
        <v>366</v>
      </c>
      <c r="I99" s="308">
        <v>4</v>
      </c>
      <c r="J99" s="316" t="s">
        <v>226</v>
      </c>
      <c r="K99" s="310" t="s">
        <v>400</v>
      </c>
      <c r="L99" s="311">
        <v>42822</v>
      </c>
      <c r="M99" s="312">
        <v>42826</v>
      </c>
      <c r="N99" s="313">
        <v>42906</v>
      </c>
      <c r="O99" s="314">
        <v>100</v>
      </c>
      <c r="P99" s="315">
        <v>1000000</v>
      </c>
      <c r="Q99" s="319" t="str">
        <f t="shared" si="7"/>
        <v>DEVELOPMENT</v>
      </c>
    </row>
    <row r="100" spans="2:17">
      <c r="B100" s="290">
        <f t="shared" si="6"/>
        <v>76</v>
      </c>
      <c r="C100" s="293" t="s">
        <v>563</v>
      </c>
      <c r="D100" s="292" t="s">
        <v>81</v>
      </c>
      <c r="E100" s="292" t="s">
        <v>429</v>
      </c>
      <c r="F100" s="292" t="s">
        <v>562</v>
      </c>
      <c r="G100" s="292">
        <v>1717915</v>
      </c>
      <c r="H100" s="291" t="s">
        <v>461</v>
      </c>
      <c r="I100" s="308">
        <v>4</v>
      </c>
      <c r="J100" s="316" t="s">
        <v>226</v>
      </c>
      <c r="K100" s="310" t="s">
        <v>564</v>
      </c>
      <c r="L100" s="311">
        <v>42689</v>
      </c>
      <c r="M100" s="312">
        <v>42822</v>
      </c>
      <c r="N100" s="313">
        <v>42866</v>
      </c>
      <c r="O100" s="314">
        <v>100</v>
      </c>
      <c r="P100" s="315">
        <v>1000000</v>
      </c>
      <c r="Q100" s="319" t="str">
        <f t="shared" si="7"/>
        <v>DEVELOPMENT</v>
      </c>
    </row>
    <row r="101" spans="2:17">
      <c r="B101" s="290">
        <f t="shared" si="6"/>
        <v>77</v>
      </c>
      <c r="C101" s="293" t="s">
        <v>565</v>
      </c>
      <c r="D101" s="292" t="s">
        <v>81</v>
      </c>
      <c r="E101" s="292" t="s">
        <v>429</v>
      </c>
      <c r="F101" s="292" t="s">
        <v>566</v>
      </c>
      <c r="G101" s="292">
        <v>1717921</v>
      </c>
      <c r="H101" s="291" t="s">
        <v>366</v>
      </c>
      <c r="I101" s="308">
        <v>4</v>
      </c>
      <c r="J101" s="316" t="s">
        <v>226</v>
      </c>
      <c r="K101" s="310" t="s">
        <v>400</v>
      </c>
      <c r="L101" s="311">
        <v>42822</v>
      </c>
      <c r="M101" s="312">
        <v>42826</v>
      </c>
      <c r="N101" s="313">
        <v>42906</v>
      </c>
      <c r="O101" s="314">
        <v>100</v>
      </c>
      <c r="P101" s="315">
        <v>1000000</v>
      </c>
      <c r="Q101" s="319" t="str">
        <f t="shared" si="7"/>
        <v>DEVELOPMENT</v>
      </c>
    </row>
    <row r="102" spans="2:17">
      <c r="B102" s="290">
        <f t="shared" si="6"/>
        <v>78</v>
      </c>
      <c r="C102" s="293" t="s">
        <v>567</v>
      </c>
      <c r="D102" s="292" t="s">
        <v>81</v>
      </c>
      <c r="E102" s="292" t="s">
        <v>429</v>
      </c>
      <c r="F102" s="292" t="s">
        <v>568</v>
      </c>
      <c r="G102" s="292">
        <v>1574386</v>
      </c>
      <c r="H102" s="291" t="s">
        <v>366</v>
      </c>
      <c r="I102" s="308">
        <v>4</v>
      </c>
      <c r="J102" s="316" t="s">
        <v>226</v>
      </c>
      <c r="K102" s="310" t="s">
        <v>400</v>
      </c>
      <c r="L102" s="311">
        <v>44073</v>
      </c>
      <c r="M102" s="312">
        <v>42826</v>
      </c>
      <c r="N102" s="313">
        <v>42906</v>
      </c>
      <c r="O102" s="314">
        <v>100</v>
      </c>
      <c r="P102" s="315">
        <v>1000000</v>
      </c>
      <c r="Q102" s="319" t="str">
        <f t="shared" si="7"/>
        <v>DEVELOPMENT</v>
      </c>
    </row>
    <row r="103" spans="2:17">
      <c r="B103" s="290">
        <f t="shared" si="6"/>
        <v>79</v>
      </c>
      <c r="C103" s="291" t="s">
        <v>569</v>
      </c>
      <c r="D103" s="292" t="s">
        <v>81</v>
      </c>
      <c r="E103" s="292" t="s">
        <v>429</v>
      </c>
      <c r="F103" s="292" t="s">
        <v>570</v>
      </c>
      <c r="G103" s="292">
        <v>1717927</v>
      </c>
      <c r="H103" s="291" t="s">
        <v>366</v>
      </c>
      <c r="I103" s="308">
        <v>4</v>
      </c>
      <c r="J103" s="309" t="s">
        <v>226</v>
      </c>
      <c r="K103" s="310" t="s">
        <v>400</v>
      </c>
      <c r="L103" s="311">
        <v>42822</v>
      </c>
      <c r="M103" s="312">
        <v>42826</v>
      </c>
      <c r="N103" s="313">
        <v>42906</v>
      </c>
      <c r="O103" s="314">
        <v>100</v>
      </c>
      <c r="P103" s="315">
        <v>1000000</v>
      </c>
      <c r="Q103" s="319" t="str">
        <f t="shared" si="7"/>
        <v>DEVELOPMENT</v>
      </c>
    </row>
    <row r="104" spans="2:17">
      <c r="B104" s="290">
        <f t="shared" si="6"/>
        <v>80</v>
      </c>
      <c r="C104" s="291" t="s">
        <v>571</v>
      </c>
      <c r="D104" s="292" t="s">
        <v>81</v>
      </c>
      <c r="E104" s="292" t="s">
        <v>429</v>
      </c>
      <c r="F104" s="292" t="s">
        <v>572</v>
      </c>
      <c r="G104" s="292">
        <v>1717890</v>
      </c>
      <c r="H104" s="291" t="s">
        <v>366</v>
      </c>
      <c r="I104" s="308">
        <v>8</v>
      </c>
      <c r="J104" s="309" t="s">
        <v>226</v>
      </c>
      <c r="K104" s="310" t="s">
        <v>400</v>
      </c>
      <c r="L104" s="311">
        <v>42745</v>
      </c>
      <c r="M104" s="312">
        <v>42826</v>
      </c>
      <c r="N104" s="313">
        <v>42906</v>
      </c>
      <c r="O104" s="314">
        <v>100</v>
      </c>
      <c r="P104" s="315">
        <v>1000000</v>
      </c>
      <c r="Q104" s="319" t="str">
        <f t="shared" si="7"/>
        <v>DEVELOPMENT</v>
      </c>
    </row>
    <row r="105" spans="2:17">
      <c r="B105" s="290">
        <f t="shared" si="6"/>
        <v>81</v>
      </c>
      <c r="C105" s="291" t="s">
        <v>573</v>
      </c>
      <c r="D105" s="292" t="s">
        <v>81</v>
      </c>
      <c r="E105" s="292" t="s">
        <v>429</v>
      </c>
      <c r="F105" s="292" t="s">
        <v>574</v>
      </c>
      <c r="G105" s="292">
        <v>1495160</v>
      </c>
      <c r="H105" s="291" t="s">
        <v>366</v>
      </c>
      <c r="I105" s="308">
        <v>4</v>
      </c>
      <c r="J105" s="309" t="s">
        <v>226</v>
      </c>
      <c r="K105" s="310" t="s">
        <v>400</v>
      </c>
      <c r="L105" s="311">
        <v>42822</v>
      </c>
      <c r="M105" s="312">
        <v>42826</v>
      </c>
      <c r="N105" s="313">
        <v>42906</v>
      </c>
      <c r="O105" s="314">
        <v>100</v>
      </c>
      <c r="P105" s="315">
        <v>1000000</v>
      </c>
      <c r="Q105" s="319" t="str">
        <f t="shared" si="7"/>
        <v>DEVELOPMENT</v>
      </c>
    </row>
    <row r="106" spans="2:17">
      <c r="B106" s="290">
        <f t="shared" si="6"/>
        <v>82</v>
      </c>
      <c r="C106" s="291" t="s">
        <v>575</v>
      </c>
      <c r="D106" s="292" t="s">
        <v>81</v>
      </c>
      <c r="E106" s="292" t="s">
        <v>429</v>
      </c>
      <c r="F106" s="292" t="s">
        <v>576</v>
      </c>
      <c r="G106" s="292">
        <v>1718072</v>
      </c>
      <c r="H106" s="291" t="s">
        <v>366</v>
      </c>
      <c r="I106" s="308">
        <v>4</v>
      </c>
      <c r="J106" s="309" t="s">
        <v>226</v>
      </c>
      <c r="K106" s="310" t="s">
        <v>400</v>
      </c>
      <c r="L106" s="311">
        <v>42822</v>
      </c>
      <c r="M106" s="312">
        <v>42826</v>
      </c>
      <c r="N106" s="313">
        <v>42906</v>
      </c>
      <c r="O106" s="314">
        <v>100</v>
      </c>
      <c r="P106" s="315">
        <v>1000000</v>
      </c>
      <c r="Q106" s="319" t="str">
        <f t="shared" si="7"/>
        <v>DEVELOPMENT</v>
      </c>
    </row>
    <row r="107" spans="2:17">
      <c r="B107" s="290">
        <f t="shared" si="6"/>
        <v>83</v>
      </c>
      <c r="C107" s="291" t="s">
        <v>577</v>
      </c>
      <c r="D107" s="292" t="s">
        <v>81</v>
      </c>
      <c r="E107" s="292" t="s">
        <v>429</v>
      </c>
      <c r="F107" s="292" t="s">
        <v>578</v>
      </c>
      <c r="G107" s="292">
        <v>1717847</v>
      </c>
      <c r="H107" s="291" t="s">
        <v>366</v>
      </c>
      <c r="I107" s="308">
        <v>4</v>
      </c>
      <c r="J107" s="309" t="s">
        <v>226</v>
      </c>
      <c r="K107" s="310" t="s">
        <v>400</v>
      </c>
      <c r="L107" s="311">
        <v>42822</v>
      </c>
      <c r="M107" s="312">
        <v>42826</v>
      </c>
      <c r="N107" s="313">
        <v>42906</v>
      </c>
      <c r="O107" s="314">
        <v>100</v>
      </c>
      <c r="P107" s="315">
        <v>1000000</v>
      </c>
      <c r="Q107" s="319" t="str">
        <f t="shared" si="7"/>
        <v>DEVELOPMENT</v>
      </c>
    </row>
    <row r="108" spans="2:17">
      <c r="B108" s="290">
        <f t="shared" si="6"/>
        <v>84</v>
      </c>
      <c r="C108" s="291" t="s">
        <v>579</v>
      </c>
      <c r="D108" s="292" t="s">
        <v>81</v>
      </c>
      <c r="E108" s="292" t="s">
        <v>429</v>
      </c>
      <c r="F108" s="292" t="s">
        <v>580</v>
      </c>
      <c r="G108" s="292">
        <v>1574395</v>
      </c>
      <c r="H108" s="291" t="s">
        <v>366</v>
      </c>
      <c r="I108" s="308">
        <v>8</v>
      </c>
      <c r="J108" s="309" t="s">
        <v>226</v>
      </c>
      <c r="K108" s="310" t="s">
        <v>400</v>
      </c>
      <c r="L108" s="311">
        <v>42822</v>
      </c>
      <c r="M108" s="312">
        <v>42826</v>
      </c>
      <c r="N108" s="313">
        <v>42906</v>
      </c>
      <c r="O108" s="314">
        <v>100</v>
      </c>
      <c r="P108" s="315">
        <v>1000000</v>
      </c>
      <c r="Q108" s="319" t="str">
        <f t="shared" si="7"/>
        <v>DEVELOPMENT</v>
      </c>
    </row>
    <row r="109" spans="2:17">
      <c r="B109" s="290">
        <f t="shared" si="6"/>
        <v>85</v>
      </c>
      <c r="C109" s="291" t="s">
        <v>581</v>
      </c>
      <c r="D109" s="292" t="s">
        <v>81</v>
      </c>
      <c r="E109" s="292" t="s">
        <v>429</v>
      </c>
      <c r="F109" s="292" t="s">
        <v>477</v>
      </c>
      <c r="G109" s="292">
        <v>159120900</v>
      </c>
      <c r="H109" s="291" t="s">
        <v>582</v>
      </c>
      <c r="I109" s="308">
        <v>4</v>
      </c>
      <c r="J109" s="309" t="s">
        <v>233</v>
      </c>
      <c r="K109" s="310" t="s">
        <v>400</v>
      </c>
      <c r="L109" s="311">
        <v>42822</v>
      </c>
      <c r="M109" s="312">
        <v>42826</v>
      </c>
      <c r="N109" s="313">
        <v>42906</v>
      </c>
      <c r="O109" s="314">
        <v>100</v>
      </c>
      <c r="P109" s="315">
        <v>1000000</v>
      </c>
      <c r="Q109" s="319" t="str">
        <f t="shared" si="7"/>
        <v>DEVELOPMENT</v>
      </c>
    </row>
    <row r="110" spans="2:17">
      <c r="B110" s="290">
        <f t="shared" si="6"/>
        <v>86</v>
      </c>
      <c r="C110" s="291" t="s">
        <v>583</v>
      </c>
      <c r="D110" s="292" t="s">
        <v>81</v>
      </c>
      <c r="E110" s="292" t="s">
        <v>429</v>
      </c>
      <c r="F110" s="292" t="s">
        <v>584</v>
      </c>
      <c r="G110" s="292">
        <v>1717926</v>
      </c>
      <c r="H110" s="291" t="s">
        <v>366</v>
      </c>
      <c r="I110" s="308">
        <v>4</v>
      </c>
      <c r="J110" s="309" t="s">
        <v>233</v>
      </c>
      <c r="K110" s="310" t="s">
        <v>400</v>
      </c>
      <c r="L110" s="311">
        <v>42822</v>
      </c>
      <c r="M110" s="312">
        <v>42826</v>
      </c>
      <c r="N110" s="313">
        <v>42906</v>
      </c>
      <c r="O110" s="314">
        <v>100</v>
      </c>
      <c r="P110" s="315">
        <v>1000000</v>
      </c>
      <c r="Q110" s="319" t="str">
        <f t="shared" si="7"/>
        <v>DEVELOPMENT</v>
      </c>
    </row>
    <row r="111" spans="2:17">
      <c r="B111" s="290">
        <f t="shared" si="6"/>
        <v>87</v>
      </c>
      <c r="C111" s="291" t="s">
        <v>585</v>
      </c>
      <c r="D111" s="292" t="s">
        <v>81</v>
      </c>
      <c r="E111" s="292" t="s">
        <v>429</v>
      </c>
      <c r="F111" s="292" t="s">
        <v>586</v>
      </c>
      <c r="G111" s="292">
        <v>171799202</v>
      </c>
      <c r="H111" s="291" t="s">
        <v>366</v>
      </c>
      <c r="I111" s="308">
        <v>4</v>
      </c>
      <c r="J111" s="309" t="s">
        <v>233</v>
      </c>
      <c r="K111" s="310" t="s">
        <v>400</v>
      </c>
      <c r="L111" s="311">
        <v>42822</v>
      </c>
      <c r="M111" s="312">
        <v>42826</v>
      </c>
      <c r="N111" s="313">
        <v>42906</v>
      </c>
      <c r="O111" s="314">
        <v>100</v>
      </c>
      <c r="P111" s="315">
        <v>1000000</v>
      </c>
      <c r="Q111" s="319" t="str">
        <f t="shared" si="7"/>
        <v>DEVELOPMENT</v>
      </c>
    </row>
    <row r="112" spans="2:17">
      <c r="B112" s="290">
        <f t="shared" si="6"/>
        <v>88</v>
      </c>
      <c r="C112" s="291" t="s">
        <v>587</v>
      </c>
      <c r="D112" s="292" t="s">
        <v>81</v>
      </c>
      <c r="E112" s="292" t="s">
        <v>429</v>
      </c>
      <c r="F112" s="292" t="s">
        <v>588</v>
      </c>
      <c r="G112" s="292">
        <v>1572574</v>
      </c>
      <c r="H112" s="291" t="s">
        <v>366</v>
      </c>
      <c r="I112" s="308">
        <v>4</v>
      </c>
      <c r="J112" s="309" t="s">
        <v>226</v>
      </c>
      <c r="K112" s="310" t="s">
        <v>400</v>
      </c>
      <c r="L112" s="311">
        <v>42822</v>
      </c>
      <c r="M112" s="312">
        <v>42826</v>
      </c>
      <c r="N112" s="313">
        <v>42906</v>
      </c>
      <c r="O112" s="314">
        <v>100</v>
      </c>
      <c r="P112" s="315">
        <v>1000000</v>
      </c>
      <c r="Q112" s="319" t="str">
        <f t="shared" si="7"/>
        <v>DEVELOPMENT</v>
      </c>
    </row>
    <row r="113" spans="2:17">
      <c r="B113" s="290">
        <f t="shared" si="6"/>
        <v>89</v>
      </c>
      <c r="C113" s="291" t="s">
        <v>589</v>
      </c>
      <c r="D113" s="292" t="s">
        <v>81</v>
      </c>
      <c r="E113" s="292" t="s">
        <v>429</v>
      </c>
      <c r="F113" s="292" t="s">
        <v>590</v>
      </c>
      <c r="G113" s="292">
        <v>1717858</v>
      </c>
      <c r="H113" s="291" t="s">
        <v>366</v>
      </c>
      <c r="I113" s="308">
        <v>4</v>
      </c>
      <c r="J113" s="309" t="s">
        <v>226</v>
      </c>
      <c r="K113" s="310" t="s">
        <v>400</v>
      </c>
      <c r="L113" s="311">
        <v>42827</v>
      </c>
      <c r="M113" s="312">
        <v>42834</v>
      </c>
      <c r="N113" s="313">
        <v>42906</v>
      </c>
      <c r="O113" s="314">
        <v>100</v>
      </c>
      <c r="P113" s="315">
        <v>1000000</v>
      </c>
      <c r="Q113" s="319" t="str">
        <f t="shared" si="7"/>
        <v>DEVELOPMENT</v>
      </c>
    </row>
    <row r="114" spans="2:17">
      <c r="B114" s="290">
        <f t="shared" si="6"/>
        <v>90</v>
      </c>
      <c r="C114" s="291" t="s">
        <v>591</v>
      </c>
      <c r="D114" s="292" t="s">
        <v>81</v>
      </c>
      <c r="E114" s="292" t="s">
        <v>429</v>
      </c>
      <c r="F114" s="292" t="s">
        <v>592</v>
      </c>
      <c r="G114" s="292">
        <v>1718002</v>
      </c>
      <c r="H114" s="291" t="s">
        <v>366</v>
      </c>
      <c r="I114" s="308">
        <v>4</v>
      </c>
      <c r="J114" s="309" t="s">
        <v>226</v>
      </c>
      <c r="K114" s="310" t="s">
        <v>400</v>
      </c>
      <c r="L114" s="311">
        <v>42827</v>
      </c>
      <c r="M114" s="312">
        <v>42834</v>
      </c>
      <c r="N114" s="313">
        <v>42906</v>
      </c>
      <c r="O114" s="314">
        <v>100</v>
      </c>
      <c r="P114" s="315">
        <v>1000000</v>
      </c>
      <c r="Q114" s="319" t="str">
        <f t="shared" si="7"/>
        <v>DEVELOPMENT</v>
      </c>
    </row>
    <row r="115" spans="2:17">
      <c r="B115" s="290">
        <f t="shared" si="6"/>
        <v>91</v>
      </c>
      <c r="C115" s="291" t="s">
        <v>593</v>
      </c>
      <c r="D115" s="292" t="s">
        <v>81</v>
      </c>
      <c r="E115" s="292" t="s">
        <v>429</v>
      </c>
      <c r="F115" s="292" t="s">
        <v>594</v>
      </c>
      <c r="G115" s="292">
        <v>1717913</v>
      </c>
      <c r="H115" s="291" t="s">
        <v>366</v>
      </c>
      <c r="I115" s="308">
        <v>4</v>
      </c>
      <c r="J115" s="309" t="s">
        <v>226</v>
      </c>
      <c r="K115" s="310" t="s">
        <v>400</v>
      </c>
      <c r="L115" s="311">
        <v>42840</v>
      </c>
      <c r="M115" s="312">
        <v>42844</v>
      </c>
      <c r="N115" s="313">
        <v>42906</v>
      </c>
      <c r="O115" s="314">
        <v>100</v>
      </c>
      <c r="P115" s="315">
        <v>1000000</v>
      </c>
      <c r="Q115" s="319" t="str">
        <f t="shared" si="7"/>
        <v>DEVELOPMENT</v>
      </c>
    </row>
    <row r="116" spans="2:17">
      <c r="B116" s="290">
        <f t="shared" si="6"/>
        <v>92</v>
      </c>
      <c r="C116" s="291" t="s">
        <v>595</v>
      </c>
      <c r="D116" s="292" t="s">
        <v>81</v>
      </c>
      <c r="E116" s="292" t="s">
        <v>429</v>
      </c>
      <c r="F116" s="292" t="s">
        <v>596</v>
      </c>
      <c r="G116" s="292">
        <v>1718003</v>
      </c>
      <c r="H116" s="291" t="s">
        <v>366</v>
      </c>
      <c r="I116" s="308">
        <v>4</v>
      </c>
      <c r="J116" s="309" t="s">
        <v>226</v>
      </c>
      <c r="K116" s="310" t="s">
        <v>400</v>
      </c>
      <c r="L116" s="311">
        <v>42840</v>
      </c>
      <c r="M116" s="312">
        <v>42844</v>
      </c>
      <c r="N116" s="313">
        <v>42906</v>
      </c>
      <c r="O116" s="314">
        <v>100</v>
      </c>
      <c r="P116" s="315">
        <v>1000000</v>
      </c>
      <c r="Q116" s="319" t="str">
        <f t="shared" si="7"/>
        <v>DEVELOPMENT</v>
      </c>
    </row>
    <row r="117" spans="2:17">
      <c r="B117" s="290">
        <f t="shared" si="6"/>
        <v>93</v>
      </c>
      <c r="C117" s="291" t="s">
        <v>597</v>
      </c>
      <c r="D117" s="292" t="s">
        <v>81</v>
      </c>
      <c r="E117" s="292" t="s">
        <v>429</v>
      </c>
      <c r="F117" s="292" t="s">
        <v>598</v>
      </c>
      <c r="G117" s="292">
        <v>1718100</v>
      </c>
      <c r="H117" s="291" t="s">
        <v>366</v>
      </c>
      <c r="I117" s="308">
        <v>4</v>
      </c>
      <c r="J117" s="309" t="s">
        <v>226</v>
      </c>
      <c r="K117" s="310" t="s">
        <v>400</v>
      </c>
      <c r="L117" s="311">
        <v>42840</v>
      </c>
      <c r="M117" s="312">
        <v>42844</v>
      </c>
      <c r="N117" s="313">
        <v>42906</v>
      </c>
      <c r="O117" s="314">
        <v>100</v>
      </c>
      <c r="P117" s="315">
        <v>1000000</v>
      </c>
      <c r="Q117" s="319" t="str">
        <f t="shared" si="7"/>
        <v>DEVELOPMENT</v>
      </c>
    </row>
    <row r="118" spans="2:17">
      <c r="B118" s="290">
        <f t="shared" si="6"/>
        <v>94</v>
      </c>
      <c r="C118" s="291" t="s">
        <v>599</v>
      </c>
      <c r="D118" s="292" t="s">
        <v>81</v>
      </c>
      <c r="E118" s="292" t="s">
        <v>429</v>
      </c>
      <c r="F118" s="292" t="s">
        <v>600</v>
      </c>
      <c r="G118" s="292">
        <v>1719710</v>
      </c>
      <c r="H118" s="291" t="s">
        <v>366</v>
      </c>
      <c r="I118" s="308">
        <v>4</v>
      </c>
      <c r="J118" s="309" t="s">
        <v>233</v>
      </c>
      <c r="K118" s="310" t="s">
        <v>400</v>
      </c>
      <c r="L118" s="311">
        <v>42845</v>
      </c>
      <c r="M118" s="312">
        <v>42847</v>
      </c>
      <c r="N118" s="313">
        <v>42906</v>
      </c>
      <c r="O118" s="314">
        <v>100</v>
      </c>
      <c r="P118" s="315">
        <v>1000000</v>
      </c>
      <c r="Q118" s="319" t="str">
        <f t="shared" si="7"/>
        <v>DEVELOPMENT</v>
      </c>
    </row>
    <row r="119" spans="2:17">
      <c r="B119" s="290">
        <f t="shared" si="6"/>
        <v>95</v>
      </c>
      <c r="C119" s="291" t="s">
        <v>601</v>
      </c>
      <c r="D119" s="292" t="s">
        <v>81</v>
      </c>
      <c r="E119" s="292" t="s">
        <v>429</v>
      </c>
      <c r="F119" s="292" t="s">
        <v>602</v>
      </c>
      <c r="G119" s="292">
        <v>1717957</v>
      </c>
      <c r="H119" s="291" t="s">
        <v>366</v>
      </c>
      <c r="I119" s="308">
        <v>2</v>
      </c>
      <c r="J119" s="309" t="s">
        <v>233</v>
      </c>
      <c r="K119" s="310" t="s">
        <v>400</v>
      </c>
      <c r="L119" s="311">
        <v>42850</v>
      </c>
      <c r="M119" s="312">
        <v>42854</v>
      </c>
      <c r="N119" s="313">
        <v>42906</v>
      </c>
      <c r="O119" s="314">
        <v>100</v>
      </c>
      <c r="P119" s="315">
        <v>1000000</v>
      </c>
      <c r="Q119" s="319" t="str">
        <f t="shared" si="7"/>
        <v>DEVELOPMENT</v>
      </c>
    </row>
    <row r="120" spans="2:17">
      <c r="B120" s="290">
        <f t="shared" si="6"/>
        <v>96</v>
      </c>
      <c r="C120" s="291" t="s">
        <v>603</v>
      </c>
      <c r="D120" s="292" t="s">
        <v>81</v>
      </c>
      <c r="E120" s="292" t="s">
        <v>429</v>
      </c>
      <c r="F120" s="292" t="s">
        <v>604</v>
      </c>
      <c r="G120" s="292">
        <v>1717889</v>
      </c>
      <c r="H120" s="291" t="s">
        <v>366</v>
      </c>
      <c r="I120" s="308">
        <v>4</v>
      </c>
      <c r="J120" s="309" t="s">
        <v>226</v>
      </c>
      <c r="K120" s="310" t="s">
        <v>400</v>
      </c>
      <c r="L120" s="311">
        <v>42845</v>
      </c>
      <c r="M120" s="312">
        <v>42854</v>
      </c>
      <c r="N120" s="313">
        <v>42906</v>
      </c>
      <c r="O120" s="314">
        <v>100</v>
      </c>
      <c r="P120" s="315">
        <v>1000000</v>
      </c>
      <c r="Q120" s="319" t="str">
        <f t="shared" si="7"/>
        <v>DEVELOPMENT</v>
      </c>
    </row>
    <row r="121" spans="2:17">
      <c r="B121" s="290">
        <f t="shared" si="6"/>
        <v>97</v>
      </c>
      <c r="C121" s="291" t="s">
        <v>605</v>
      </c>
      <c r="D121" s="292" t="s">
        <v>81</v>
      </c>
      <c r="E121" s="292" t="s">
        <v>429</v>
      </c>
      <c r="F121" s="292" t="s">
        <v>606</v>
      </c>
      <c r="G121" s="292">
        <v>1718006</v>
      </c>
      <c r="H121" s="291" t="s">
        <v>366</v>
      </c>
      <c r="I121" s="308">
        <v>4</v>
      </c>
      <c r="J121" s="309" t="s">
        <v>226</v>
      </c>
      <c r="K121" s="310" t="s">
        <v>400</v>
      </c>
      <c r="L121" s="311">
        <v>42850</v>
      </c>
      <c r="M121" s="312">
        <v>42854</v>
      </c>
      <c r="N121" s="313">
        <v>42906</v>
      </c>
      <c r="O121" s="314">
        <v>100</v>
      </c>
      <c r="P121" s="315">
        <v>1000000</v>
      </c>
      <c r="Q121" s="319" t="str">
        <f t="shared" si="7"/>
        <v>DEVELOPMENT</v>
      </c>
    </row>
    <row r="122" spans="2:17">
      <c r="B122" s="290">
        <f t="shared" si="6"/>
        <v>98</v>
      </c>
      <c r="C122" s="291" t="s">
        <v>607</v>
      </c>
      <c r="D122" s="292" t="s">
        <v>81</v>
      </c>
      <c r="E122" s="292" t="s">
        <v>429</v>
      </c>
      <c r="F122" s="292" t="s">
        <v>608</v>
      </c>
      <c r="G122" s="292" t="s">
        <v>609</v>
      </c>
      <c r="H122" s="291" t="s">
        <v>366</v>
      </c>
      <c r="I122" s="308">
        <v>4</v>
      </c>
      <c r="J122" s="309" t="s">
        <v>233</v>
      </c>
      <c r="K122" s="310" t="s">
        <v>400</v>
      </c>
      <c r="L122" s="311">
        <v>42860</v>
      </c>
      <c r="M122" s="312">
        <v>42865</v>
      </c>
      <c r="N122" s="313">
        <v>42906</v>
      </c>
      <c r="O122" s="314">
        <v>100</v>
      </c>
      <c r="P122" s="315">
        <v>1000000</v>
      </c>
      <c r="Q122" s="319" t="str">
        <f t="shared" si="7"/>
        <v>DEVELOPMENT</v>
      </c>
    </row>
    <row r="123" spans="2:17">
      <c r="B123" s="290">
        <f t="shared" si="6"/>
        <v>99</v>
      </c>
      <c r="C123" s="291" t="s">
        <v>610</v>
      </c>
      <c r="D123" s="292" t="s">
        <v>81</v>
      </c>
      <c r="E123" s="292" t="s">
        <v>429</v>
      </c>
      <c r="F123" s="292" t="s">
        <v>611</v>
      </c>
      <c r="G123" s="292">
        <v>1718119</v>
      </c>
      <c r="H123" s="291" t="s">
        <v>366</v>
      </c>
      <c r="I123" s="308">
        <v>2</v>
      </c>
      <c r="J123" s="309" t="s">
        <v>233</v>
      </c>
      <c r="K123" s="310" t="s">
        <v>400</v>
      </c>
      <c r="L123" s="311">
        <v>42745</v>
      </c>
      <c r="M123" s="312">
        <v>42865</v>
      </c>
      <c r="N123" s="313">
        <v>42906</v>
      </c>
      <c r="O123" s="314">
        <v>100</v>
      </c>
      <c r="P123" s="315">
        <v>1000000</v>
      </c>
      <c r="Q123" s="319" t="str">
        <f t="shared" si="7"/>
        <v>DEVELOPMENT</v>
      </c>
    </row>
    <row r="124" spans="2:17">
      <c r="B124" s="290">
        <f t="shared" si="6"/>
        <v>100</v>
      </c>
      <c r="C124" s="291" t="s">
        <v>612</v>
      </c>
      <c r="D124" s="292" t="s">
        <v>81</v>
      </c>
      <c r="E124" s="292" t="s">
        <v>429</v>
      </c>
      <c r="F124" s="292" t="s">
        <v>613</v>
      </c>
      <c r="G124" s="292">
        <v>1733361</v>
      </c>
      <c r="H124" s="291" t="s">
        <v>366</v>
      </c>
      <c r="I124" s="308">
        <v>4</v>
      </c>
      <c r="J124" s="309" t="s">
        <v>226</v>
      </c>
      <c r="K124" s="310" t="s">
        <v>400</v>
      </c>
      <c r="L124" s="311">
        <v>42875</v>
      </c>
      <c r="M124" s="312">
        <v>42880</v>
      </c>
      <c r="N124" s="313">
        <v>42906</v>
      </c>
      <c r="O124" s="314">
        <v>100</v>
      </c>
      <c r="P124" s="315">
        <v>1000000</v>
      </c>
      <c r="Q124" s="319" t="str">
        <f t="shared" si="7"/>
        <v>DEVELOPMENT</v>
      </c>
    </row>
    <row r="125" spans="2:17">
      <c r="B125" s="290">
        <f t="shared" si="6"/>
        <v>101</v>
      </c>
      <c r="C125" s="291" t="s">
        <v>614</v>
      </c>
      <c r="D125" s="292" t="s">
        <v>81</v>
      </c>
      <c r="E125" s="292" t="s">
        <v>429</v>
      </c>
      <c r="F125" s="292" t="s">
        <v>615</v>
      </c>
      <c r="G125" s="292">
        <v>1733353</v>
      </c>
      <c r="H125" s="291" t="s">
        <v>366</v>
      </c>
      <c r="I125" s="308">
        <v>4</v>
      </c>
      <c r="J125" s="309" t="s">
        <v>226</v>
      </c>
      <c r="K125" s="310" t="s">
        <v>400</v>
      </c>
      <c r="L125" s="311">
        <v>42875</v>
      </c>
      <c r="M125" s="312">
        <v>42881</v>
      </c>
      <c r="N125" s="313">
        <v>42906</v>
      </c>
      <c r="O125" s="314">
        <v>100</v>
      </c>
      <c r="P125" s="315">
        <v>1000000</v>
      </c>
      <c r="Q125" s="319" t="str">
        <f t="shared" si="7"/>
        <v>DEVELOPMENT</v>
      </c>
    </row>
    <row r="126" spans="2:17">
      <c r="B126" s="290">
        <f t="shared" si="6"/>
        <v>102</v>
      </c>
      <c r="C126" s="291" t="s">
        <v>616</v>
      </c>
      <c r="D126" s="292" t="s">
        <v>81</v>
      </c>
      <c r="E126" s="292" t="s">
        <v>429</v>
      </c>
      <c r="F126" s="292" t="s">
        <v>465</v>
      </c>
      <c r="G126" s="292">
        <v>1733359</v>
      </c>
      <c r="H126" s="291" t="s">
        <v>366</v>
      </c>
      <c r="I126" s="308">
        <v>2</v>
      </c>
      <c r="J126" s="309" t="s">
        <v>233</v>
      </c>
      <c r="K126" s="310" t="s">
        <v>400</v>
      </c>
      <c r="L126" s="311">
        <v>42880</v>
      </c>
      <c r="M126" s="312">
        <v>42884</v>
      </c>
      <c r="N126" s="313">
        <v>42906</v>
      </c>
      <c r="O126" s="314">
        <v>100</v>
      </c>
      <c r="P126" s="315">
        <v>1000000</v>
      </c>
      <c r="Q126" s="319" t="str">
        <f t="shared" si="7"/>
        <v>DEVELOPMENT</v>
      </c>
    </row>
    <row r="127" spans="2:17">
      <c r="B127" s="290">
        <f t="shared" si="6"/>
        <v>103</v>
      </c>
      <c r="C127" s="291" t="s">
        <v>617</v>
      </c>
      <c r="D127" s="292" t="s">
        <v>81</v>
      </c>
      <c r="E127" s="292" t="s">
        <v>429</v>
      </c>
      <c r="F127" s="292" t="s">
        <v>618</v>
      </c>
      <c r="G127" s="292">
        <v>1733360</v>
      </c>
      <c r="H127" s="291" t="s">
        <v>366</v>
      </c>
      <c r="I127" s="308">
        <v>2</v>
      </c>
      <c r="J127" s="309" t="s">
        <v>233</v>
      </c>
      <c r="K127" s="310" t="s">
        <v>564</v>
      </c>
      <c r="L127" s="311">
        <v>42799</v>
      </c>
      <c r="M127" s="312">
        <v>42884</v>
      </c>
      <c r="N127" s="313">
        <v>42906</v>
      </c>
      <c r="O127" s="314">
        <v>100</v>
      </c>
      <c r="P127" s="315">
        <v>1000000</v>
      </c>
      <c r="Q127" s="319" t="str">
        <f t="shared" si="7"/>
        <v>DEVELOPMENT</v>
      </c>
    </row>
    <row r="128" spans="2:17">
      <c r="B128" s="290">
        <f t="shared" si="6"/>
        <v>104</v>
      </c>
      <c r="C128" s="291" t="s">
        <v>619</v>
      </c>
      <c r="D128" s="292" t="s">
        <v>81</v>
      </c>
      <c r="E128" s="292" t="s">
        <v>429</v>
      </c>
      <c r="F128" s="292" t="s">
        <v>465</v>
      </c>
      <c r="G128" s="292">
        <v>1733359</v>
      </c>
      <c r="H128" s="291" t="s">
        <v>427</v>
      </c>
      <c r="I128" s="308">
        <v>2</v>
      </c>
      <c r="J128" s="309" t="s">
        <v>233</v>
      </c>
      <c r="K128" s="310" t="s">
        <v>400</v>
      </c>
      <c r="L128" s="311">
        <v>42928</v>
      </c>
      <c r="M128" s="312">
        <v>42933</v>
      </c>
      <c r="N128" s="313">
        <v>43000</v>
      </c>
      <c r="O128" s="314">
        <v>100</v>
      </c>
      <c r="P128" s="315">
        <v>1000000</v>
      </c>
      <c r="Q128" s="319" t="str">
        <f t="shared" si="7"/>
        <v>DEVELOPMENT</v>
      </c>
    </row>
    <row r="129" spans="2:17">
      <c r="B129" s="290">
        <f t="shared" si="6"/>
        <v>105</v>
      </c>
      <c r="C129" s="291" t="s">
        <v>620</v>
      </c>
      <c r="D129" s="292" t="s">
        <v>81</v>
      </c>
      <c r="E129" s="292" t="s">
        <v>429</v>
      </c>
      <c r="F129" s="292" t="s">
        <v>611</v>
      </c>
      <c r="G129" s="292">
        <v>1718119</v>
      </c>
      <c r="H129" s="291" t="s">
        <v>427</v>
      </c>
      <c r="I129" s="308">
        <v>2</v>
      </c>
      <c r="J129" s="309" t="s">
        <v>233</v>
      </c>
      <c r="K129" s="310" t="s">
        <v>400</v>
      </c>
      <c r="L129" s="311">
        <v>43285</v>
      </c>
      <c r="M129" s="312">
        <v>42909</v>
      </c>
      <c r="N129" s="313">
        <v>43000</v>
      </c>
      <c r="O129" s="314">
        <v>100</v>
      </c>
      <c r="P129" s="315">
        <v>1000000</v>
      </c>
      <c r="Q129" s="319" t="str">
        <f t="shared" ref="Q129:Q160" si="8">IF(AE129=$AE$3,"DEVELOPMENT",IF(AE129&lt;P129,"MASS PRO","RUNNING OGS"))</f>
        <v>DEVELOPMENT</v>
      </c>
    </row>
    <row r="130" spans="2:17">
      <c r="B130" s="290">
        <f t="shared" si="6"/>
        <v>106</v>
      </c>
      <c r="C130" s="291" t="s">
        <v>621</v>
      </c>
      <c r="D130" s="292" t="s">
        <v>81</v>
      </c>
      <c r="E130" s="292" t="s">
        <v>429</v>
      </c>
      <c r="F130" s="292" t="s">
        <v>618</v>
      </c>
      <c r="G130" s="292">
        <v>1733360</v>
      </c>
      <c r="H130" s="291" t="s">
        <v>427</v>
      </c>
      <c r="I130" s="308">
        <v>2</v>
      </c>
      <c r="J130" s="309" t="s">
        <v>233</v>
      </c>
      <c r="K130" s="310" t="s">
        <v>564</v>
      </c>
      <c r="L130" s="311">
        <v>42827</v>
      </c>
      <c r="M130" s="312">
        <v>42921</v>
      </c>
      <c r="N130" s="313">
        <v>43000</v>
      </c>
      <c r="O130" s="314">
        <v>100</v>
      </c>
      <c r="P130" s="315">
        <v>1000000</v>
      </c>
      <c r="Q130" s="319" t="str">
        <f t="shared" si="8"/>
        <v>DEVELOPMENT</v>
      </c>
    </row>
    <row r="131" spans="2:17">
      <c r="B131" s="290">
        <f t="shared" si="6"/>
        <v>107</v>
      </c>
      <c r="C131" s="291" t="s">
        <v>622</v>
      </c>
      <c r="D131" s="292" t="s">
        <v>81</v>
      </c>
      <c r="E131" s="292" t="s">
        <v>623</v>
      </c>
      <c r="F131" s="292" t="s">
        <v>624</v>
      </c>
      <c r="G131" s="292">
        <v>1750176</v>
      </c>
      <c r="H131" s="291" t="s">
        <v>366</v>
      </c>
      <c r="I131" s="308">
        <v>2</v>
      </c>
      <c r="J131" s="309" t="s">
        <v>233</v>
      </c>
      <c r="K131" s="310" t="s">
        <v>625</v>
      </c>
      <c r="L131" s="311">
        <v>43232</v>
      </c>
      <c r="M131" s="312">
        <v>43133</v>
      </c>
      <c r="N131" s="313">
        <v>43298</v>
      </c>
      <c r="O131" s="314">
        <v>100</v>
      </c>
      <c r="P131" s="315">
        <v>1000000</v>
      </c>
      <c r="Q131" s="319" t="str">
        <f t="shared" si="8"/>
        <v>DEVELOPMENT</v>
      </c>
    </row>
    <row r="132" spans="2:17">
      <c r="B132" s="290">
        <f t="shared" si="6"/>
        <v>108</v>
      </c>
      <c r="C132" s="291" t="s">
        <v>626</v>
      </c>
      <c r="D132" s="292" t="s">
        <v>81</v>
      </c>
      <c r="E132" s="292" t="s">
        <v>627</v>
      </c>
      <c r="F132" s="292" t="s">
        <v>628</v>
      </c>
      <c r="G132" s="292">
        <v>1746016</v>
      </c>
      <c r="H132" s="291" t="s">
        <v>366</v>
      </c>
      <c r="I132" s="308">
        <v>4</v>
      </c>
      <c r="J132" s="309" t="s">
        <v>233</v>
      </c>
      <c r="K132" s="310" t="s">
        <v>564</v>
      </c>
      <c r="L132" s="311">
        <v>43043</v>
      </c>
      <c r="M132" s="312">
        <v>43138</v>
      </c>
      <c r="N132" s="313">
        <v>43210</v>
      </c>
      <c r="O132" s="314">
        <v>100</v>
      </c>
      <c r="P132" s="315">
        <v>1000000</v>
      </c>
      <c r="Q132" s="319" t="str">
        <f t="shared" si="8"/>
        <v>DEVELOPMENT</v>
      </c>
    </row>
    <row r="133" spans="2:17">
      <c r="B133" s="290">
        <f t="shared" si="6"/>
        <v>109</v>
      </c>
      <c r="C133" s="291" t="s">
        <v>629</v>
      </c>
      <c r="D133" s="292" t="s">
        <v>81</v>
      </c>
      <c r="E133" s="292" t="s">
        <v>627</v>
      </c>
      <c r="F133" s="292" t="s">
        <v>456</v>
      </c>
      <c r="G133" s="292">
        <v>174600501</v>
      </c>
      <c r="H133" s="291" t="s">
        <v>366</v>
      </c>
      <c r="I133" s="308">
        <v>4</v>
      </c>
      <c r="J133" s="309" t="s">
        <v>233</v>
      </c>
      <c r="K133" s="310" t="s">
        <v>564</v>
      </c>
      <c r="L133" s="311">
        <v>43048</v>
      </c>
      <c r="M133" s="312">
        <v>43138</v>
      </c>
      <c r="N133" s="313">
        <v>43210</v>
      </c>
      <c r="O133" s="314">
        <v>100</v>
      </c>
      <c r="P133" s="315">
        <v>1000000</v>
      </c>
      <c r="Q133" s="319" t="str">
        <f t="shared" si="8"/>
        <v>DEVELOPMENT</v>
      </c>
    </row>
    <row r="134" spans="2:17">
      <c r="B134" s="290">
        <f t="shared" si="6"/>
        <v>110</v>
      </c>
      <c r="C134" s="291" t="s">
        <v>630</v>
      </c>
      <c r="D134" s="292" t="s">
        <v>81</v>
      </c>
      <c r="E134" s="292" t="s">
        <v>627</v>
      </c>
      <c r="F134" s="292" t="s">
        <v>631</v>
      </c>
      <c r="G134" s="292">
        <v>1746169</v>
      </c>
      <c r="H134" s="291" t="s">
        <v>366</v>
      </c>
      <c r="I134" s="308">
        <v>8</v>
      </c>
      <c r="J134" s="309" t="s">
        <v>226</v>
      </c>
      <c r="K134" s="310" t="s">
        <v>564</v>
      </c>
      <c r="L134" s="311">
        <v>43044</v>
      </c>
      <c r="M134" s="312">
        <v>43138</v>
      </c>
      <c r="N134" s="313">
        <v>43210</v>
      </c>
      <c r="O134" s="314">
        <v>100</v>
      </c>
      <c r="P134" s="315">
        <v>1000000</v>
      </c>
      <c r="Q134" s="319" t="str">
        <f t="shared" si="8"/>
        <v>DEVELOPMENT</v>
      </c>
    </row>
    <row r="135" spans="2:17">
      <c r="B135" s="290">
        <f t="shared" si="6"/>
        <v>111</v>
      </c>
      <c r="C135" s="293" t="s">
        <v>632</v>
      </c>
      <c r="D135" s="292" t="s">
        <v>81</v>
      </c>
      <c r="E135" s="292" t="s">
        <v>627</v>
      </c>
      <c r="F135" s="292" t="s">
        <v>633</v>
      </c>
      <c r="G135" s="292">
        <v>1746154</v>
      </c>
      <c r="H135" s="291" t="s">
        <v>366</v>
      </c>
      <c r="I135" s="308">
        <v>8</v>
      </c>
      <c r="J135" s="316" t="s">
        <v>226</v>
      </c>
      <c r="K135" s="310" t="s">
        <v>564</v>
      </c>
      <c r="L135" s="311">
        <v>43043</v>
      </c>
      <c r="M135" s="312">
        <v>43138</v>
      </c>
      <c r="N135" s="313">
        <v>43210</v>
      </c>
      <c r="O135" s="314">
        <v>100</v>
      </c>
      <c r="P135" s="315">
        <v>1000000</v>
      </c>
      <c r="Q135" s="319" t="str">
        <f t="shared" si="8"/>
        <v>DEVELOPMENT</v>
      </c>
    </row>
    <row r="136" spans="2:17">
      <c r="B136" s="290">
        <f t="shared" si="6"/>
        <v>112</v>
      </c>
      <c r="C136" s="293" t="s">
        <v>634</v>
      </c>
      <c r="D136" s="292" t="s">
        <v>81</v>
      </c>
      <c r="E136" s="292" t="s">
        <v>627</v>
      </c>
      <c r="F136" s="292" t="s">
        <v>635</v>
      </c>
      <c r="G136" s="292">
        <v>1746158</v>
      </c>
      <c r="H136" s="291" t="s">
        <v>366</v>
      </c>
      <c r="I136" s="308">
        <v>4</v>
      </c>
      <c r="J136" s="316" t="s">
        <v>233</v>
      </c>
      <c r="K136" s="310" t="s">
        <v>532</v>
      </c>
      <c r="L136" s="311">
        <v>43128</v>
      </c>
      <c r="M136" s="312">
        <v>43140</v>
      </c>
      <c r="N136" s="313">
        <v>43210</v>
      </c>
      <c r="O136" s="314">
        <v>100</v>
      </c>
      <c r="P136" s="315">
        <v>1000000</v>
      </c>
      <c r="Q136" s="319" t="str">
        <f t="shared" si="8"/>
        <v>DEVELOPMENT</v>
      </c>
    </row>
    <row r="137" spans="2:17">
      <c r="B137" s="290">
        <f t="shared" si="6"/>
        <v>113</v>
      </c>
      <c r="C137" s="293" t="s">
        <v>636</v>
      </c>
      <c r="D137" s="292" t="s">
        <v>81</v>
      </c>
      <c r="E137" s="292" t="s">
        <v>627</v>
      </c>
      <c r="F137" s="292" t="s">
        <v>486</v>
      </c>
      <c r="G137" s="292">
        <v>1746164</v>
      </c>
      <c r="H137" s="291" t="s">
        <v>366</v>
      </c>
      <c r="I137" s="308">
        <v>8</v>
      </c>
      <c r="J137" s="316" t="s">
        <v>233</v>
      </c>
      <c r="K137" s="310" t="s">
        <v>564</v>
      </c>
      <c r="L137" s="311">
        <v>43048</v>
      </c>
      <c r="M137" s="312">
        <v>43144</v>
      </c>
      <c r="N137" s="313">
        <v>43178</v>
      </c>
      <c r="O137" s="314">
        <v>100</v>
      </c>
      <c r="P137" s="315">
        <v>1000000</v>
      </c>
      <c r="Q137" s="319" t="str">
        <f t="shared" si="8"/>
        <v>DEVELOPMENT</v>
      </c>
    </row>
    <row r="138" spans="2:17">
      <c r="B138" s="290">
        <f t="shared" si="6"/>
        <v>114</v>
      </c>
      <c r="C138" s="293" t="s">
        <v>637</v>
      </c>
      <c r="D138" s="292" t="s">
        <v>81</v>
      </c>
      <c r="E138" s="292" t="s">
        <v>627</v>
      </c>
      <c r="F138" s="292" t="s">
        <v>638</v>
      </c>
      <c r="G138" s="292">
        <v>1746174</v>
      </c>
      <c r="H138" s="291" t="s">
        <v>366</v>
      </c>
      <c r="I138" s="308">
        <v>8</v>
      </c>
      <c r="J138" s="316" t="s">
        <v>233</v>
      </c>
      <c r="K138" s="310" t="s">
        <v>639</v>
      </c>
      <c r="L138" s="311">
        <v>43079</v>
      </c>
      <c r="M138" s="312">
        <v>43161</v>
      </c>
      <c r="N138" s="313">
        <v>43210</v>
      </c>
      <c r="O138" s="314">
        <v>100</v>
      </c>
      <c r="P138" s="315">
        <v>1000000</v>
      </c>
      <c r="Q138" s="319" t="str">
        <f t="shared" si="8"/>
        <v>DEVELOPMENT</v>
      </c>
    </row>
    <row r="139" spans="2:17">
      <c r="B139" s="290">
        <f t="shared" si="6"/>
        <v>115</v>
      </c>
      <c r="C139" s="293" t="s">
        <v>640</v>
      </c>
      <c r="D139" s="292" t="s">
        <v>81</v>
      </c>
      <c r="E139" s="292" t="s">
        <v>627</v>
      </c>
      <c r="F139" s="292" t="s">
        <v>638</v>
      </c>
      <c r="G139" s="292">
        <v>1746174</v>
      </c>
      <c r="H139" s="291" t="s">
        <v>427</v>
      </c>
      <c r="I139" s="308">
        <v>2</v>
      </c>
      <c r="J139" s="316" t="s">
        <v>233</v>
      </c>
      <c r="K139" s="310" t="s">
        <v>639</v>
      </c>
      <c r="L139" s="311">
        <v>43079</v>
      </c>
      <c r="M139" s="312">
        <v>43161</v>
      </c>
      <c r="N139" s="313">
        <v>43245</v>
      </c>
      <c r="O139" s="314">
        <v>100</v>
      </c>
      <c r="P139" s="315">
        <v>1000000</v>
      </c>
      <c r="Q139" s="319" t="str">
        <f t="shared" si="8"/>
        <v>DEVELOPMENT</v>
      </c>
    </row>
    <row r="140" spans="2:17">
      <c r="B140" s="290">
        <f t="shared" si="6"/>
        <v>116</v>
      </c>
      <c r="C140" s="293" t="s">
        <v>641</v>
      </c>
      <c r="D140" s="292" t="s">
        <v>81</v>
      </c>
      <c r="E140" s="292" t="s">
        <v>627</v>
      </c>
      <c r="F140" s="292" t="s">
        <v>642</v>
      </c>
      <c r="G140" s="292">
        <v>1746175</v>
      </c>
      <c r="H140" s="291" t="s">
        <v>366</v>
      </c>
      <c r="I140" s="308">
        <v>2</v>
      </c>
      <c r="J140" s="316" t="s">
        <v>233</v>
      </c>
      <c r="K140" s="310" t="s">
        <v>639</v>
      </c>
      <c r="L140" s="311">
        <v>43084</v>
      </c>
      <c r="M140" s="312">
        <v>43161</v>
      </c>
      <c r="N140" s="313">
        <v>43210</v>
      </c>
      <c r="O140" s="314">
        <v>100</v>
      </c>
      <c r="P140" s="315">
        <v>1000000</v>
      </c>
      <c r="Q140" s="319" t="str">
        <f t="shared" si="8"/>
        <v>DEVELOPMENT</v>
      </c>
    </row>
    <row r="141" spans="2:17">
      <c r="B141" s="290">
        <f t="shared" si="6"/>
        <v>117</v>
      </c>
      <c r="C141" s="293" t="s">
        <v>643</v>
      </c>
      <c r="D141" s="292" t="s">
        <v>81</v>
      </c>
      <c r="E141" s="292" t="s">
        <v>627</v>
      </c>
      <c r="F141" s="292" t="s">
        <v>642</v>
      </c>
      <c r="G141" s="292">
        <v>1746175</v>
      </c>
      <c r="H141" s="291" t="s">
        <v>427</v>
      </c>
      <c r="I141" s="308">
        <v>2</v>
      </c>
      <c r="J141" s="316" t="s">
        <v>233</v>
      </c>
      <c r="K141" s="310" t="s">
        <v>639</v>
      </c>
      <c r="L141" s="311">
        <v>43084</v>
      </c>
      <c r="M141" s="312">
        <v>43161</v>
      </c>
      <c r="N141" s="313">
        <v>43245</v>
      </c>
      <c r="O141" s="314">
        <v>100</v>
      </c>
      <c r="P141" s="315">
        <v>1000000</v>
      </c>
      <c r="Q141" s="319" t="str">
        <f t="shared" si="8"/>
        <v>DEVELOPMENT</v>
      </c>
    </row>
    <row r="142" spans="2:17">
      <c r="B142" s="290">
        <f t="shared" si="6"/>
        <v>118</v>
      </c>
      <c r="C142" s="293" t="s">
        <v>644</v>
      </c>
      <c r="D142" s="292" t="s">
        <v>81</v>
      </c>
      <c r="E142" s="292" t="s">
        <v>627</v>
      </c>
      <c r="F142" s="292" t="s">
        <v>611</v>
      </c>
      <c r="G142" s="292">
        <v>1746184</v>
      </c>
      <c r="H142" s="291" t="s">
        <v>366</v>
      </c>
      <c r="I142" s="308">
        <v>2</v>
      </c>
      <c r="J142" s="316" t="s">
        <v>233</v>
      </c>
      <c r="K142" s="310" t="s">
        <v>639</v>
      </c>
      <c r="L142" s="311">
        <v>43084</v>
      </c>
      <c r="M142" s="312">
        <v>43164</v>
      </c>
      <c r="N142" s="313">
        <v>43210</v>
      </c>
      <c r="O142" s="314">
        <v>100</v>
      </c>
      <c r="P142" s="315">
        <v>1000000</v>
      </c>
      <c r="Q142" s="319" t="str">
        <f t="shared" si="8"/>
        <v>DEVELOPMENT</v>
      </c>
    </row>
    <row r="143" spans="2:17">
      <c r="B143" s="290">
        <f t="shared" si="6"/>
        <v>119</v>
      </c>
      <c r="C143" s="293" t="s">
        <v>645</v>
      </c>
      <c r="D143" s="292" t="s">
        <v>81</v>
      </c>
      <c r="E143" s="292" t="s">
        <v>627</v>
      </c>
      <c r="F143" s="292" t="s">
        <v>611</v>
      </c>
      <c r="G143" s="292">
        <v>1746184</v>
      </c>
      <c r="H143" s="291" t="s">
        <v>427</v>
      </c>
      <c r="I143" s="308">
        <v>2</v>
      </c>
      <c r="J143" s="316" t="s">
        <v>233</v>
      </c>
      <c r="K143" s="310" t="s">
        <v>639</v>
      </c>
      <c r="L143" s="311">
        <v>43084</v>
      </c>
      <c r="M143" s="312">
        <v>43164</v>
      </c>
      <c r="N143" s="313">
        <v>43210</v>
      </c>
      <c r="O143" s="314">
        <v>100</v>
      </c>
      <c r="P143" s="315">
        <v>1000000</v>
      </c>
      <c r="Q143" s="319" t="str">
        <f t="shared" si="8"/>
        <v>DEVELOPMENT</v>
      </c>
    </row>
    <row r="144" spans="2:17">
      <c r="B144" s="290">
        <f t="shared" si="6"/>
        <v>120</v>
      </c>
      <c r="C144" s="291" t="s">
        <v>646</v>
      </c>
      <c r="D144" s="292" t="s">
        <v>81</v>
      </c>
      <c r="E144" s="292" t="s">
        <v>647</v>
      </c>
      <c r="F144" s="292" t="s">
        <v>648</v>
      </c>
      <c r="G144" s="292">
        <v>1750373</v>
      </c>
      <c r="H144" s="291" t="s">
        <v>366</v>
      </c>
      <c r="I144" s="308">
        <v>4</v>
      </c>
      <c r="J144" s="309" t="s">
        <v>233</v>
      </c>
      <c r="K144" s="310" t="s">
        <v>625</v>
      </c>
      <c r="L144" s="311">
        <v>43075</v>
      </c>
      <c r="M144" s="312">
        <v>43165</v>
      </c>
      <c r="N144" s="313">
        <v>43314</v>
      </c>
      <c r="O144" s="314">
        <v>100</v>
      </c>
      <c r="P144" s="315">
        <v>1000000</v>
      </c>
      <c r="Q144" s="319" t="str">
        <f t="shared" si="8"/>
        <v>DEVELOPMENT</v>
      </c>
    </row>
    <row r="145" spans="2:17">
      <c r="B145" s="290">
        <f t="shared" si="6"/>
        <v>121</v>
      </c>
      <c r="C145" s="291" t="s">
        <v>649</v>
      </c>
      <c r="D145" s="292" t="s">
        <v>81</v>
      </c>
      <c r="E145" s="292" t="s">
        <v>647</v>
      </c>
      <c r="F145" s="292" t="s">
        <v>650</v>
      </c>
      <c r="G145" s="292">
        <v>1750374</v>
      </c>
      <c r="H145" s="291" t="s">
        <v>366</v>
      </c>
      <c r="I145" s="308">
        <v>4</v>
      </c>
      <c r="J145" s="309" t="s">
        <v>233</v>
      </c>
      <c r="K145" s="310" t="s">
        <v>625</v>
      </c>
      <c r="L145" s="311">
        <v>43075</v>
      </c>
      <c r="M145" s="312">
        <v>43165</v>
      </c>
      <c r="N145" s="313">
        <v>43314</v>
      </c>
      <c r="O145" s="314">
        <v>100</v>
      </c>
      <c r="P145" s="315">
        <v>1000000</v>
      </c>
      <c r="Q145" s="319" t="str">
        <f t="shared" si="8"/>
        <v>DEVELOPMENT</v>
      </c>
    </row>
    <row r="146" spans="2:17">
      <c r="B146" s="290">
        <f t="shared" si="6"/>
        <v>122</v>
      </c>
      <c r="C146" s="291" t="s">
        <v>651</v>
      </c>
      <c r="D146" s="292" t="s">
        <v>81</v>
      </c>
      <c r="E146" s="292" t="s">
        <v>647</v>
      </c>
      <c r="F146" s="292" t="s">
        <v>652</v>
      </c>
      <c r="G146" s="292">
        <v>1750375</v>
      </c>
      <c r="H146" s="291" t="s">
        <v>366</v>
      </c>
      <c r="I146" s="308">
        <v>4</v>
      </c>
      <c r="J146" s="309" t="s">
        <v>233</v>
      </c>
      <c r="K146" s="310" t="s">
        <v>625</v>
      </c>
      <c r="L146" s="311">
        <v>43075</v>
      </c>
      <c r="M146" s="312">
        <v>43165</v>
      </c>
      <c r="N146" s="313">
        <v>43314</v>
      </c>
      <c r="O146" s="314">
        <v>100</v>
      </c>
      <c r="P146" s="315">
        <v>1000000</v>
      </c>
      <c r="Q146" s="319" t="str">
        <f t="shared" si="8"/>
        <v>DEVELOPMENT</v>
      </c>
    </row>
    <row r="147" spans="2:17">
      <c r="B147" s="290">
        <f t="shared" si="6"/>
        <v>123</v>
      </c>
      <c r="C147" s="291" t="s">
        <v>653</v>
      </c>
      <c r="D147" s="292" t="s">
        <v>81</v>
      </c>
      <c r="E147" s="292" t="s">
        <v>647</v>
      </c>
      <c r="F147" s="292" t="s">
        <v>654</v>
      </c>
      <c r="G147" s="292">
        <v>1750376</v>
      </c>
      <c r="H147" s="291" t="s">
        <v>366</v>
      </c>
      <c r="I147" s="308">
        <v>4</v>
      </c>
      <c r="J147" s="309" t="s">
        <v>233</v>
      </c>
      <c r="K147" s="310" t="s">
        <v>625</v>
      </c>
      <c r="L147" s="311">
        <v>43075</v>
      </c>
      <c r="M147" s="312">
        <v>43165</v>
      </c>
      <c r="N147" s="313">
        <v>43314</v>
      </c>
      <c r="O147" s="314">
        <v>100</v>
      </c>
      <c r="P147" s="315">
        <v>1000000</v>
      </c>
      <c r="Q147" s="319" t="str">
        <f t="shared" si="8"/>
        <v>DEVELOPMENT</v>
      </c>
    </row>
    <row r="148" spans="2:17">
      <c r="B148" s="290">
        <f t="shared" si="6"/>
        <v>124</v>
      </c>
      <c r="C148" s="293" t="s">
        <v>655</v>
      </c>
      <c r="D148" s="292" t="s">
        <v>81</v>
      </c>
      <c r="E148" s="292" t="s">
        <v>429</v>
      </c>
      <c r="F148" s="292" t="s">
        <v>562</v>
      </c>
      <c r="G148" s="292">
        <v>1717915</v>
      </c>
      <c r="H148" s="291" t="s">
        <v>427</v>
      </c>
      <c r="I148" s="308">
        <v>4</v>
      </c>
      <c r="J148" s="316" t="s">
        <v>226</v>
      </c>
      <c r="K148" s="310" t="s">
        <v>564</v>
      </c>
      <c r="L148" s="311">
        <v>43084</v>
      </c>
      <c r="M148" s="312">
        <v>43178</v>
      </c>
      <c r="N148" s="313">
        <v>43318</v>
      </c>
      <c r="O148" s="314">
        <v>100</v>
      </c>
      <c r="P148" s="315">
        <v>1000000</v>
      </c>
      <c r="Q148" s="319" t="str">
        <f t="shared" si="8"/>
        <v>DEVELOPMENT</v>
      </c>
    </row>
    <row r="149" spans="2:17">
      <c r="B149" s="290">
        <f t="shared" si="6"/>
        <v>125</v>
      </c>
      <c r="C149" s="291" t="s">
        <v>656</v>
      </c>
      <c r="D149" s="292" t="s">
        <v>81</v>
      </c>
      <c r="E149" s="292" t="s">
        <v>429</v>
      </c>
      <c r="F149" s="292" t="s">
        <v>613</v>
      </c>
      <c r="G149" s="292">
        <v>1733361</v>
      </c>
      <c r="H149" s="291" t="s">
        <v>427</v>
      </c>
      <c r="I149" s="308">
        <v>4</v>
      </c>
      <c r="J149" s="309" t="s">
        <v>226</v>
      </c>
      <c r="K149" s="310" t="s">
        <v>564</v>
      </c>
      <c r="L149" s="311">
        <v>43079</v>
      </c>
      <c r="M149" s="312">
        <v>43178</v>
      </c>
      <c r="N149" s="313">
        <v>43640</v>
      </c>
      <c r="O149" s="314">
        <v>100</v>
      </c>
      <c r="P149" s="315">
        <v>1000000</v>
      </c>
      <c r="Q149" s="319" t="str">
        <f t="shared" si="8"/>
        <v>DEVELOPMENT</v>
      </c>
    </row>
    <row r="150" spans="2:17">
      <c r="B150" s="290">
        <f t="shared" si="6"/>
        <v>126</v>
      </c>
      <c r="C150" s="291" t="s">
        <v>657</v>
      </c>
      <c r="D150" s="292" t="s">
        <v>81</v>
      </c>
      <c r="E150" s="292" t="s">
        <v>623</v>
      </c>
      <c r="F150" s="292" t="s">
        <v>658</v>
      </c>
      <c r="G150" s="292">
        <v>1750219</v>
      </c>
      <c r="H150" s="291" t="s">
        <v>366</v>
      </c>
      <c r="I150" s="308">
        <v>2</v>
      </c>
      <c r="J150" s="309" t="s">
        <v>233</v>
      </c>
      <c r="K150" s="310" t="s">
        <v>564</v>
      </c>
      <c r="L150" s="311">
        <v>43109</v>
      </c>
      <c r="M150" s="312">
        <v>43180</v>
      </c>
      <c r="N150" s="313">
        <v>43298</v>
      </c>
      <c r="O150" s="314">
        <v>100</v>
      </c>
      <c r="P150" s="315">
        <v>1000000</v>
      </c>
      <c r="Q150" s="319" t="str">
        <f t="shared" si="8"/>
        <v>DEVELOPMENT</v>
      </c>
    </row>
    <row r="151" spans="2:17">
      <c r="B151" s="290">
        <f t="shared" si="6"/>
        <v>127</v>
      </c>
      <c r="C151" s="291" t="s">
        <v>659</v>
      </c>
      <c r="D151" s="292" t="s">
        <v>81</v>
      </c>
      <c r="E151" s="292" t="s">
        <v>429</v>
      </c>
      <c r="F151" s="292" t="s">
        <v>598</v>
      </c>
      <c r="G151" s="292">
        <v>1718100</v>
      </c>
      <c r="H151" s="291" t="s">
        <v>427</v>
      </c>
      <c r="I151" s="308">
        <v>4</v>
      </c>
      <c r="J151" s="309" t="s">
        <v>226</v>
      </c>
      <c r="K151" s="310" t="s">
        <v>564</v>
      </c>
      <c r="L151" s="311">
        <v>43084</v>
      </c>
      <c r="M151" s="312">
        <v>43187</v>
      </c>
      <c r="N151" s="313">
        <v>43266</v>
      </c>
      <c r="O151" s="314">
        <v>100</v>
      </c>
      <c r="P151" s="315">
        <v>1000000</v>
      </c>
      <c r="Q151" s="319" t="str">
        <f t="shared" si="8"/>
        <v>DEVELOPMENT</v>
      </c>
    </row>
    <row r="152" spans="2:17">
      <c r="B152" s="290">
        <f t="shared" si="6"/>
        <v>128</v>
      </c>
      <c r="C152" s="293" t="s">
        <v>660</v>
      </c>
      <c r="D152" s="292" t="s">
        <v>81</v>
      </c>
      <c r="E152" s="292" t="s">
        <v>429</v>
      </c>
      <c r="F152" s="292" t="s">
        <v>661</v>
      </c>
      <c r="G152" s="292">
        <v>1731939</v>
      </c>
      <c r="H152" s="291" t="s">
        <v>366</v>
      </c>
      <c r="I152" s="308">
        <v>2</v>
      </c>
      <c r="J152" s="316" t="s">
        <v>226</v>
      </c>
      <c r="K152" s="310" t="s">
        <v>400</v>
      </c>
      <c r="L152" s="311">
        <v>43187</v>
      </c>
      <c r="M152" s="312">
        <v>43191</v>
      </c>
      <c r="N152" s="313">
        <v>43271</v>
      </c>
      <c r="O152" s="314">
        <v>100</v>
      </c>
      <c r="P152" s="315">
        <v>1000000</v>
      </c>
      <c r="Q152" s="319" t="str">
        <f t="shared" si="8"/>
        <v>DEVELOPMENT</v>
      </c>
    </row>
    <row r="153" spans="2:17">
      <c r="B153" s="290">
        <f t="shared" si="6"/>
        <v>129</v>
      </c>
      <c r="C153" s="291" t="s">
        <v>662</v>
      </c>
      <c r="D153" s="292" t="s">
        <v>81</v>
      </c>
      <c r="E153" s="292" t="s">
        <v>623</v>
      </c>
      <c r="F153" s="292" t="s">
        <v>638</v>
      </c>
      <c r="G153" s="292">
        <v>1750234</v>
      </c>
      <c r="H153" s="291" t="s">
        <v>366</v>
      </c>
      <c r="I153" s="308">
        <v>4</v>
      </c>
      <c r="J153" s="309" t="s">
        <v>226</v>
      </c>
      <c r="K153" s="310" t="s">
        <v>639</v>
      </c>
      <c r="L153" s="311">
        <v>43120</v>
      </c>
      <c r="M153" s="312">
        <v>43195</v>
      </c>
      <c r="N153" s="313">
        <v>43298</v>
      </c>
      <c r="O153" s="314">
        <v>100</v>
      </c>
      <c r="P153" s="315">
        <v>1000000</v>
      </c>
      <c r="Q153" s="319" t="str">
        <f t="shared" si="8"/>
        <v>DEVELOPMENT</v>
      </c>
    </row>
    <row r="154" spans="2:17">
      <c r="B154" s="290">
        <f t="shared" ref="B154:B217" si="9">B153+1</f>
        <v>130</v>
      </c>
      <c r="C154" s="291" t="s">
        <v>663</v>
      </c>
      <c r="D154" s="292" t="s">
        <v>81</v>
      </c>
      <c r="E154" s="292" t="s">
        <v>429</v>
      </c>
      <c r="F154" s="292" t="s">
        <v>477</v>
      </c>
      <c r="G154" s="292">
        <v>159120900</v>
      </c>
      <c r="H154" s="291" t="s">
        <v>664</v>
      </c>
      <c r="I154" s="308">
        <v>4</v>
      </c>
      <c r="J154" s="309" t="s">
        <v>226</v>
      </c>
      <c r="K154" s="310" t="s">
        <v>564</v>
      </c>
      <c r="L154" s="311">
        <v>43135</v>
      </c>
      <c r="M154" s="312">
        <v>43196</v>
      </c>
      <c r="N154" s="313">
        <v>43271</v>
      </c>
      <c r="O154" s="314">
        <v>100</v>
      </c>
      <c r="P154" s="315">
        <v>1000000</v>
      </c>
      <c r="Q154" s="319" t="str">
        <f t="shared" si="8"/>
        <v>DEVELOPMENT</v>
      </c>
    </row>
    <row r="155" spans="2:17">
      <c r="B155" s="290">
        <f t="shared" si="9"/>
        <v>131</v>
      </c>
      <c r="C155" s="291" t="s">
        <v>665</v>
      </c>
      <c r="D155" s="292" t="s">
        <v>81</v>
      </c>
      <c r="E155" s="292" t="s">
        <v>627</v>
      </c>
      <c r="F155" s="292" t="s">
        <v>456</v>
      </c>
      <c r="G155" s="292">
        <v>174600501</v>
      </c>
      <c r="H155" s="291" t="s">
        <v>427</v>
      </c>
      <c r="I155" s="308">
        <v>4</v>
      </c>
      <c r="J155" s="309" t="s">
        <v>233</v>
      </c>
      <c r="K155" s="310" t="s">
        <v>564</v>
      </c>
      <c r="L155" s="311">
        <v>43120</v>
      </c>
      <c r="M155" s="312">
        <v>43196</v>
      </c>
      <c r="N155" s="313">
        <v>43257</v>
      </c>
      <c r="O155" s="314">
        <v>100</v>
      </c>
      <c r="P155" s="315">
        <v>1000000</v>
      </c>
      <c r="Q155" s="319" t="str">
        <f t="shared" si="8"/>
        <v>DEVELOPMENT</v>
      </c>
    </row>
    <row r="156" spans="2:17">
      <c r="B156" s="290">
        <f t="shared" si="9"/>
        <v>132</v>
      </c>
      <c r="C156" s="293" t="s">
        <v>666</v>
      </c>
      <c r="D156" s="292" t="s">
        <v>81</v>
      </c>
      <c r="E156" s="292" t="s">
        <v>627</v>
      </c>
      <c r="F156" s="292" t="s">
        <v>611</v>
      </c>
      <c r="G156" s="292">
        <v>1746184</v>
      </c>
      <c r="H156" s="291" t="s">
        <v>461</v>
      </c>
      <c r="I156" s="308">
        <v>2</v>
      </c>
      <c r="J156" s="316" t="s">
        <v>233</v>
      </c>
      <c r="K156" s="310" t="s">
        <v>639</v>
      </c>
      <c r="L156" s="311">
        <v>43114</v>
      </c>
      <c r="M156" s="312">
        <v>43214</v>
      </c>
      <c r="N156" s="313">
        <v>43309</v>
      </c>
      <c r="O156" s="314">
        <v>100</v>
      </c>
      <c r="P156" s="315">
        <v>1000000</v>
      </c>
      <c r="Q156" s="319" t="str">
        <f t="shared" si="8"/>
        <v>DEVELOPMENT</v>
      </c>
    </row>
    <row r="157" spans="2:17">
      <c r="B157" s="290">
        <f t="shared" si="9"/>
        <v>133</v>
      </c>
      <c r="C157" s="293" t="s">
        <v>667</v>
      </c>
      <c r="D157" s="292" t="s">
        <v>81</v>
      </c>
      <c r="E157" s="292" t="s">
        <v>627</v>
      </c>
      <c r="F157" s="292" t="s">
        <v>642</v>
      </c>
      <c r="G157" s="292">
        <v>1746175</v>
      </c>
      <c r="H157" s="291" t="s">
        <v>461</v>
      </c>
      <c r="I157" s="308">
        <v>2</v>
      </c>
      <c r="J157" s="316" t="s">
        <v>233</v>
      </c>
      <c r="K157" s="310" t="s">
        <v>639</v>
      </c>
      <c r="L157" s="311">
        <v>42741</v>
      </c>
      <c r="M157" s="312">
        <v>43214</v>
      </c>
      <c r="N157" s="313">
        <v>43305</v>
      </c>
      <c r="O157" s="314">
        <v>100</v>
      </c>
      <c r="P157" s="315">
        <v>1000000</v>
      </c>
      <c r="Q157" s="319" t="str">
        <f t="shared" si="8"/>
        <v>DEVELOPMENT</v>
      </c>
    </row>
    <row r="158" spans="2:17">
      <c r="B158" s="290">
        <f t="shared" si="9"/>
        <v>134</v>
      </c>
      <c r="C158" s="293" t="s">
        <v>668</v>
      </c>
      <c r="D158" s="292" t="s">
        <v>81</v>
      </c>
      <c r="E158" s="292" t="s">
        <v>627</v>
      </c>
      <c r="F158" s="292" t="s">
        <v>642</v>
      </c>
      <c r="G158" s="292">
        <v>1746175</v>
      </c>
      <c r="H158" s="291" t="s">
        <v>467</v>
      </c>
      <c r="I158" s="308">
        <v>2</v>
      </c>
      <c r="J158" s="316" t="s">
        <v>233</v>
      </c>
      <c r="K158" s="310" t="s">
        <v>639</v>
      </c>
      <c r="L158" s="311">
        <v>42741</v>
      </c>
      <c r="M158" s="312">
        <v>43214</v>
      </c>
      <c r="N158" s="313">
        <v>43305</v>
      </c>
      <c r="O158" s="314">
        <v>100</v>
      </c>
      <c r="P158" s="315">
        <v>1000000</v>
      </c>
      <c r="Q158" s="319" t="str">
        <f t="shared" si="8"/>
        <v>DEVELOPMENT</v>
      </c>
    </row>
    <row r="159" spans="2:17">
      <c r="B159" s="290">
        <f t="shared" si="9"/>
        <v>135</v>
      </c>
      <c r="C159" s="291" t="s">
        <v>669</v>
      </c>
      <c r="D159" s="292" t="s">
        <v>81</v>
      </c>
      <c r="E159" s="292" t="s">
        <v>623</v>
      </c>
      <c r="F159" s="292" t="s">
        <v>628</v>
      </c>
      <c r="G159" s="292">
        <v>1750220</v>
      </c>
      <c r="H159" s="291" t="s">
        <v>366</v>
      </c>
      <c r="I159" s="308">
        <v>2</v>
      </c>
      <c r="J159" s="309" t="s">
        <v>233</v>
      </c>
      <c r="K159" s="310" t="s">
        <v>564</v>
      </c>
      <c r="L159" s="311">
        <v>43146</v>
      </c>
      <c r="M159" s="312">
        <v>43227</v>
      </c>
      <c r="N159" s="313">
        <v>43298</v>
      </c>
      <c r="O159" s="314">
        <v>100</v>
      </c>
      <c r="P159" s="315">
        <v>1000000</v>
      </c>
      <c r="Q159" s="319" t="str">
        <f t="shared" si="8"/>
        <v>DEVELOPMENT</v>
      </c>
    </row>
    <row r="160" spans="2:17">
      <c r="B160" s="290">
        <f t="shared" si="9"/>
        <v>136</v>
      </c>
      <c r="C160" s="293" t="s">
        <v>670</v>
      </c>
      <c r="D160" s="292" t="s">
        <v>81</v>
      </c>
      <c r="E160" s="292" t="s">
        <v>627</v>
      </c>
      <c r="F160" s="292" t="s">
        <v>638</v>
      </c>
      <c r="G160" s="292">
        <v>1746174</v>
      </c>
      <c r="H160" s="291" t="s">
        <v>461</v>
      </c>
      <c r="I160" s="308">
        <v>2</v>
      </c>
      <c r="J160" s="316" t="s">
        <v>233</v>
      </c>
      <c r="K160" s="310" t="s">
        <v>639</v>
      </c>
      <c r="L160" s="311">
        <v>43145</v>
      </c>
      <c r="M160" s="312">
        <v>43232</v>
      </c>
      <c r="N160" s="313">
        <v>43308</v>
      </c>
      <c r="O160" s="314">
        <v>100</v>
      </c>
      <c r="P160" s="315">
        <v>1000000</v>
      </c>
      <c r="Q160" s="319" t="str">
        <f t="shared" si="8"/>
        <v>DEVELOPMENT</v>
      </c>
    </row>
    <row r="161" spans="2:17">
      <c r="B161" s="290">
        <f t="shared" si="9"/>
        <v>137</v>
      </c>
      <c r="C161" s="291" t="s">
        <v>671</v>
      </c>
      <c r="D161" s="292" t="s">
        <v>81</v>
      </c>
      <c r="E161" s="292" t="s">
        <v>647</v>
      </c>
      <c r="F161" s="292" t="s">
        <v>672</v>
      </c>
      <c r="G161" s="292">
        <v>1750286</v>
      </c>
      <c r="H161" s="291" t="s">
        <v>366</v>
      </c>
      <c r="I161" s="308">
        <v>4</v>
      </c>
      <c r="J161" s="309" t="s">
        <v>226</v>
      </c>
      <c r="K161" s="310" t="s">
        <v>564</v>
      </c>
      <c r="L161" s="311">
        <v>43142</v>
      </c>
      <c r="M161" s="312">
        <v>43231</v>
      </c>
      <c r="N161" s="313">
        <v>43314</v>
      </c>
      <c r="O161" s="314">
        <v>100</v>
      </c>
      <c r="P161" s="315">
        <v>1000000</v>
      </c>
      <c r="Q161" s="319" t="str">
        <f t="shared" ref="Q161:Q192" si="10">IF(AE161=$AE$3,"DEVELOPMENT",IF(AE161&lt;P161,"MASS PRO","RUNNING OGS"))</f>
        <v>DEVELOPMENT</v>
      </c>
    </row>
    <row r="162" spans="2:17">
      <c r="B162" s="290">
        <f t="shared" si="9"/>
        <v>138</v>
      </c>
      <c r="C162" s="291" t="s">
        <v>673</v>
      </c>
      <c r="D162" s="292" t="s">
        <v>81</v>
      </c>
      <c r="E162" s="292" t="s">
        <v>623</v>
      </c>
      <c r="F162" s="292" t="s">
        <v>674</v>
      </c>
      <c r="G162" s="292">
        <v>1750232</v>
      </c>
      <c r="H162" s="291" t="s">
        <v>366</v>
      </c>
      <c r="I162" s="308">
        <v>2</v>
      </c>
      <c r="J162" s="309" t="s">
        <v>226</v>
      </c>
      <c r="K162" s="310" t="s">
        <v>675</v>
      </c>
      <c r="L162" s="311">
        <v>43171</v>
      </c>
      <c r="M162" s="312">
        <v>43236</v>
      </c>
      <c r="N162" s="313">
        <v>43298</v>
      </c>
      <c r="O162" s="314">
        <v>100</v>
      </c>
      <c r="P162" s="315">
        <v>1000000</v>
      </c>
      <c r="Q162" s="319" t="str">
        <f t="shared" si="10"/>
        <v>DEVELOPMENT</v>
      </c>
    </row>
    <row r="163" spans="2:17">
      <c r="B163" s="290">
        <f t="shared" si="9"/>
        <v>139</v>
      </c>
      <c r="C163" s="291" t="s">
        <v>676</v>
      </c>
      <c r="D163" s="292" t="s">
        <v>81</v>
      </c>
      <c r="E163" s="292" t="s">
        <v>623</v>
      </c>
      <c r="F163" s="292" t="s">
        <v>677</v>
      </c>
      <c r="G163" s="292">
        <v>1750370</v>
      </c>
      <c r="H163" s="291" t="s">
        <v>366</v>
      </c>
      <c r="I163" s="308">
        <v>2</v>
      </c>
      <c r="J163" s="309" t="s">
        <v>233</v>
      </c>
      <c r="K163" s="310" t="s">
        <v>532</v>
      </c>
      <c r="L163" s="311">
        <v>43232</v>
      </c>
      <c r="M163" s="312">
        <v>43238</v>
      </c>
      <c r="N163" s="313">
        <v>43298</v>
      </c>
      <c r="O163" s="314">
        <v>100</v>
      </c>
      <c r="P163" s="315">
        <v>1000000</v>
      </c>
      <c r="Q163" s="319" t="str">
        <f t="shared" si="10"/>
        <v>DEVELOPMENT</v>
      </c>
    </row>
    <row r="164" spans="2:17">
      <c r="B164" s="290">
        <f t="shared" si="9"/>
        <v>140</v>
      </c>
      <c r="C164" s="291" t="s">
        <v>678</v>
      </c>
      <c r="D164" s="292" t="s">
        <v>81</v>
      </c>
      <c r="E164" s="292" t="s">
        <v>623</v>
      </c>
      <c r="F164" s="292" t="s">
        <v>679</v>
      </c>
      <c r="G164" s="292">
        <v>175020602</v>
      </c>
      <c r="H164" s="291" t="s">
        <v>366</v>
      </c>
      <c r="I164" s="308">
        <v>2</v>
      </c>
      <c r="J164" s="309" t="s">
        <v>226</v>
      </c>
      <c r="K164" s="310" t="s">
        <v>532</v>
      </c>
      <c r="L164" s="311">
        <v>43232</v>
      </c>
      <c r="M164" s="312">
        <v>43238</v>
      </c>
      <c r="N164" s="313">
        <v>43298</v>
      </c>
      <c r="O164" s="314">
        <v>100</v>
      </c>
      <c r="P164" s="315">
        <v>1000000</v>
      </c>
      <c r="Q164" s="319" t="str">
        <f t="shared" si="10"/>
        <v>DEVELOPMENT</v>
      </c>
    </row>
    <row r="165" spans="2:17">
      <c r="B165" s="290">
        <f t="shared" si="9"/>
        <v>141</v>
      </c>
      <c r="C165" s="291" t="s">
        <v>680</v>
      </c>
      <c r="D165" s="292" t="s">
        <v>81</v>
      </c>
      <c r="E165" s="292" t="s">
        <v>647</v>
      </c>
      <c r="F165" s="292" t="s">
        <v>681</v>
      </c>
      <c r="G165" s="292">
        <v>1750280</v>
      </c>
      <c r="H165" s="291" t="s">
        <v>366</v>
      </c>
      <c r="I165" s="308">
        <v>2</v>
      </c>
      <c r="J165" s="309" t="s">
        <v>233</v>
      </c>
      <c r="K165" s="310" t="s">
        <v>639</v>
      </c>
      <c r="L165" s="311">
        <v>43142</v>
      </c>
      <c r="M165" s="312">
        <v>43239</v>
      </c>
      <c r="N165" s="313">
        <v>43314</v>
      </c>
      <c r="O165" s="314">
        <v>100</v>
      </c>
      <c r="P165" s="315">
        <v>1000000</v>
      </c>
      <c r="Q165" s="319" t="str">
        <f t="shared" si="10"/>
        <v>DEVELOPMENT</v>
      </c>
    </row>
    <row r="166" spans="2:17">
      <c r="B166" s="290">
        <f t="shared" si="9"/>
        <v>142</v>
      </c>
      <c r="C166" s="291" t="s">
        <v>682</v>
      </c>
      <c r="D166" s="292" t="s">
        <v>81</v>
      </c>
      <c r="E166" s="292" t="s">
        <v>647</v>
      </c>
      <c r="F166" s="292" t="s">
        <v>638</v>
      </c>
      <c r="G166" s="292">
        <v>1750276</v>
      </c>
      <c r="H166" s="291" t="s">
        <v>366</v>
      </c>
      <c r="I166" s="308">
        <v>2</v>
      </c>
      <c r="J166" s="309" t="s">
        <v>233</v>
      </c>
      <c r="K166" s="310" t="s">
        <v>639</v>
      </c>
      <c r="L166" s="311">
        <v>43142</v>
      </c>
      <c r="M166" s="312">
        <v>43239</v>
      </c>
      <c r="N166" s="313">
        <v>43314</v>
      </c>
      <c r="O166" s="314">
        <v>100</v>
      </c>
      <c r="P166" s="315">
        <v>1000000</v>
      </c>
      <c r="Q166" s="319" t="str">
        <f t="shared" si="10"/>
        <v>DEVELOPMENT</v>
      </c>
    </row>
    <row r="167" spans="2:17">
      <c r="B167" s="290">
        <f t="shared" si="9"/>
        <v>143</v>
      </c>
      <c r="C167" s="291" t="s">
        <v>683</v>
      </c>
      <c r="D167" s="292" t="s">
        <v>81</v>
      </c>
      <c r="E167" s="292" t="s">
        <v>627</v>
      </c>
      <c r="F167" s="292" t="s">
        <v>456</v>
      </c>
      <c r="G167" s="292">
        <v>174600501</v>
      </c>
      <c r="H167" s="291" t="s">
        <v>461</v>
      </c>
      <c r="I167" s="308">
        <v>4</v>
      </c>
      <c r="J167" s="309" t="s">
        <v>233</v>
      </c>
      <c r="K167" s="310" t="s">
        <v>564</v>
      </c>
      <c r="L167" s="311">
        <v>43147</v>
      </c>
      <c r="M167" s="312">
        <v>43239</v>
      </c>
      <c r="N167" s="313">
        <v>43283</v>
      </c>
      <c r="O167" s="314">
        <v>100</v>
      </c>
      <c r="P167" s="315">
        <v>1000000</v>
      </c>
      <c r="Q167" s="319" t="str">
        <f t="shared" si="10"/>
        <v>DEVELOPMENT</v>
      </c>
    </row>
    <row r="168" spans="2:17">
      <c r="B168" s="290">
        <f t="shared" si="9"/>
        <v>144</v>
      </c>
      <c r="C168" s="291" t="s">
        <v>684</v>
      </c>
      <c r="D168" s="292" t="s">
        <v>81</v>
      </c>
      <c r="E168" s="292" t="s">
        <v>647</v>
      </c>
      <c r="F168" s="292" t="s">
        <v>685</v>
      </c>
      <c r="G168" s="292">
        <v>1750632</v>
      </c>
      <c r="H168" s="291" t="s">
        <v>366</v>
      </c>
      <c r="I168" s="308">
        <v>2</v>
      </c>
      <c r="J168" s="309" t="s">
        <v>233</v>
      </c>
      <c r="K168" s="310" t="s">
        <v>639</v>
      </c>
      <c r="L168" s="311">
        <v>43142</v>
      </c>
      <c r="M168" s="312">
        <v>43251</v>
      </c>
      <c r="N168" s="313">
        <v>43314</v>
      </c>
      <c r="O168" s="314">
        <v>100</v>
      </c>
      <c r="P168" s="315">
        <v>1000000</v>
      </c>
      <c r="Q168" s="319" t="str">
        <f t="shared" si="10"/>
        <v>DEVELOPMENT</v>
      </c>
    </row>
    <row r="169" spans="2:17">
      <c r="B169" s="290">
        <f t="shared" si="9"/>
        <v>145</v>
      </c>
      <c r="C169" s="291" t="s">
        <v>686</v>
      </c>
      <c r="D169" s="292" t="s">
        <v>81</v>
      </c>
      <c r="E169" s="292" t="s">
        <v>647</v>
      </c>
      <c r="F169" s="292" t="s">
        <v>456</v>
      </c>
      <c r="G169" s="292" t="s">
        <v>687</v>
      </c>
      <c r="H169" s="291" t="s">
        <v>366</v>
      </c>
      <c r="I169" s="308">
        <v>2</v>
      </c>
      <c r="J169" s="309" t="s">
        <v>226</v>
      </c>
      <c r="K169" s="310" t="s">
        <v>532</v>
      </c>
      <c r="L169" s="311">
        <v>43142</v>
      </c>
      <c r="M169" s="312">
        <v>43251</v>
      </c>
      <c r="N169" s="313">
        <v>43314</v>
      </c>
      <c r="O169" s="314">
        <v>100</v>
      </c>
      <c r="P169" s="315">
        <v>1000000</v>
      </c>
      <c r="Q169" s="319" t="str">
        <f t="shared" si="10"/>
        <v>DEVELOPMENT</v>
      </c>
    </row>
    <row r="170" spans="2:17">
      <c r="B170" s="290">
        <f t="shared" si="9"/>
        <v>146</v>
      </c>
      <c r="C170" s="291" t="s">
        <v>688</v>
      </c>
      <c r="D170" s="292" t="s">
        <v>81</v>
      </c>
      <c r="E170" s="292" t="s">
        <v>627</v>
      </c>
      <c r="F170" s="292" t="s">
        <v>628</v>
      </c>
      <c r="G170" s="292">
        <v>1746016</v>
      </c>
      <c r="H170" s="291" t="s">
        <v>427</v>
      </c>
      <c r="I170" s="308">
        <v>4</v>
      </c>
      <c r="J170" s="309" t="s">
        <v>233</v>
      </c>
      <c r="K170" s="310" t="s">
        <v>564</v>
      </c>
      <c r="L170" s="311">
        <v>43169</v>
      </c>
      <c r="M170" s="312">
        <v>43253</v>
      </c>
      <c r="N170" s="313">
        <v>43308</v>
      </c>
      <c r="O170" s="314">
        <v>100</v>
      </c>
      <c r="P170" s="315">
        <v>1000000</v>
      </c>
      <c r="Q170" s="319" t="str">
        <f t="shared" si="10"/>
        <v>DEVELOPMENT</v>
      </c>
    </row>
    <row r="171" spans="2:17">
      <c r="B171" s="290">
        <f t="shared" si="9"/>
        <v>147</v>
      </c>
      <c r="C171" s="291" t="s">
        <v>689</v>
      </c>
      <c r="D171" s="292" t="s">
        <v>81</v>
      </c>
      <c r="E171" s="292" t="s">
        <v>627</v>
      </c>
      <c r="F171" s="292" t="s">
        <v>456</v>
      </c>
      <c r="G171" s="292">
        <v>174600501</v>
      </c>
      <c r="H171" s="291" t="s">
        <v>467</v>
      </c>
      <c r="I171" s="308">
        <v>4</v>
      </c>
      <c r="J171" s="309" t="s">
        <v>233</v>
      </c>
      <c r="K171" s="310" t="s">
        <v>564</v>
      </c>
      <c r="L171" s="311">
        <v>43164</v>
      </c>
      <c r="M171" s="312">
        <v>43253</v>
      </c>
      <c r="N171" s="313">
        <v>43363</v>
      </c>
      <c r="O171" s="314">
        <v>100</v>
      </c>
      <c r="P171" s="315">
        <v>1000000</v>
      </c>
      <c r="Q171" s="319" t="str">
        <f t="shared" si="10"/>
        <v>DEVELOPMENT</v>
      </c>
    </row>
    <row r="172" spans="2:17">
      <c r="B172" s="320">
        <f t="shared" si="9"/>
        <v>148</v>
      </c>
      <c r="C172" s="293" t="s">
        <v>690</v>
      </c>
      <c r="D172" s="292" t="s">
        <v>81</v>
      </c>
      <c r="E172" s="292" t="s">
        <v>627</v>
      </c>
      <c r="F172" s="292" t="s">
        <v>638</v>
      </c>
      <c r="G172" s="292">
        <v>1746174</v>
      </c>
      <c r="H172" s="291" t="s">
        <v>467</v>
      </c>
      <c r="I172" s="308">
        <v>2</v>
      </c>
      <c r="J172" s="316" t="s">
        <v>233</v>
      </c>
      <c r="K172" s="310" t="s">
        <v>639</v>
      </c>
      <c r="L172" s="311">
        <v>43173</v>
      </c>
      <c r="M172" s="312">
        <v>43280</v>
      </c>
      <c r="N172" s="313">
        <v>43318</v>
      </c>
      <c r="O172" s="314">
        <v>100</v>
      </c>
      <c r="P172" s="315">
        <v>1000000</v>
      </c>
      <c r="Q172" s="319" t="str">
        <f t="shared" si="10"/>
        <v>DEVELOPMENT</v>
      </c>
    </row>
    <row r="173" spans="2:17">
      <c r="B173" s="290">
        <f t="shared" si="9"/>
        <v>149</v>
      </c>
      <c r="C173" s="293" t="s">
        <v>691</v>
      </c>
      <c r="D173" s="292" t="s">
        <v>81</v>
      </c>
      <c r="E173" s="292" t="s">
        <v>627</v>
      </c>
      <c r="F173" s="292" t="s">
        <v>611</v>
      </c>
      <c r="G173" s="292">
        <v>1746184</v>
      </c>
      <c r="H173" s="291" t="s">
        <v>467</v>
      </c>
      <c r="I173" s="308">
        <v>2</v>
      </c>
      <c r="J173" s="316" t="s">
        <v>233</v>
      </c>
      <c r="K173" s="310" t="s">
        <v>639</v>
      </c>
      <c r="L173" s="311">
        <v>43174</v>
      </c>
      <c r="M173" s="312">
        <v>43280</v>
      </c>
      <c r="N173" s="313">
        <v>43318</v>
      </c>
      <c r="O173" s="314">
        <v>100</v>
      </c>
      <c r="P173" s="315">
        <v>1000000</v>
      </c>
      <c r="Q173" s="319" t="str">
        <f t="shared" si="10"/>
        <v>DEVELOPMENT</v>
      </c>
    </row>
    <row r="174" spans="2:17">
      <c r="B174" s="290">
        <f t="shared" si="9"/>
        <v>150</v>
      </c>
      <c r="C174" s="291" t="s">
        <v>692</v>
      </c>
      <c r="D174" s="292" t="s">
        <v>81</v>
      </c>
      <c r="E174" s="292" t="s">
        <v>627</v>
      </c>
      <c r="F174" s="292" t="s">
        <v>456</v>
      </c>
      <c r="G174" s="292">
        <v>174600501</v>
      </c>
      <c r="H174" s="291" t="s">
        <v>693</v>
      </c>
      <c r="I174" s="308">
        <v>4</v>
      </c>
      <c r="J174" s="309" t="s">
        <v>233</v>
      </c>
      <c r="K174" s="310" t="s">
        <v>564</v>
      </c>
      <c r="L174" s="311">
        <v>43164</v>
      </c>
      <c r="M174" s="312">
        <v>43280</v>
      </c>
      <c r="N174" s="313">
        <v>43363</v>
      </c>
      <c r="O174" s="314">
        <v>100</v>
      </c>
      <c r="P174" s="315">
        <v>1000000</v>
      </c>
      <c r="Q174" s="319" t="str">
        <f t="shared" si="10"/>
        <v>DEVELOPMENT</v>
      </c>
    </row>
    <row r="175" spans="2:17">
      <c r="B175" s="290">
        <f t="shared" si="9"/>
        <v>151</v>
      </c>
      <c r="C175" s="293" t="s">
        <v>694</v>
      </c>
      <c r="D175" s="292" t="s">
        <v>81</v>
      </c>
      <c r="E175" s="292" t="s">
        <v>627</v>
      </c>
      <c r="F175" s="292" t="s">
        <v>635</v>
      </c>
      <c r="G175" s="292">
        <v>1746158</v>
      </c>
      <c r="H175" s="291" t="s">
        <v>427</v>
      </c>
      <c r="I175" s="308">
        <v>4</v>
      </c>
      <c r="J175" s="316" t="s">
        <v>233</v>
      </c>
      <c r="K175" s="310" t="s">
        <v>532</v>
      </c>
      <c r="L175" s="311">
        <v>43271</v>
      </c>
      <c r="M175" s="312">
        <v>43280</v>
      </c>
      <c r="N175" s="313">
        <v>43318</v>
      </c>
      <c r="O175" s="314">
        <v>100</v>
      </c>
      <c r="P175" s="315">
        <v>1000000</v>
      </c>
      <c r="Q175" s="319" t="str">
        <f t="shared" si="10"/>
        <v>DEVELOPMENT</v>
      </c>
    </row>
    <row r="176" spans="2:17">
      <c r="B176" s="290">
        <f t="shared" si="9"/>
        <v>152</v>
      </c>
      <c r="C176" s="291" t="s">
        <v>695</v>
      </c>
      <c r="D176" s="292" t="s">
        <v>81</v>
      </c>
      <c r="E176" s="292" t="s">
        <v>627</v>
      </c>
      <c r="F176" s="292" t="s">
        <v>456</v>
      </c>
      <c r="G176" s="292">
        <v>174600501</v>
      </c>
      <c r="H176" s="291" t="s">
        <v>696</v>
      </c>
      <c r="I176" s="308">
        <v>4</v>
      </c>
      <c r="J176" s="309" t="s">
        <v>233</v>
      </c>
      <c r="K176" s="310" t="s">
        <v>564</v>
      </c>
      <c r="L176" s="311">
        <v>43166</v>
      </c>
      <c r="M176" s="312">
        <v>43280</v>
      </c>
      <c r="N176" s="313">
        <v>43363</v>
      </c>
      <c r="O176" s="314">
        <v>100</v>
      </c>
      <c r="P176" s="315">
        <v>1000000</v>
      </c>
      <c r="Q176" s="319" t="str">
        <f t="shared" si="10"/>
        <v>DEVELOPMENT</v>
      </c>
    </row>
    <row r="177" spans="2:17">
      <c r="B177" s="290">
        <f t="shared" si="9"/>
        <v>153</v>
      </c>
      <c r="C177" s="291" t="s">
        <v>697</v>
      </c>
      <c r="D177" s="292" t="s">
        <v>81</v>
      </c>
      <c r="E177" s="292" t="s">
        <v>429</v>
      </c>
      <c r="F177" s="292" t="s">
        <v>576</v>
      </c>
      <c r="G177" s="292">
        <v>1718072</v>
      </c>
      <c r="H177" s="291" t="s">
        <v>427</v>
      </c>
      <c r="I177" s="308">
        <v>4</v>
      </c>
      <c r="J177" s="309" t="s">
        <v>226</v>
      </c>
      <c r="K177" s="310" t="s">
        <v>564</v>
      </c>
      <c r="L177" s="311">
        <v>43205</v>
      </c>
      <c r="M177" s="312">
        <v>43285</v>
      </c>
      <c r="N177" s="313">
        <v>43640</v>
      </c>
      <c r="O177" s="314">
        <v>100</v>
      </c>
      <c r="P177" s="315">
        <v>1000000</v>
      </c>
      <c r="Q177" s="319" t="str">
        <f t="shared" si="10"/>
        <v>DEVELOPMENT</v>
      </c>
    </row>
    <row r="178" spans="2:17">
      <c r="B178" s="290">
        <f t="shared" si="9"/>
        <v>154</v>
      </c>
      <c r="C178" s="291" t="s">
        <v>698</v>
      </c>
      <c r="D178" s="292" t="s">
        <v>81</v>
      </c>
      <c r="E178" s="292" t="s">
        <v>429</v>
      </c>
      <c r="F178" s="292" t="s">
        <v>584</v>
      </c>
      <c r="G178" s="292">
        <v>1717926</v>
      </c>
      <c r="H178" s="291" t="s">
        <v>427</v>
      </c>
      <c r="I178" s="308">
        <v>4</v>
      </c>
      <c r="J178" s="309" t="s">
        <v>233</v>
      </c>
      <c r="K178" s="310" t="s">
        <v>564</v>
      </c>
      <c r="L178" s="311">
        <v>43205</v>
      </c>
      <c r="M178" s="312">
        <v>43285</v>
      </c>
      <c r="N178" s="313">
        <v>43318</v>
      </c>
      <c r="O178" s="314">
        <v>100</v>
      </c>
      <c r="P178" s="315">
        <v>1000000</v>
      </c>
      <c r="Q178" s="319" t="str">
        <f t="shared" si="10"/>
        <v>DEVELOPMENT</v>
      </c>
    </row>
    <row r="179" spans="2:17">
      <c r="B179" s="290">
        <f t="shared" si="9"/>
        <v>155</v>
      </c>
      <c r="C179" s="291" t="s">
        <v>699</v>
      </c>
      <c r="D179" s="292" t="s">
        <v>81</v>
      </c>
      <c r="E179" s="292" t="s">
        <v>627</v>
      </c>
      <c r="F179" s="292" t="s">
        <v>628</v>
      </c>
      <c r="G179" s="292">
        <v>1746016</v>
      </c>
      <c r="H179" s="291" t="s">
        <v>461</v>
      </c>
      <c r="I179" s="308">
        <v>4</v>
      </c>
      <c r="J179" s="309" t="s">
        <v>233</v>
      </c>
      <c r="K179" s="310" t="s">
        <v>564</v>
      </c>
      <c r="L179" s="311">
        <v>43195</v>
      </c>
      <c r="M179" s="312">
        <v>43288</v>
      </c>
      <c r="N179" s="313">
        <v>43381</v>
      </c>
      <c r="O179" s="314">
        <v>100</v>
      </c>
      <c r="P179" s="315">
        <v>1000000</v>
      </c>
      <c r="Q179" s="319" t="str">
        <f t="shared" si="10"/>
        <v>DEVELOPMENT</v>
      </c>
    </row>
    <row r="180" spans="2:17">
      <c r="B180" s="290">
        <f t="shared" si="9"/>
        <v>156</v>
      </c>
      <c r="C180" s="291" t="s">
        <v>700</v>
      </c>
      <c r="D180" s="292" t="s">
        <v>81</v>
      </c>
      <c r="E180" s="292" t="s">
        <v>429</v>
      </c>
      <c r="F180" s="292" t="s">
        <v>477</v>
      </c>
      <c r="G180" s="292">
        <v>159120900</v>
      </c>
      <c r="H180" s="291" t="s">
        <v>701</v>
      </c>
      <c r="I180" s="308">
        <v>4</v>
      </c>
      <c r="J180" s="309" t="s">
        <v>226</v>
      </c>
      <c r="K180" s="310" t="s">
        <v>564</v>
      </c>
      <c r="L180" s="311">
        <v>43195</v>
      </c>
      <c r="M180" s="312">
        <v>43288</v>
      </c>
      <c r="N180" s="313">
        <v>43370</v>
      </c>
      <c r="O180" s="314">
        <v>100</v>
      </c>
      <c r="P180" s="315">
        <v>1000000</v>
      </c>
      <c r="Q180" s="319" t="str">
        <f t="shared" si="10"/>
        <v>DEVELOPMENT</v>
      </c>
    </row>
    <row r="181" spans="2:17">
      <c r="B181" s="290">
        <f t="shared" si="9"/>
        <v>157</v>
      </c>
      <c r="C181" s="293" t="s">
        <v>702</v>
      </c>
      <c r="D181" s="292" t="s">
        <v>81</v>
      </c>
      <c r="E181" s="292" t="s">
        <v>429</v>
      </c>
      <c r="F181" s="292" t="s">
        <v>703</v>
      </c>
      <c r="G181" s="292">
        <v>1731939</v>
      </c>
      <c r="H181" s="291" t="s">
        <v>427</v>
      </c>
      <c r="I181" s="308">
        <v>2</v>
      </c>
      <c r="J181" s="316" t="s">
        <v>226</v>
      </c>
      <c r="K181" s="310" t="s">
        <v>564</v>
      </c>
      <c r="L181" s="311">
        <v>43218</v>
      </c>
      <c r="M181" s="312">
        <v>43288</v>
      </c>
      <c r="N181" s="313">
        <v>43318</v>
      </c>
      <c r="O181" s="314">
        <v>100</v>
      </c>
      <c r="P181" s="315">
        <v>1000000</v>
      </c>
      <c r="Q181" s="319" t="str">
        <f t="shared" si="10"/>
        <v>DEVELOPMENT</v>
      </c>
    </row>
    <row r="182" spans="2:17">
      <c r="B182" s="290">
        <f t="shared" si="9"/>
        <v>158</v>
      </c>
      <c r="C182" s="291" t="s">
        <v>704</v>
      </c>
      <c r="D182" s="292" t="s">
        <v>81</v>
      </c>
      <c r="E182" s="292" t="s">
        <v>429</v>
      </c>
      <c r="F182" s="292" t="s">
        <v>611</v>
      </c>
      <c r="G182" s="292">
        <v>1718119</v>
      </c>
      <c r="H182" s="291" t="s">
        <v>461</v>
      </c>
      <c r="I182" s="308">
        <v>2</v>
      </c>
      <c r="J182" s="309" t="s">
        <v>233</v>
      </c>
      <c r="K182" s="310" t="s">
        <v>639</v>
      </c>
      <c r="L182" s="311">
        <v>43285</v>
      </c>
      <c r="M182" s="312">
        <v>43335</v>
      </c>
      <c r="N182" s="313">
        <v>43640</v>
      </c>
      <c r="O182" s="314">
        <v>100</v>
      </c>
      <c r="P182" s="315">
        <v>1000000</v>
      </c>
      <c r="Q182" s="319" t="str">
        <f t="shared" si="10"/>
        <v>DEVELOPMENT</v>
      </c>
    </row>
    <row r="183" spans="2:17">
      <c r="B183" s="290">
        <f t="shared" si="9"/>
        <v>159</v>
      </c>
      <c r="C183" s="293" t="s">
        <v>705</v>
      </c>
      <c r="D183" s="292" t="s">
        <v>81</v>
      </c>
      <c r="E183" s="292" t="s">
        <v>627</v>
      </c>
      <c r="F183" s="292" t="s">
        <v>638</v>
      </c>
      <c r="G183" s="292">
        <v>1746174</v>
      </c>
      <c r="H183" s="291" t="s">
        <v>693</v>
      </c>
      <c r="I183" s="308">
        <v>2</v>
      </c>
      <c r="J183" s="316" t="s">
        <v>233</v>
      </c>
      <c r="K183" s="310" t="s">
        <v>639</v>
      </c>
      <c r="L183" s="311">
        <v>43235</v>
      </c>
      <c r="M183" s="312">
        <v>43335</v>
      </c>
      <c r="N183" s="321">
        <v>43427</v>
      </c>
      <c r="O183" s="314">
        <v>100</v>
      </c>
      <c r="P183" s="315">
        <v>1000000</v>
      </c>
      <c r="Q183" s="319" t="str">
        <f t="shared" si="10"/>
        <v>DEVELOPMENT</v>
      </c>
    </row>
    <row r="184" spans="2:17">
      <c r="B184" s="290">
        <f t="shared" si="9"/>
        <v>160</v>
      </c>
      <c r="C184" s="293" t="s">
        <v>706</v>
      </c>
      <c r="D184" s="292" t="s">
        <v>81</v>
      </c>
      <c r="E184" s="292" t="s">
        <v>627</v>
      </c>
      <c r="F184" s="292" t="s">
        <v>642</v>
      </c>
      <c r="G184" s="292">
        <v>1746175</v>
      </c>
      <c r="H184" s="291" t="s">
        <v>693</v>
      </c>
      <c r="I184" s="308">
        <v>2</v>
      </c>
      <c r="J184" s="316" t="s">
        <v>233</v>
      </c>
      <c r="K184" s="310" t="s">
        <v>639</v>
      </c>
      <c r="L184" s="311">
        <v>42900</v>
      </c>
      <c r="M184" s="312">
        <v>43361</v>
      </c>
      <c r="N184" s="321">
        <v>43452</v>
      </c>
      <c r="O184" s="314">
        <v>100</v>
      </c>
      <c r="P184" s="315">
        <v>1000000</v>
      </c>
      <c r="Q184" s="319" t="str">
        <f t="shared" si="10"/>
        <v>DEVELOPMENT</v>
      </c>
    </row>
    <row r="185" spans="2:17">
      <c r="B185" s="290">
        <f t="shared" si="9"/>
        <v>161</v>
      </c>
      <c r="C185" s="291" t="s">
        <v>707</v>
      </c>
      <c r="D185" s="292" t="s">
        <v>81</v>
      </c>
      <c r="E185" s="292" t="s">
        <v>429</v>
      </c>
      <c r="F185" s="292" t="s">
        <v>618</v>
      </c>
      <c r="G185" s="292">
        <v>1733360</v>
      </c>
      <c r="H185" s="291" t="s">
        <v>461</v>
      </c>
      <c r="I185" s="308">
        <v>2</v>
      </c>
      <c r="J185" s="309" t="s">
        <v>233</v>
      </c>
      <c r="K185" s="310" t="s">
        <v>564</v>
      </c>
      <c r="L185" s="311">
        <v>43317</v>
      </c>
      <c r="M185" s="312">
        <v>43377</v>
      </c>
      <c r="N185" s="313">
        <v>43439</v>
      </c>
      <c r="O185" s="314">
        <v>100</v>
      </c>
      <c r="P185" s="315">
        <v>1000000</v>
      </c>
      <c r="Q185" s="319" t="str">
        <f t="shared" si="10"/>
        <v>DEVELOPMENT</v>
      </c>
    </row>
    <row r="186" spans="2:17">
      <c r="B186" s="290">
        <f t="shared" si="9"/>
        <v>162</v>
      </c>
      <c r="C186" s="293" t="s">
        <v>708</v>
      </c>
      <c r="D186" s="292" t="s">
        <v>81</v>
      </c>
      <c r="E186" s="292" t="s">
        <v>429</v>
      </c>
      <c r="F186" s="292" t="s">
        <v>456</v>
      </c>
      <c r="G186" s="292">
        <v>1749330</v>
      </c>
      <c r="H186" s="291" t="s">
        <v>467</v>
      </c>
      <c r="I186" s="308">
        <v>4</v>
      </c>
      <c r="J186" s="316" t="s">
        <v>233</v>
      </c>
      <c r="K186" s="310" t="s">
        <v>709</v>
      </c>
      <c r="L186" s="311">
        <v>43361</v>
      </c>
      <c r="M186" s="312">
        <v>43363</v>
      </c>
      <c r="N186" s="313">
        <v>43430</v>
      </c>
      <c r="O186" s="314">
        <v>100</v>
      </c>
      <c r="P186" s="315">
        <v>1000000</v>
      </c>
      <c r="Q186" s="319" t="str">
        <f t="shared" si="10"/>
        <v>DEVELOPMENT</v>
      </c>
    </row>
    <row r="187" spans="2:17">
      <c r="B187" s="290">
        <f t="shared" si="9"/>
        <v>163</v>
      </c>
      <c r="C187" s="291" t="s">
        <v>710</v>
      </c>
      <c r="D187" s="292" t="s">
        <v>81</v>
      </c>
      <c r="E187" s="292" t="s">
        <v>429</v>
      </c>
      <c r="F187" s="292" t="s">
        <v>442</v>
      </c>
      <c r="G187" s="292">
        <v>1605942</v>
      </c>
      <c r="H187" s="291" t="s">
        <v>427</v>
      </c>
      <c r="I187" s="308">
        <v>8</v>
      </c>
      <c r="J187" s="309" t="s">
        <v>226</v>
      </c>
      <c r="K187" s="310" t="s">
        <v>400</v>
      </c>
      <c r="L187" s="311">
        <v>43396</v>
      </c>
      <c r="M187" s="312">
        <v>43400</v>
      </c>
      <c r="N187" s="313">
        <v>43455</v>
      </c>
      <c r="O187" s="314">
        <v>100</v>
      </c>
      <c r="P187" s="315">
        <v>1000000</v>
      </c>
      <c r="Q187" s="319" t="str">
        <f t="shared" si="10"/>
        <v>DEVELOPMENT</v>
      </c>
    </row>
    <row r="188" spans="2:17">
      <c r="B188" s="290">
        <f t="shared" si="9"/>
        <v>164</v>
      </c>
      <c r="C188" s="293" t="s">
        <v>711</v>
      </c>
      <c r="D188" s="292" t="s">
        <v>81</v>
      </c>
      <c r="E188" s="292" t="s">
        <v>627</v>
      </c>
      <c r="F188" s="292" t="s">
        <v>635</v>
      </c>
      <c r="G188" s="292">
        <v>1746158</v>
      </c>
      <c r="H188" s="291" t="s">
        <v>461</v>
      </c>
      <c r="I188" s="308">
        <v>4</v>
      </c>
      <c r="J188" s="316" t="s">
        <v>233</v>
      </c>
      <c r="K188" s="310" t="s">
        <v>400</v>
      </c>
      <c r="L188" s="311">
        <v>43409</v>
      </c>
      <c r="M188" s="312">
        <v>43416</v>
      </c>
      <c r="N188" s="313">
        <v>43455</v>
      </c>
      <c r="O188" s="314">
        <v>100</v>
      </c>
      <c r="P188" s="315">
        <v>1000000</v>
      </c>
      <c r="Q188" s="319" t="str">
        <f t="shared" si="10"/>
        <v>DEVELOPMENT</v>
      </c>
    </row>
    <row r="189" spans="2:17">
      <c r="B189" s="290">
        <f t="shared" si="9"/>
        <v>165</v>
      </c>
      <c r="C189" s="291" t="s">
        <v>712</v>
      </c>
      <c r="D189" s="292" t="s">
        <v>81</v>
      </c>
      <c r="E189" s="292" t="s">
        <v>713</v>
      </c>
      <c r="F189" s="292" t="s">
        <v>714</v>
      </c>
      <c r="G189" s="292">
        <v>150863401</v>
      </c>
      <c r="H189" s="291" t="s">
        <v>715</v>
      </c>
      <c r="I189" s="308">
        <v>2</v>
      </c>
      <c r="J189" s="309" t="s">
        <v>226</v>
      </c>
      <c r="K189" s="310" t="s">
        <v>400</v>
      </c>
      <c r="L189" s="311">
        <v>43140</v>
      </c>
      <c r="M189" s="312">
        <v>43517</v>
      </c>
      <c r="N189" s="313">
        <v>43677</v>
      </c>
      <c r="O189" s="314">
        <v>100</v>
      </c>
      <c r="P189" s="315">
        <v>1000000</v>
      </c>
      <c r="Q189" s="319" t="str">
        <f t="shared" si="10"/>
        <v>DEVELOPMENT</v>
      </c>
    </row>
    <row r="190" spans="2:17">
      <c r="B190" s="290">
        <f t="shared" si="9"/>
        <v>166</v>
      </c>
      <c r="C190" s="291" t="s">
        <v>716</v>
      </c>
      <c r="D190" s="292" t="s">
        <v>81</v>
      </c>
      <c r="E190" s="292" t="s">
        <v>717</v>
      </c>
      <c r="F190" s="292" t="s">
        <v>718</v>
      </c>
      <c r="G190" s="292">
        <v>165153700</v>
      </c>
      <c r="H190" s="291" t="s">
        <v>379</v>
      </c>
      <c r="I190" s="308">
        <v>2</v>
      </c>
      <c r="J190" s="309" t="s">
        <v>226</v>
      </c>
      <c r="K190" s="310" t="s">
        <v>400</v>
      </c>
      <c r="L190" s="311">
        <v>43575</v>
      </c>
      <c r="M190" s="312">
        <v>43581</v>
      </c>
      <c r="N190" s="313">
        <v>43677</v>
      </c>
      <c r="O190" s="314">
        <v>100</v>
      </c>
      <c r="P190" s="315">
        <v>1000000</v>
      </c>
      <c r="Q190" s="319" t="str">
        <f t="shared" si="10"/>
        <v>DEVELOPMENT</v>
      </c>
    </row>
    <row r="191" spans="2:17">
      <c r="B191" s="290">
        <f t="shared" si="9"/>
        <v>167</v>
      </c>
      <c r="C191" s="291" t="s">
        <v>719</v>
      </c>
      <c r="D191" s="292" t="s">
        <v>81</v>
      </c>
      <c r="E191" s="292" t="s">
        <v>717</v>
      </c>
      <c r="F191" s="292" t="s">
        <v>720</v>
      </c>
      <c r="G191" s="292" t="s">
        <v>721</v>
      </c>
      <c r="H191" s="291" t="s">
        <v>379</v>
      </c>
      <c r="I191" s="308">
        <v>2</v>
      </c>
      <c r="J191" s="309" t="s">
        <v>226</v>
      </c>
      <c r="K191" s="310" t="s">
        <v>400</v>
      </c>
      <c r="L191" s="311">
        <v>43575</v>
      </c>
      <c r="M191" s="312">
        <v>43581</v>
      </c>
      <c r="N191" s="313">
        <v>43683</v>
      </c>
      <c r="O191" s="314">
        <v>100</v>
      </c>
      <c r="P191" s="315">
        <v>1000000</v>
      </c>
      <c r="Q191" s="319" t="str">
        <f t="shared" si="10"/>
        <v>DEVELOPMENT</v>
      </c>
    </row>
    <row r="192" spans="2:17">
      <c r="B192" s="290">
        <f t="shared" si="9"/>
        <v>168</v>
      </c>
      <c r="C192" s="291" t="s">
        <v>722</v>
      </c>
      <c r="D192" s="292" t="s">
        <v>81</v>
      </c>
      <c r="E192" s="292" t="s">
        <v>717</v>
      </c>
      <c r="F192" s="292" t="s">
        <v>723</v>
      </c>
      <c r="G192" s="292" t="s">
        <v>724</v>
      </c>
      <c r="H192" s="291" t="s">
        <v>379</v>
      </c>
      <c r="I192" s="308">
        <v>2</v>
      </c>
      <c r="J192" s="309" t="s">
        <v>226</v>
      </c>
      <c r="K192" s="310" t="s">
        <v>400</v>
      </c>
      <c r="L192" s="311">
        <v>43575</v>
      </c>
      <c r="M192" s="312">
        <v>43581</v>
      </c>
      <c r="N192" s="313">
        <v>43683</v>
      </c>
      <c r="O192" s="314">
        <v>100</v>
      </c>
      <c r="P192" s="315">
        <v>1000000</v>
      </c>
      <c r="Q192" s="319" t="str">
        <f t="shared" si="10"/>
        <v>DEVELOPMENT</v>
      </c>
    </row>
    <row r="193" spans="2:17">
      <c r="B193" s="290">
        <f t="shared" si="9"/>
        <v>169</v>
      </c>
      <c r="C193" s="291" t="s">
        <v>725</v>
      </c>
      <c r="D193" s="292" t="s">
        <v>81</v>
      </c>
      <c r="E193" s="292" t="s">
        <v>726</v>
      </c>
      <c r="F193" s="292" t="s">
        <v>727</v>
      </c>
      <c r="G193" s="292">
        <v>1425464</v>
      </c>
      <c r="H193" s="291" t="s">
        <v>366</v>
      </c>
      <c r="I193" s="308">
        <v>2</v>
      </c>
      <c r="J193" s="309" t="s">
        <v>226</v>
      </c>
      <c r="K193" s="310" t="s">
        <v>400</v>
      </c>
      <c r="L193" s="311">
        <v>43573</v>
      </c>
      <c r="M193" s="312">
        <v>43578</v>
      </c>
      <c r="N193" s="313">
        <v>43644</v>
      </c>
      <c r="O193" s="314">
        <v>100</v>
      </c>
      <c r="P193" s="315">
        <v>1000000</v>
      </c>
      <c r="Q193" s="319" t="str">
        <f t="shared" ref="Q193:Q201" si="11">IF(AE193=$AE$3,"DEVELOPMENT",IF(AE193&lt;P193,"MASS PRO","RUNNING OGS"))</f>
        <v>DEVELOPMENT</v>
      </c>
    </row>
    <row r="194" spans="2:17">
      <c r="B194" s="290">
        <f t="shared" si="9"/>
        <v>170</v>
      </c>
      <c r="C194" s="291" t="s">
        <v>728</v>
      </c>
      <c r="D194" s="292" t="s">
        <v>81</v>
      </c>
      <c r="E194" s="292" t="s">
        <v>729</v>
      </c>
      <c r="F194" s="292" t="s">
        <v>730</v>
      </c>
      <c r="G194" s="292" t="s">
        <v>731</v>
      </c>
      <c r="H194" s="291" t="s">
        <v>366</v>
      </c>
      <c r="I194" s="308">
        <v>2</v>
      </c>
      <c r="J194" s="309" t="s">
        <v>226</v>
      </c>
      <c r="K194" s="310" t="s">
        <v>732</v>
      </c>
      <c r="L194" s="311">
        <v>43449</v>
      </c>
      <c r="M194" s="312">
        <v>43644</v>
      </c>
      <c r="N194" s="313">
        <v>43980</v>
      </c>
      <c r="O194" s="314">
        <v>100</v>
      </c>
      <c r="P194" s="315">
        <v>1000000</v>
      </c>
      <c r="Q194" s="319" t="str">
        <f t="shared" si="11"/>
        <v>DEVELOPMENT</v>
      </c>
    </row>
    <row r="195" spans="2:17">
      <c r="B195" s="290">
        <f t="shared" si="9"/>
        <v>171</v>
      </c>
      <c r="C195" s="291" t="s">
        <v>733</v>
      </c>
      <c r="D195" s="292" t="s">
        <v>81</v>
      </c>
      <c r="E195" s="292" t="s">
        <v>469</v>
      </c>
      <c r="F195" s="292" t="s">
        <v>734</v>
      </c>
      <c r="G195" s="292" t="s">
        <v>735</v>
      </c>
      <c r="H195" s="291" t="s">
        <v>366</v>
      </c>
      <c r="I195" s="308">
        <v>2</v>
      </c>
      <c r="J195" s="309" t="s">
        <v>226</v>
      </c>
      <c r="K195" s="310" t="s">
        <v>709</v>
      </c>
      <c r="L195" s="311">
        <v>43630</v>
      </c>
      <c r="M195" s="312">
        <v>43635</v>
      </c>
      <c r="N195" s="313">
        <v>43980</v>
      </c>
      <c r="O195" s="314">
        <v>100</v>
      </c>
      <c r="P195" s="315">
        <v>1000000</v>
      </c>
      <c r="Q195" s="319" t="str">
        <f t="shared" si="11"/>
        <v>DEVELOPMENT</v>
      </c>
    </row>
    <row r="196" spans="2:17">
      <c r="B196" s="290">
        <f t="shared" si="9"/>
        <v>172</v>
      </c>
      <c r="C196" s="291" t="s">
        <v>736</v>
      </c>
      <c r="D196" s="292" t="s">
        <v>81</v>
      </c>
      <c r="E196" s="292" t="s">
        <v>469</v>
      </c>
      <c r="F196" s="292" t="s">
        <v>737</v>
      </c>
      <c r="G196" s="292">
        <v>179528100</v>
      </c>
      <c r="H196" s="291" t="s">
        <v>366</v>
      </c>
      <c r="I196" s="308">
        <v>2</v>
      </c>
      <c r="J196" s="309" t="s">
        <v>233</v>
      </c>
      <c r="K196" s="310" t="s">
        <v>709</v>
      </c>
      <c r="L196" s="311">
        <v>43634</v>
      </c>
      <c r="M196" s="312">
        <v>43640</v>
      </c>
      <c r="N196" s="313">
        <v>43980</v>
      </c>
      <c r="O196" s="314">
        <v>100</v>
      </c>
      <c r="P196" s="315">
        <v>1000000</v>
      </c>
      <c r="Q196" s="319" t="str">
        <f t="shared" si="11"/>
        <v>DEVELOPMENT</v>
      </c>
    </row>
    <row r="197" spans="2:17">
      <c r="B197" s="290">
        <f t="shared" si="9"/>
        <v>173</v>
      </c>
      <c r="C197" s="291" t="s">
        <v>738</v>
      </c>
      <c r="D197" s="292" t="s">
        <v>81</v>
      </c>
      <c r="E197" s="292" t="s">
        <v>469</v>
      </c>
      <c r="F197" s="292" t="s">
        <v>739</v>
      </c>
      <c r="G197" s="292" t="s">
        <v>740</v>
      </c>
      <c r="H197" s="291" t="s">
        <v>366</v>
      </c>
      <c r="I197" s="308">
        <v>2</v>
      </c>
      <c r="J197" s="309" t="s">
        <v>226</v>
      </c>
      <c r="K197" s="310" t="s">
        <v>709</v>
      </c>
      <c r="L197" s="311">
        <v>43634</v>
      </c>
      <c r="M197" s="312">
        <v>43641</v>
      </c>
      <c r="N197" s="313">
        <v>43677</v>
      </c>
      <c r="O197" s="314">
        <v>100</v>
      </c>
      <c r="P197" s="315">
        <v>1000000</v>
      </c>
      <c r="Q197" s="319" t="str">
        <f t="shared" si="11"/>
        <v>DEVELOPMENT</v>
      </c>
    </row>
    <row r="198" spans="2:17">
      <c r="B198" s="290">
        <f t="shared" si="9"/>
        <v>174</v>
      </c>
      <c r="C198" s="291" t="s">
        <v>741</v>
      </c>
      <c r="D198" s="292" t="s">
        <v>81</v>
      </c>
      <c r="E198" s="292" t="s">
        <v>742</v>
      </c>
      <c r="F198" s="292" t="s">
        <v>743</v>
      </c>
      <c r="G198" s="292">
        <v>166746300</v>
      </c>
      <c r="H198" s="291" t="s">
        <v>366</v>
      </c>
      <c r="I198" s="308">
        <v>2</v>
      </c>
      <c r="J198" s="309" t="s">
        <v>226</v>
      </c>
      <c r="K198" s="310" t="s">
        <v>744</v>
      </c>
      <c r="L198" s="311">
        <v>43544</v>
      </c>
      <c r="M198" s="312">
        <v>43633</v>
      </c>
      <c r="N198" s="313">
        <v>43701</v>
      </c>
      <c r="O198" s="314">
        <v>100</v>
      </c>
      <c r="P198" s="315">
        <v>1000000</v>
      </c>
      <c r="Q198" s="319" t="str">
        <f t="shared" si="11"/>
        <v>DEVELOPMENT</v>
      </c>
    </row>
    <row r="199" spans="2:17">
      <c r="B199" s="290">
        <f t="shared" si="9"/>
        <v>175</v>
      </c>
      <c r="C199" s="291" t="s">
        <v>745</v>
      </c>
      <c r="D199" s="292" t="s">
        <v>81</v>
      </c>
      <c r="E199" s="292" t="s">
        <v>746</v>
      </c>
      <c r="F199" s="292" t="s">
        <v>747</v>
      </c>
      <c r="G199" s="292" t="s">
        <v>748</v>
      </c>
      <c r="H199" s="291" t="s">
        <v>366</v>
      </c>
      <c r="I199" s="308">
        <v>1</v>
      </c>
      <c r="J199" s="309" t="s">
        <v>226</v>
      </c>
      <c r="K199" s="310" t="s">
        <v>532</v>
      </c>
      <c r="L199" s="311">
        <v>43705</v>
      </c>
      <c r="M199" s="312">
        <v>43711</v>
      </c>
      <c r="N199" s="313">
        <v>43728</v>
      </c>
      <c r="O199" s="314">
        <v>100</v>
      </c>
      <c r="P199" s="315">
        <v>1000000</v>
      </c>
      <c r="Q199" s="319" t="str">
        <f t="shared" si="11"/>
        <v>DEVELOPMENT</v>
      </c>
    </row>
    <row r="200" spans="2:17">
      <c r="B200" s="290">
        <f t="shared" si="9"/>
        <v>176</v>
      </c>
      <c r="C200" s="291" t="s">
        <v>749</v>
      </c>
      <c r="D200" s="292" t="s">
        <v>81</v>
      </c>
      <c r="E200" s="292" t="s">
        <v>429</v>
      </c>
      <c r="F200" s="292" t="s">
        <v>477</v>
      </c>
      <c r="G200" s="292">
        <v>159120900</v>
      </c>
      <c r="H200" s="291" t="s">
        <v>750</v>
      </c>
      <c r="I200" s="308">
        <v>4</v>
      </c>
      <c r="J200" s="309" t="s">
        <v>233</v>
      </c>
      <c r="K200" s="310" t="s">
        <v>564</v>
      </c>
      <c r="L200" s="311">
        <v>43605</v>
      </c>
      <c r="M200" s="312">
        <v>43699</v>
      </c>
      <c r="N200" s="313">
        <v>43809</v>
      </c>
      <c r="O200" s="314">
        <v>100</v>
      </c>
      <c r="P200" s="315">
        <v>1000000</v>
      </c>
      <c r="Q200" s="319" t="str">
        <f t="shared" si="11"/>
        <v>DEVELOPMENT</v>
      </c>
    </row>
    <row r="201" spans="2:17">
      <c r="B201" s="290">
        <f t="shared" si="9"/>
        <v>177</v>
      </c>
      <c r="C201" s="291" t="s">
        <v>751</v>
      </c>
      <c r="D201" s="292" t="s">
        <v>81</v>
      </c>
      <c r="E201" s="292" t="s">
        <v>429</v>
      </c>
      <c r="F201" s="292" t="s">
        <v>444</v>
      </c>
      <c r="G201" s="292" t="s">
        <v>752</v>
      </c>
      <c r="H201" s="291" t="s">
        <v>427</v>
      </c>
      <c r="I201" s="308">
        <v>8</v>
      </c>
      <c r="J201" s="309" t="s">
        <v>226</v>
      </c>
      <c r="K201" s="310" t="s">
        <v>391</v>
      </c>
      <c r="L201" s="311">
        <v>43722</v>
      </c>
      <c r="M201" s="312">
        <v>43722</v>
      </c>
      <c r="N201" s="313">
        <v>43809</v>
      </c>
      <c r="O201" s="314">
        <v>0</v>
      </c>
      <c r="P201" s="315">
        <v>1000000</v>
      </c>
      <c r="Q201" s="319" t="str">
        <f t="shared" si="11"/>
        <v>DEVELOPMENT</v>
      </c>
    </row>
    <row r="202" spans="2:17">
      <c r="B202" s="290">
        <f t="shared" si="9"/>
        <v>178</v>
      </c>
      <c r="C202" s="291" t="s">
        <v>753</v>
      </c>
      <c r="D202" s="292" t="s">
        <v>81</v>
      </c>
      <c r="E202" s="292" t="s">
        <v>754</v>
      </c>
      <c r="F202" s="292" t="s">
        <v>611</v>
      </c>
      <c r="G202" s="292" t="s">
        <v>755</v>
      </c>
      <c r="H202" s="291" t="s">
        <v>693</v>
      </c>
      <c r="I202" s="308">
        <v>2</v>
      </c>
      <c r="J202" s="309" t="s">
        <v>233</v>
      </c>
      <c r="K202" s="310" t="s">
        <v>639</v>
      </c>
      <c r="L202" s="311">
        <v>43280</v>
      </c>
      <c r="M202" s="312">
        <v>43711</v>
      </c>
      <c r="N202" s="313">
        <v>43809</v>
      </c>
      <c r="O202" s="314">
        <v>100</v>
      </c>
      <c r="P202" s="315">
        <v>1000000</v>
      </c>
      <c r="Q202" s="319" t="s">
        <v>368</v>
      </c>
    </row>
    <row r="203" spans="2:17">
      <c r="B203" s="290">
        <f t="shared" si="9"/>
        <v>179</v>
      </c>
      <c r="C203" s="291" t="s">
        <v>756</v>
      </c>
      <c r="D203" s="292" t="s">
        <v>81</v>
      </c>
      <c r="E203" s="292" t="s">
        <v>627</v>
      </c>
      <c r="F203" s="292" t="s">
        <v>456</v>
      </c>
      <c r="G203" s="292">
        <v>174600501</v>
      </c>
      <c r="H203" s="291" t="s">
        <v>757</v>
      </c>
      <c r="I203" s="308">
        <v>4</v>
      </c>
      <c r="J203" s="309" t="s">
        <v>233</v>
      </c>
      <c r="K203" s="310" t="s">
        <v>564</v>
      </c>
      <c r="L203" s="311">
        <v>43606</v>
      </c>
      <c r="M203" s="312">
        <v>43699</v>
      </c>
      <c r="N203" s="313">
        <v>43817</v>
      </c>
      <c r="O203" s="314">
        <v>100</v>
      </c>
      <c r="P203" s="315">
        <v>1000000</v>
      </c>
      <c r="Q203" s="319" t="str">
        <f t="shared" ref="Q203:Q218" si="12">IF(AE203=$AE$3,"DEVELOPMENT",IF(AE203&lt;P203,"MASS PRO","RUNNING OGS"))</f>
        <v>DEVELOPMENT</v>
      </c>
    </row>
    <row r="204" spans="2:17">
      <c r="B204" s="290">
        <f t="shared" si="9"/>
        <v>180</v>
      </c>
      <c r="C204" s="291" t="s">
        <v>758</v>
      </c>
      <c r="D204" s="292" t="s">
        <v>81</v>
      </c>
      <c r="E204" s="292" t="s">
        <v>627</v>
      </c>
      <c r="F204" s="292" t="s">
        <v>456</v>
      </c>
      <c r="G204" s="292">
        <v>174600501</v>
      </c>
      <c r="H204" s="291" t="s">
        <v>759</v>
      </c>
      <c r="I204" s="308">
        <v>4</v>
      </c>
      <c r="J204" s="309" t="s">
        <v>233</v>
      </c>
      <c r="K204" s="310" t="s">
        <v>564</v>
      </c>
      <c r="L204" s="311">
        <v>43641</v>
      </c>
      <c r="M204" s="312">
        <v>43711</v>
      </c>
      <c r="N204" s="313">
        <v>44109</v>
      </c>
      <c r="O204" s="314">
        <v>100</v>
      </c>
      <c r="P204" s="315">
        <v>1000000</v>
      </c>
      <c r="Q204" s="319" t="str">
        <f t="shared" si="12"/>
        <v>DEVELOPMENT</v>
      </c>
    </row>
    <row r="205" spans="2:17">
      <c r="B205" s="290">
        <f t="shared" si="9"/>
        <v>181</v>
      </c>
      <c r="C205" s="293" t="s">
        <v>760</v>
      </c>
      <c r="D205" s="292" t="s">
        <v>81</v>
      </c>
      <c r="E205" s="292" t="s">
        <v>761</v>
      </c>
      <c r="F205" s="292" t="s">
        <v>762</v>
      </c>
      <c r="G205" s="292">
        <v>171125900</v>
      </c>
      <c r="H205" s="291" t="s">
        <v>366</v>
      </c>
      <c r="I205" s="308">
        <v>2</v>
      </c>
      <c r="J205" s="316" t="s">
        <v>233</v>
      </c>
      <c r="K205" s="310" t="s">
        <v>532</v>
      </c>
      <c r="L205" s="311">
        <v>43794</v>
      </c>
      <c r="M205" s="312">
        <v>44167</v>
      </c>
      <c r="N205" s="313">
        <v>44039</v>
      </c>
      <c r="O205" s="314">
        <v>100</v>
      </c>
      <c r="P205" s="315">
        <v>1000000</v>
      </c>
      <c r="Q205" s="319" t="str">
        <f t="shared" si="12"/>
        <v>DEVELOPMENT</v>
      </c>
    </row>
    <row r="206" spans="2:17">
      <c r="B206" s="290">
        <f t="shared" si="9"/>
        <v>182</v>
      </c>
      <c r="C206" s="293" t="s">
        <v>763</v>
      </c>
      <c r="D206" s="292" t="s">
        <v>81</v>
      </c>
      <c r="E206" s="292" t="s">
        <v>761</v>
      </c>
      <c r="F206" s="292" t="s">
        <v>764</v>
      </c>
      <c r="G206" s="292">
        <v>171124500</v>
      </c>
      <c r="H206" s="291" t="s">
        <v>366</v>
      </c>
      <c r="I206" s="308">
        <v>4</v>
      </c>
      <c r="J206" s="316" t="s">
        <v>233</v>
      </c>
      <c r="K206" s="310" t="s">
        <v>532</v>
      </c>
      <c r="L206" s="311">
        <v>43794</v>
      </c>
      <c r="M206" s="312">
        <v>44167</v>
      </c>
      <c r="N206" s="313">
        <v>44039</v>
      </c>
      <c r="O206" s="314">
        <v>100</v>
      </c>
      <c r="P206" s="315">
        <v>1000000</v>
      </c>
      <c r="Q206" s="319" t="str">
        <f t="shared" si="12"/>
        <v>DEVELOPMENT</v>
      </c>
    </row>
    <row r="207" spans="2:17">
      <c r="B207" s="290">
        <f t="shared" si="9"/>
        <v>183</v>
      </c>
      <c r="C207" s="293" t="s">
        <v>765</v>
      </c>
      <c r="D207" s="292" t="s">
        <v>81</v>
      </c>
      <c r="E207" s="292" t="s">
        <v>761</v>
      </c>
      <c r="F207" s="292" t="s">
        <v>766</v>
      </c>
      <c r="G207" s="292">
        <v>171125000</v>
      </c>
      <c r="H207" s="291" t="s">
        <v>366</v>
      </c>
      <c r="I207" s="308">
        <v>4</v>
      </c>
      <c r="J207" s="316" t="s">
        <v>233</v>
      </c>
      <c r="K207" s="310" t="s">
        <v>564</v>
      </c>
      <c r="L207" s="311">
        <v>43910</v>
      </c>
      <c r="M207" s="312">
        <v>44007</v>
      </c>
      <c r="N207" s="313">
        <v>44084</v>
      </c>
      <c r="O207" s="314">
        <v>100</v>
      </c>
      <c r="P207" s="315">
        <v>1000000</v>
      </c>
      <c r="Q207" s="319" t="str">
        <f t="shared" si="12"/>
        <v>DEVELOPMENT</v>
      </c>
    </row>
    <row r="208" spans="2:17">
      <c r="B208" s="290">
        <f t="shared" si="9"/>
        <v>184</v>
      </c>
      <c r="C208" s="293" t="s">
        <v>767</v>
      </c>
      <c r="D208" s="292" t="s">
        <v>81</v>
      </c>
      <c r="E208" s="292" t="s">
        <v>761</v>
      </c>
      <c r="F208" s="292" t="s">
        <v>768</v>
      </c>
      <c r="G208" s="292">
        <v>171124400</v>
      </c>
      <c r="H208" s="291" t="s">
        <v>366</v>
      </c>
      <c r="I208" s="308">
        <v>2</v>
      </c>
      <c r="J208" s="316" t="s">
        <v>233</v>
      </c>
      <c r="K208" s="310" t="s">
        <v>564</v>
      </c>
      <c r="L208" s="311">
        <v>43894</v>
      </c>
      <c r="M208" s="312">
        <v>44007</v>
      </c>
      <c r="N208" s="313">
        <v>44084</v>
      </c>
      <c r="O208" s="314">
        <v>100</v>
      </c>
      <c r="P208" s="315">
        <v>1000000</v>
      </c>
      <c r="Q208" s="319" t="str">
        <f t="shared" si="12"/>
        <v>DEVELOPMENT</v>
      </c>
    </row>
    <row r="209" spans="2:17">
      <c r="B209" s="290">
        <f t="shared" si="9"/>
        <v>185</v>
      </c>
      <c r="C209" s="293" t="s">
        <v>769</v>
      </c>
      <c r="D209" s="292" t="s">
        <v>81</v>
      </c>
      <c r="E209" s="292" t="s">
        <v>770</v>
      </c>
      <c r="F209" s="292" t="s">
        <v>771</v>
      </c>
      <c r="G209" s="292" t="s">
        <v>772</v>
      </c>
      <c r="H209" s="291" t="s">
        <v>366</v>
      </c>
      <c r="I209" s="308">
        <v>4</v>
      </c>
      <c r="J209" s="316" t="s">
        <v>233</v>
      </c>
      <c r="K209" s="310" t="s">
        <v>564</v>
      </c>
      <c r="L209" s="311">
        <v>43605</v>
      </c>
      <c r="M209" s="312">
        <v>44073</v>
      </c>
      <c r="N209" s="313">
        <v>44084</v>
      </c>
      <c r="O209" s="314">
        <v>100</v>
      </c>
      <c r="P209" s="315">
        <v>1000000</v>
      </c>
      <c r="Q209" s="319" t="str">
        <f t="shared" si="12"/>
        <v>DEVELOPMENT</v>
      </c>
    </row>
    <row r="210" spans="2:17">
      <c r="B210" s="290">
        <f t="shared" si="9"/>
        <v>186</v>
      </c>
      <c r="C210" s="293" t="s">
        <v>773</v>
      </c>
      <c r="D210" s="292" t="s">
        <v>81</v>
      </c>
      <c r="E210" s="292" t="s">
        <v>774</v>
      </c>
      <c r="F210" s="292" t="s">
        <v>448</v>
      </c>
      <c r="G210" s="292">
        <v>174174600</v>
      </c>
      <c r="H210" s="291" t="s">
        <v>427</v>
      </c>
      <c r="I210" s="308">
        <v>4</v>
      </c>
      <c r="J210" s="316" t="s">
        <v>226</v>
      </c>
      <c r="K210" s="310" t="s">
        <v>391</v>
      </c>
      <c r="L210" s="311">
        <v>44148</v>
      </c>
      <c r="M210" s="312">
        <v>44148</v>
      </c>
      <c r="N210" s="313">
        <v>44224</v>
      </c>
      <c r="O210" s="314">
        <v>0</v>
      </c>
      <c r="P210" s="315">
        <v>1000000</v>
      </c>
      <c r="Q210" s="319" t="str">
        <f t="shared" si="12"/>
        <v>DEVELOPMENT</v>
      </c>
    </row>
    <row r="211" spans="2:17">
      <c r="B211" s="290">
        <f t="shared" si="9"/>
        <v>187</v>
      </c>
      <c r="C211" s="293" t="s">
        <v>775</v>
      </c>
      <c r="D211" s="292" t="s">
        <v>81</v>
      </c>
      <c r="E211" s="292" t="s">
        <v>774</v>
      </c>
      <c r="F211" s="292" t="s">
        <v>450</v>
      </c>
      <c r="G211" s="292">
        <v>174174700</v>
      </c>
      <c r="H211" s="291" t="s">
        <v>427</v>
      </c>
      <c r="I211" s="308">
        <v>4</v>
      </c>
      <c r="J211" s="316" t="s">
        <v>226</v>
      </c>
      <c r="K211" s="310" t="s">
        <v>391</v>
      </c>
      <c r="L211" s="311">
        <v>44148</v>
      </c>
      <c r="M211" s="312">
        <v>44148</v>
      </c>
      <c r="N211" s="313">
        <v>44224</v>
      </c>
      <c r="O211" s="314">
        <v>0</v>
      </c>
      <c r="P211" s="315">
        <v>1000000</v>
      </c>
      <c r="Q211" s="319" t="str">
        <f t="shared" si="12"/>
        <v>DEVELOPMENT</v>
      </c>
    </row>
    <row r="212" spans="2:17">
      <c r="B212" s="290">
        <f t="shared" si="9"/>
        <v>188</v>
      </c>
      <c r="C212" s="293" t="s">
        <v>776</v>
      </c>
      <c r="D212" s="292" t="s">
        <v>81</v>
      </c>
      <c r="E212" s="292" t="s">
        <v>429</v>
      </c>
      <c r="F212" s="292" t="s">
        <v>452</v>
      </c>
      <c r="G212" s="292">
        <v>169424400</v>
      </c>
      <c r="H212" s="291" t="s">
        <v>461</v>
      </c>
      <c r="I212" s="308">
        <v>16</v>
      </c>
      <c r="J212" s="316" t="s">
        <v>226</v>
      </c>
      <c r="K212" s="310" t="s">
        <v>391</v>
      </c>
      <c r="L212" s="311">
        <v>44148</v>
      </c>
      <c r="M212" s="312">
        <v>44148</v>
      </c>
      <c r="N212" s="313">
        <v>44264</v>
      </c>
      <c r="O212" s="314">
        <v>0</v>
      </c>
      <c r="P212" s="315">
        <v>1000000</v>
      </c>
      <c r="Q212" s="319" t="str">
        <f t="shared" si="12"/>
        <v>DEVELOPMENT</v>
      </c>
    </row>
    <row r="213" spans="2:17">
      <c r="B213" s="290">
        <f t="shared" si="9"/>
        <v>189</v>
      </c>
      <c r="C213" s="293" t="s">
        <v>777</v>
      </c>
      <c r="D213" s="292" t="s">
        <v>81</v>
      </c>
      <c r="E213" s="292" t="s">
        <v>778</v>
      </c>
      <c r="F213" s="292" t="s">
        <v>600</v>
      </c>
      <c r="G213" s="292">
        <v>183599300</v>
      </c>
      <c r="H213" s="291" t="s">
        <v>366</v>
      </c>
      <c r="I213" s="308">
        <v>2</v>
      </c>
      <c r="J213" s="316" t="s">
        <v>233</v>
      </c>
      <c r="K213" s="310" t="s">
        <v>532</v>
      </c>
      <c r="L213" s="311">
        <v>44183</v>
      </c>
      <c r="M213" s="312">
        <v>44187</v>
      </c>
      <c r="N213" s="313">
        <v>44224</v>
      </c>
      <c r="O213" s="314">
        <v>100</v>
      </c>
      <c r="P213" s="315">
        <v>1000000</v>
      </c>
      <c r="Q213" s="319" t="str">
        <f t="shared" si="12"/>
        <v>DEVELOPMENT</v>
      </c>
    </row>
    <row r="214" spans="2:17">
      <c r="B214" s="290">
        <f t="shared" si="9"/>
        <v>190</v>
      </c>
      <c r="C214" s="293" t="s">
        <v>779</v>
      </c>
      <c r="D214" s="292" t="s">
        <v>81</v>
      </c>
      <c r="E214" s="292" t="s">
        <v>780</v>
      </c>
      <c r="F214" s="292" t="s">
        <v>781</v>
      </c>
      <c r="G214" s="292">
        <v>1764246</v>
      </c>
      <c r="H214" s="291" t="s">
        <v>366</v>
      </c>
      <c r="I214" s="308">
        <v>4</v>
      </c>
      <c r="J214" s="316" t="s">
        <v>226</v>
      </c>
      <c r="K214" s="310" t="s">
        <v>782</v>
      </c>
      <c r="L214" s="311">
        <v>44149</v>
      </c>
      <c r="M214" s="312">
        <v>44231</v>
      </c>
      <c r="N214" s="313">
        <v>44340</v>
      </c>
      <c r="O214" s="314">
        <v>100</v>
      </c>
      <c r="P214" s="315">
        <v>1000000</v>
      </c>
      <c r="Q214" s="319" t="str">
        <f t="shared" si="12"/>
        <v>DEVELOPMENT</v>
      </c>
    </row>
    <row r="215" spans="2:17">
      <c r="B215" s="290">
        <f t="shared" si="9"/>
        <v>191</v>
      </c>
      <c r="C215" s="293" t="s">
        <v>783</v>
      </c>
      <c r="D215" s="292" t="s">
        <v>81</v>
      </c>
      <c r="E215" s="292" t="s">
        <v>780</v>
      </c>
      <c r="F215" s="292" t="s">
        <v>784</v>
      </c>
      <c r="G215" s="292">
        <v>1765562</v>
      </c>
      <c r="H215" s="291" t="s">
        <v>366</v>
      </c>
      <c r="I215" s="308">
        <v>8</v>
      </c>
      <c r="J215" s="316" t="s">
        <v>226</v>
      </c>
      <c r="K215" s="310" t="s">
        <v>782</v>
      </c>
      <c r="L215" s="311">
        <v>44125</v>
      </c>
      <c r="M215" s="312">
        <v>44232</v>
      </c>
      <c r="N215" s="313">
        <v>44298</v>
      </c>
      <c r="O215" s="314">
        <v>100</v>
      </c>
      <c r="P215" s="315">
        <v>1000000</v>
      </c>
      <c r="Q215" s="319" t="str">
        <f t="shared" si="12"/>
        <v>DEVELOPMENT</v>
      </c>
    </row>
    <row r="216" spans="2:17">
      <c r="B216" s="290">
        <f t="shared" si="9"/>
        <v>192</v>
      </c>
      <c r="C216" s="293" t="s">
        <v>785</v>
      </c>
      <c r="D216" s="292" t="s">
        <v>81</v>
      </c>
      <c r="E216" s="292" t="s">
        <v>780</v>
      </c>
      <c r="F216" s="292" t="s">
        <v>611</v>
      </c>
      <c r="G216" s="292">
        <v>1764348</v>
      </c>
      <c r="H216" s="291" t="s">
        <v>366</v>
      </c>
      <c r="I216" s="308">
        <v>2</v>
      </c>
      <c r="J216" s="316" t="s">
        <v>233</v>
      </c>
      <c r="K216" s="310" t="s">
        <v>786</v>
      </c>
      <c r="L216" s="311">
        <v>44124</v>
      </c>
      <c r="M216" s="312">
        <v>44224</v>
      </c>
      <c r="N216" s="313">
        <v>44340</v>
      </c>
      <c r="O216" s="314">
        <v>100</v>
      </c>
      <c r="P216" s="315">
        <v>1000000</v>
      </c>
      <c r="Q216" s="319" t="str">
        <f t="shared" si="12"/>
        <v>DEVELOPMENT</v>
      </c>
    </row>
    <row r="217" spans="2:17">
      <c r="B217" s="290">
        <f t="shared" si="9"/>
        <v>193</v>
      </c>
      <c r="C217" s="293" t="s">
        <v>787</v>
      </c>
      <c r="D217" s="292" t="s">
        <v>81</v>
      </c>
      <c r="E217" s="292" t="s">
        <v>780</v>
      </c>
      <c r="F217" s="292" t="s">
        <v>788</v>
      </c>
      <c r="G217" s="292">
        <v>1765552</v>
      </c>
      <c r="H217" s="291" t="s">
        <v>366</v>
      </c>
      <c r="I217" s="308">
        <v>8</v>
      </c>
      <c r="J217" s="316" t="s">
        <v>226</v>
      </c>
      <c r="K217" s="310" t="s">
        <v>789</v>
      </c>
      <c r="L217" s="311">
        <v>44149</v>
      </c>
      <c r="M217" s="312">
        <v>44229</v>
      </c>
      <c r="N217" s="313">
        <v>44298</v>
      </c>
      <c r="O217" s="314">
        <v>100</v>
      </c>
      <c r="P217" s="315">
        <v>1000000</v>
      </c>
      <c r="Q217" s="319" t="str">
        <f t="shared" si="12"/>
        <v>DEVELOPMENT</v>
      </c>
    </row>
    <row r="218" spans="2:17">
      <c r="B218" s="290">
        <f t="shared" ref="B218:B281" si="13">B217+1</f>
        <v>194</v>
      </c>
      <c r="C218" s="293" t="s">
        <v>790</v>
      </c>
      <c r="D218" s="292" t="s">
        <v>81</v>
      </c>
      <c r="E218" s="292" t="s">
        <v>780</v>
      </c>
      <c r="F218" s="292" t="s">
        <v>791</v>
      </c>
      <c r="G218" s="292">
        <v>1764116</v>
      </c>
      <c r="H218" s="291" t="s">
        <v>366</v>
      </c>
      <c r="I218" s="308">
        <v>4</v>
      </c>
      <c r="J218" s="316" t="s">
        <v>233</v>
      </c>
      <c r="K218" s="310" t="s">
        <v>786</v>
      </c>
      <c r="L218" s="311">
        <v>44149</v>
      </c>
      <c r="M218" s="312">
        <v>44235</v>
      </c>
      <c r="N218" s="313">
        <v>44307</v>
      </c>
      <c r="O218" s="314">
        <v>100</v>
      </c>
      <c r="P218" s="315">
        <v>1000000</v>
      </c>
      <c r="Q218" s="319" t="str">
        <f t="shared" si="12"/>
        <v>DEVELOPMENT</v>
      </c>
    </row>
    <row r="219" spans="2:17">
      <c r="B219" s="290">
        <f t="shared" si="13"/>
        <v>195</v>
      </c>
      <c r="C219" s="293" t="s">
        <v>792</v>
      </c>
      <c r="D219" s="292" t="s">
        <v>81</v>
      </c>
      <c r="E219" s="292" t="s">
        <v>793</v>
      </c>
      <c r="F219" s="292" t="s">
        <v>442</v>
      </c>
      <c r="G219" s="292">
        <v>160594200</v>
      </c>
      <c r="H219" s="291" t="s">
        <v>461</v>
      </c>
      <c r="I219" s="308">
        <v>4</v>
      </c>
      <c r="J219" s="316" t="s">
        <v>226</v>
      </c>
      <c r="K219" s="310" t="s">
        <v>782</v>
      </c>
      <c r="L219" s="311">
        <v>44125</v>
      </c>
      <c r="M219" s="312">
        <v>44222</v>
      </c>
      <c r="N219" s="313">
        <v>44578</v>
      </c>
      <c r="O219" s="314">
        <v>100</v>
      </c>
      <c r="P219" s="315">
        <v>1000000</v>
      </c>
      <c r="Q219" s="319" t="s">
        <v>368</v>
      </c>
    </row>
    <row r="220" spans="2:17">
      <c r="B220" s="290">
        <f t="shared" si="13"/>
        <v>196</v>
      </c>
      <c r="C220" s="293" t="s">
        <v>794</v>
      </c>
      <c r="D220" s="292" t="s">
        <v>81</v>
      </c>
      <c r="E220" s="292" t="s">
        <v>780</v>
      </c>
      <c r="F220" s="292" t="s">
        <v>574</v>
      </c>
      <c r="G220" s="292">
        <v>1495160</v>
      </c>
      <c r="H220" s="291" t="s">
        <v>427</v>
      </c>
      <c r="I220" s="308">
        <v>4</v>
      </c>
      <c r="J220" s="316" t="s">
        <v>226</v>
      </c>
      <c r="K220" s="310" t="s">
        <v>782</v>
      </c>
      <c r="L220" s="311">
        <v>44124</v>
      </c>
      <c r="M220" s="312">
        <v>44222</v>
      </c>
      <c r="N220" s="313">
        <v>44406</v>
      </c>
      <c r="O220" s="314">
        <v>100</v>
      </c>
      <c r="P220" s="315">
        <v>1000000</v>
      </c>
      <c r="Q220" s="319" t="str">
        <f>IF(AE220=$AE$3,"DEVELOPMENT",IF(AE220&lt;P220,"MASS PRO","RUNNING OGS"))</f>
        <v>DEVELOPMENT</v>
      </c>
    </row>
    <row r="221" spans="2:17">
      <c r="B221" s="290">
        <f t="shared" si="13"/>
        <v>197</v>
      </c>
      <c r="C221" s="293" t="s">
        <v>795</v>
      </c>
      <c r="D221" s="292" t="s">
        <v>81</v>
      </c>
      <c r="E221" s="292" t="s">
        <v>780</v>
      </c>
      <c r="F221" s="292" t="s">
        <v>562</v>
      </c>
      <c r="G221" s="292">
        <v>1717915</v>
      </c>
      <c r="H221" s="291" t="s">
        <v>467</v>
      </c>
      <c r="I221" s="308">
        <v>4</v>
      </c>
      <c r="J221" s="316" t="s">
        <v>226</v>
      </c>
      <c r="K221" s="310" t="s">
        <v>796</v>
      </c>
      <c r="L221" s="311">
        <v>44124</v>
      </c>
      <c r="M221" s="312">
        <v>44222</v>
      </c>
      <c r="N221" s="313">
        <v>44411</v>
      </c>
      <c r="O221" s="314">
        <v>100</v>
      </c>
      <c r="P221" s="315">
        <v>1000000</v>
      </c>
      <c r="Q221" s="319" t="str">
        <f>IF(AE221=$AE$3,"DEVELOPMENT",IF(AE221&lt;P221,"MASS PRO","RUNNING OGS"))</f>
        <v>DEVELOPMENT</v>
      </c>
    </row>
    <row r="222" spans="2:17">
      <c r="B222" s="290">
        <f t="shared" si="13"/>
        <v>198</v>
      </c>
      <c r="C222" s="293" t="s">
        <v>797</v>
      </c>
      <c r="D222" s="292" t="s">
        <v>81</v>
      </c>
      <c r="E222" s="292" t="s">
        <v>793</v>
      </c>
      <c r="F222" s="292" t="s">
        <v>798</v>
      </c>
      <c r="G222" s="292">
        <v>157434900</v>
      </c>
      <c r="H222" s="291" t="s">
        <v>427</v>
      </c>
      <c r="I222" s="308">
        <v>8</v>
      </c>
      <c r="J222" s="316" t="s">
        <v>226</v>
      </c>
      <c r="K222" s="310" t="s">
        <v>782</v>
      </c>
      <c r="L222" s="311">
        <v>44124</v>
      </c>
      <c r="M222" s="312">
        <v>44225</v>
      </c>
      <c r="N222" s="313">
        <v>44427</v>
      </c>
      <c r="O222" s="314">
        <v>100</v>
      </c>
      <c r="P222" s="315">
        <v>1000000</v>
      </c>
      <c r="Q222" s="319" t="s">
        <v>368</v>
      </c>
    </row>
    <row r="223" spans="2:17">
      <c r="B223" s="290">
        <f t="shared" si="13"/>
        <v>199</v>
      </c>
      <c r="C223" s="293" t="s">
        <v>799</v>
      </c>
      <c r="D223" s="292" t="s">
        <v>81</v>
      </c>
      <c r="E223" s="292" t="s">
        <v>780</v>
      </c>
      <c r="F223" s="292" t="s">
        <v>430</v>
      </c>
      <c r="G223" s="292">
        <v>1574356</v>
      </c>
      <c r="H223" s="291" t="s">
        <v>366</v>
      </c>
      <c r="I223" s="308">
        <v>4</v>
      </c>
      <c r="J223" s="316" t="s">
        <v>226</v>
      </c>
      <c r="K223" s="310" t="s">
        <v>789</v>
      </c>
      <c r="L223" s="311">
        <v>44125</v>
      </c>
      <c r="M223" s="312">
        <v>44229</v>
      </c>
      <c r="N223" s="313">
        <v>44575</v>
      </c>
      <c r="O223" s="314">
        <v>100</v>
      </c>
      <c r="P223" s="315">
        <v>1000000</v>
      </c>
      <c r="Q223" s="319" t="s">
        <v>368</v>
      </c>
    </row>
    <row r="224" spans="2:17">
      <c r="B224" s="290">
        <f t="shared" si="13"/>
        <v>200</v>
      </c>
      <c r="C224" s="293" t="s">
        <v>800</v>
      </c>
      <c r="D224" s="292" t="s">
        <v>81</v>
      </c>
      <c r="E224" s="292" t="s">
        <v>793</v>
      </c>
      <c r="F224" s="292" t="s">
        <v>560</v>
      </c>
      <c r="G224" s="292">
        <v>157437400</v>
      </c>
      <c r="H224" s="291" t="s">
        <v>427</v>
      </c>
      <c r="I224" s="308">
        <v>4</v>
      </c>
      <c r="J224" s="316" t="s">
        <v>226</v>
      </c>
      <c r="K224" s="310" t="s">
        <v>782</v>
      </c>
      <c r="L224" s="311">
        <v>44169</v>
      </c>
      <c r="M224" s="312">
        <v>44256</v>
      </c>
      <c r="N224" s="313">
        <v>44411</v>
      </c>
      <c r="O224" s="314">
        <v>100</v>
      </c>
      <c r="P224" s="315">
        <v>1000000</v>
      </c>
      <c r="Q224" s="319" t="s">
        <v>368</v>
      </c>
    </row>
    <row r="225" spans="2:17">
      <c r="B225" s="290">
        <f t="shared" si="13"/>
        <v>201</v>
      </c>
      <c r="C225" s="293" t="s">
        <v>801</v>
      </c>
      <c r="D225" s="292" t="s">
        <v>81</v>
      </c>
      <c r="E225" s="292" t="s">
        <v>780</v>
      </c>
      <c r="F225" s="292" t="s">
        <v>802</v>
      </c>
      <c r="G225" s="292">
        <v>1574386</v>
      </c>
      <c r="H225" s="291" t="s">
        <v>427</v>
      </c>
      <c r="I225" s="308">
        <v>4</v>
      </c>
      <c r="J225" s="316" t="s">
        <v>226</v>
      </c>
      <c r="K225" s="310" t="s">
        <v>782</v>
      </c>
      <c r="L225" s="311">
        <v>44122</v>
      </c>
      <c r="M225" s="312">
        <v>44222</v>
      </c>
      <c r="N225" s="313">
        <v>44482</v>
      </c>
      <c r="O225" s="314">
        <v>100</v>
      </c>
      <c r="P225" s="315">
        <v>1000000</v>
      </c>
      <c r="Q225" s="319" t="str">
        <f>IF(AE225=$AE$3,"DEVELOPMENT",IF(AE225&lt;P225,"MASS PRO","RUNNING OGS"))</f>
        <v>DEVELOPMENT</v>
      </c>
    </row>
    <row r="226" spans="2:17">
      <c r="B226" s="290">
        <f t="shared" si="13"/>
        <v>202</v>
      </c>
      <c r="C226" s="293" t="s">
        <v>803</v>
      </c>
      <c r="D226" s="292" t="s">
        <v>81</v>
      </c>
      <c r="E226" s="292" t="s">
        <v>780</v>
      </c>
      <c r="F226" s="292" t="s">
        <v>804</v>
      </c>
      <c r="G226" s="292" t="s">
        <v>805</v>
      </c>
      <c r="H226" s="291" t="s">
        <v>366</v>
      </c>
      <c r="I226" s="308">
        <v>8</v>
      </c>
      <c r="J226" s="316" t="s">
        <v>226</v>
      </c>
      <c r="K226" s="310" t="s">
        <v>782</v>
      </c>
      <c r="L226" s="311">
        <v>44125</v>
      </c>
      <c r="M226" s="312">
        <v>44225</v>
      </c>
      <c r="N226" s="313">
        <v>44399</v>
      </c>
      <c r="O226" s="314">
        <v>100</v>
      </c>
      <c r="P226" s="315">
        <v>1000000</v>
      </c>
      <c r="Q226" s="319" t="str">
        <f>IF(AE226=$AE$3,"DEVELOPMENT",IF(AE226&lt;P226,"MASS PRO","RUNNING OGS"))</f>
        <v>DEVELOPMENT</v>
      </c>
    </row>
    <row r="227" spans="2:17">
      <c r="B227" s="290">
        <f t="shared" si="13"/>
        <v>203</v>
      </c>
      <c r="C227" s="293" t="s">
        <v>806</v>
      </c>
      <c r="D227" s="292" t="s">
        <v>81</v>
      </c>
      <c r="E227" s="292" t="s">
        <v>780</v>
      </c>
      <c r="F227" s="292" t="s">
        <v>432</v>
      </c>
      <c r="G227" s="292" t="s">
        <v>807</v>
      </c>
      <c r="H227" s="291" t="s">
        <v>427</v>
      </c>
      <c r="I227" s="308">
        <v>4</v>
      </c>
      <c r="J227" s="316" t="s">
        <v>226</v>
      </c>
      <c r="K227" s="310" t="s">
        <v>796</v>
      </c>
      <c r="L227" s="311">
        <v>44149</v>
      </c>
      <c r="M227" s="312">
        <v>44251</v>
      </c>
      <c r="N227" s="313">
        <v>44510</v>
      </c>
      <c r="O227" s="314">
        <v>100</v>
      </c>
      <c r="P227" s="315">
        <v>1000000</v>
      </c>
      <c r="Q227" s="319" t="s">
        <v>368</v>
      </c>
    </row>
    <row r="228" spans="2:17">
      <c r="B228" s="290">
        <f t="shared" si="13"/>
        <v>204</v>
      </c>
      <c r="C228" s="293" t="s">
        <v>808</v>
      </c>
      <c r="D228" s="292" t="s">
        <v>81</v>
      </c>
      <c r="E228" s="292" t="s">
        <v>780</v>
      </c>
      <c r="F228" s="292" t="s">
        <v>809</v>
      </c>
      <c r="G228" s="292">
        <v>1731939</v>
      </c>
      <c r="H228" s="291" t="s">
        <v>461</v>
      </c>
      <c r="I228" s="308">
        <v>2</v>
      </c>
      <c r="J228" s="316" t="s">
        <v>226</v>
      </c>
      <c r="K228" s="310" t="s">
        <v>810</v>
      </c>
      <c r="L228" s="311">
        <v>44124</v>
      </c>
      <c r="M228" s="312">
        <v>44222</v>
      </c>
      <c r="N228" s="313">
        <v>44454</v>
      </c>
      <c r="O228" s="314">
        <v>100</v>
      </c>
      <c r="P228" s="315">
        <v>1000000</v>
      </c>
      <c r="Q228" s="319" t="s">
        <v>368</v>
      </c>
    </row>
    <row r="229" spans="2:17">
      <c r="B229" s="290">
        <f t="shared" si="13"/>
        <v>205</v>
      </c>
      <c r="C229" s="293" t="s">
        <v>811</v>
      </c>
      <c r="D229" s="292" t="s">
        <v>81</v>
      </c>
      <c r="E229" s="292" t="s">
        <v>793</v>
      </c>
      <c r="F229" s="292" t="s">
        <v>631</v>
      </c>
      <c r="G229" s="292">
        <v>174616900</v>
      </c>
      <c r="H229" s="291" t="s">
        <v>427</v>
      </c>
      <c r="I229" s="308">
        <v>8</v>
      </c>
      <c r="J229" s="316" t="s">
        <v>226</v>
      </c>
      <c r="K229" s="310" t="s">
        <v>796</v>
      </c>
      <c r="L229" s="311">
        <v>44125</v>
      </c>
      <c r="M229" s="312">
        <v>44225</v>
      </c>
      <c r="N229" s="313">
        <v>44578</v>
      </c>
      <c r="O229" s="314">
        <v>100</v>
      </c>
      <c r="P229" s="315">
        <v>1000000</v>
      </c>
      <c r="Q229" s="319" t="s">
        <v>368</v>
      </c>
    </row>
    <row r="230" spans="2:17">
      <c r="B230" s="290">
        <f t="shared" si="13"/>
        <v>206</v>
      </c>
      <c r="C230" s="293" t="s">
        <v>812</v>
      </c>
      <c r="D230" s="292" t="s">
        <v>81</v>
      </c>
      <c r="E230" s="292" t="s">
        <v>780</v>
      </c>
      <c r="F230" s="292" t="s">
        <v>813</v>
      </c>
      <c r="G230" s="292">
        <v>1718072</v>
      </c>
      <c r="H230" s="291" t="s">
        <v>461</v>
      </c>
      <c r="I230" s="308">
        <v>4</v>
      </c>
      <c r="J230" s="316" t="s">
        <v>226</v>
      </c>
      <c r="K230" s="310" t="s">
        <v>796</v>
      </c>
      <c r="L230" s="311">
        <v>44124</v>
      </c>
      <c r="M230" s="312">
        <v>44222</v>
      </c>
      <c r="N230" s="313">
        <v>44441</v>
      </c>
      <c r="O230" s="314">
        <v>100</v>
      </c>
      <c r="P230" s="315">
        <v>1000000</v>
      </c>
      <c r="Q230" s="319" t="s">
        <v>368</v>
      </c>
    </row>
    <row r="231" spans="2:17">
      <c r="B231" s="290">
        <f t="shared" si="13"/>
        <v>207</v>
      </c>
      <c r="C231" s="293" t="s">
        <v>814</v>
      </c>
      <c r="D231" s="292" t="s">
        <v>81</v>
      </c>
      <c r="E231" s="292" t="s">
        <v>780</v>
      </c>
      <c r="F231" s="292" t="s">
        <v>815</v>
      </c>
      <c r="G231" s="292">
        <v>1741761</v>
      </c>
      <c r="H231" s="291" t="s">
        <v>427</v>
      </c>
      <c r="I231" s="308">
        <v>4</v>
      </c>
      <c r="J231" s="316" t="s">
        <v>226</v>
      </c>
      <c r="K231" s="310" t="s">
        <v>796</v>
      </c>
      <c r="L231" s="311">
        <v>44169</v>
      </c>
      <c r="M231" s="312">
        <v>44256</v>
      </c>
      <c r="N231" s="313">
        <v>44411</v>
      </c>
      <c r="O231" s="314">
        <v>100</v>
      </c>
      <c r="P231" s="315">
        <v>1000000</v>
      </c>
      <c r="Q231" s="319" t="s">
        <v>368</v>
      </c>
    </row>
    <row r="232" spans="2:17">
      <c r="B232" s="290">
        <f t="shared" si="13"/>
        <v>208</v>
      </c>
      <c r="C232" s="293" t="s">
        <v>816</v>
      </c>
      <c r="D232" s="292" t="s">
        <v>81</v>
      </c>
      <c r="E232" s="292" t="s">
        <v>793</v>
      </c>
      <c r="F232" s="292" t="s">
        <v>454</v>
      </c>
      <c r="G232" s="292">
        <v>170445300</v>
      </c>
      <c r="H232" s="291" t="s">
        <v>427</v>
      </c>
      <c r="I232" s="308">
        <v>4</v>
      </c>
      <c r="J232" s="316" t="s">
        <v>226</v>
      </c>
      <c r="K232" s="310" t="s">
        <v>796</v>
      </c>
      <c r="L232" s="311">
        <v>44169</v>
      </c>
      <c r="M232" s="312">
        <v>44256</v>
      </c>
      <c r="N232" s="313">
        <v>44372</v>
      </c>
      <c r="O232" s="314">
        <v>100</v>
      </c>
      <c r="P232" s="315">
        <v>1000000</v>
      </c>
      <c r="Q232" s="319" t="str">
        <f>IF(AE232=$AE$3,"DEVELOPMENT",IF(AE232&lt;P232,"MASS PRO","RUNNING OGS"))</f>
        <v>DEVELOPMENT</v>
      </c>
    </row>
    <row r="233" spans="2:17">
      <c r="B233" s="290">
        <f t="shared" si="13"/>
        <v>209</v>
      </c>
      <c r="C233" s="293" t="s">
        <v>817</v>
      </c>
      <c r="D233" s="292" t="s">
        <v>81</v>
      </c>
      <c r="E233" s="292" t="s">
        <v>793</v>
      </c>
      <c r="F233" s="292" t="s">
        <v>436</v>
      </c>
      <c r="G233" s="292">
        <v>176705801</v>
      </c>
      <c r="H233" s="291" t="s">
        <v>427</v>
      </c>
      <c r="I233" s="308">
        <v>4</v>
      </c>
      <c r="J233" s="316" t="s">
        <v>226</v>
      </c>
      <c r="K233" s="310" t="s">
        <v>796</v>
      </c>
      <c r="L233" s="311">
        <v>44149</v>
      </c>
      <c r="M233" s="312">
        <v>44229</v>
      </c>
      <c r="N233" s="313">
        <v>44594</v>
      </c>
      <c r="O233" s="314">
        <v>100</v>
      </c>
      <c r="P233" s="315">
        <v>1000000</v>
      </c>
      <c r="Q233" s="319" t="s">
        <v>368</v>
      </c>
    </row>
    <row r="234" spans="2:17">
      <c r="B234" s="290">
        <f t="shared" si="13"/>
        <v>210</v>
      </c>
      <c r="C234" s="293" t="s">
        <v>818</v>
      </c>
      <c r="D234" s="292" t="s">
        <v>81</v>
      </c>
      <c r="E234" s="292" t="s">
        <v>793</v>
      </c>
      <c r="F234" s="292" t="s">
        <v>438</v>
      </c>
      <c r="G234" s="292">
        <v>150469100</v>
      </c>
      <c r="H234" s="291" t="s">
        <v>427</v>
      </c>
      <c r="I234" s="308">
        <v>2</v>
      </c>
      <c r="J234" s="316" t="s">
        <v>226</v>
      </c>
      <c r="K234" s="310" t="s">
        <v>796</v>
      </c>
      <c r="L234" s="311">
        <v>44149</v>
      </c>
      <c r="M234" s="312">
        <v>44229</v>
      </c>
      <c r="N234" s="313">
        <v>44411</v>
      </c>
      <c r="O234" s="314">
        <v>100</v>
      </c>
      <c r="P234" s="315">
        <v>1000000</v>
      </c>
      <c r="Q234" s="319" t="s">
        <v>368</v>
      </c>
    </row>
    <row r="235" spans="2:17">
      <c r="B235" s="290">
        <f t="shared" si="13"/>
        <v>211</v>
      </c>
      <c r="C235" s="293" t="s">
        <v>819</v>
      </c>
      <c r="D235" s="292" t="s">
        <v>81</v>
      </c>
      <c r="E235" s="292" t="s">
        <v>793</v>
      </c>
      <c r="F235" s="292" t="s">
        <v>588</v>
      </c>
      <c r="G235" s="292">
        <v>157257400</v>
      </c>
      <c r="H235" s="291" t="s">
        <v>427</v>
      </c>
      <c r="I235" s="308">
        <v>4</v>
      </c>
      <c r="J235" s="316" t="s">
        <v>226</v>
      </c>
      <c r="K235" s="310" t="s">
        <v>796</v>
      </c>
      <c r="L235" s="311">
        <v>44125</v>
      </c>
      <c r="M235" s="312">
        <v>44229</v>
      </c>
      <c r="N235" s="313">
        <v>44578</v>
      </c>
      <c r="O235" s="314">
        <v>100</v>
      </c>
      <c r="P235" s="315">
        <v>1000000</v>
      </c>
      <c r="Q235" s="319" t="s">
        <v>368</v>
      </c>
    </row>
    <row r="236" spans="2:17">
      <c r="B236" s="290">
        <f t="shared" si="13"/>
        <v>212</v>
      </c>
      <c r="C236" s="293" t="s">
        <v>820</v>
      </c>
      <c r="D236" s="292" t="s">
        <v>81</v>
      </c>
      <c r="E236" s="292" t="s">
        <v>780</v>
      </c>
      <c r="F236" s="292" t="s">
        <v>586</v>
      </c>
      <c r="G236" s="292">
        <v>176690101</v>
      </c>
      <c r="H236" s="291" t="s">
        <v>366</v>
      </c>
      <c r="I236" s="308">
        <v>4</v>
      </c>
      <c r="J236" s="316" t="s">
        <v>226</v>
      </c>
      <c r="K236" s="310" t="s">
        <v>796</v>
      </c>
      <c r="L236" s="311">
        <v>44153</v>
      </c>
      <c r="M236" s="312">
        <v>44251</v>
      </c>
      <c r="N236" s="313">
        <v>44595</v>
      </c>
      <c r="O236" s="314">
        <v>100</v>
      </c>
      <c r="P236" s="315">
        <v>1000000</v>
      </c>
      <c r="Q236" s="319" t="s">
        <v>368</v>
      </c>
    </row>
    <row r="237" spans="2:17">
      <c r="B237" s="290">
        <f t="shared" si="13"/>
        <v>213</v>
      </c>
      <c r="C237" s="293" t="s">
        <v>821</v>
      </c>
      <c r="D237" s="292" t="s">
        <v>81</v>
      </c>
      <c r="E237" s="292" t="s">
        <v>780</v>
      </c>
      <c r="F237" s="292" t="s">
        <v>592</v>
      </c>
      <c r="G237" s="292">
        <v>1718002</v>
      </c>
      <c r="H237" s="291" t="s">
        <v>427</v>
      </c>
      <c r="I237" s="308">
        <v>4</v>
      </c>
      <c r="J237" s="316" t="s">
        <v>226</v>
      </c>
      <c r="K237" s="310" t="s">
        <v>796</v>
      </c>
      <c r="L237" s="311">
        <v>44124</v>
      </c>
      <c r="M237" s="312">
        <v>44225</v>
      </c>
      <c r="N237" s="313">
        <v>44411</v>
      </c>
      <c r="O237" s="314">
        <v>100</v>
      </c>
      <c r="P237" s="315">
        <v>1000000</v>
      </c>
      <c r="Q237" s="319" t="str">
        <f>IF(AE237=$AE$3,"DEVELOPMENT",IF(AE237&lt;P237,"MASS PRO","RUNNING OGS"))</f>
        <v>DEVELOPMENT</v>
      </c>
    </row>
    <row r="238" spans="2:17">
      <c r="B238" s="290">
        <f t="shared" si="13"/>
        <v>214</v>
      </c>
      <c r="C238" s="293" t="s">
        <v>822</v>
      </c>
      <c r="D238" s="292" t="s">
        <v>81</v>
      </c>
      <c r="E238" s="292" t="s">
        <v>780</v>
      </c>
      <c r="F238" s="292" t="s">
        <v>823</v>
      </c>
      <c r="G238" s="292">
        <v>171971001</v>
      </c>
      <c r="H238" s="291" t="s">
        <v>366</v>
      </c>
      <c r="I238" s="308">
        <v>4</v>
      </c>
      <c r="J238" s="316" t="s">
        <v>226</v>
      </c>
      <c r="K238" s="310" t="s">
        <v>789</v>
      </c>
      <c r="L238" s="311">
        <v>44149</v>
      </c>
      <c r="M238" s="312">
        <v>44229</v>
      </c>
      <c r="N238" s="313">
        <v>44575</v>
      </c>
      <c r="O238" s="314">
        <v>100</v>
      </c>
      <c r="P238" s="315">
        <v>1000000</v>
      </c>
      <c r="Q238" s="319" t="s">
        <v>368</v>
      </c>
    </row>
    <row r="239" spans="2:17">
      <c r="B239" s="290">
        <f t="shared" si="13"/>
        <v>215</v>
      </c>
      <c r="C239" s="293" t="s">
        <v>824</v>
      </c>
      <c r="D239" s="292" t="s">
        <v>81</v>
      </c>
      <c r="E239" s="292" t="s">
        <v>780</v>
      </c>
      <c r="F239" s="292" t="s">
        <v>825</v>
      </c>
      <c r="G239" s="292">
        <v>169150300</v>
      </c>
      <c r="H239" s="291" t="s">
        <v>366</v>
      </c>
      <c r="I239" s="308">
        <v>4</v>
      </c>
      <c r="J239" s="316" t="s">
        <v>226</v>
      </c>
      <c r="K239" s="310" t="s">
        <v>532</v>
      </c>
      <c r="L239" s="311">
        <v>44241</v>
      </c>
      <c r="M239" s="312">
        <v>44246</v>
      </c>
      <c r="N239" s="313">
        <v>44411</v>
      </c>
      <c r="O239" s="314">
        <v>100</v>
      </c>
      <c r="P239" s="315">
        <v>1000000</v>
      </c>
      <c r="Q239" s="319" t="s">
        <v>368</v>
      </c>
    </row>
    <row r="240" spans="2:17">
      <c r="B240" s="290">
        <f t="shared" si="13"/>
        <v>216</v>
      </c>
      <c r="C240" s="293" t="s">
        <v>826</v>
      </c>
      <c r="D240" s="292" t="s">
        <v>81</v>
      </c>
      <c r="E240" s="292" t="s">
        <v>780</v>
      </c>
      <c r="F240" s="292" t="s">
        <v>827</v>
      </c>
      <c r="G240" s="292">
        <v>171810001</v>
      </c>
      <c r="H240" s="291" t="s">
        <v>461</v>
      </c>
      <c r="I240" s="308">
        <v>2</v>
      </c>
      <c r="J240" s="316" t="s">
        <v>226</v>
      </c>
      <c r="K240" s="310" t="s">
        <v>532</v>
      </c>
      <c r="L240" s="311">
        <v>44241</v>
      </c>
      <c r="M240" s="312">
        <v>44246</v>
      </c>
      <c r="N240" s="313">
        <v>44411</v>
      </c>
      <c r="O240" s="314">
        <v>100</v>
      </c>
      <c r="P240" s="315">
        <v>1000000</v>
      </c>
      <c r="Q240" s="319" t="str">
        <f t="shared" ref="Q240:Q261" si="14">IF(AE240=$AE$3,"DEVELOPMENT",IF(AE240&lt;P240,"MASS PRO","RUNNING OGS"))</f>
        <v>DEVELOPMENT</v>
      </c>
    </row>
    <row r="241" spans="2:17">
      <c r="B241" s="290">
        <f t="shared" si="13"/>
        <v>217</v>
      </c>
      <c r="C241" s="293" t="s">
        <v>828</v>
      </c>
      <c r="D241" s="292" t="s">
        <v>81</v>
      </c>
      <c r="E241" s="292" t="s">
        <v>829</v>
      </c>
      <c r="F241" s="292" t="s">
        <v>830</v>
      </c>
      <c r="G241" s="292">
        <v>1845954</v>
      </c>
      <c r="H241" s="291" t="s">
        <v>366</v>
      </c>
      <c r="I241" s="308">
        <v>1</v>
      </c>
      <c r="J241" s="316" t="s">
        <v>233</v>
      </c>
      <c r="K241" s="310" t="s">
        <v>400</v>
      </c>
      <c r="L241" s="311">
        <v>44180</v>
      </c>
      <c r="M241" s="312">
        <v>44281</v>
      </c>
      <c r="N241" s="313">
        <v>44393</v>
      </c>
      <c r="O241" s="314">
        <v>100</v>
      </c>
      <c r="P241" s="315">
        <v>1000000</v>
      </c>
      <c r="Q241" s="319" t="str">
        <f t="shared" si="14"/>
        <v>DEVELOPMENT</v>
      </c>
    </row>
    <row r="242" spans="2:17">
      <c r="B242" s="290">
        <f t="shared" si="13"/>
        <v>218</v>
      </c>
      <c r="C242" s="293" t="s">
        <v>831</v>
      </c>
      <c r="D242" s="292" t="s">
        <v>81</v>
      </c>
      <c r="E242" s="292" t="s">
        <v>829</v>
      </c>
      <c r="F242" s="292" t="s">
        <v>832</v>
      </c>
      <c r="G242" s="292">
        <v>1846539</v>
      </c>
      <c r="H242" s="291" t="s">
        <v>366</v>
      </c>
      <c r="I242" s="308">
        <v>1</v>
      </c>
      <c r="J242" s="316" t="s">
        <v>233</v>
      </c>
      <c r="K242" s="310" t="s">
        <v>744</v>
      </c>
      <c r="L242" s="311">
        <v>44180</v>
      </c>
      <c r="M242" s="312">
        <v>44281</v>
      </c>
      <c r="N242" s="313">
        <v>44393</v>
      </c>
      <c r="O242" s="314">
        <v>100</v>
      </c>
      <c r="P242" s="315">
        <v>1000000</v>
      </c>
      <c r="Q242" s="319" t="str">
        <f t="shared" si="14"/>
        <v>DEVELOPMENT</v>
      </c>
    </row>
    <row r="243" spans="2:17">
      <c r="B243" s="290">
        <f t="shared" si="13"/>
        <v>219</v>
      </c>
      <c r="C243" s="293" t="s">
        <v>833</v>
      </c>
      <c r="D243" s="292" t="s">
        <v>81</v>
      </c>
      <c r="E243" s="292" t="s">
        <v>829</v>
      </c>
      <c r="F243" s="292" t="s">
        <v>834</v>
      </c>
      <c r="G243" s="292">
        <v>1847392</v>
      </c>
      <c r="H243" s="291" t="s">
        <v>366</v>
      </c>
      <c r="I243" s="308">
        <v>1</v>
      </c>
      <c r="J243" s="316" t="s">
        <v>233</v>
      </c>
      <c r="K243" s="310" t="s">
        <v>744</v>
      </c>
      <c r="L243" s="311">
        <v>44180</v>
      </c>
      <c r="M243" s="312">
        <v>44281</v>
      </c>
      <c r="N243" s="313">
        <v>44393</v>
      </c>
      <c r="O243" s="314">
        <v>100</v>
      </c>
      <c r="P243" s="315">
        <v>1000000</v>
      </c>
      <c r="Q243" s="319" t="str">
        <f t="shared" si="14"/>
        <v>DEVELOPMENT</v>
      </c>
    </row>
    <row r="244" spans="2:17">
      <c r="B244" s="290">
        <f t="shared" si="13"/>
        <v>220</v>
      </c>
      <c r="C244" s="293" t="s">
        <v>835</v>
      </c>
      <c r="D244" s="292" t="s">
        <v>81</v>
      </c>
      <c r="E244" s="292" t="s">
        <v>829</v>
      </c>
      <c r="F244" s="292" t="s">
        <v>836</v>
      </c>
      <c r="G244" s="292">
        <v>1847393</v>
      </c>
      <c r="H244" s="291" t="s">
        <v>366</v>
      </c>
      <c r="I244" s="308">
        <v>1</v>
      </c>
      <c r="J244" s="316" t="s">
        <v>233</v>
      </c>
      <c r="K244" s="310" t="s">
        <v>837</v>
      </c>
      <c r="L244" s="311">
        <v>44180</v>
      </c>
      <c r="M244" s="312">
        <v>44281</v>
      </c>
      <c r="N244" s="313">
        <v>44393</v>
      </c>
      <c r="O244" s="314">
        <v>100</v>
      </c>
      <c r="P244" s="315">
        <v>1000000</v>
      </c>
      <c r="Q244" s="319" t="str">
        <f t="shared" si="14"/>
        <v>DEVELOPMENT</v>
      </c>
    </row>
    <row r="245" spans="2:17">
      <c r="B245" s="290">
        <f t="shared" si="13"/>
        <v>221</v>
      </c>
      <c r="C245" s="293" t="s">
        <v>838</v>
      </c>
      <c r="D245" s="292" t="s">
        <v>81</v>
      </c>
      <c r="E245" s="292" t="s">
        <v>829</v>
      </c>
      <c r="F245" s="292" t="s">
        <v>839</v>
      </c>
      <c r="G245" s="292">
        <v>1846951</v>
      </c>
      <c r="H245" s="291" t="s">
        <v>366</v>
      </c>
      <c r="I245" s="308">
        <v>1</v>
      </c>
      <c r="J245" s="316" t="s">
        <v>233</v>
      </c>
      <c r="K245" s="310" t="s">
        <v>837</v>
      </c>
      <c r="L245" s="311">
        <v>44180</v>
      </c>
      <c r="M245" s="312">
        <v>44281</v>
      </c>
      <c r="N245" s="313">
        <v>44393</v>
      </c>
      <c r="O245" s="314">
        <v>100</v>
      </c>
      <c r="P245" s="315">
        <v>1000000</v>
      </c>
      <c r="Q245" s="319" t="str">
        <f t="shared" si="14"/>
        <v>DEVELOPMENT</v>
      </c>
    </row>
    <row r="246" spans="2:17">
      <c r="B246" s="290">
        <f t="shared" si="13"/>
        <v>222</v>
      </c>
      <c r="C246" s="293" t="s">
        <v>840</v>
      </c>
      <c r="D246" s="292" t="s">
        <v>81</v>
      </c>
      <c r="E246" s="292" t="s">
        <v>829</v>
      </c>
      <c r="F246" s="292" t="s">
        <v>841</v>
      </c>
      <c r="G246" s="292">
        <v>1847421</v>
      </c>
      <c r="H246" s="291" t="s">
        <v>366</v>
      </c>
      <c r="I246" s="308">
        <v>1</v>
      </c>
      <c r="J246" s="316" t="s">
        <v>233</v>
      </c>
      <c r="K246" s="310" t="s">
        <v>744</v>
      </c>
      <c r="L246" s="311">
        <v>44180</v>
      </c>
      <c r="M246" s="312">
        <v>44364</v>
      </c>
      <c r="N246" s="313">
        <v>44393</v>
      </c>
      <c r="O246" s="314">
        <v>100</v>
      </c>
      <c r="P246" s="315">
        <v>1000000</v>
      </c>
      <c r="Q246" s="322" t="str">
        <f t="shared" si="14"/>
        <v>DEVELOPMENT</v>
      </c>
    </row>
    <row r="247" spans="2:17">
      <c r="B247" s="290">
        <f t="shared" si="13"/>
        <v>223</v>
      </c>
      <c r="C247" s="293" t="s">
        <v>842</v>
      </c>
      <c r="D247" s="292" t="s">
        <v>81</v>
      </c>
      <c r="E247" s="292" t="s">
        <v>829</v>
      </c>
      <c r="F247" s="292" t="s">
        <v>843</v>
      </c>
      <c r="G247" s="292">
        <v>1846850</v>
      </c>
      <c r="H247" s="291" t="s">
        <v>366</v>
      </c>
      <c r="I247" s="308">
        <v>1</v>
      </c>
      <c r="J247" s="316" t="s">
        <v>233</v>
      </c>
      <c r="K247" s="310" t="s">
        <v>837</v>
      </c>
      <c r="L247" s="311">
        <v>44180</v>
      </c>
      <c r="M247" s="312">
        <v>44364</v>
      </c>
      <c r="N247" s="313">
        <v>44393</v>
      </c>
      <c r="O247" s="314">
        <v>100</v>
      </c>
      <c r="P247" s="315">
        <v>1000000</v>
      </c>
      <c r="Q247" s="322" t="str">
        <f t="shared" si="14"/>
        <v>DEVELOPMENT</v>
      </c>
    </row>
    <row r="248" spans="2:17">
      <c r="B248" s="290">
        <f t="shared" si="13"/>
        <v>224</v>
      </c>
      <c r="C248" s="293" t="s">
        <v>844</v>
      </c>
      <c r="D248" s="292" t="s">
        <v>81</v>
      </c>
      <c r="E248" s="292" t="s">
        <v>829</v>
      </c>
      <c r="F248" s="292" t="s">
        <v>845</v>
      </c>
      <c r="G248" s="292">
        <v>1846849</v>
      </c>
      <c r="H248" s="291" t="s">
        <v>366</v>
      </c>
      <c r="I248" s="308">
        <v>1</v>
      </c>
      <c r="J248" s="316" t="s">
        <v>233</v>
      </c>
      <c r="K248" s="310" t="s">
        <v>744</v>
      </c>
      <c r="L248" s="311">
        <v>44180</v>
      </c>
      <c r="M248" s="312">
        <v>44293</v>
      </c>
      <c r="N248" s="313">
        <v>44393</v>
      </c>
      <c r="O248" s="314">
        <v>100</v>
      </c>
      <c r="P248" s="315">
        <v>1000000</v>
      </c>
      <c r="Q248" s="322" t="str">
        <f t="shared" si="14"/>
        <v>DEVELOPMENT</v>
      </c>
    </row>
    <row r="249" spans="2:17">
      <c r="B249" s="290">
        <f t="shared" si="13"/>
        <v>225</v>
      </c>
      <c r="C249" s="293" t="s">
        <v>846</v>
      </c>
      <c r="D249" s="292" t="s">
        <v>81</v>
      </c>
      <c r="E249" s="292" t="s">
        <v>829</v>
      </c>
      <c r="F249" s="292" t="s">
        <v>847</v>
      </c>
      <c r="G249" s="292">
        <v>1845975</v>
      </c>
      <c r="H249" s="291" t="s">
        <v>366</v>
      </c>
      <c r="I249" s="308">
        <v>1</v>
      </c>
      <c r="J249" s="316" t="s">
        <v>233</v>
      </c>
      <c r="K249" s="310" t="s">
        <v>744</v>
      </c>
      <c r="L249" s="311">
        <v>44180</v>
      </c>
      <c r="M249" s="312">
        <v>44381</v>
      </c>
      <c r="N249" s="313">
        <v>44393</v>
      </c>
      <c r="O249" s="314">
        <v>100</v>
      </c>
      <c r="P249" s="315">
        <v>1000000</v>
      </c>
      <c r="Q249" s="322" t="str">
        <f t="shared" si="14"/>
        <v>DEVELOPMENT</v>
      </c>
    </row>
    <row r="250" spans="2:17">
      <c r="B250" s="290">
        <f t="shared" si="13"/>
        <v>226</v>
      </c>
      <c r="C250" s="293" t="s">
        <v>848</v>
      </c>
      <c r="D250" s="292" t="s">
        <v>81</v>
      </c>
      <c r="E250" s="292" t="s">
        <v>829</v>
      </c>
      <c r="F250" s="292" t="s">
        <v>849</v>
      </c>
      <c r="G250" s="292">
        <v>1846980</v>
      </c>
      <c r="H250" s="291" t="s">
        <v>366</v>
      </c>
      <c r="I250" s="308">
        <v>1</v>
      </c>
      <c r="J250" s="316" t="s">
        <v>233</v>
      </c>
      <c r="K250" s="310" t="s">
        <v>850</v>
      </c>
      <c r="L250" s="311">
        <v>44180</v>
      </c>
      <c r="M250" s="312">
        <v>44362</v>
      </c>
      <c r="N250" s="313">
        <v>44393</v>
      </c>
      <c r="O250" s="314">
        <v>100</v>
      </c>
      <c r="P250" s="315">
        <v>1000000</v>
      </c>
      <c r="Q250" s="322" t="str">
        <f t="shared" si="14"/>
        <v>DEVELOPMENT</v>
      </c>
    </row>
    <row r="251" spans="2:17">
      <c r="B251" s="290">
        <f t="shared" si="13"/>
        <v>227</v>
      </c>
      <c r="C251" s="293" t="s">
        <v>851</v>
      </c>
      <c r="D251" s="292" t="s">
        <v>81</v>
      </c>
      <c r="E251" s="292" t="s">
        <v>829</v>
      </c>
      <c r="F251" s="292" t="s">
        <v>852</v>
      </c>
      <c r="G251" s="292">
        <v>1845919</v>
      </c>
      <c r="H251" s="291" t="s">
        <v>366</v>
      </c>
      <c r="I251" s="308">
        <v>1</v>
      </c>
      <c r="J251" s="316" t="s">
        <v>233</v>
      </c>
      <c r="K251" s="310" t="s">
        <v>850</v>
      </c>
      <c r="L251" s="311">
        <v>44180</v>
      </c>
      <c r="M251" s="312">
        <v>44362</v>
      </c>
      <c r="N251" s="313">
        <v>44441</v>
      </c>
      <c r="O251" s="314">
        <v>100</v>
      </c>
      <c r="P251" s="315">
        <v>1000000</v>
      </c>
      <c r="Q251" s="322" t="str">
        <f t="shared" si="14"/>
        <v>DEVELOPMENT</v>
      </c>
    </row>
    <row r="252" spans="2:17">
      <c r="B252" s="290">
        <f t="shared" si="13"/>
        <v>228</v>
      </c>
      <c r="C252" s="293" t="s">
        <v>853</v>
      </c>
      <c r="D252" s="292" t="s">
        <v>81</v>
      </c>
      <c r="E252" s="292" t="s">
        <v>829</v>
      </c>
      <c r="F252" s="292" t="s">
        <v>854</v>
      </c>
      <c r="G252" s="292">
        <v>1845920</v>
      </c>
      <c r="H252" s="291" t="s">
        <v>366</v>
      </c>
      <c r="I252" s="308">
        <v>1</v>
      </c>
      <c r="J252" s="316" t="s">
        <v>233</v>
      </c>
      <c r="K252" s="310" t="s">
        <v>850</v>
      </c>
      <c r="L252" s="311">
        <v>44180</v>
      </c>
      <c r="M252" s="312">
        <v>44362</v>
      </c>
      <c r="N252" s="313">
        <v>44441</v>
      </c>
      <c r="O252" s="314">
        <v>100</v>
      </c>
      <c r="P252" s="315">
        <v>1000000</v>
      </c>
      <c r="Q252" s="322" t="str">
        <f t="shared" si="14"/>
        <v>DEVELOPMENT</v>
      </c>
    </row>
    <row r="253" spans="2:17">
      <c r="B253" s="290">
        <f t="shared" si="13"/>
        <v>229</v>
      </c>
      <c r="C253" s="293" t="s">
        <v>855</v>
      </c>
      <c r="D253" s="292" t="s">
        <v>81</v>
      </c>
      <c r="E253" s="292" t="s">
        <v>829</v>
      </c>
      <c r="F253" s="292" t="s">
        <v>856</v>
      </c>
      <c r="G253" s="292">
        <v>1845921</v>
      </c>
      <c r="H253" s="291" t="s">
        <v>366</v>
      </c>
      <c r="I253" s="308">
        <v>1</v>
      </c>
      <c r="J253" s="316" t="s">
        <v>233</v>
      </c>
      <c r="K253" s="310" t="s">
        <v>850</v>
      </c>
      <c r="L253" s="311">
        <v>44180</v>
      </c>
      <c r="M253" s="312">
        <v>44293</v>
      </c>
      <c r="N253" s="313">
        <v>44393</v>
      </c>
      <c r="O253" s="314">
        <v>100</v>
      </c>
      <c r="P253" s="315">
        <v>1000000</v>
      </c>
      <c r="Q253" s="322" t="str">
        <f t="shared" si="14"/>
        <v>DEVELOPMENT</v>
      </c>
    </row>
    <row r="254" spans="2:17">
      <c r="B254" s="290">
        <f t="shared" si="13"/>
        <v>230</v>
      </c>
      <c r="C254" s="293" t="s">
        <v>857</v>
      </c>
      <c r="D254" s="292" t="s">
        <v>81</v>
      </c>
      <c r="E254" s="292" t="s">
        <v>829</v>
      </c>
      <c r="F254" s="292" t="s">
        <v>858</v>
      </c>
      <c r="G254" s="292">
        <v>1846538</v>
      </c>
      <c r="H254" s="291" t="s">
        <v>366</v>
      </c>
      <c r="I254" s="308">
        <v>1</v>
      </c>
      <c r="J254" s="316" t="s">
        <v>233</v>
      </c>
      <c r="K254" s="310" t="s">
        <v>744</v>
      </c>
      <c r="L254" s="311">
        <v>44180</v>
      </c>
      <c r="M254" s="312">
        <v>44365</v>
      </c>
      <c r="N254" s="313">
        <v>44393</v>
      </c>
      <c r="O254" s="314">
        <v>100</v>
      </c>
      <c r="P254" s="315">
        <v>1000000</v>
      </c>
      <c r="Q254" s="322" t="str">
        <f t="shared" si="14"/>
        <v>DEVELOPMENT</v>
      </c>
    </row>
    <row r="255" spans="2:17">
      <c r="B255" s="290">
        <f t="shared" si="13"/>
        <v>231</v>
      </c>
      <c r="C255" s="293" t="s">
        <v>859</v>
      </c>
      <c r="D255" s="292" t="s">
        <v>81</v>
      </c>
      <c r="E255" s="292" t="s">
        <v>829</v>
      </c>
      <c r="F255" s="292" t="s">
        <v>860</v>
      </c>
      <c r="G255" s="292">
        <v>1846976</v>
      </c>
      <c r="H255" s="291" t="s">
        <v>366</v>
      </c>
      <c r="I255" s="308">
        <v>1</v>
      </c>
      <c r="J255" s="316" t="s">
        <v>233</v>
      </c>
      <c r="K255" s="310" t="s">
        <v>744</v>
      </c>
      <c r="L255" s="311">
        <v>44180</v>
      </c>
      <c r="M255" s="312">
        <v>44364</v>
      </c>
      <c r="N255" s="313">
        <v>44393</v>
      </c>
      <c r="O255" s="314">
        <v>100</v>
      </c>
      <c r="P255" s="315">
        <v>1000000</v>
      </c>
      <c r="Q255" s="322" t="str">
        <f t="shared" si="14"/>
        <v>DEVELOPMENT</v>
      </c>
    </row>
    <row r="256" spans="2:17">
      <c r="B256" s="290">
        <f t="shared" si="13"/>
        <v>232</v>
      </c>
      <c r="C256" s="293" t="s">
        <v>861</v>
      </c>
      <c r="D256" s="292" t="s">
        <v>81</v>
      </c>
      <c r="E256" s="292" t="s">
        <v>829</v>
      </c>
      <c r="F256" s="292" t="s">
        <v>862</v>
      </c>
      <c r="G256" s="292">
        <v>1846977</v>
      </c>
      <c r="H256" s="291" t="s">
        <v>366</v>
      </c>
      <c r="I256" s="308">
        <v>1</v>
      </c>
      <c r="J256" s="316" t="s">
        <v>233</v>
      </c>
      <c r="K256" s="310" t="s">
        <v>744</v>
      </c>
      <c r="L256" s="311">
        <v>44180</v>
      </c>
      <c r="M256" s="312">
        <v>44293</v>
      </c>
      <c r="N256" s="313">
        <v>44393</v>
      </c>
      <c r="O256" s="314">
        <v>100</v>
      </c>
      <c r="P256" s="315">
        <v>1000000</v>
      </c>
      <c r="Q256" s="322" t="str">
        <f t="shared" si="14"/>
        <v>DEVELOPMENT</v>
      </c>
    </row>
    <row r="257" spans="2:17">
      <c r="B257" s="290">
        <f t="shared" si="13"/>
        <v>233</v>
      </c>
      <c r="C257" s="293" t="s">
        <v>863</v>
      </c>
      <c r="D257" s="292" t="s">
        <v>81</v>
      </c>
      <c r="E257" s="292" t="s">
        <v>829</v>
      </c>
      <c r="F257" s="292" t="s">
        <v>864</v>
      </c>
      <c r="G257" s="292">
        <v>1846978</v>
      </c>
      <c r="H257" s="291" t="s">
        <v>366</v>
      </c>
      <c r="I257" s="308">
        <v>1</v>
      </c>
      <c r="J257" s="316" t="s">
        <v>233</v>
      </c>
      <c r="K257" s="310" t="s">
        <v>744</v>
      </c>
      <c r="L257" s="311">
        <v>44180</v>
      </c>
      <c r="M257" s="312">
        <v>44364</v>
      </c>
      <c r="N257" s="313">
        <v>44393</v>
      </c>
      <c r="O257" s="314">
        <v>100</v>
      </c>
      <c r="P257" s="315">
        <v>1000000</v>
      </c>
      <c r="Q257" s="322" t="str">
        <f t="shared" si="14"/>
        <v>DEVELOPMENT</v>
      </c>
    </row>
    <row r="258" spans="2:17">
      <c r="B258" s="290">
        <f t="shared" si="13"/>
        <v>234</v>
      </c>
      <c r="C258" s="293" t="s">
        <v>865</v>
      </c>
      <c r="D258" s="292" t="s">
        <v>81</v>
      </c>
      <c r="E258" s="292" t="s">
        <v>829</v>
      </c>
      <c r="F258" s="292" t="s">
        <v>866</v>
      </c>
      <c r="G258" s="292">
        <v>1846948</v>
      </c>
      <c r="H258" s="291" t="s">
        <v>366</v>
      </c>
      <c r="I258" s="308">
        <v>1</v>
      </c>
      <c r="J258" s="316" t="s">
        <v>233</v>
      </c>
      <c r="K258" s="310" t="s">
        <v>744</v>
      </c>
      <c r="L258" s="311">
        <v>44180</v>
      </c>
      <c r="M258" s="312">
        <v>44293</v>
      </c>
      <c r="N258" s="313">
        <v>44393</v>
      </c>
      <c r="O258" s="314">
        <v>100</v>
      </c>
      <c r="P258" s="315">
        <v>1000000</v>
      </c>
      <c r="Q258" s="322" t="str">
        <f t="shared" si="14"/>
        <v>DEVELOPMENT</v>
      </c>
    </row>
    <row r="259" spans="2:17">
      <c r="B259" s="290">
        <f t="shared" si="13"/>
        <v>235</v>
      </c>
      <c r="C259" s="293" t="s">
        <v>867</v>
      </c>
      <c r="D259" s="292" t="s">
        <v>81</v>
      </c>
      <c r="E259" s="292" t="s">
        <v>829</v>
      </c>
      <c r="F259" s="292" t="s">
        <v>868</v>
      </c>
      <c r="G259" s="292">
        <v>1845904</v>
      </c>
      <c r="H259" s="291" t="s">
        <v>366</v>
      </c>
      <c r="I259" s="308">
        <v>1</v>
      </c>
      <c r="J259" s="316" t="s">
        <v>233</v>
      </c>
      <c r="K259" s="310" t="s">
        <v>850</v>
      </c>
      <c r="L259" s="311">
        <v>44180</v>
      </c>
      <c r="M259" s="312">
        <v>44358</v>
      </c>
      <c r="N259" s="313">
        <v>44393</v>
      </c>
      <c r="O259" s="314">
        <v>100</v>
      </c>
      <c r="P259" s="315">
        <v>1000000</v>
      </c>
      <c r="Q259" s="322" t="str">
        <f t="shared" si="14"/>
        <v>DEVELOPMENT</v>
      </c>
    </row>
    <row r="260" spans="2:17">
      <c r="B260" s="290">
        <f t="shared" si="13"/>
        <v>236</v>
      </c>
      <c r="C260" s="293" t="s">
        <v>869</v>
      </c>
      <c r="D260" s="292" t="s">
        <v>81</v>
      </c>
      <c r="E260" s="292" t="s">
        <v>829</v>
      </c>
      <c r="F260" s="292" t="s">
        <v>870</v>
      </c>
      <c r="G260" s="292">
        <v>1845905</v>
      </c>
      <c r="H260" s="291" t="s">
        <v>366</v>
      </c>
      <c r="I260" s="308">
        <v>1</v>
      </c>
      <c r="J260" s="316" t="s">
        <v>233</v>
      </c>
      <c r="K260" s="310" t="s">
        <v>850</v>
      </c>
      <c r="L260" s="311">
        <v>44180</v>
      </c>
      <c r="M260" s="312">
        <v>44358</v>
      </c>
      <c r="N260" s="313">
        <v>44441</v>
      </c>
      <c r="O260" s="314">
        <v>100</v>
      </c>
      <c r="P260" s="315">
        <v>1000000</v>
      </c>
      <c r="Q260" s="322" t="str">
        <f t="shared" si="14"/>
        <v>DEVELOPMENT</v>
      </c>
    </row>
    <row r="261" spans="2:17">
      <c r="B261" s="290">
        <f t="shared" si="13"/>
        <v>237</v>
      </c>
      <c r="C261" s="293" t="s">
        <v>871</v>
      </c>
      <c r="D261" s="292" t="s">
        <v>81</v>
      </c>
      <c r="E261" s="292" t="s">
        <v>872</v>
      </c>
      <c r="F261" s="292" t="s">
        <v>873</v>
      </c>
      <c r="G261" s="292">
        <v>169735901</v>
      </c>
      <c r="H261" s="291" t="s">
        <v>366</v>
      </c>
      <c r="I261" s="308">
        <v>2</v>
      </c>
      <c r="J261" s="316" t="s">
        <v>233</v>
      </c>
      <c r="K261" s="310" t="s">
        <v>532</v>
      </c>
      <c r="L261" s="311">
        <v>43614</v>
      </c>
      <c r="M261" s="312">
        <v>44422</v>
      </c>
      <c r="N261" s="313">
        <v>44523</v>
      </c>
      <c r="O261" s="314">
        <v>50000</v>
      </c>
      <c r="P261" s="315">
        <v>1000000</v>
      </c>
      <c r="Q261" s="322" t="str">
        <f t="shared" si="14"/>
        <v>DEVELOPMENT</v>
      </c>
    </row>
    <row r="262" spans="2:17">
      <c r="B262" s="290">
        <f t="shared" si="13"/>
        <v>238</v>
      </c>
      <c r="C262" s="323" t="s">
        <v>874</v>
      </c>
      <c r="D262" s="324" t="s">
        <v>81</v>
      </c>
      <c r="E262" s="324" t="s">
        <v>780</v>
      </c>
      <c r="F262" s="324" t="s">
        <v>875</v>
      </c>
      <c r="G262" s="324">
        <v>1694440</v>
      </c>
      <c r="H262" s="325" t="s">
        <v>467</v>
      </c>
      <c r="I262" s="334">
        <v>16</v>
      </c>
      <c r="J262" s="335" t="s">
        <v>226</v>
      </c>
      <c r="K262" s="336" t="s">
        <v>564</v>
      </c>
      <c r="L262" s="311">
        <v>44124</v>
      </c>
      <c r="M262" s="312">
        <v>44222</v>
      </c>
      <c r="N262" s="313">
        <v>44594</v>
      </c>
      <c r="O262" s="314">
        <v>100</v>
      </c>
      <c r="P262" s="315">
        <v>1000000</v>
      </c>
      <c r="Q262" s="322" t="s">
        <v>368</v>
      </c>
    </row>
    <row r="263" spans="2:17">
      <c r="B263" s="290">
        <f t="shared" si="13"/>
        <v>239</v>
      </c>
      <c r="C263" s="293" t="s">
        <v>876</v>
      </c>
      <c r="D263" s="292" t="s">
        <v>81</v>
      </c>
      <c r="E263" s="292" t="s">
        <v>877</v>
      </c>
      <c r="F263" s="292" t="s">
        <v>878</v>
      </c>
      <c r="G263" s="292" t="s">
        <v>879</v>
      </c>
      <c r="H263" s="291" t="s">
        <v>366</v>
      </c>
      <c r="I263" s="308">
        <v>4</v>
      </c>
      <c r="J263" s="316" t="s">
        <v>226</v>
      </c>
      <c r="K263" s="310" t="s">
        <v>564</v>
      </c>
      <c r="L263" s="311">
        <v>44434</v>
      </c>
      <c r="M263" s="312">
        <v>44620</v>
      </c>
      <c r="N263" s="313">
        <v>44630</v>
      </c>
      <c r="O263" s="314">
        <v>100</v>
      </c>
      <c r="P263" s="315">
        <v>1000000</v>
      </c>
      <c r="Q263" s="322" t="s">
        <v>368</v>
      </c>
    </row>
    <row r="264" spans="2:17">
      <c r="B264" s="290">
        <f t="shared" si="13"/>
        <v>240</v>
      </c>
      <c r="C264" s="293" t="s">
        <v>880</v>
      </c>
      <c r="D264" s="292" t="s">
        <v>81</v>
      </c>
      <c r="E264" s="292" t="s">
        <v>877</v>
      </c>
      <c r="F264" s="292" t="s">
        <v>881</v>
      </c>
      <c r="G264" s="292" t="s">
        <v>882</v>
      </c>
      <c r="H264" s="291" t="s">
        <v>366</v>
      </c>
      <c r="I264" s="308">
        <v>4</v>
      </c>
      <c r="J264" s="316" t="s">
        <v>226</v>
      </c>
      <c r="K264" s="310" t="s">
        <v>564</v>
      </c>
      <c r="L264" s="311">
        <v>44434</v>
      </c>
      <c r="M264" s="312">
        <v>44620</v>
      </c>
      <c r="N264" s="313">
        <v>44634</v>
      </c>
      <c r="O264" s="314">
        <v>100</v>
      </c>
      <c r="P264" s="315">
        <v>1000000</v>
      </c>
      <c r="Q264" s="322" t="s">
        <v>368</v>
      </c>
    </row>
    <row r="265" spans="2:17">
      <c r="B265" s="290">
        <f t="shared" si="13"/>
        <v>241</v>
      </c>
      <c r="C265" s="293" t="s">
        <v>883</v>
      </c>
      <c r="D265" s="292" t="s">
        <v>81</v>
      </c>
      <c r="E265" s="292" t="s">
        <v>877</v>
      </c>
      <c r="F265" s="292" t="s">
        <v>884</v>
      </c>
      <c r="G265" s="292" t="s">
        <v>885</v>
      </c>
      <c r="H265" s="291" t="s">
        <v>366</v>
      </c>
      <c r="I265" s="308">
        <v>2</v>
      </c>
      <c r="J265" s="316" t="s">
        <v>226</v>
      </c>
      <c r="K265" s="310" t="s">
        <v>564</v>
      </c>
      <c r="L265" s="311">
        <v>44434</v>
      </c>
      <c r="M265" s="312">
        <v>44620</v>
      </c>
      <c r="N265" s="313">
        <v>44649</v>
      </c>
      <c r="O265" s="314">
        <v>100</v>
      </c>
      <c r="P265" s="315">
        <v>1000000</v>
      </c>
      <c r="Q265" s="322" t="s">
        <v>368</v>
      </c>
    </row>
    <row r="266" spans="2:17">
      <c r="B266" s="290">
        <f t="shared" si="13"/>
        <v>242</v>
      </c>
      <c r="C266" s="293" t="s">
        <v>886</v>
      </c>
      <c r="D266" s="292" t="s">
        <v>81</v>
      </c>
      <c r="E266" s="292" t="s">
        <v>877</v>
      </c>
      <c r="F266" s="292" t="s">
        <v>887</v>
      </c>
      <c r="G266" s="292" t="s">
        <v>888</v>
      </c>
      <c r="H266" s="291" t="s">
        <v>366</v>
      </c>
      <c r="I266" s="308">
        <v>1</v>
      </c>
      <c r="J266" s="316" t="s">
        <v>226</v>
      </c>
      <c r="K266" s="310" t="s">
        <v>564</v>
      </c>
      <c r="L266" s="311">
        <v>44434</v>
      </c>
      <c r="M266" s="312">
        <v>44620</v>
      </c>
      <c r="N266" s="313">
        <v>44649</v>
      </c>
      <c r="O266" s="314">
        <v>100</v>
      </c>
      <c r="P266" s="315">
        <v>1000000</v>
      </c>
      <c r="Q266" s="322" t="s">
        <v>368</v>
      </c>
    </row>
    <row r="267" spans="2:17">
      <c r="B267" s="290">
        <f t="shared" si="13"/>
        <v>243</v>
      </c>
      <c r="C267" s="293" t="s">
        <v>889</v>
      </c>
      <c r="D267" s="292" t="s">
        <v>81</v>
      </c>
      <c r="E267" s="292" t="s">
        <v>877</v>
      </c>
      <c r="F267" s="292" t="s">
        <v>890</v>
      </c>
      <c r="G267" s="292" t="s">
        <v>891</v>
      </c>
      <c r="H267" s="291" t="s">
        <v>366</v>
      </c>
      <c r="I267" s="308">
        <v>2</v>
      </c>
      <c r="J267" s="316" t="s">
        <v>226</v>
      </c>
      <c r="K267" s="310" t="s">
        <v>564</v>
      </c>
      <c r="L267" s="311">
        <v>44434</v>
      </c>
      <c r="M267" s="312">
        <v>44603</v>
      </c>
      <c r="N267" s="313">
        <v>44630</v>
      </c>
      <c r="O267" s="314">
        <v>100</v>
      </c>
      <c r="P267" s="315">
        <v>1000000</v>
      </c>
      <c r="Q267" s="322" t="s">
        <v>368</v>
      </c>
    </row>
    <row r="268" spans="2:17">
      <c r="B268" s="326">
        <f t="shared" si="13"/>
        <v>244</v>
      </c>
      <c r="C268" s="327" t="s">
        <v>892</v>
      </c>
      <c r="D268" s="328" t="s">
        <v>81</v>
      </c>
      <c r="E268" s="328" t="s">
        <v>877</v>
      </c>
      <c r="F268" s="328" t="s">
        <v>893</v>
      </c>
      <c r="G268" s="328" t="s">
        <v>894</v>
      </c>
      <c r="H268" s="329" t="s">
        <v>366</v>
      </c>
      <c r="I268" s="337">
        <v>4</v>
      </c>
      <c r="J268" s="338" t="s">
        <v>226</v>
      </c>
      <c r="K268" s="339" t="s">
        <v>564</v>
      </c>
      <c r="L268" s="340">
        <v>44434</v>
      </c>
      <c r="M268" s="341">
        <v>44620</v>
      </c>
      <c r="N268" s="342">
        <v>44649</v>
      </c>
      <c r="O268" s="343">
        <v>100</v>
      </c>
      <c r="P268" s="344">
        <v>1000000</v>
      </c>
      <c r="Q268" s="353" t="s">
        <v>368</v>
      </c>
    </row>
    <row r="269" spans="2:17">
      <c r="B269" s="290">
        <f t="shared" si="13"/>
        <v>245</v>
      </c>
      <c r="C269" s="330" t="s">
        <v>895</v>
      </c>
      <c r="D269" s="331" t="s">
        <v>81</v>
      </c>
      <c r="E269" s="331" t="s">
        <v>877</v>
      </c>
      <c r="F269" s="331" t="s">
        <v>896</v>
      </c>
      <c r="G269" s="331" t="s">
        <v>897</v>
      </c>
      <c r="H269" s="332" t="s">
        <v>366</v>
      </c>
      <c r="I269" s="345">
        <v>2</v>
      </c>
      <c r="J269" s="346" t="s">
        <v>226</v>
      </c>
      <c r="K269" s="347" t="s">
        <v>564</v>
      </c>
      <c r="L269" s="348">
        <v>44434</v>
      </c>
      <c r="M269" s="349">
        <v>44620</v>
      </c>
      <c r="N269" s="350">
        <v>44629</v>
      </c>
      <c r="O269" s="351">
        <v>100</v>
      </c>
      <c r="P269" s="352">
        <v>1000000</v>
      </c>
      <c r="Q269" s="319" t="s">
        <v>368</v>
      </c>
    </row>
    <row r="270" spans="2:17">
      <c r="B270" s="290">
        <f t="shared" si="13"/>
        <v>246</v>
      </c>
      <c r="C270" s="293" t="s">
        <v>898</v>
      </c>
      <c r="D270" s="331" t="s">
        <v>81</v>
      </c>
      <c r="E270" s="292" t="s">
        <v>877</v>
      </c>
      <c r="F270" s="292" t="s">
        <v>899</v>
      </c>
      <c r="G270" s="292" t="s">
        <v>900</v>
      </c>
      <c r="H270" s="332" t="s">
        <v>366</v>
      </c>
      <c r="I270" s="308">
        <v>2</v>
      </c>
      <c r="J270" s="316" t="s">
        <v>226</v>
      </c>
      <c r="K270" s="310" t="s">
        <v>564</v>
      </c>
      <c r="L270" s="311">
        <v>44434</v>
      </c>
      <c r="M270" s="312">
        <v>44620</v>
      </c>
      <c r="N270" s="313">
        <v>44634</v>
      </c>
      <c r="O270" s="314">
        <v>100</v>
      </c>
      <c r="P270" s="315">
        <v>1000000</v>
      </c>
      <c r="Q270" s="319" t="s">
        <v>368</v>
      </c>
    </row>
    <row r="271" spans="2:17">
      <c r="B271" s="290">
        <f t="shared" si="13"/>
        <v>247</v>
      </c>
      <c r="C271" s="293" t="s">
        <v>901</v>
      </c>
      <c r="D271" s="331" t="s">
        <v>81</v>
      </c>
      <c r="E271" s="292" t="s">
        <v>877</v>
      </c>
      <c r="F271" s="292" t="s">
        <v>902</v>
      </c>
      <c r="G271" s="292" t="s">
        <v>903</v>
      </c>
      <c r="H271" s="332" t="s">
        <v>366</v>
      </c>
      <c r="I271" s="308">
        <v>1</v>
      </c>
      <c r="J271" s="316" t="s">
        <v>226</v>
      </c>
      <c r="K271" s="310" t="s">
        <v>564</v>
      </c>
      <c r="L271" s="311">
        <v>44434</v>
      </c>
      <c r="M271" s="312">
        <v>44287</v>
      </c>
      <c r="N271" s="313">
        <v>44676</v>
      </c>
      <c r="O271" s="314">
        <v>100</v>
      </c>
      <c r="P271" s="315">
        <v>1000000</v>
      </c>
      <c r="Q271" s="319" t="s">
        <v>368</v>
      </c>
    </row>
    <row r="272" spans="2:17">
      <c r="B272" s="290">
        <f t="shared" si="13"/>
        <v>248</v>
      </c>
      <c r="C272" s="293" t="s">
        <v>904</v>
      </c>
      <c r="D272" s="331" t="s">
        <v>81</v>
      </c>
      <c r="E272" s="292" t="s">
        <v>877</v>
      </c>
      <c r="F272" s="292" t="s">
        <v>905</v>
      </c>
      <c r="G272" s="292" t="s">
        <v>906</v>
      </c>
      <c r="H272" s="332" t="s">
        <v>366</v>
      </c>
      <c r="I272" s="308">
        <v>2</v>
      </c>
      <c r="J272" s="316" t="s">
        <v>226</v>
      </c>
      <c r="K272" s="310" t="s">
        <v>564</v>
      </c>
      <c r="L272" s="311">
        <v>44434</v>
      </c>
      <c r="M272" s="312">
        <v>44620</v>
      </c>
      <c r="N272" s="313">
        <v>44649</v>
      </c>
      <c r="O272" s="314">
        <v>100</v>
      </c>
      <c r="P272" s="315">
        <v>1000000</v>
      </c>
      <c r="Q272" s="319" t="s">
        <v>368</v>
      </c>
    </row>
    <row r="273" spans="2:17">
      <c r="B273" s="290">
        <f t="shared" si="13"/>
        <v>249</v>
      </c>
      <c r="C273" s="293" t="s">
        <v>907</v>
      </c>
      <c r="D273" s="331" t="s">
        <v>81</v>
      </c>
      <c r="E273" s="292" t="s">
        <v>877</v>
      </c>
      <c r="F273" s="292" t="s">
        <v>908</v>
      </c>
      <c r="G273" s="292" t="s">
        <v>909</v>
      </c>
      <c r="H273" s="332" t="s">
        <v>366</v>
      </c>
      <c r="I273" s="308">
        <v>2</v>
      </c>
      <c r="J273" s="316" t="s">
        <v>226</v>
      </c>
      <c r="K273" s="310" t="s">
        <v>564</v>
      </c>
      <c r="L273" s="311">
        <v>44434</v>
      </c>
      <c r="M273" s="312">
        <v>44620</v>
      </c>
      <c r="N273" s="313">
        <v>44649</v>
      </c>
      <c r="O273" s="314">
        <v>100</v>
      </c>
      <c r="P273" s="315">
        <v>1000000</v>
      </c>
      <c r="Q273" s="319" t="s">
        <v>368</v>
      </c>
    </row>
    <row r="274" spans="2:17">
      <c r="B274" s="290">
        <f t="shared" si="13"/>
        <v>250</v>
      </c>
      <c r="C274" s="293" t="s">
        <v>910</v>
      </c>
      <c r="D274" s="331" t="s">
        <v>81</v>
      </c>
      <c r="E274" s="292" t="s">
        <v>877</v>
      </c>
      <c r="F274" s="292" t="s">
        <v>911</v>
      </c>
      <c r="G274" s="292" t="s">
        <v>912</v>
      </c>
      <c r="H274" s="332" t="s">
        <v>366</v>
      </c>
      <c r="I274" s="308">
        <v>1</v>
      </c>
      <c r="J274" s="316" t="s">
        <v>226</v>
      </c>
      <c r="K274" s="310" t="s">
        <v>564</v>
      </c>
      <c r="L274" s="311">
        <v>44434</v>
      </c>
      <c r="M274" s="312">
        <v>44620</v>
      </c>
      <c r="N274" s="313">
        <v>44683</v>
      </c>
      <c r="O274" s="314">
        <v>100</v>
      </c>
      <c r="P274" s="315">
        <v>1000000</v>
      </c>
      <c r="Q274" s="319" t="s">
        <v>368</v>
      </c>
    </row>
    <row r="275" spans="2:17">
      <c r="B275" s="290">
        <f t="shared" si="13"/>
        <v>251</v>
      </c>
      <c r="C275" s="293" t="s">
        <v>913</v>
      </c>
      <c r="D275" s="331" t="s">
        <v>81</v>
      </c>
      <c r="E275" s="292" t="s">
        <v>877</v>
      </c>
      <c r="F275" s="292" t="s">
        <v>914</v>
      </c>
      <c r="G275" s="292" t="s">
        <v>915</v>
      </c>
      <c r="H275" s="332" t="s">
        <v>366</v>
      </c>
      <c r="I275" s="308">
        <v>2</v>
      </c>
      <c r="J275" s="316" t="s">
        <v>226</v>
      </c>
      <c r="K275" s="310" t="s">
        <v>564</v>
      </c>
      <c r="L275" s="311">
        <v>44434</v>
      </c>
      <c r="M275" s="312">
        <v>44620</v>
      </c>
      <c r="N275" s="313">
        <v>44649</v>
      </c>
      <c r="O275" s="314">
        <v>100</v>
      </c>
      <c r="P275" s="315">
        <v>1000000</v>
      </c>
      <c r="Q275" s="319" t="s">
        <v>368</v>
      </c>
    </row>
    <row r="276" spans="2:17">
      <c r="B276" s="290">
        <f t="shared" si="13"/>
        <v>252</v>
      </c>
      <c r="C276" s="293" t="s">
        <v>916</v>
      </c>
      <c r="D276" s="292" t="s">
        <v>81</v>
      </c>
      <c r="E276" s="292" t="s">
        <v>877</v>
      </c>
      <c r="F276" s="292" t="s">
        <v>917</v>
      </c>
      <c r="G276" s="292" t="s">
        <v>918</v>
      </c>
      <c r="H276" s="291" t="s">
        <v>366</v>
      </c>
      <c r="I276" s="308">
        <v>4</v>
      </c>
      <c r="J276" s="316" t="s">
        <v>226</v>
      </c>
      <c r="K276" s="310" t="s">
        <v>564</v>
      </c>
      <c r="L276" s="311">
        <v>44434</v>
      </c>
      <c r="M276" s="312">
        <v>44603</v>
      </c>
      <c r="N276" s="313">
        <v>44649</v>
      </c>
      <c r="O276" s="314">
        <v>100</v>
      </c>
      <c r="P276" s="315">
        <v>1000000</v>
      </c>
      <c r="Q276" s="319" t="s">
        <v>368</v>
      </c>
    </row>
    <row r="277" spans="2:17">
      <c r="B277" s="290">
        <f t="shared" si="13"/>
        <v>253</v>
      </c>
      <c r="C277" s="293" t="s">
        <v>919</v>
      </c>
      <c r="D277" s="292" t="s">
        <v>81</v>
      </c>
      <c r="E277" s="292" t="s">
        <v>877</v>
      </c>
      <c r="F277" s="292" t="s">
        <v>920</v>
      </c>
      <c r="G277" s="292" t="s">
        <v>921</v>
      </c>
      <c r="H277" s="291" t="s">
        <v>366</v>
      </c>
      <c r="I277" s="308">
        <v>4</v>
      </c>
      <c r="J277" s="316" t="s">
        <v>226</v>
      </c>
      <c r="K277" s="310" t="s">
        <v>564</v>
      </c>
      <c r="L277" s="311">
        <v>44434</v>
      </c>
      <c r="M277" s="312">
        <v>44620</v>
      </c>
      <c r="N277" s="313">
        <v>44649</v>
      </c>
      <c r="O277" s="314">
        <v>100</v>
      </c>
      <c r="P277" s="315">
        <v>1000000</v>
      </c>
      <c r="Q277" s="319" t="s">
        <v>368</v>
      </c>
    </row>
    <row r="278" spans="2:17">
      <c r="B278" s="290">
        <f t="shared" si="13"/>
        <v>254</v>
      </c>
      <c r="C278" s="293" t="s">
        <v>922</v>
      </c>
      <c r="D278" s="292" t="s">
        <v>81</v>
      </c>
      <c r="E278" s="292" t="s">
        <v>877</v>
      </c>
      <c r="F278" s="292" t="s">
        <v>923</v>
      </c>
      <c r="G278" s="292" t="s">
        <v>924</v>
      </c>
      <c r="H278" s="291" t="s">
        <v>366</v>
      </c>
      <c r="I278" s="308">
        <v>2</v>
      </c>
      <c r="J278" s="316" t="s">
        <v>226</v>
      </c>
      <c r="K278" s="310" t="s">
        <v>564</v>
      </c>
      <c r="L278" s="311">
        <v>44434</v>
      </c>
      <c r="M278" s="312">
        <v>44287</v>
      </c>
      <c r="N278" s="313">
        <v>44676</v>
      </c>
      <c r="O278" s="314">
        <v>100</v>
      </c>
      <c r="P278" s="315">
        <v>1000000</v>
      </c>
      <c r="Q278" s="319" t="s">
        <v>368</v>
      </c>
    </row>
    <row r="279" spans="2:17">
      <c r="B279" s="290">
        <f t="shared" si="13"/>
        <v>255</v>
      </c>
      <c r="C279" s="293" t="s">
        <v>925</v>
      </c>
      <c r="D279" s="292" t="s">
        <v>81</v>
      </c>
      <c r="E279" s="292" t="s">
        <v>877</v>
      </c>
      <c r="F279" s="292" t="s">
        <v>926</v>
      </c>
      <c r="G279" s="292" t="s">
        <v>927</v>
      </c>
      <c r="H279" s="291" t="s">
        <v>366</v>
      </c>
      <c r="I279" s="308">
        <v>4</v>
      </c>
      <c r="J279" s="316" t="s">
        <v>226</v>
      </c>
      <c r="K279" s="310" t="s">
        <v>564</v>
      </c>
      <c r="L279" s="311">
        <v>44434</v>
      </c>
      <c r="M279" s="312">
        <v>44287</v>
      </c>
      <c r="N279" s="313">
        <v>44676</v>
      </c>
      <c r="O279" s="314">
        <v>100</v>
      </c>
      <c r="P279" s="315">
        <v>1000000</v>
      </c>
      <c r="Q279" s="319" t="s">
        <v>368</v>
      </c>
    </row>
    <row r="280" spans="2:17">
      <c r="B280" s="290">
        <f t="shared" si="13"/>
        <v>256</v>
      </c>
      <c r="C280" s="293" t="s">
        <v>928</v>
      </c>
      <c r="D280" s="292" t="s">
        <v>81</v>
      </c>
      <c r="E280" s="292" t="s">
        <v>877</v>
      </c>
      <c r="F280" s="292" t="s">
        <v>929</v>
      </c>
      <c r="G280" s="292" t="s">
        <v>930</v>
      </c>
      <c r="H280" s="291" t="s">
        <v>366</v>
      </c>
      <c r="I280" s="308">
        <v>4</v>
      </c>
      <c r="J280" s="316" t="s">
        <v>226</v>
      </c>
      <c r="K280" s="310" t="s">
        <v>564</v>
      </c>
      <c r="L280" s="311">
        <v>44434</v>
      </c>
      <c r="M280" s="312">
        <v>44603</v>
      </c>
      <c r="N280" s="313">
        <v>44649</v>
      </c>
      <c r="O280" s="314">
        <v>100</v>
      </c>
      <c r="P280" s="315">
        <v>1000000</v>
      </c>
      <c r="Q280" s="319" t="s">
        <v>368</v>
      </c>
    </row>
    <row r="281" spans="2:17">
      <c r="B281" s="290">
        <f t="shared" si="13"/>
        <v>257</v>
      </c>
      <c r="C281" s="293" t="s">
        <v>931</v>
      </c>
      <c r="D281" s="292" t="s">
        <v>81</v>
      </c>
      <c r="E281" s="292" t="s">
        <v>932</v>
      </c>
      <c r="F281" s="292" t="s">
        <v>933</v>
      </c>
      <c r="G281" s="292" t="s">
        <v>934</v>
      </c>
      <c r="H281" s="291" t="s">
        <v>366</v>
      </c>
      <c r="I281" s="308">
        <v>2</v>
      </c>
      <c r="J281" s="316" t="s">
        <v>226</v>
      </c>
      <c r="K281" s="310" t="s">
        <v>564</v>
      </c>
      <c r="L281" s="311">
        <v>44481</v>
      </c>
      <c r="M281" s="312">
        <v>44547</v>
      </c>
      <c r="N281" s="313">
        <v>44705</v>
      </c>
      <c r="O281" s="314">
        <v>100</v>
      </c>
      <c r="P281" s="315">
        <v>1000000</v>
      </c>
      <c r="Q281" s="319" t="s">
        <v>368</v>
      </c>
    </row>
    <row r="282" spans="2:17">
      <c r="B282" s="290">
        <f t="shared" ref="B282:B297" si="15">B281+1</f>
        <v>258</v>
      </c>
      <c r="C282" s="293" t="s">
        <v>935</v>
      </c>
      <c r="D282" s="292" t="s">
        <v>81</v>
      </c>
      <c r="E282" s="292" t="s">
        <v>932</v>
      </c>
      <c r="F282" s="292" t="s">
        <v>933</v>
      </c>
      <c r="G282" s="292" t="s">
        <v>934</v>
      </c>
      <c r="H282" s="291" t="s">
        <v>427</v>
      </c>
      <c r="I282" s="308">
        <v>2</v>
      </c>
      <c r="J282" s="316" t="s">
        <v>226</v>
      </c>
      <c r="K282" s="310" t="s">
        <v>564</v>
      </c>
      <c r="L282" s="311">
        <v>44211</v>
      </c>
      <c r="M282" s="312">
        <v>44287</v>
      </c>
      <c r="N282" s="313">
        <v>44676</v>
      </c>
      <c r="O282" s="314">
        <v>100</v>
      </c>
      <c r="P282" s="315">
        <v>1000000</v>
      </c>
      <c r="Q282" s="319" t="s">
        <v>368</v>
      </c>
    </row>
    <row r="283" spans="2:17">
      <c r="B283" s="290">
        <f t="shared" si="15"/>
        <v>259</v>
      </c>
      <c r="C283" s="293" t="s">
        <v>936</v>
      </c>
      <c r="D283" s="292" t="s">
        <v>81</v>
      </c>
      <c r="E283" s="292" t="s">
        <v>937</v>
      </c>
      <c r="F283" s="292" t="s">
        <v>938</v>
      </c>
      <c r="G283" s="292" t="s">
        <v>939</v>
      </c>
      <c r="H283" s="291" t="s">
        <v>461</v>
      </c>
      <c r="I283" s="308">
        <v>1</v>
      </c>
      <c r="J283" s="316" t="s">
        <v>233</v>
      </c>
      <c r="K283" s="310" t="s">
        <v>850</v>
      </c>
      <c r="L283" s="311">
        <v>44649</v>
      </c>
      <c r="M283" s="312">
        <v>44695</v>
      </c>
      <c r="N283" s="313">
        <v>44765</v>
      </c>
      <c r="O283" s="314">
        <v>100</v>
      </c>
      <c r="P283" s="315">
        <v>1000000</v>
      </c>
      <c r="Q283" s="319" t="s">
        <v>368</v>
      </c>
    </row>
    <row r="284" spans="2:17">
      <c r="B284" s="290">
        <f t="shared" si="15"/>
        <v>260</v>
      </c>
      <c r="C284" s="293" t="s">
        <v>940</v>
      </c>
      <c r="D284" s="292" t="s">
        <v>81</v>
      </c>
      <c r="E284" s="292" t="s">
        <v>937</v>
      </c>
      <c r="F284" s="292" t="s">
        <v>941</v>
      </c>
      <c r="G284" s="292" t="s">
        <v>942</v>
      </c>
      <c r="H284" s="291" t="s">
        <v>693</v>
      </c>
      <c r="I284" s="308">
        <v>4</v>
      </c>
      <c r="J284" s="316" t="s">
        <v>233</v>
      </c>
      <c r="K284" s="310" t="s">
        <v>850</v>
      </c>
      <c r="L284" s="311">
        <v>44649</v>
      </c>
      <c r="M284" s="312">
        <v>44695</v>
      </c>
      <c r="N284" s="313">
        <v>44765</v>
      </c>
      <c r="O284" s="314">
        <v>100</v>
      </c>
      <c r="P284" s="315">
        <v>1000000</v>
      </c>
      <c r="Q284" s="319" t="s">
        <v>368</v>
      </c>
    </row>
    <row r="285" spans="2:17">
      <c r="B285" s="290">
        <f t="shared" si="15"/>
        <v>261</v>
      </c>
      <c r="C285" s="293" t="s">
        <v>943</v>
      </c>
      <c r="D285" s="292" t="s">
        <v>81</v>
      </c>
      <c r="E285" s="292" t="s">
        <v>937</v>
      </c>
      <c r="F285" s="292" t="s">
        <v>944</v>
      </c>
      <c r="G285" s="292" t="s">
        <v>945</v>
      </c>
      <c r="H285" s="291" t="s">
        <v>693</v>
      </c>
      <c r="I285" s="308">
        <v>2</v>
      </c>
      <c r="J285" s="316" t="s">
        <v>233</v>
      </c>
      <c r="K285" s="310" t="s">
        <v>946</v>
      </c>
      <c r="L285" s="311">
        <v>44649</v>
      </c>
      <c r="M285" s="312">
        <v>44695</v>
      </c>
      <c r="N285" s="313">
        <v>44765</v>
      </c>
      <c r="O285" s="314">
        <v>100</v>
      </c>
      <c r="P285" s="315">
        <v>1000000</v>
      </c>
      <c r="Q285" s="319" t="s">
        <v>368</v>
      </c>
    </row>
    <row r="286" spans="2:17">
      <c r="B286" s="290">
        <f t="shared" si="15"/>
        <v>262</v>
      </c>
      <c r="C286" s="293" t="s">
        <v>947</v>
      </c>
      <c r="D286" s="292" t="s">
        <v>81</v>
      </c>
      <c r="E286" s="292" t="s">
        <v>937</v>
      </c>
      <c r="F286" s="292" t="s">
        <v>948</v>
      </c>
      <c r="G286" s="292" t="s">
        <v>949</v>
      </c>
      <c r="H286" s="291" t="s">
        <v>427</v>
      </c>
      <c r="I286" s="308">
        <v>2</v>
      </c>
      <c r="J286" s="316" t="s">
        <v>233</v>
      </c>
      <c r="K286" s="310" t="s">
        <v>564</v>
      </c>
      <c r="L286" s="311">
        <v>44649</v>
      </c>
      <c r="M286" s="312">
        <v>44702</v>
      </c>
      <c r="N286" s="313">
        <v>44765</v>
      </c>
      <c r="O286" s="314">
        <v>100</v>
      </c>
      <c r="P286" s="315">
        <v>1000000</v>
      </c>
      <c r="Q286" s="319" t="s">
        <v>368</v>
      </c>
    </row>
    <row r="287" spans="2:17">
      <c r="B287" s="290">
        <f t="shared" si="15"/>
        <v>263</v>
      </c>
      <c r="C287" s="293" t="s">
        <v>950</v>
      </c>
      <c r="D287" s="292" t="s">
        <v>81</v>
      </c>
      <c r="E287" s="292" t="s">
        <v>937</v>
      </c>
      <c r="F287" s="292" t="s">
        <v>951</v>
      </c>
      <c r="G287" s="292" t="s">
        <v>952</v>
      </c>
      <c r="H287" s="291" t="s">
        <v>467</v>
      </c>
      <c r="I287" s="308">
        <v>4</v>
      </c>
      <c r="J287" s="316" t="s">
        <v>233</v>
      </c>
      <c r="K287" s="310" t="s">
        <v>564</v>
      </c>
      <c r="L287" s="311">
        <v>44649</v>
      </c>
      <c r="M287" s="312">
        <v>44708</v>
      </c>
      <c r="N287" s="313">
        <v>44765</v>
      </c>
      <c r="O287" s="314">
        <v>100</v>
      </c>
      <c r="P287" s="315">
        <v>1000000</v>
      </c>
      <c r="Q287" s="319" t="s">
        <v>368</v>
      </c>
    </row>
    <row r="288" spans="2:17">
      <c r="B288" s="290">
        <f t="shared" si="15"/>
        <v>264</v>
      </c>
      <c r="C288" s="291" t="s">
        <v>953</v>
      </c>
      <c r="D288" s="292" t="s">
        <v>107</v>
      </c>
      <c r="E288" s="292" t="s">
        <v>954</v>
      </c>
      <c r="F288" s="292" t="s">
        <v>955</v>
      </c>
      <c r="G288" s="292" t="s">
        <v>956</v>
      </c>
      <c r="H288" s="291" t="s">
        <v>957</v>
      </c>
      <c r="I288" s="308">
        <v>2</v>
      </c>
      <c r="J288" s="309" t="s">
        <v>233</v>
      </c>
      <c r="K288" s="310" t="s">
        <v>391</v>
      </c>
      <c r="L288" s="311">
        <v>42751</v>
      </c>
      <c r="M288" s="312">
        <v>42751</v>
      </c>
      <c r="N288" s="313">
        <v>43174</v>
      </c>
      <c r="O288" s="314">
        <v>0</v>
      </c>
      <c r="P288" s="315">
        <v>1000000</v>
      </c>
      <c r="Q288" s="319" t="str">
        <f>IF(AE288=$AE$3,"DEVELOPMENT",IF(AE288&lt;P288,"MASS PRO","RUNNING OGS"))</f>
        <v>DEVELOPMENT</v>
      </c>
    </row>
    <row r="289" spans="2:17">
      <c r="B289" s="290">
        <f t="shared" si="15"/>
        <v>265</v>
      </c>
      <c r="C289" s="293" t="s">
        <v>958</v>
      </c>
      <c r="D289" s="292" t="s">
        <v>107</v>
      </c>
      <c r="E289" s="292" t="s">
        <v>954</v>
      </c>
      <c r="F289" s="292" t="s">
        <v>955</v>
      </c>
      <c r="G289" s="292" t="s">
        <v>956</v>
      </c>
      <c r="H289" s="291" t="s">
        <v>959</v>
      </c>
      <c r="I289" s="308">
        <v>2</v>
      </c>
      <c r="J289" s="316" t="s">
        <v>233</v>
      </c>
      <c r="K289" s="310" t="s">
        <v>391</v>
      </c>
      <c r="L289" s="311">
        <v>44075</v>
      </c>
      <c r="M289" s="312">
        <v>44075</v>
      </c>
      <c r="N289" s="313">
        <v>44277</v>
      </c>
      <c r="O289" s="314">
        <v>0</v>
      </c>
      <c r="P289" s="315">
        <v>1000000</v>
      </c>
      <c r="Q289" s="319" t="str">
        <f>IF(AE289=$AE$3,"DEVELOPMENT",IF(AE289&lt;P289,"MASS PRO","RUNNING OGS"))</f>
        <v>DEVELOPMENT</v>
      </c>
    </row>
    <row r="290" spans="2:17">
      <c r="B290" s="290">
        <f t="shared" si="15"/>
        <v>266</v>
      </c>
      <c r="C290" s="293" t="s">
        <v>960</v>
      </c>
      <c r="D290" s="292" t="s">
        <v>127</v>
      </c>
      <c r="E290" s="292" t="s">
        <v>961</v>
      </c>
      <c r="F290" s="292" t="s">
        <v>962</v>
      </c>
      <c r="G290" s="292" t="s">
        <v>963</v>
      </c>
      <c r="H290" s="291"/>
      <c r="I290" s="308">
        <v>1</v>
      </c>
      <c r="J290" s="316" t="s">
        <v>233</v>
      </c>
      <c r="K290" s="310" t="s">
        <v>964</v>
      </c>
      <c r="L290" s="311">
        <v>44833</v>
      </c>
      <c r="M290" s="312"/>
      <c r="N290" s="313"/>
      <c r="O290" s="314"/>
      <c r="P290" s="315">
        <v>500000</v>
      </c>
      <c r="Q290" s="319" t="s">
        <v>320</v>
      </c>
    </row>
    <row r="291" spans="2:17">
      <c r="B291" s="290">
        <f t="shared" si="15"/>
        <v>267</v>
      </c>
      <c r="C291" s="293" t="s">
        <v>965</v>
      </c>
      <c r="D291" s="292" t="s">
        <v>127</v>
      </c>
      <c r="E291" s="292" t="s">
        <v>961</v>
      </c>
      <c r="F291" s="292" t="s">
        <v>966</v>
      </c>
      <c r="G291" s="292" t="s">
        <v>967</v>
      </c>
      <c r="H291" s="291"/>
      <c r="I291" s="308">
        <v>1</v>
      </c>
      <c r="J291" s="316" t="s">
        <v>233</v>
      </c>
      <c r="K291" s="310" t="s">
        <v>964</v>
      </c>
      <c r="L291" s="311">
        <v>44833</v>
      </c>
      <c r="M291" s="312"/>
      <c r="N291" s="313"/>
      <c r="O291" s="314"/>
      <c r="P291" s="315">
        <v>500000</v>
      </c>
      <c r="Q291" s="319" t="s">
        <v>320</v>
      </c>
    </row>
    <row r="292" spans="2:17">
      <c r="B292" s="290">
        <f t="shared" si="15"/>
        <v>268</v>
      </c>
      <c r="C292" s="293" t="s">
        <v>968</v>
      </c>
      <c r="D292" s="292" t="s">
        <v>127</v>
      </c>
      <c r="E292" s="292" t="s">
        <v>961</v>
      </c>
      <c r="F292" s="292" t="s">
        <v>969</v>
      </c>
      <c r="G292" s="292" t="s">
        <v>970</v>
      </c>
      <c r="H292" s="291"/>
      <c r="I292" s="308">
        <v>1</v>
      </c>
      <c r="J292" s="316" t="s">
        <v>226</v>
      </c>
      <c r="K292" s="310" t="s">
        <v>964</v>
      </c>
      <c r="L292" s="311">
        <v>44826</v>
      </c>
      <c r="M292" s="312"/>
      <c r="N292" s="313"/>
      <c r="O292" s="314"/>
      <c r="P292" s="315">
        <v>500000</v>
      </c>
      <c r="Q292" s="319" t="s">
        <v>320</v>
      </c>
    </row>
    <row r="293" spans="2:17">
      <c r="B293" s="290">
        <f t="shared" si="15"/>
        <v>269</v>
      </c>
      <c r="C293" s="293" t="s">
        <v>971</v>
      </c>
      <c r="D293" s="292" t="s">
        <v>127</v>
      </c>
      <c r="E293" s="292" t="s">
        <v>961</v>
      </c>
      <c r="F293" s="292" t="s">
        <v>972</v>
      </c>
      <c r="G293" s="292" t="s">
        <v>973</v>
      </c>
      <c r="H293" s="291"/>
      <c r="I293" s="308">
        <v>1</v>
      </c>
      <c r="J293" s="316" t="s">
        <v>226</v>
      </c>
      <c r="K293" s="310" t="s">
        <v>964</v>
      </c>
      <c r="L293" s="311">
        <v>44826</v>
      </c>
      <c r="M293" s="312"/>
      <c r="N293" s="313"/>
      <c r="O293" s="314"/>
      <c r="P293" s="315">
        <v>500000</v>
      </c>
      <c r="Q293" s="319" t="s">
        <v>320</v>
      </c>
    </row>
    <row r="294" spans="2:17">
      <c r="B294" s="290">
        <f t="shared" si="15"/>
        <v>270</v>
      </c>
      <c r="C294" s="293" t="s">
        <v>974</v>
      </c>
      <c r="D294" s="292" t="s">
        <v>127</v>
      </c>
      <c r="E294" s="292" t="s">
        <v>961</v>
      </c>
      <c r="F294" s="292" t="s">
        <v>975</v>
      </c>
      <c r="G294" s="292" t="s">
        <v>976</v>
      </c>
      <c r="H294" s="291"/>
      <c r="I294" s="308">
        <v>1</v>
      </c>
      <c r="J294" s="316" t="s">
        <v>226</v>
      </c>
      <c r="K294" s="310" t="s">
        <v>964</v>
      </c>
      <c r="L294" s="311">
        <v>44839</v>
      </c>
      <c r="M294" s="312"/>
      <c r="N294" s="313"/>
      <c r="O294" s="314"/>
      <c r="P294" s="315">
        <v>500000</v>
      </c>
      <c r="Q294" s="319" t="s">
        <v>320</v>
      </c>
    </row>
    <row r="295" spans="2:17">
      <c r="B295" s="290">
        <f t="shared" si="15"/>
        <v>271</v>
      </c>
      <c r="C295" s="293" t="s">
        <v>977</v>
      </c>
      <c r="D295" s="292" t="s">
        <v>127</v>
      </c>
      <c r="E295" s="292" t="s">
        <v>961</v>
      </c>
      <c r="F295" s="292" t="s">
        <v>978</v>
      </c>
      <c r="G295" s="292" t="s">
        <v>979</v>
      </c>
      <c r="H295" s="291"/>
      <c r="I295" s="308">
        <v>1</v>
      </c>
      <c r="J295" s="316" t="s">
        <v>226</v>
      </c>
      <c r="K295" s="310" t="s">
        <v>964</v>
      </c>
      <c r="L295" s="311">
        <v>44839</v>
      </c>
      <c r="M295" s="312"/>
      <c r="N295" s="313"/>
      <c r="O295" s="314"/>
      <c r="P295" s="315">
        <v>500000</v>
      </c>
      <c r="Q295" s="319" t="s">
        <v>320</v>
      </c>
    </row>
    <row r="296" spans="2:17">
      <c r="B296" s="290">
        <f t="shared" si="15"/>
        <v>272</v>
      </c>
      <c r="C296" s="293" t="s">
        <v>980</v>
      </c>
      <c r="D296" s="292" t="s">
        <v>127</v>
      </c>
      <c r="E296" s="292" t="s">
        <v>961</v>
      </c>
      <c r="F296" s="292" t="s">
        <v>981</v>
      </c>
      <c r="G296" s="292" t="s">
        <v>982</v>
      </c>
      <c r="H296" s="291"/>
      <c r="I296" s="308">
        <v>1</v>
      </c>
      <c r="J296" s="316" t="s">
        <v>233</v>
      </c>
      <c r="K296" s="310" t="s">
        <v>964</v>
      </c>
      <c r="L296" s="311">
        <v>44839</v>
      </c>
      <c r="M296" s="312"/>
      <c r="N296" s="313"/>
      <c r="O296" s="314"/>
      <c r="P296" s="315">
        <v>500000</v>
      </c>
      <c r="Q296" s="319" t="s">
        <v>320</v>
      </c>
    </row>
    <row r="297" spans="2:17">
      <c r="B297" s="290">
        <f t="shared" si="15"/>
        <v>273</v>
      </c>
      <c r="C297" s="293" t="s">
        <v>983</v>
      </c>
      <c r="D297" s="292" t="s">
        <v>127</v>
      </c>
      <c r="E297" s="292" t="s">
        <v>961</v>
      </c>
      <c r="F297" s="292" t="s">
        <v>984</v>
      </c>
      <c r="G297" s="292" t="s">
        <v>985</v>
      </c>
      <c r="H297" s="291"/>
      <c r="I297" s="308">
        <v>1</v>
      </c>
      <c r="J297" s="316" t="s">
        <v>233</v>
      </c>
      <c r="K297" s="310" t="s">
        <v>964</v>
      </c>
      <c r="L297" s="311">
        <v>44839</v>
      </c>
      <c r="M297" s="312"/>
      <c r="N297" s="313"/>
      <c r="O297" s="314"/>
      <c r="P297" s="315">
        <v>500000</v>
      </c>
      <c r="Q297" s="319" t="s">
        <v>320</v>
      </c>
    </row>
    <row r="298" spans="2:17">
      <c r="B298" s="290">
        <f>B296+1</f>
        <v>273</v>
      </c>
      <c r="C298" s="293" t="s">
        <v>986</v>
      </c>
      <c r="D298" s="292" t="s">
        <v>127</v>
      </c>
      <c r="E298" s="292" t="s">
        <v>987</v>
      </c>
      <c r="F298" s="292" t="s">
        <v>988</v>
      </c>
      <c r="G298" s="292" t="s">
        <v>989</v>
      </c>
      <c r="H298" s="291"/>
      <c r="I298" s="308">
        <v>1</v>
      </c>
      <c r="J298" s="316" t="s">
        <v>233</v>
      </c>
      <c r="K298" s="310" t="s">
        <v>990</v>
      </c>
      <c r="L298" s="311">
        <v>44008</v>
      </c>
      <c r="M298" s="312">
        <v>44194</v>
      </c>
      <c r="N298" s="313">
        <v>44223</v>
      </c>
      <c r="O298" s="314">
        <v>100</v>
      </c>
      <c r="P298" s="315">
        <v>500000</v>
      </c>
      <c r="Q298" s="319" t="str">
        <f t="shared" ref="Q298:Q323" si="16">IF(AE298=$AE$3,"DEVELOPMENT",IF(AE298&lt;P298,"MASS PRO","RUNNING OGS"))</f>
        <v>DEVELOPMENT</v>
      </c>
    </row>
    <row r="299" spans="2:17">
      <c r="B299" s="290">
        <f t="shared" ref="B299:B321" si="17">B298+1</f>
        <v>274</v>
      </c>
      <c r="C299" s="293" t="s">
        <v>991</v>
      </c>
      <c r="D299" s="292" t="s">
        <v>127</v>
      </c>
      <c r="E299" s="292" t="s">
        <v>987</v>
      </c>
      <c r="F299" s="292" t="s">
        <v>992</v>
      </c>
      <c r="G299" s="292" t="s">
        <v>993</v>
      </c>
      <c r="H299" s="291"/>
      <c r="I299" s="308">
        <v>1</v>
      </c>
      <c r="J299" s="316" t="s">
        <v>233</v>
      </c>
      <c r="K299" s="310" t="s">
        <v>990</v>
      </c>
      <c r="L299" s="311">
        <v>44008</v>
      </c>
      <c r="M299" s="312">
        <v>44194</v>
      </c>
      <c r="N299" s="313">
        <v>44223</v>
      </c>
      <c r="O299" s="314">
        <v>100</v>
      </c>
      <c r="P299" s="315">
        <v>500000</v>
      </c>
      <c r="Q299" s="319" t="str">
        <f t="shared" si="16"/>
        <v>DEVELOPMENT</v>
      </c>
    </row>
    <row r="300" spans="2:17">
      <c r="B300" s="290">
        <f t="shared" si="17"/>
        <v>275</v>
      </c>
      <c r="C300" s="293" t="s">
        <v>994</v>
      </c>
      <c r="D300" s="292" t="s">
        <v>127</v>
      </c>
      <c r="E300" s="292" t="s">
        <v>987</v>
      </c>
      <c r="F300" s="292" t="s">
        <v>995</v>
      </c>
      <c r="G300" s="292" t="s">
        <v>996</v>
      </c>
      <c r="H300" s="291"/>
      <c r="I300" s="308">
        <v>1</v>
      </c>
      <c r="J300" s="316" t="s">
        <v>233</v>
      </c>
      <c r="K300" s="310" t="s">
        <v>990</v>
      </c>
      <c r="L300" s="311">
        <v>44008</v>
      </c>
      <c r="M300" s="312">
        <v>44194</v>
      </c>
      <c r="N300" s="313">
        <v>44223</v>
      </c>
      <c r="O300" s="314">
        <v>100</v>
      </c>
      <c r="P300" s="315">
        <v>500000</v>
      </c>
      <c r="Q300" s="319" t="str">
        <f t="shared" si="16"/>
        <v>DEVELOPMENT</v>
      </c>
    </row>
    <row r="301" spans="2:17">
      <c r="B301" s="290">
        <f t="shared" si="17"/>
        <v>276</v>
      </c>
      <c r="C301" s="293" t="s">
        <v>997</v>
      </c>
      <c r="D301" s="292" t="s">
        <v>127</v>
      </c>
      <c r="E301" s="292" t="s">
        <v>987</v>
      </c>
      <c r="F301" s="292" t="s">
        <v>998</v>
      </c>
      <c r="G301" s="292" t="s">
        <v>999</v>
      </c>
      <c r="H301" s="291"/>
      <c r="I301" s="308">
        <v>1</v>
      </c>
      <c r="J301" s="316" t="s">
        <v>233</v>
      </c>
      <c r="K301" s="310" t="s">
        <v>990</v>
      </c>
      <c r="L301" s="311">
        <v>44008</v>
      </c>
      <c r="M301" s="312">
        <v>44194</v>
      </c>
      <c r="N301" s="313">
        <v>44223</v>
      </c>
      <c r="O301" s="314">
        <v>100</v>
      </c>
      <c r="P301" s="315">
        <v>500000</v>
      </c>
      <c r="Q301" s="319" t="str">
        <f t="shared" si="16"/>
        <v>DEVELOPMENT</v>
      </c>
    </row>
    <row r="302" spans="2:17">
      <c r="B302" s="290">
        <f t="shared" si="17"/>
        <v>277</v>
      </c>
      <c r="C302" s="293" t="s">
        <v>1000</v>
      </c>
      <c r="D302" s="292" t="s">
        <v>127</v>
      </c>
      <c r="E302" s="292" t="s">
        <v>987</v>
      </c>
      <c r="F302" s="292" t="s">
        <v>1001</v>
      </c>
      <c r="G302" s="292" t="s">
        <v>1002</v>
      </c>
      <c r="H302" s="291"/>
      <c r="I302" s="308">
        <v>1</v>
      </c>
      <c r="J302" s="316" t="s">
        <v>233</v>
      </c>
      <c r="K302" s="310" t="s">
        <v>990</v>
      </c>
      <c r="L302" s="311">
        <v>44008</v>
      </c>
      <c r="M302" s="312">
        <v>44194</v>
      </c>
      <c r="N302" s="313">
        <v>44223</v>
      </c>
      <c r="O302" s="314">
        <v>100</v>
      </c>
      <c r="P302" s="315">
        <v>500000</v>
      </c>
      <c r="Q302" s="319" t="str">
        <f t="shared" si="16"/>
        <v>DEVELOPMENT</v>
      </c>
    </row>
    <row r="303" spans="2:17">
      <c r="B303" s="290">
        <f t="shared" si="17"/>
        <v>278</v>
      </c>
      <c r="C303" s="293" t="s">
        <v>1003</v>
      </c>
      <c r="D303" s="292" t="s">
        <v>127</v>
      </c>
      <c r="E303" s="292" t="s">
        <v>987</v>
      </c>
      <c r="F303" s="292" t="s">
        <v>1004</v>
      </c>
      <c r="G303" s="292" t="s">
        <v>1005</v>
      </c>
      <c r="H303" s="291"/>
      <c r="I303" s="308">
        <v>1</v>
      </c>
      <c r="J303" s="316" t="s">
        <v>233</v>
      </c>
      <c r="K303" s="310" t="s">
        <v>990</v>
      </c>
      <c r="L303" s="311">
        <v>44008</v>
      </c>
      <c r="M303" s="312">
        <v>44194</v>
      </c>
      <c r="N303" s="313">
        <v>44223</v>
      </c>
      <c r="O303" s="314">
        <v>100</v>
      </c>
      <c r="P303" s="315">
        <v>500000</v>
      </c>
      <c r="Q303" s="319" t="str">
        <f t="shared" si="16"/>
        <v>DEVELOPMENT</v>
      </c>
    </row>
    <row r="304" spans="2:17">
      <c r="B304" s="290">
        <f t="shared" si="17"/>
        <v>279</v>
      </c>
      <c r="C304" s="293" t="s">
        <v>1006</v>
      </c>
      <c r="D304" s="292" t="s">
        <v>127</v>
      </c>
      <c r="E304" s="292" t="s">
        <v>987</v>
      </c>
      <c r="F304" s="292" t="s">
        <v>1007</v>
      </c>
      <c r="G304" s="292" t="s">
        <v>1008</v>
      </c>
      <c r="H304" s="291"/>
      <c r="I304" s="308">
        <v>1</v>
      </c>
      <c r="J304" s="316" t="s">
        <v>233</v>
      </c>
      <c r="K304" s="310" t="s">
        <v>990</v>
      </c>
      <c r="L304" s="311">
        <v>44008</v>
      </c>
      <c r="M304" s="312">
        <v>44194</v>
      </c>
      <c r="N304" s="313">
        <v>44223</v>
      </c>
      <c r="O304" s="314">
        <v>100</v>
      </c>
      <c r="P304" s="315">
        <v>500000</v>
      </c>
      <c r="Q304" s="319" t="str">
        <f t="shared" si="16"/>
        <v>DEVELOPMENT</v>
      </c>
    </row>
    <row r="305" spans="2:17">
      <c r="B305" s="290">
        <f t="shared" si="17"/>
        <v>280</v>
      </c>
      <c r="C305" s="293" t="s">
        <v>1009</v>
      </c>
      <c r="D305" s="292" t="s">
        <v>127</v>
      </c>
      <c r="E305" s="292" t="s">
        <v>987</v>
      </c>
      <c r="F305" s="292" t="s">
        <v>1010</v>
      </c>
      <c r="G305" s="292" t="s">
        <v>1011</v>
      </c>
      <c r="H305" s="291"/>
      <c r="I305" s="308">
        <v>1</v>
      </c>
      <c r="J305" s="316" t="s">
        <v>233</v>
      </c>
      <c r="K305" s="310" t="s">
        <v>990</v>
      </c>
      <c r="L305" s="311">
        <v>44008</v>
      </c>
      <c r="M305" s="312">
        <v>44194</v>
      </c>
      <c r="N305" s="313">
        <v>44223</v>
      </c>
      <c r="O305" s="314">
        <v>100</v>
      </c>
      <c r="P305" s="315">
        <v>500000</v>
      </c>
      <c r="Q305" s="319" t="str">
        <f t="shared" si="16"/>
        <v>DEVELOPMENT</v>
      </c>
    </row>
    <row r="306" spans="2:17">
      <c r="B306" s="290">
        <f t="shared" si="17"/>
        <v>281</v>
      </c>
      <c r="C306" s="293" t="s">
        <v>1012</v>
      </c>
      <c r="D306" s="292" t="s">
        <v>127</v>
      </c>
      <c r="E306" s="292" t="s">
        <v>987</v>
      </c>
      <c r="F306" s="292" t="s">
        <v>1013</v>
      </c>
      <c r="G306" s="292" t="s">
        <v>1014</v>
      </c>
      <c r="H306" s="291"/>
      <c r="I306" s="308">
        <v>1</v>
      </c>
      <c r="J306" s="316" t="s">
        <v>233</v>
      </c>
      <c r="K306" s="310" t="s">
        <v>990</v>
      </c>
      <c r="L306" s="311">
        <v>44008</v>
      </c>
      <c r="M306" s="312">
        <v>44194</v>
      </c>
      <c r="N306" s="313">
        <v>44223</v>
      </c>
      <c r="O306" s="314">
        <v>100</v>
      </c>
      <c r="P306" s="315">
        <v>500000</v>
      </c>
      <c r="Q306" s="319" t="str">
        <f t="shared" si="16"/>
        <v>DEVELOPMENT</v>
      </c>
    </row>
    <row r="307" spans="2:17">
      <c r="B307" s="290">
        <f t="shared" si="17"/>
        <v>282</v>
      </c>
      <c r="C307" s="293" t="s">
        <v>1015</v>
      </c>
      <c r="D307" s="292" t="s">
        <v>127</v>
      </c>
      <c r="E307" s="292" t="s">
        <v>987</v>
      </c>
      <c r="F307" s="292" t="s">
        <v>1016</v>
      </c>
      <c r="G307" s="292" t="s">
        <v>1017</v>
      </c>
      <c r="H307" s="291"/>
      <c r="I307" s="308">
        <v>1</v>
      </c>
      <c r="J307" s="316" t="s">
        <v>233</v>
      </c>
      <c r="K307" s="310" t="s">
        <v>990</v>
      </c>
      <c r="L307" s="311">
        <v>44008</v>
      </c>
      <c r="M307" s="312">
        <v>44194</v>
      </c>
      <c r="N307" s="313">
        <v>44223</v>
      </c>
      <c r="O307" s="314">
        <v>100</v>
      </c>
      <c r="P307" s="315">
        <v>500000</v>
      </c>
      <c r="Q307" s="319" t="str">
        <f t="shared" si="16"/>
        <v>DEVELOPMENT</v>
      </c>
    </row>
    <row r="308" spans="2:17">
      <c r="B308" s="290">
        <f t="shared" si="17"/>
        <v>283</v>
      </c>
      <c r="C308" s="293" t="s">
        <v>1018</v>
      </c>
      <c r="D308" s="292" t="s">
        <v>127</v>
      </c>
      <c r="E308" s="292" t="s">
        <v>987</v>
      </c>
      <c r="F308" s="292" t="s">
        <v>1019</v>
      </c>
      <c r="G308" s="292" t="s">
        <v>1020</v>
      </c>
      <c r="H308" s="291"/>
      <c r="I308" s="308">
        <v>1</v>
      </c>
      <c r="J308" s="316" t="s">
        <v>233</v>
      </c>
      <c r="K308" s="310" t="s">
        <v>990</v>
      </c>
      <c r="L308" s="311">
        <v>44008</v>
      </c>
      <c r="M308" s="312">
        <v>44194</v>
      </c>
      <c r="N308" s="313">
        <v>44223</v>
      </c>
      <c r="O308" s="314">
        <v>100</v>
      </c>
      <c r="P308" s="315">
        <v>500000</v>
      </c>
      <c r="Q308" s="319" t="str">
        <f t="shared" si="16"/>
        <v>DEVELOPMENT</v>
      </c>
    </row>
    <row r="309" spans="2:17">
      <c r="B309" s="290">
        <f t="shared" si="17"/>
        <v>284</v>
      </c>
      <c r="C309" s="293" t="s">
        <v>1021</v>
      </c>
      <c r="D309" s="292" t="s">
        <v>127</v>
      </c>
      <c r="E309" s="292" t="s">
        <v>987</v>
      </c>
      <c r="F309" s="292" t="s">
        <v>1022</v>
      </c>
      <c r="G309" s="292" t="s">
        <v>1023</v>
      </c>
      <c r="H309" s="291"/>
      <c r="I309" s="308">
        <v>1</v>
      </c>
      <c r="J309" s="316" t="s">
        <v>233</v>
      </c>
      <c r="K309" s="310" t="s">
        <v>990</v>
      </c>
      <c r="L309" s="311">
        <v>44008</v>
      </c>
      <c r="M309" s="312">
        <v>44194</v>
      </c>
      <c r="N309" s="313">
        <v>44223</v>
      </c>
      <c r="O309" s="314">
        <v>100</v>
      </c>
      <c r="P309" s="315">
        <v>500000</v>
      </c>
      <c r="Q309" s="319" t="str">
        <f t="shared" si="16"/>
        <v>DEVELOPMENT</v>
      </c>
    </row>
    <row r="310" spans="2:17">
      <c r="B310" s="290">
        <f t="shared" si="17"/>
        <v>285</v>
      </c>
      <c r="C310" s="293" t="s">
        <v>1024</v>
      </c>
      <c r="D310" s="292" t="s">
        <v>127</v>
      </c>
      <c r="E310" s="292" t="s">
        <v>987</v>
      </c>
      <c r="F310" s="292" t="s">
        <v>1025</v>
      </c>
      <c r="G310" s="292" t="s">
        <v>1026</v>
      </c>
      <c r="H310" s="291"/>
      <c r="I310" s="308">
        <v>1</v>
      </c>
      <c r="J310" s="316" t="s">
        <v>233</v>
      </c>
      <c r="K310" s="310" t="s">
        <v>990</v>
      </c>
      <c r="L310" s="311">
        <v>44008</v>
      </c>
      <c r="M310" s="312">
        <v>44194</v>
      </c>
      <c r="N310" s="313">
        <v>44223</v>
      </c>
      <c r="O310" s="314">
        <v>100</v>
      </c>
      <c r="P310" s="315">
        <v>500000</v>
      </c>
      <c r="Q310" s="319" t="str">
        <f t="shared" si="16"/>
        <v>DEVELOPMENT</v>
      </c>
    </row>
    <row r="311" spans="2:17">
      <c r="B311" s="326">
        <f t="shared" si="17"/>
        <v>286</v>
      </c>
      <c r="C311" s="327" t="s">
        <v>1027</v>
      </c>
      <c r="D311" s="328" t="s">
        <v>127</v>
      </c>
      <c r="E311" s="328" t="s">
        <v>987</v>
      </c>
      <c r="F311" s="328" t="s">
        <v>1028</v>
      </c>
      <c r="G311" s="328" t="s">
        <v>1029</v>
      </c>
      <c r="H311" s="329"/>
      <c r="I311" s="337">
        <v>16</v>
      </c>
      <c r="J311" s="338" t="s">
        <v>226</v>
      </c>
      <c r="K311" s="339" t="s">
        <v>990</v>
      </c>
      <c r="L311" s="340">
        <v>44008</v>
      </c>
      <c r="M311" s="341">
        <v>44194</v>
      </c>
      <c r="N311" s="342">
        <v>44223</v>
      </c>
      <c r="O311" s="343">
        <v>100</v>
      </c>
      <c r="P311" s="344">
        <v>500000</v>
      </c>
      <c r="Q311" s="353" t="str">
        <f t="shared" si="16"/>
        <v>DEVELOPMENT</v>
      </c>
    </row>
    <row r="312" spans="2:17">
      <c r="B312" s="333">
        <f t="shared" si="17"/>
        <v>287</v>
      </c>
      <c r="C312" s="291" t="s">
        <v>1030</v>
      </c>
      <c r="D312" s="292" t="s">
        <v>127</v>
      </c>
      <c r="E312" s="292" t="s">
        <v>987</v>
      </c>
      <c r="F312" s="292" t="s">
        <v>1031</v>
      </c>
      <c r="G312" s="292" t="s">
        <v>1032</v>
      </c>
      <c r="H312" s="291"/>
      <c r="I312" s="308">
        <v>2</v>
      </c>
      <c r="J312" s="309" t="s">
        <v>233</v>
      </c>
      <c r="K312" s="310" t="s">
        <v>1033</v>
      </c>
      <c r="L312" s="311">
        <v>43406</v>
      </c>
      <c r="M312" s="312">
        <v>43652</v>
      </c>
      <c r="N312" s="313">
        <v>43669</v>
      </c>
      <c r="O312" s="314">
        <v>3250</v>
      </c>
      <c r="P312" s="315">
        <v>500000</v>
      </c>
      <c r="Q312" s="319" t="str">
        <f t="shared" si="16"/>
        <v>DEVELOPMENT</v>
      </c>
    </row>
    <row r="313" spans="2:17">
      <c r="B313" s="290">
        <f t="shared" si="17"/>
        <v>288</v>
      </c>
      <c r="C313" s="291" t="s">
        <v>1034</v>
      </c>
      <c r="D313" s="292" t="s">
        <v>127</v>
      </c>
      <c r="E313" s="292" t="s">
        <v>987</v>
      </c>
      <c r="F313" s="292" t="s">
        <v>1035</v>
      </c>
      <c r="G313" s="292" t="s">
        <v>1036</v>
      </c>
      <c r="H313" s="291"/>
      <c r="I313" s="308">
        <v>2</v>
      </c>
      <c r="J313" s="309" t="s">
        <v>233</v>
      </c>
      <c r="K313" s="310" t="s">
        <v>1033</v>
      </c>
      <c r="L313" s="311">
        <v>43406</v>
      </c>
      <c r="M313" s="312">
        <v>43652</v>
      </c>
      <c r="N313" s="313">
        <v>43669</v>
      </c>
      <c r="O313" s="314">
        <v>6500</v>
      </c>
      <c r="P313" s="315">
        <v>500000</v>
      </c>
      <c r="Q313" s="319" t="str">
        <f t="shared" si="16"/>
        <v>DEVELOPMENT</v>
      </c>
    </row>
    <row r="314" spans="2:17">
      <c r="B314" s="290">
        <f t="shared" si="17"/>
        <v>289</v>
      </c>
      <c r="C314" s="291" t="s">
        <v>1037</v>
      </c>
      <c r="D314" s="292" t="s">
        <v>127</v>
      </c>
      <c r="E314" s="292" t="s">
        <v>987</v>
      </c>
      <c r="F314" s="292" t="s">
        <v>1038</v>
      </c>
      <c r="G314" s="292" t="s">
        <v>1039</v>
      </c>
      <c r="H314" s="291"/>
      <c r="I314" s="308">
        <v>1</v>
      </c>
      <c r="J314" s="309" t="s">
        <v>233</v>
      </c>
      <c r="K314" s="310" t="s">
        <v>1033</v>
      </c>
      <c r="L314" s="311">
        <v>43406</v>
      </c>
      <c r="M314" s="312">
        <v>43652</v>
      </c>
      <c r="N314" s="313">
        <v>43669</v>
      </c>
      <c r="O314" s="314">
        <v>6500</v>
      </c>
      <c r="P314" s="315">
        <v>500000</v>
      </c>
      <c r="Q314" s="319" t="str">
        <f t="shared" si="16"/>
        <v>DEVELOPMENT</v>
      </c>
    </row>
    <row r="315" spans="2:17">
      <c r="B315" s="290">
        <f t="shared" si="17"/>
        <v>290</v>
      </c>
      <c r="C315" s="291" t="s">
        <v>1040</v>
      </c>
      <c r="D315" s="292" t="s">
        <v>127</v>
      </c>
      <c r="E315" s="292" t="s">
        <v>987</v>
      </c>
      <c r="F315" s="292" t="s">
        <v>1041</v>
      </c>
      <c r="G315" s="292" t="s">
        <v>1042</v>
      </c>
      <c r="H315" s="291"/>
      <c r="I315" s="308">
        <v>1</v>
      </c>
      <c r="J315" s="309" t="s">
        <v>233</v>
      </c>
      <c r="K315" s="310" t="s">
        <v>1033</v>
      </c>
      <c r="L315" s="311">
        <v>43406</v>
      </c>
      <c r="M315" s="312">
        <v>43652</v>
      </c>
      <c r="N315" s="313">
        <v>43669</v>
      </c>
      <c r="O315" s="314">
        <v>6500</v>
      </c>
      <c r="P315" s="315">
        <v>500000</v>
      </c>
      <c r="Q315" s="319" t="str">
        <f t="shared" si="16"/>
        <v>DEVELOPMENT</v>
      </c>
    </row>
    <row r="316" spans="2:17">
      <c r="B316" s="290">
        <f t="shared" si="17"/>
        <v>291</v>
      </c>
      <c r="C316" s="291" t="s">
        <v>1043</v>
      </c>
      <c r="D316" s="292" t="s">
        <v>127</v>
      </c>
      <c r="E316" s="292" t="s">
        <v>987</v>
      </c>
      <c r="F316" s="292" t="s">
        <v>1044</v>
      </c>
      <c r="G316" s="292" t="s">
        <v>1045</v>
      </c>
      <c r="H316" s="291"/>
      <c r="I316" s="308">
        <v>1</v>
      </c>
      <c r="J316" s="309" t="s">
        <v>233</v>
      </c>
      <c r="K316" s="310" t="s">
        <v>1033</v>
      </c>
      <c r="L316" s="311">
        <v>43406</v>
      </c>
      <c r="M316" s="312">
        <v>43652</v>
      </c>
      <c r="N316" s="313">
        <v>43669</v>
      </c>
      <c r="O316" s="314">
        <v>6500</v>
      </c>
      <c r="P316" s="315">
        <v>500000</v>
      </c>
      <c r="Q316" s="319" t="str">
        <f t="shared" si="16"/>
        <v>DEVELOPMENT</v>
      </c>
    </row>
    <row r="317" spans="2:17">
      <c r="B317" s="290">
        <f t="shared" si="17"/>
        <v>292</v>
      </c>
      <c r="C317" s="291" t="s">
        <v>1046</v>
      </c>
      <c r="D317" s="292" t="s">
        <v>127</v>
      </c>
      <c r="E317" s="292" t="s">
        <v>987</v>
      </c>
      <c r="F317" s="292" t="s">
        <v>1047</v>
      </c>
      <c r="G317" s="292" t="s">
        <v>1048</v>
      </c>
      <c r="H317" s="291"/>
      <c r="I317" s="308">
        <v>1</v>
      </c>
      <c r="J317" s="309" t="s">
        <v>233</v>
      </c>
      <c r="K317" s="310" t="s">
        <v>1033</v>
      </c>
      <c r="L317" s="311">
        <v>43406</v>
      </c>
      <c r="M317" s="312">
        <v>43652</v>
      </c>
      <c r="N317" s="313">
        <v>43669</v>
      </c>
      <c r="O317" s="314">
        <v>6500</v>
      </c>
      <c r="P317" s="315">
        <v>500000</v>
      </c>
      <c r="Q317" s="319" t="str">
        <f t="shared" si="16"/>
        <v>DEVELOPMENT</v>
      </c>
    </row>
    <row r="318" spans="2:17">
      <c r="B318" s="290">
        <f t="shared" si="17"/>
        <v>293</v>
      </c>
      <c r="C318" s="291" t="s">
        <v>1049</v>
      </c>
      <c r="D318" s="292" t="s">
        <v>127</v>
      </c>
      <c r="E318" s="292" t="s">
        <v>987</v>
      </c>
      <c r="F318" s="292" t="s">
        <v>1050</v>
      </c>
      <c r="G318" s="292" t="s">
        <v>1051</v>
      </c>
      <c r="H318" s="291"/>
      <c r="I318" s="308">
        <v>1</v>
      </c>
      <c r="J318" s="309" t="s">
        <v>233</v>
      </c>
      <c r="K318" s="310" t="s">
        <v>1033</v>
      </c>
      <c r="L318" s="311">
        <v>43406</v>
      </c>
      <c r="M318" s="312">
        <v>43652</v>
      </c>
      <c r="N318" s="313">
        <v>43669</v>
      </c>
      <c r="O318" s="314">
        <v>6500</v>
      </c>
      <c r="P318" s="315">
        <v>500000</v>
      </c>
      <c r="Q318" s="319" t="str">
        <f t="shared" si="16"/>
        <v>DEVELOPMENT</v>
      </c>
    </row>
    <row r="319" spans="2:17">
      <c r="B319" s="290">
        <f t="shared" si="17"/>
        <v>294</v>
      </c>
      <c r="C319" s="291" t="s">
        <v>1052</v>
      </c>
      <c r="D319" s="292" t="s">
        <v>127</v>
      </c>
      <c r="E319" s="292" t="s">
        <v>987</v>
      </c>
      <c r="F319" s="292" t="s">
        <v>1053</v>
      </c>
      <c r="G319" s="292" t="s">
        <v>1054</v>
      </c>
      <c r="H319" s="291"/>
      <c r="I319" s="308">
        <v>8</v>
      </c>
      <c r="J319" s="309" t="s">
        <v>226</v>
      </c>
      <c r="K319" s="310" t="s">
        <v>1033</v>
      </c>
      <c r="L319" s="311">
        <v>43406</v>
      </c>
      <c r="M319" s="312">
        <v>43652</v>
      </c>
      <c r="N319" s="313">
        <v>43669</v>
      </c>
      <c r="O319" s="314">
        <f>6500/4</f>
        <v>1625</v>
      </c>
      <c r="P319" s="315">
        <v>500000</v>
      </c>
      <c r="Q319" s="319" t="str">
        <f t="shared" si="16"/>
        <v>DEVELOPMENT</v>
      </c>
    </row>
    <row r="320" spans="2:17">
      <c r="B320" s="290">
        <f t="shared" si="17"/>
        <v>295</v>
      </c>
      <c r="C320" s="291" t="s">
        <v>1055</v>
      </c>
      <c r="D320" s="292" t="s">
        <v>127</v>
      </c>
      <c r="E320" s="292" t="s">
        <v>987</v>
      </c>
      <c r="F320" s="292" t="s">
        <v>1056</v>
      </c>
      <c r="G320" s="292" t="s">
        <v>1057</v>
      </c>
      <c r="H320" s="291"/>
      <c r="I320" s="308">
        <v>1</v>
      </c>
      <c r="J320" s="309" t="s">
        <v>233</v>
      </c>
      <c r="K320" s="310" t="s">
        <v>1033</v>
      </c>
      <c r="L320" s="311">
        <v>43652</v>
      </c>
      <c r="M320" s="312">
        <v>43652</v>
      </c>
      <c r="N320" s="313">
        <v>43690</v>
      </c>
      <c r="O320" s="314">
        <v>0</v>
      </c>
      <c r="P320" s="315">
        <v>500000</v>
      </c>
      <c r="Q320" s="319" t="str">
        <f t="shared" si="16"/>
        <v>DEVELOPMENT</v>
      </c>
    </row>
    <row r="321" spans="2:17">
      <c r="B321" s="290">
        <f t="shared" si="17"/>
        <v>296</v>
      </c>
      <c r="C321" s="291" t="s">
        <v>1055</v>
      </c>
      <c r="D321" s="292" t="s">
        <v>127</v>
      </c>
      <c r="E321" s="292" t="s">
        <v>987</v>
      </c>
      <c r="F321" s="292" t="s">
        <v>1058</v>
      </c>
      <c r="G321" s="292" t="s">
        <v>1059</v>
      </c>
      <c r="H321" s="291" t="s">
        <v>1060</v>
      </c>
      <c r="I321" s="308">
        <v>1</v>
      </c>
      <c r="J321" s="309" t="s">
        <v>233</v>
      </c>
      <c r="K321" s="310" t="s">
        <v>1033</v>
      </c>
      <c r="L321" s="311">
        <v>43652</v>
      </c>
      <c r="M321" s="312">
        <v>43652</v>
      </c>
      <c r="N321" s="313">
        <v>43690</v>
      </c>
      <c r="O321" s="314">
        <v>0</v>
      </c>
      <c r="P321" s="315">
        <v>500000</v>
      </c>
      <c r="Q321" s="319" t="str">
        <f t="shared" si="16"/>
        <v>DEVELOPMENT</v>
      </c>
    </row>
    <row r="322" spans="2:17">
      <c r="B322" s="290">
        <f>B320+1</f>
        <v>296</v>
      </c>
      <c r="C322" s="291" t="s">
        <v>1061</v>
      </c>
      <c r="D322" s="292" t="s">
        <v>127</v>
      </c>
      <c r="E322" s="292" t="s">
        <v>987</v>
      </c>
      <c r="F322" s="292" t="s">
        <v>1062</v>
      </c>
      <c r="G322" s="292" t="s">
        <v>1063</v>
      </c>
      <c r="H322" s="291"/>
      <c r="I322" s="308">
        <v>1</v>
      </c>
      <c r="J322" s="309" t="s">
        <v>233</v>
      </c>
      <c r="K322" s="310" t="s">
        <v>1033</v>
      </c>
      <c r="L322" s="311">
        <v>43652</v>
      </c>
      <c r="M322" s="312">
        <v>43652</v>
      </c>
      <c r="N322" s="313">
        <v>43690</v>
      </c>
      <c r="O322" s="314">
        <v>0</v>
      </c>
      <c r="P322" s="315">
        <v>500000</v>
      </c>
      <c r="Q322" s="319" t="str">
        <f t="shared" si="16"/>
        <v>DEVELOPMENT</v>
      </c>
    </row>
    <row r="323" spans="2:17">
      <c r="B323" s="290">
        <f>B321+1</f>
        <v>297</v>
      </c>
      <c r="C323" s="291" t="s">
        <v>1061</v>
      </c>
      <c r="D323" s="292" t="s">
        <v>127</v>
      </c>
      <c r="E323" s="292" t="s">
        <v>987</v>
      </c>
      <c r="F323" s="292" t="s">
        <v>1064</v>
      </c>
      <c r="G323" s="292" t="s">
        <v>1065</v>
      </c>
      <c r="H323" s="291" t="s">
        <v>1060</v>
      </c>
      <c r="I323" s="308">
        <v>1</v>
      </c>
      <c r="J323" s="309" t="s">
        <v>233</v>
      </c>
      <c r="K323" s="310" t="s">
        <v>1033</v>
      </c>
      <c r="L323" s="311">
        <v>43652</v>
      </c>
      <c r="M323" s="312">
        <v>43652</v>
      </c>
      <c r="N323" s="313">
        <v>43690</v>
      </c>
      <c r="O323" s="314">
        <v>0</v>
      </c>
      <c r="P323" s="315">
        <v>500000</v>
      </c>
      <c r="Q323" s="319" t="str">
        <f t="shared" si="16"/>
        <v>DEVELOPMENT</v>
      </c>
    </row>
    <row r="324" spans="2:17">
      <c r="B324" s="333">
        <f t="shared" ref="B324:B355" si="18">B323+1</f>
        <v>298</v>
      </c>
      <c r="C324" s="293" t="s">
        <v>1066</v>
      </c>
      <c r="D324" s="292" t="s">
        <v>127</v>
      </c>
      <c r="E324" s="292" t="s">
        <v>1067</v>
      </c>
      <c r="F324" s="292" t="s">
        <v>1068</v>
      </c>
      <c r="G324" s="292" t="s">
        <v>1069</v>
      </c>
      <c r="H324" s="291"/>
      <c r="I324" s="308">
        <v>1</v>
      </c>
      <c r="J324" s="316" t="s">
        <v>226</v>
      </c>
      <c r="K324" s="310" t="s">
        <v>1033</v>
      </c>
      <c r="L324" s="311">
        <v>44335</v>
      </c>
      <c r="M324" s="312">
        <v>44417</v>
      </c>
      <c r="N324" s="313">
        <v>44468</v>
      </c>
      <c r="O324" s="314">
        <v>500</v>
      </c>
      <c r="P324" s="315">
        <v>500000</v>
      </c>
      <c r="Q324" s="322" t="s">
        <v>368</v>
      </c>
    </row>
    <row r="325" spans="2:17">
      <c r="B325" s="333">
        <f t="shared" si="18"/>
        <v>299</v>
      </c>
      <c r="C325" s="293" t="s">
        <v>1070</v>
      </c>
      <c r="D325" s="292" t="s">
        <v>127</v>
      </c>
      <c r="E325" s="292" t="s">
        <v>1067</v>
      </c>
      <c r="F325" s="292" t="s">
        <v>1068</v>
      </c>
      <c r="G325" s="292" t="s">
        <v>1071</v>
      </c>
      <c r="H325" s="291"/>
      <c r="I325" s="308">
        <v>1</v>
      </c>
      <c r="J325" s="316" t="s">
        <v>226</v>
      </c>
      <c r="K325" s="310" t="s">
        <v>1033</v>
      </c>
      <c r="L325" s="311">
        <v>44335</v>
      </c>
      <c r="M325" s="312">
        <v>44417</v>
      </c>
      <c r="N325" s="313">
        <v>44468</v>
      </c>
      <c r="O325" s="314">
        <v>500</v>
      </c>
      <c r="P325" s="315">
        <v>500000</v>
      </c>
      <c r="Q325" s="322" t="s">
        <v>368</v>
      </c>
    </row>
    <row r="326" spans="2:17">
      <c r="B326" s="333">
        <f t="shared" si="18"/>
        <v>300</v>
      </c>
      <c r="C326" s="293" t="s">
        <v>1072</v>
      </c>
      <c r="D326" s="292" t="s">
        <v>127</v>
      </c>
      <c r="E326" s="292" t="s">
        <v>1067</v>
      </c>
      <c r="F326" s="292" t="s">
        <v>1073</v>
      </c>
      <c r="G326" s="292" t="s">
        <v>1074</v>
      </c>
      <c r="H326" s="291"/>
      <c r="I326" s="308">
        <v>1</v>
      </c>
      <c r="J326" s="316" t="s">
        <v>226</v>
      </c>
      <c r="K326" s="310" t="s">
        <v>1033</v>
      </c>
      <c r="L326" s="311">
        <v>44335</v>
      </c>
      <c r="M326" s="312">
        <v>44417</v>
      </c>
      <c r="N326" s="313">
        <v>44468</v>
      </c>
      <c r="O326" s="314">
        <v>6500</v>
      </c>
      <c r="P326" s="315">
        <v>500000</v>
      </c>
      <c r="Q326" s="322" t="str">
        <f t="shared" ref="Q326:Q331" si="19">IF(AE326=$AE$3,"DEVELOPMENT",IF(AE326&lt;P326,"MASS PRO","RUNNING OGS"))</f>
        <v>DEVELOPMENT</v>
      </c>
    </row>
    <row r="327" spans="2:17">
      <c r="B327" s="333">
        <f t="shared" si="18"/>
        <v>301</v>
      </c>
      <c r="C327" s="293" t="s">
        <v>1075</v>
      </c>
      <c r="D327" s="292" t="s">
        <v>127</v>
      </c>
      <c r="E327" s="292" t="s">
        <v>1067</v>
      </c>
      <c r="F327" s="292" t="s">
        <v>1076</v>
      </c>
      <c r="G327" s="292" t="s">
        <v>1077</v>
      </c>
      <c r="H327" s="291"/>
      <c r="I327" s="308">
        <v>1</v>
      </c>
      <c r="J327" s="316" t="s">
        <v>233</v>
      </c>
      <c r="K327" s="310" t="s">
        <v>1033</v>
      </c>
      <c r="L327" s="311">
        <v>44335</v>
      </c>
      <c r="M327" s="312">
        <v>44417</v>
      </c>
      <c r="N327" s="313">
        <v>44468</v>
      </c>
      <c r="O327" s="314">
        <v>6500</v>
      </c>
      <c r="P327" s="315">
        <v>500000</v>
      </c>
      <c r="Q327" s="322" t="str">
        <f t="shared" si="19"/>
        <v>DEVELOPMENT</v>
      </c>
    </row>
    <row r="328" spans="2:17">
      <c r="B328" s="333">
        <f t="shared" si="18"/>
        <v>302</v>
      </c>
      <c r="C328" s="293" t="s">
        <v>1078</v>
      </c>
      <c r="D328" s="292" t="s">
        <v>127</v>
      </c>
      <c r="E328" s="292" t="s">
        <v>1067</v>
      </c>
      <c r="F328" s="292" t="s">
        <v>1079</v>
      </c>
      <c r="G328" s="292" t="s">
        <v>1080</v>
      </c>
      <c r="H328" s="291"/>
      <c r="I328" s="308">
        <v>1</v>
      </c>
      <c r="J328" s="316" t="s">
        <v>233</v>
      </c>
      <c r="K328" s="310" t="s">
        <v>1033</v>
      </c>
      <c r="L328" s="311">
        <v>44335</v>
      </c>
      <c r="M328" s="312">
        <v>44470</v>
      </c>
      <c r="N328" s="313">
        <v>44468</v>
      </c>
      <c r="O328" s="314">
        <v>6500</v>
      </c>
      <c r="P328" s="315">
        <v>500000</v>
      </c>
      <c r="Q328" s="322" t="str">
        <f t="shared" si="19"/>
        <v>DEVELOPMENT</v>
      </c>
    </row>
    <row r="329" spans="2:17">
      <c r="B329" s="333">
        <f t="shared" si="18"/>
        <v>303</v>
      </c>
      <c r="C329" s="293" t="s">
        <v>1081</v>
      </c>
      <c r="D329" s="292" t="s">
        <v>127</v>
      </c>
      <c r="E329" s="292" t="s">
        <v>1067</v>
      </c>
      <c r="F329" s="292" t="s">
        <v>1082</v>
      </c>
      <c r="G329" s="292" t="s">
        <v>1083</v>
      </c>
      <c r="H329" s="291"/>
      <c r="I329" s="308">
        <v>1</v>
      </c>
      <c r="J329" s="316" t="s">
        <v>233</v>
      </c>
      <c r="K329" s="310" t="s">
        <v>1033</v>
      </c>
      <c r="L329" s="311">
        <v>44335</v>
      </c>
      <c r="M329" s="312">
        <v>44417</v>
      </c>
      <c r="N329" s="313">
        <v>44468</v>
      </c>
      <c r="O329" s="314">
        <v>6500</v>
      </c>
      <c r="P329" s="315">
        <v>500000</v>
      </c>
      <c r="Q329" s="322" t="str">
        <f t="shared" si="19"/>
        <v>DEVELOPMENT</v>
      </c>
    </row>
    <row r="330" spans="2:17">
      <c r="B330" s="333">
        <f t="shared" si="18"/>
        <v>304</v>
      </c>
      <c r="C330" s="293" t="s">
        <v>1084</v>
      </c>
      <c r="D330" s="292" t="s">
        <v>127</v>
      </c>
      <c r="E330" s="292" t="s">
        <v>1067</v>
      </c>
      <c r="F330" s="292" t="s">
        <v>1085</v>
      </c>
      <c r="G330" s="292" t="s">
        <v>1086</v>
      </c>
      <c r="H330" s="291"/>
      <c r="I330" s="308">
        <v>1</v>
      </c>
      <c r="J330" s="316" t="s">
        <v>233</v>
      </c>
      <c r="K330" s="310" t="s">
        <v>1033</v>
      </c>
      <c r="L330" s="311">
        <v>44335</v>
      </c>
      <c r="M330" s="312">
        <v>44470</v>
      </c>
      <c r="N330" s="313">
        <v>44468</v>
      </c>
      <c r="O330" s="314">
        <v>6500</v>
      </c>
      <c r="P330" s="315">
        <v>500000</v>
      </c>
      <c r="Q330" s="322" t="str">
        <f t="shared" si="19"/>
        <v>DEVELOPMENT</v>
      </c>
    </row>
    <row r="331" spans="2:17">
      <c r="B331" s="333">
        <f t="shared" si="18"/>
        <v>305</v>
      </c>
      <c r="C331" s="293" t="s">
        <v>1087</v>
      </c>
      <c r="D331" s="292" t="s">
        <v>127</v>
      </c>
      <c r="E331" s="292" t="s">
        <v>1067</v>
      </c>
      <c r="F331" s="292" t="s">
        <v>1088</v>
      </c>
      <c r="G331" s="292" t="s">
        <v>1089</v>
      </c>
      <c r="H331" s="291"/>
      <c r="I331" s="308">
        <v>1</v>
      </c>
      <c r="J331" s="316" t="s">
        <v>226</v>
      </c>
      <c r="K331" s="310" t="s">
        <v>1033</v>
      </c>
      <c r="L331" s="311">
        <v>44335</v>
      </c>
      <c r="M331" s="312">
        <v>44417</v>
      </c>
      <c r="N331" s="313">
        <v>44468</v>
      </c>
      <c r="O331" s="314">
        <v>6500</v>
      </c>
      <c r="P331" s="315">
        <v>500000</v>
      </c>
      <c r="Q331" s="322" t="str">
        <f t="shared" si="19"/>
        <v>DEVELOPMENT</v>
      </c>
    </row>
    <row r="332" spans="2:17">
      <c r="B332" s="333">
        <f t="shared" si="18"/>
        <v>306</v>
      </c>
      <c r="C332" s="293" t="s">
        <v>1090</v>
      </c>
      <c r="D332" s="292" t="s">
        <v>127</v>
      </c>
      <c r="E332" s="292" t="s">
        <v>1067</v>
      </c>
      <c r="F332" s="292" t="s">
        <v>1091</v>
      </c>
      <c r="G332" s="292" t="s">
        <v>1092</v>
      </c>
      <c r="H332" s="291"/>
      <c r="I332" s="308">
        <v>1</v>
      </c>
      <c r="J332" s="316" t="s">
        <v>226</v>
      </c>
      <c r="K332" s="310" t="s">
        <v>1033</v>
      </c>
      <c r="L332" s="311">
        <v>44335</v>
      </c>
      <c r="M332" s="312">
        <v>44417</v>
      </c>
      <c r="N332" s="313">
        <v>44468</v>
      </c>
      <c r="O332" s="314">
        <v>6500</v>
      </c>
      <c r="P332" s="315">
        <v>500000</v>
      </c>
      <c r="Q332" s="322" t="s">
        <v>368</v>
      </c>
    </row>
    <row r="333" spans="2:17">
      <c r="B333" s="333">
        <f t="shared" si="18"/>
        <v>307</v>
      </c>
      <c r="C333" s="293" t="s">
        <v>1093</v>
      </c>
      <c r="D333" s="292" t="s">
        <v>127</v>
      </c>
      <c r="E333" s="292" t="s">
        <v>1067</v>
      </c>
      <c r="F333" s="292" t="s">
        <v>1094</v>
      </c>
      <c r="G333" s="292" t="s">
        <v>1095</v>
      </c>
      <c r="H333" s="291"/>
      <c r="I333" s="308">
        <v>2</v>
      </c>
      <c r="J333" s="316" t="s">
        <v>226</v>
      </c>
      <c r="K333" s="310" t="s">
        <v>1033</v>
      </c>
      <c r="L333" s="311">
        <v>44335</v>
      </c>
      <c r="M333" s="312">
        <v>44417</v>
      </c>
      <c r="N333" s="313">
        <v>44468</v>
      </c>
      <c r="O333" s="314">
        <v>6500</v>
      </c>
      <c r="P333" s="315">
        <v>500000</v>
      </c>
      <c r="Q333" s="322" t="str">
        <f>IF(AE333=$AE$3,"DEVELOPMENT",IF(AE333&lt;P333,"MASS PRO","RUNNING OGS"))</f>
        <v>DEVELOPMENT</v>
      </c>
    </row>
    <row r="334" spans="2:17">
      <c r="B334" s="333">
        <f t="shared" si="18"/>
        <v>308</v>
      </c>
      <c r="C334" s="293" t="s">
        <v>1096</v>
      </c>
      <c r="D334" s="292" t="s">
        <v>127</v>
      </c>
      <c r="E334" s="292" t="s">
        <v>1067</v>
      </c>
      <c r="F334" s="292" t="s">
        <v>1097</v>
      </c>
      <c r="G334" s="292" t="s">
        <v>1098</v>
      </c>
      <c r="H334" s="291"/>
      <c r="I334" s="308">
        <v>4</v>
      </c>
      <c r="J334" s="316" t="s">
        <v>226</v>
      </c>
      <c r="K334" s="310" t="s">
        <v>1033</v>
      </c>
      <c r="L334" s="311">
        <v>44335</v>
      </c>
      <c r="M334" s="312">
        <v>44417</v>
      </c>
      <c r="N334" s="313">
        <v>44468</v>
      </c>
      <c r="O334" s="314">
        <f>6500/4</f>
        <v>1625</v>
      </c>
      <c r="P334" s="315">
        <v>500000</v>
      </c>
      <c r="Q334" s="322" t="str">
        <f>IF(AE334=$AE$3,"DEVELOPMENT",IF(AE334&lt;P334,"MASS PRO","RUNNING OGS"))</f>
        <v>DEVELOPMENT</v>
      </c>
    </row>
    <row r="335" spans="2:17">
      <c r="B335" s="333">
        <f t="shared" si="18"/>
        <v>309</v>
      </c>
      <c r="C335" s="293" t="s">
        <v>1099</v>
      </c>
      <c r="D335" s="292" t="s">
        <v>127</v>
      </c>
      <c r="E335" s="292" t="s">
        <v>1067</v>
      </c>
      <c r="F335" s="292" t="s">
        <v>1100</v>
      </c>
      <c r="G335" s="292" t="s">
        <v>1101</v>
      </c>
      <c r="H335" s="291"/>
      <c r="I335" s="308">
        <v>1</v>
      </c>
      <c r="J335" s="316" t="s">
        <v>226</v>
      </c>
      <c r="K335" s="310" t="s">
        <v>1033</v>
      </c>
      <c r="L335" s="311">
        <v>44335</v>
      </c>
      <c r="M335" s="312">
        <v>44417</v>
      </c>
      <c r="N335" s="313">
        <v>44468</v>
      </c>
      <c r="O335" s="314">
        <v>6500</v>
      </c>
      <c r="P335" s="315">
        <v>500000</v>
      </c>
      <c r="Q335" s="322" t="str">
        <f>IF(AE335=$AE$3,"DEVELOPMENT",IF(AE335&lt;P335,"MASS PRO","RUNNING OGS"))</f>
        <v>DEVELOPMENT</v>
      </c>
    </row>
    <row r="336" spans="2:17">
      <c r="B336" s="333">
        <f t="shared" si="18"/>
        <v>310</v>
      </c>
      <c r="C336" s="293" t="s">
        <v>1102</v>
      </c>
      <c r="D336" s="292" t="s">
        <v>127</v>
      </c>
      <c r="E336" s="292" t="s">
        <v>1067</v>
      </c>
      <c r="F336" s="292" t="s">
        <v>1100</v>
      </c>
      <c r="G336" s="292" t="s">
        <v>1103</v>
      </c>
      <c r="H336" s="291"/>
      <c r="I336" s="308">
        <v>1</v>
      </c>
      <c r="J336" s="316" t="s">
        <v>226</v>
      </c>
      <c r="K336" s="310" t="s">
        <v>1033</v>
      </c>
      <c r="L336" s="311">
        <v>44335</v>
      </c>
      <c r="M336" s="312">
        <v>44417</v>
      </c>
      <c r="N336" s="313">
        <v>44468</v>
      </c>
      <c r="O336" s="314">
        <v>6500</v>
      </c>
      <c r="P336" s="315">
        <v>500000</v>
      </c>
      <c r="Q336" s="322" t="str">
        <f>IF(AE336=$AE$3,"DEVELOPMENT",IF(AE336&lt;P336,"MASS PRO","RUNNING OGS"))</f>
        <v>DEVELOPMENT</v>
      </c>
    </row>
    <row r="337" spans="2:17">
      <c r="B337" s="333">
        <f t="shared" si="18"/>
        <v>311</v>
      </c>
      <c r="C337" s="293" t="s">
        <v>1104</v>
      </c>
      <c r="D337" s="292" t="s">
        <v>127</v>
      </c>
      <c r="E337" s="292" t="s">
        <v>1067</v>
      </c>
      <c r="F337" s="292" t="s">
        <v>1105</v>
      </c>
      <c r="G337" s="292" t="s">
        <v>1106</v>
      </c>
      <c r="H337" s="291"/>
      <c r="I337" s="308">
        <v>1</v>
      </c>
      <c r="J337" s="316" t="s">
        <v>226</v>
      </c>
      <c r="K337" s="310" t="s">
        <v>1033</v>
      </c>
      <c r="L337" s="311">
        <v>44335</v>
      </c>
      <c r="M337" s="312">
        <v>44417</v>
      </c>
      <c r="N337" s="313">
        <v>44468</v>
      </c>
      <c r="O337" s="314">
        <v>500</v>
      </c>
      <c r="P337" s="315">
        <v>500000</v>
      </c>
      <c r="Q337" s="322" t="s">
        <v>368</v>
      </c>
    </row>
    <row r="338" spans="2:17">
      <c r="B338" s="333">
        <f t="shared" si="18"/>
        <v>312</v>
      </c>
      <c r="C338" s="293" t="s">
        <v>1107</v>
      </c>
      <c r="D338" s="292" t="s">
        <v>127</v>
      </c>
      <c r="E338" s="292" t="s">
        <v>1067</v>
      </c>
      <c r="F338" s="292" t="s">
        <v>1108</v>
      </c>
      <c r="G338" s="292" t="s">
        <v>1109</v>
      </c>
      <c r="H338" s="291"/>
      <c r="I338" s="308">
        <v>1</v>
      </c>
      <c r="J338" s="316" t="s">
        <v>226</v>
      </c>
      <c r="K338" s="310" t="s">
        <v>1033</v>
      </c>
      <c r="L338" s="311">
        <v>44335</v>
      </c>
      <c r="M338" s="312">
        <v>44417</v>
      </c>
      <c r="N338" s="313">
        <v>44468</v>
      </c>
      <c r="O338" s="314">
        <v>500</v>
      </c>
      <c r="P338" s="315">
        <v>500000</v>
      </c>
      <c r="Q338" s="322" t="s">
        <v>368</v>
      </c>
    </row>
    <row r="339" spans="2:17">
      <c r="B339" s="333">
        <f t="shared" si="18"/>
        <v>313</v>
      </c>
      <c r="C339" s="293" t="s">
        <v>1110</v>
      </c>
      <c r="D339" s="292" t="s">
        <v>127</v>
      </c>
      <c r="E339" s="292" t="s">
        <v>1067</v>
      </c>
      <c r="F339" s="292" t="s">
        <v>1111</v>
      </c>
      <c r="G339" s="292" t="s">
        <v>1112</v>
      </c>
      <c r="H339" s="291"/>
      <c r="I339" s="308">
        <v>1</v>
      </c>
      <c r="J339" s="316" t="s">
        <v>233</v>
      </c>
      <c r="K339" s="310" t="s">
        <v>1113</v>
      </c>
      <c r="L339" s="311">
        <v>44448</v>
      </c>
      <c r="M339" s="312">
        <v>44448</v>
      </c>
      <c r="N339" s="313">
        <v>44468</v>
      </c>
      <c r="O339" s="314">
        <v>0</v>
      </c>
      <c r="P339" s="315">
        <v>500000</v>
      </c>
      <c r="Q339" s="322" t="str">
        <f t="shared" ref="Q339:Q350" si="20">IF(AE339=$AE$3,"DEVELOPMENT",IF(AE339&lt;P339,"MASS PRO","RUNNING OGS"))</f>
        <v>DEVELOPMENT</v>
      </c>
    </row>
    <row r="340" spans="2:17">
      <c r="B340" s="333">
        <f t="shared" si="18"/>
        <v>314</v>
      </c>
      <c r="C340" s="293" t="s">
        <v>1110</v>
      </c>
      <c r="D340" s="292" t="s">
        <v>127</v>
      </c>
      <c r="E340" s="292" t="s">
        <v>1067</v>
      </c>
      <c r="F340" s="292" t="s">
        <v>1114</v>
      </c>
      <c r="G340" s="292" t="s">
        <v>1115</v>
      </c>
      <c r="H340" s="291" t="s">
        <v>1060</v>
      </c>
      <c r="I340" s="308">
        <v>1</v>
      </c>
      <c r="J340" s="316" t="s">
        <v>233</v>
      </c>
      <c r="K340" s="310" t="s">
        <v>1113</v>
      </c>
      <c r="L340" s="311">
        <v>44448</v>
      </c>
      <c r="M340" s="312">
        <v>44448</v>
      </c>
      <c r="N340" s="313">
        <v>44468</v>
      </c>
      <c r="O340" s="314">
        <v>0</v>
      </c>
      <c r="P340" s="315">
        <v>500000</v>
      </c>
      <c r="Q340" s="322" t="str">
        <f t="shared" si="20"/>
        <v>DEVELOPMENT</v>
      </c>
    </row>
    <row r="341" spans="2:17">
      <c r="B341" s="333">
        <f t="shared" si="18"/>
        <v>315</v>
      </c>
      <c r="C341" s="291" t="s">
        <v>1116</v>
      </c>
      <c r="D341" s="292" t="s">
        <v>88</v>
      </c>
      <c r="E341" s="292" t="s">
        <v>1117</v>
      </c>
      <c r="F341" s="292" t="s">
        <v>1118</v>
      </c>
      <c r="G341" s="292" t="s">
        <v>1119</v>
      </c>
      <c r="H341" s="291" t="s">
        <v>379</v>
      </c>
      <c r="I341" s="308">
        <v>4</v>
      </c>
      <c r="J341" s="309" t="s">
        <v>233</v>
      </c>
      <c r="K341" s="310" t="s">
        <v>391</v>
      </c>
      <c r="L341" s="311">
        <v>41891</v>
      </c>
      <c r="M341" s="312">
        <v>41956</v>
      </c>
      <c r="N341" s="313">
        <v>42050</v>
      </c>
      <c r="O341" s="314">
        <v>100</v>
      </c>
      <c r="P341" s="315">
        <v>300000</v>
      </c>
      <c r="Q341" s="322" t="str">
        <f t="shared" si="20"/>
        <v>DEVELOPMENT</v>
      </c>
    </row>
    <row r="342" spans="2:17">
      <c r="B342" s="333">
        <f t="shared" si="18"/>
        <v>316</v>
      </c>
      <c r="C342" s="291" t="s">
        <v>1120</v>
      </c>
      <c r="D342" s="292" t="s">
        <v>88</v>
      </c>
      <c r="E342" s="292" t="s">
        <v>1121</v>
      </c>
      <c r="F342" s="292" t="s">
        <v>1118</v>
      </c>
      <c r="G342" s="292" t="s">
        <v>1122</v>
      </c>
      <c r="H342" s="291" t="s">
        <v>1123</v>
      </c>
      <c r="I342" s="308">
        <v>4</v>
      </c>
      <c r="J342" s="309" t="s">
        <v>233</v>
      </c>
      <c r="K342" s="310" t="s">
        <v>391</v>
      </c>
      <c r="L342" s="311">
        <v>42482</v>
      </c>
      <c r="M342" s="312">
        <v>44853</v>
      </c>
      <c r="N342" s="313" t="s">
        <v>1124</v>
      </c>
      <c r="O342" s="314">
        <v>50000</v>
      </c>
      <c r="P342" s="315">
        <v>300000</v>
      </c>
      <c r="Q342" s="322" t="str">
        <f t="shared" si="20"/>
        <v>DEVELOPMENT</v>
      </c>
    </row>
    <row r="343" spans="2:17">
      <c r="B343" s="333">
        <f t="shared" si="18"/>
        <v>317</v>
      </c>
      <c r="C343" s="291" t="s">
        <v>1125</v>
      </c>
      <c r="D343" s="292" t="s">
        <v>88</v>
      </c>
      <c r="E343" s="292" t="s">
        <v>1126</v>
      </c>
      <c r="F343" s="292" t="s">
        <v>1118</v>
      </c>
      <c r="G343" s="292" t="s">
        <v>1127</v>
      </c>
      <c r="H343" s="291" t="s">
        <v>959</v>
      </c>
      <c r="I343" s="308">
        <v>4</v>
      </c>
      <c r="J343" s="309" t="s">
        <v>233</v>
      </c>
      <c r="K343" s="310" t="s">
        <v>391</v>
      </c>
      <c r="L343" s="311">
        <v>43118</v>
      </c>
      <c r="M343" s="312">
        <v>43118</v>
      </c>
      <c r="N343" s="313">
        <v>43305</v>
      </c>
      <c r="O343" s="314">
        <v>0</v>
      </c>
      <c r="P343" s="315">
        <v>300000</v>
      </c>
      <c r="Q343" s="322" t="str">
        <f t="shared" si="20"/>
        <v>DEVELOPMENT</v>
      </c>
    </row>
    <row r="344" spans="2:17">
      <c r="B344" s="333">
        <f t="shared" si="18"/>
        <v>318</v>
      </c>
      <c r="C344" s="291" t="s">
        <v>1128</v>
      </c>
      <c r="D344" s="292" t="s">
        <v>88</v>
      </c>
      <c r="E344" s="292" t="s">
        <v>1129</v>
      </c>
      <c r="F344" s="292" t="s">
        <v>1130</v>
      </c>
      <c r="G344" s="292" t="s">
        <v>1131</v>
      </c>
      <c r="H344" s="291" t="s">
        <v>1132</v>
      </c>
      <c r="I344" s="308">
        <v>4</v>
      </c>
      <c r="J344" s="309" t="s">
        <v>233</v>
      </c>
      <c r="K344" s="310" t="s">
        <v>391</v>
      </c>
      <c r="L344" s="311">
        <v>44025</v>
      </c>
      <c r="M344" s="312">
        <v>44108</v>
      </c>
      <c r="N344" s="313">
        <v>44228</v>
      </c>
      <c r="O344" s="355">
        <v>100</v>
      </c>
      <c r="P344" s="315">
        <v>300000</v>
      </c>
      <c r="Q344" s="322" t="str">
        <f t="shared" si="20"/>
        <v>DEVELOPMENT</v>
      </c>
    </row>
    <row r="345" spans="2:17">
      <c r="B345" s="333">
        <f t="shared" si="18"/>
        <v>319</v>
      </c>
      <c r="C345" s="291" t="s">
        <v>1133</v>
      </c>
      <c r="D345" s="292" t="s">
        <v>88</v>
      </c>
      <c r="E345" s="292" t="s">
        <v>1134</v>
      </c>
      <c r="F345" s="292" t="s">
        <v>1118</v>
      </c>
      <c r="G345" s="292" t="s">
        <v>1135</v>
      </c>
      <c r="H345" s="291" t="s">
        <v>379</v>
      </c>
      <c r="I345" s="308">
        <v>4</v>
      </c>
      <c r="J345" s="309" t="s">
        <v>233</v>
      </c>
      <c r="K345" s="310" t="s">
        <v>391</v>
      </c>
      <c r="L345" s="311">
        <v>44178</v>
      </c>
      <c r="M345" s="312">
        <v>44178</v>
      </c>
      <c r="N345" s="313">
        <v>44308</v>
      </c>
      <c r="O345" s="314">
        <v>0</v>
      </c>
      <c r="P345" s="315">
        <v>300000</v>
      </c>
      <c r="Q345" s="322" t="str">
        <f t="shared" si="20"/>
        <v>DEVELOPMENT</v>
      </c>
    </row>
    <row r="346" spans="2:17">
      <c r="B346" s="333">
        <f t="shared" si="18"/>
        <v>320</v>
      </c>
      <c r="C346" s="291" t="s">
        <v>1136</v>
      </c>
      <c r="D346" s="292" t="s">
        <v>88</v>
      </c>
      <c r="E346" s="292" t="s">
        <v>1129</v>
      </c>
      <c r="F346" s="292" t="s">
        <v>1130</v>
      </c>
      <c r="G346" s="292" t="s">
        <v>1131</v>
      </c>
      <c r="H346" s="291" t="s">
        <v>1137</v>
      </c>
      <c r="I346" s="308">
        <v>4</v>
      </c>
      <c r="J346" s="309" t="s">
        <v>233</v>
      </c>
      <c r="K346" s="310" t="s">
        <v>391</v>
      </c>
      <c r="L346" s="311">
        <v>44150</v>
      </c>
      <c r="M346" s="312">
        <v>44230</v>
      </c>
      <c r="N346" s="313">
        <v>44410</v>
      </c>
      <c r="O346" s="314">
        <v>100</v>
      </c>
      <c r="P346" s="315">
        <v>300000</v>
      </c>
      <c r="Q346" s="322" t="str">
        <f t="shared" si="20"/>
        <v>DEVELOPMENT</v>
      </c>
    </row>
    <row r="347" spans="2:17">
      <c r="B347" s="333">
        <f t="shared" si="18"/>
        <v>321</v>
      </c>
      <c r="C347" s="291" t="s">
        <v>1138</v>
      </c>
      <c r="D347" s="292" t="s">
        <v>88</v>
      </c>
      <c r="E347" s="292" t="s">
        <v>1129</v>
      </c>
      <c r="F347" s="292" t="s">
        <v>1130</v>
      </c>
      <c r="G347" s="292" t="s">
        <v>1131</v>
      </c>
      <c r="H347" s="291" t="s">
        <v>1139</v>
      </c>
      <c r="I347" s="308">
        <v>4</v>
      </c>
      <c r="J347" s="309" t="s">
        <v>233</v>
      </c>
      <c r="K347" s="310" t="s">
        <v>391</v>
      </c>
      <c r="L347" s="311">
        <v>44266</v>
      </c>
      <c r="M347" s="312">
        <v>44402</v>
      </c>
      <c r="N347" s="313">
        <v>44582</v>
      </c>
      <c r="O347" s="314">
        <v>100</v>
      </c>
      <c r="P347" s="315">
        <v>300000</v>
      </c>
      <c r="Q347" s="322" t="str">
        <f t="shared" si="20"/>
        <v>DEVELOPMENT</v>
      </c>
    </row>
    <row r="348" spans="2:17">
      <c r="B348" s="333">
        <f t="shared" si="18"/>
        <v>322</v>
      </c>
      <c r="C348" s="291" t="s">
        <v>1140</v>
      </c>
      <c r="D348" s="292" t="s">
        <v>88</v>
      </c>
      <c r="E348" s="292" t="s">
        <v>1126</v>
      </c>
      <c r="F348" s="292" t="s">
        <v>1118</v>
      </c>
      <c r="G348" s="292" t="s">
        <v>1127</v>
      </c>
      <c r="H348" s="291" t="s">
        <v>1123</v>
      </c>
      <c r="I348" s="308">
        <v>4</v>
      </c>
      <c r="J348" s="309" t="s">
        <v>233</v>
      </c>
      <c r="K348" s="310" t="s">
        <v>391</v>
      </c>
      <c r="L348" s="311">
        <v>42466</v>
      </c>
      <c r="M348" s="312">
        <v>42466</v>
      </c>
      <c r="N348" s="313">
        <v>43280</v>
      </c>
      <c r="O348" s="314">
        <v>0</v>
      </c>
      <c r="P348" s="315">
        <v>300000</v>
      </c>
      <c r="Q348" s="322" t="str">
        <f t="shared" si="20"/>
        <v>DEVELOPMENT</v>
      </c>
    </row>
    <row r="349" spans="2:17">
      <c r="B349" s="333">
        <f t="shared" si="18"/>
        <v>323</v>
      </c>
      <c r="C349" s="291" t="s">
        <v>1141</v>
      </c>
      <c r="D349" s="292" t="s">
        <v>88</v>
      </c>
      <c r="E349" s="292" t="s">
        <v>1129</v>
      </c>
      <c r="F349" s="292" t="s">
        <v>1130</v>
      </c>
      <c r="G349" s="292" t="s">
        <v>1131</v>
      </c>
      <c r="H349" s="291" t="s">
        <v>1142</v>
      </c>
      <c r="I349" s="308">
        <v>4</v>
      </c>
      <c r="J349" s="309" t="s">
        <v>233</v>
      </c>
      <c r="K349" s="310" t="s">
        <v>391</v>
      </c>
      <c r="L349" s="311">
        <v>44311</v>
      </c>
      <c r="M349" s="312">
        <v>44414</v>
      </c>
      <c r="N349" s="313">
        <v>44594</v>
      </c>
      <c r="O349" s="314">
        <v>100</v>
      </c>
      <c r="P349" s="315">
        <v>300000</v>
      </c>
      <c r="Q349" s="322" t="str">
        <f t="shared" si="20"/>
        <v>DEVELOPMENT</v>
      </c>
    </row>
    <row r="350" spans="2:17">
      <c r="B350" s="333">
        <f t="shared" si="18"/>
        <v>324</v>
      </c>
      <c r="C350" s="291" t="s">
        <v>1143</v>
      </c>
      <c r="D350" s="292" t="s">
        <v>88</v>
      </c>
      <c r="E350" s="292" t="s">
        <v>1126</v>
      </c>
      <c r="F350" s="292" t="s">
        <v>1118</v>
      </c>
      <c r="G350" s="292" t="s">
        <v>1127</v>
      </c>
      <c r="H350" s="291" t="s">
        <v>1144</v>
      </c>
      <c r="I350" s="308">
        <v>4</v>
      </c>
      <c r="J350" s="309" t="s">
        <v>233</v>
      </c>
      <c r="K350" s="310" t="s">
        <v>391</v>
      </c>
      <c r="L350" s="311">
        <v>42934</v>
      </c>
      <c r="M350" s="312">
        <v>42934</v>
      </c>
      <c r="N350" s="313">
        <v>43276</v>
      </c>
      <c r="O350" s="314">
        <v>0</v>
      </c>
      <c r="P350" s="315">
        <v>300000</v>
      </c>
      <c r="Q350" s="322" t="str">
        <f t="shared" si="20"/>
        <v>DEVELOPMENT</v>
      </c>
    </row>
    <row r="351" spans="2:17">
      <c r="B351" s="333">
        <f t="shared" si="18"/>
        <v>325</v>
      </c>
      <c r="C351" s="291" t="s">
        <v>1145</v>
      </c>
      <c r="D351" s="292" t="s">
        <v>88</v>
      </c>
      <c r="E351" s="292" t="s">
        <v>1121</v>
      </c>
      <c r="F351" s="292" t="s">
        <v>1118</v>
      </c>
      <c r="G351" s="292" t="s">
        <v>1122</v>
      </c>
      <c r="H351" s="291" t="s">
        <v>1144</v>
      </c>
      <c r="I351" s="308">
        <v>4</v>
      </c>
      <c r="J351" s="309" t="s">
        <v>233</v>
      </c>
      <c r="K351" s="310" t="s">
        <v>391</v>
      </c>
      <c r="L351" s="311">
        <v>44738</v>
      </c>
      <c r="M351" s="312">
        <v>44918</v>
      </c>
      <c r="N351" s="313" t="s">
        <v>1124</v>
      </c>
      <c r="O351" s="314">
        <v>100</v>
      </c>
      <c r="P351" s="315">
        <v>300000</v>
      </c>
      <c r="Q351" s="322" t="str">
        <f>IF(AE351&lt;P351,"MASS PRO","RUNNING OGS")</f>
        <v>MASS PRO</v>
      </c>
    </row>
    <row r="352" spans="2:17">
      <c r="B352" s="333">
        <f t="shared" si="18"/>
        <v>326</v>
      </c>
      <c r="C352" s="291" t="s">
        <v>1146</v>
      </c>
      <c r="D352" s="292" t="s">
        <v>88</v>
      </c>
      <c r="E352" s="292" t="s">
        <v>1126</v>
      </c>
      <c r="F352" s="292" t="s">
        <v>1147</v>
      </c>
      <c r="G352" s="292" t="s">
        <v>1127</v>
      </c>
      <c r="H352" s="291" t="s">
        <v>1148</v>
      </c>
      <c r="I352" s="308">
        <v>4</v>
      </c>
      <c r="J352" s="309" t="s">
        <v>233</v>
      </c>
      <c r="K352" s="310" t="s">
        <v>391</v>
      </c>
      <c r="L352" s="311">
        <v>43033</v>
      </c>
      <c r="M352" s="312">
        <v>43118</v>
      </c>
      <c r="N352" s="313">
        <v>43305</v>
      </c>
      <c r="O352" s="314">
        <v>100</v>
      </c>
      <c r="P352" s="315">
        <v>300000</v>
      </c>
      <c r="Q352" s="322" t="str">
        <f t="shared" ref="Q352:Q360" si="21">IF(AE352=$AE$3,"DEVELOPMENT",IF(AE352&lt;P352,"MASS PRO","RUNNING OGS"))</f>
        <v>DEVELOPMENT</v>
      </c>
    </row>
    <row r="353" spans="2:17">
      <c r="B353" s="333">
        <f t="shared" si="18"/>
        <v>327</v>
      </c>
      <c r="C353" s="293" t="s">
        <v>1149</v>
      </c>
      <c r="D353" s="292" t="s">
        <v>88</v>
      </c>
      <c r="E353" s="292" t="s">
        <v>1126</v>
      </c>
      <c r="F353" s="292" t="s">
        <v>1118</v>
      </c>
      <c r="G353" s="292" t="s">
        <v>1127</v>
      </c>
      <c r="H353" s="291" t="s">
        <v>1150</v>
      </c>
      <c r="I353" s="308">
        <v>4</v>
      </c>
      <c r="J353" s="316" t="s">
        <v>233</v>
      </c>
      <c r="K353" s="310" t="s">
        <v>391</v>
      </c>
      <c r="L353" s="311">
        <v>42446</v>
      </c>
      <c r="M353" s="312">
        <v>42504</v>
      </c>
      <c r="N353" s="313">
        <v>42607</v>
      </c>
      <c r="O353" s="314">
        <v>100</v>
      </c>
      <c r="P353" s="315">
        <v>300000</v>
      </c>
      <c r="Q353" s="322" t="str">
        <f t="shared" si="21"/>
        <v>DEVELOPMENT</v>
      </c>
    </row>
    <row r="354" spans="2:17">
      <c r="B354" s="333">
        <f t="shared" si="18"/>
        <v>328</v>
      </c>
      <c r="C354" s="291" t="s">
        <v>1151</v>
      </c>
      <c r="D354" s="292" t="s">
        <v>88</v>
      </c>
      <c r="E354" s="292" t="s">
        <v>1152</v>
      </c>
      <c r="F354" s="292" t="s">
        <v>1118</v>
      </c>
      <c r="G354" s="292" t="s">
        <v>1153</v>
      </c>
      <c r="H354" s="291" t="s">
        <v>379</v>
      </c>
      <c r="I354" s="308">
        <v>2</v>
      </c>
      <c r="J354" s="309" t="s">
        <v>233</v>
      </c>
      <c r="K354" s="310" t="s">
        <v>1154</v>
      </c>
      <c r="L354" s="311">
        <v>42018</v>
      </c>
      <c r="M354" s="312">
        <v>42080</v>
      </c>
      <c r="N354" s="313">
        <v>42174</v>
      </c>
      <c r="O354" s="314">
        <v>100</v>
      </c>
      <c r="P354" s="315">
        <v>300000</v>
      </c>
      <c r="Q354" s="322" t="str">
        <f t="shared" si="21"/>
        <v>DEVELOPMENT</v>
      </c>
    </row>
    <row r="355" spans="2:17">
      <c r="B355" s="333">
        <f t="shared" si="18"/>
        <v>329</v>
      </c>
      <c r="C355" s="291" t="s">
        <v>1155</v>
      </c>
      <c r="D355" s="292" t="s">
        <v>88</v>
      </c>
      <c r="E355" s="292" t="s">
        <v>1156</v>
      </c>
      <c r="F355" s="292" t="s">
        <v>1130</v>
      </c>
      <c r="G355" s="292" t="s">
        <v>1157</v>
      </c>
      <c r="H355" s="291" t="s">
        <v>379</v>
      </c>
      <c r="I355" s="308">
        <v>4</v>
      </c>
      <c r="J355" s="309" t="s">
        <v>233</v>
      </c>
      <c r="K355" s="310" t="s">
        <v>1154</v>
      </c>
      <c r="L355" s="311">
        <v>39097</v>
      </c>
      <c r="M355" s="312">
        <v>42842</v>
      </c>
      <c r="N355" s="313">
        <v>42941</v>
      </c>
      <c r="O355" s="314">
        <v>100</v>
      </c>
      <c r="P355" s="315">
        <v>300000</v>
      </c>
      <c r="Q355" s="322" t="str">
        <f t="shared" si="21"/>
        <v>DEVELOPMENT</v>
      </c>
    </row>
    <row r="356" spans="2:17">
      <c r="B356" s="333">
        <f t="shared" ref="B356:B387" si="22">B355+1</f>
        <v>330</v>
      </c>
      <c r="C356" s="291" t="s">
        <v>1158</v>
      </c>
      <c r="D356" s="292" t="s">
        <v>88</v>
      </c>
      <c r="E356" s="292" t="s">
        <v>1159</v>
      </c>
      <c r="F356" s="292" t="s">
        <v>1130</v>
      </c>
      <c r="G356" s="292" t="s">
        <v>1160</v>
      </c>
      <c r="H356" s="291" t="s">
        <v>957</v>
      </c>
      <c r="I356" s="308">
        <v>4</v>
      </c>
      <c r="J356" s="309" t="s">
        <v>233</v>
      </c>
      <c r="K356" s="310" t="s">
        <v>1154</v>
      </c>
      <c r="L356" s="311">
        <v>43923</v>
      </c>
      <c r="M356" s="312">
        <v>44020</v>
      </c>
      <c r="N356" s="313">
        <v>44238</v>
      </c>
      <c r="O356" s="355">
        <v>100</v>
      </c>
      <c r="P356" s="315">
        <v>300000</v>
      </c>
      <c r="Q356" s="322" t="str">
        <f t="shared" si="21"/>
        <v>DEVELOPMENT</v>
      </c>
    </row>
    <row r="357" spans="2:17">
      <c r="B357" s="333">
        <f t="shared" si="22"/>
        <v>331</v>
      </c>
      <c r="C357" s="291" t="s">
        <v>1161</v>
      </c>
      <c r="D357" s="292" t="s">
        <v>88</v>
      </c>
      <c r="E357" s="292" t="s">
        <v>1159</v>
      </c>
      <c r="F357" s="292" t="s">
        <v>1118</v>
      </c>
      <c r="G357" s="292" t="s">
        <v>1162</v>
      </c>
      <c r="H357" s="291" t="s">
        <v>379</v>
      </c>
      <c r="I357" s="308">
        <v>4</v>
      </c>
      <c r="J357" s="309" t="s">
        <v>233</v>
      </c>
      <c r="K357" s="310" t="s">
        <v>1154</v>
      </c>
      <c r="L357" s="311">
        <v>42405</v>
      </c>
      <c r="M357" s="312">
        <v>42405</v>
      </c>
      <c r="N357" s="313">
        <v>42803</v>
      </c>
      <c r="O357" s="314">
        <v>0</v>
      </c>
      <c r="P357" s="315">
        <v>300000</v>
      </c>
      <c r="Q357" s="322" t="str">
        <f t="shared" si="21"/>
        <v>DEVELOPMENT</v>
      </c>
    </row>
    <row r="358" spans="2:17">
      <c r="B358" s="333">
        <f t="shared" si="22"/>
        <v>332</v>
      </c>
      <c r="C358" s="291" t="s">
        <v>1163</v>
      </c>
      <c r="D358" s="292" t="s">
        <v>88</v>
      </c>
      <c r="E358" s="292" t="s">
        <v>1164</v>
      </c>
      <c r="F358" s="292" t="s">
        <v>1130</v>
      </c>
      <c r="G358" s="292" t="s">
        <v>1165</v>
      </c>
      <c r="H358" s="291" t="s">
        <v>957</v>
      </c>
      <c r="I358" s="308">
        <v>4</v>
      </c>
      <c r="J358" s="309" t="s">
        <v>233</v>
      </c>
      <c r="K358" s="310" t="s">
        <v>1154</v>
      </c>
      <c r="L358" s="311">
        <v>44438</v>
      </c>
      <c r="M358" s="312">
        <v>44618</v>
      </c>
      <c r="N358" s="313">
        <v>44720</v>
      </c>
      <c r="O358" s="314">
        <v>100</v>
      </c>
      <c r="P358" s="315">
        <v>300000</v>
      </c>
      <c r="Q358" s="322" t="str">
        <f t="shared" si="21"/>
        <v>DEVELOPMENT</v>
      </c>
    </row>
    <row r="359" spans="2:17">
      <c r="B359" s="333">
        <f t="shared" si="22"/>
        <v>333</v>
      </c>
      <c r="C359" s="291" t="s">
        <v>1166</v>
      </c>
      <c r="D359" s="292" t="s">
        <v>88</v>
      </c>
      <c r="E359" s="292" t="s">
        <v>1167</v>
      </c>
      <c r="F359" s="292" t="s">
        <v>1130</v>
      </c>
      <c r="G359" s="292" t="s">
        <v>1168</v>
      </c>
      <c r="H359" s="291" t="s">
        <v>959</v>
      </c>
      <c r="I359" s="308">
        <v>4</v>
      </c>
      <c r="J359" s="309" t="s">
        <v>233</v>
      </c>
      <c r="K359" s="310" t="s">
        <v>1154</v>
      </c>
      <c r="L359" s="311">
        <v>44681</v>
      </c>
      <c r="M359" s="312">
        <v>44861</v>
      </c>
      <c r="N359" s="313">
        <v>45041</v>
      </c>
      <c r="O359" s="314">
        <v>100</v>
      </c>
      <c r="P359" s="315">
        <v>300000</v>
      </c>
      <c r="Q359" s="322" t="str">
        <f t="shared" si="21"/>
        <v>DEVELOPMENT</v>
      </c>
    </row>
    <row r="360" spans="2:17">
      <c r="B360" s="333">
        <f t="shared" si="22"/>
        <v>334</v>
      </c>
      <c r="C360" s="291" t="s">
        <v>1169</v>
      </c>
      <c r="D360" s="292" t="s">
        <v>88</v>
      </c>
      <c r="E360" s="292" t="s">
        <v>1170</v>
      </c>
      <c r="F360" s="292" t="s">
        <v>1171</v>
      </c>
      <c r="G360" s="292" t="s">
        <v>1172</v>
      </c>
      <c r="H360" s="291" t="s">
        <v>1148</v>
      </c>
      <c r="I360" s="308">
        <v>4</v>
      </c>
      <c r="J360" s="309" t="s">
        <v>233</v>
      </c>
      <c r="K360" s="310" t="s">
        <v>1154</v>
      </c>
      <c r="L360" s="311">
        <v>43452</v>
      </c>
      <c r="M360" s="312">
        <v>43553</v>
      </c>
      <c r="N360" s="313">
        <v>43690</v>
      </c>
      <c r="O360" s="314">
        <v>100</v>
      </c>
      <c r="P360" s="315">
        <v>300000</v>
      </c>
      <c r="Q360" s="322" t="str">
        <f t="shared" si="21"/>
        <v>DEVELOPMENT</v>
      </c>
    </row>
    <row r="361" spans="2:17">
      <c r="B361" s="333">
        <f t="shared" si="22"/>
        <v>335</v>
      </c>
      <c r="C361" s="291" t="s">
        <v>1173</v>
      </c>
      <c r="D361" s="292" t="s">
        <v>88</v>
      </c>
      <c r="E361" s="292" t="s">
        <v>1170</v>
      </c>
      <c r="F361" s="292" t="s">
        <v>1174</v>
      </c>
      <c r="G361" s="292" t="s">
        <v>1175</v>
      </c>
      <c r="H361" s="291" t="s">
        <v>1148</v>
      </c>
      <c r="I361" s="308">
        <v>4</v>
      </c>
      <c r="J361" s="309" t="s">
        <v>233</v>
      </c>
      <c r="K361" s="310" t="s">
        <v>1154</v>
      </c>
      <c r="L361" s="311">
        <v>43210</v>
      </c>
      <c r="M361" s="312">
        <v>43288</v>
      </c>
      <c r="N361" s="313">
        <v>43241</v>
      </c>
      <c r="O361" s="314">
        <v>100</v>
      </c>
      <c r="P361" s="315">
        <v>300000</v>
      </c>
      <c r="Q361" s="322" t="str">
        <f>IF(AE361&lt;P361,"MASS PRO","RUNNING OGS")</f>
        <v>MASS PRO</v>
      </c>
    </row>
    <row r="362" spans="2:17">
      <c r="B362" s="326">
        <f t="shared" si="22"/>
        <v>336</v>
      </c>
      <c r="C362" s="329" t="s">
        <v>1176</v>
      </c>
      <c r="D362" s="328" t="s">
        <v>88</v>
      </c>
      <c r="E362" s="328" t="s">
        <v>1177</v>
      </c>
      <c r="F362" s="328" t="s">
        <v>1118</v>
      </c>
      <c r="G362" s="328" t="s">
        <v>1178</v>
      </c>
      <c r="H362" s="329" t="s">
        <v>957</v>
      </c>
      <c r="I362" s="337">
        <v>4</v>
      </c>
      <c r="J362" s="356" t="s">
        <v>233</v>
      </c>
      <c r="K362" s="339" t="s">
        <v>1154</v>
      </c>
      <c r="L362" s="340">
        <v>41751</v>
      </c>
      <c r="M362" s="341">
        <v>44853</v>
      </c>
      <c r="N362" s="342" t="s">
        <v>1179</v>
      </c>
      <c r="O362" s="343">
        <v>50000</v>
      </c>
      <c r="P362" s="344">
        <v>300000</v>
      </c>
      <c r="Q362" s="353" t="str">
        <f t="shared" ref="Q362:Q403" si="23">IF(AE362=$AE$3,"DEVELOPMENT",IF(AE362&lt;P362,"MASS PRO","RUNNING OGS"))</f>
        <v>DEVELOPMENT</v>
      </c>
    </row>
    <row r="363" spans="2:17">
      <c r="B363" s="290">
        <f t="shared" si="22"/>
        <v>337</v>
      </c>
      <c r="C363" s="332" t="s">
        <v>1180</v>
      </c>
      <c r="D363" s="331" t="s">
        <v>88</v>
      </c>
      <c r="E363" s="331" t="s">
        <v>1170</v>
      </c>
      <c r="F363" s="331" t="s">
        <v>1171</v>
      </c>
      <c r="G363" s="331" t="s">
        <v>1172</v>
      </c>
      <c r="H363" s="332" t="s">
        <v>1150</v>
      </c>
      <c r="I363" s="345">
        <v>4</v>
      </c>
      <c r="J363" s="357" t="s">
        <v>233</v>
      </c>
      <c r="K363" s="347" t="s">
        <v>1154</v>
      </c>
      <c r="L363" s="348">
        <v>42466</v>
      </c>
      <c r="M363" s="349">
        <v>42466</v>
      </c>
      <c r="N363" s="350">
        <v>42508</v>
      </c>
      <c r="O363" s="351">
        <v>0</v>
      </c>
      <c r="P363" s="352">
        <v>300000</v>
      </c>
      <c r="Q363" s="319" t="str">
        <f t="shared" si="23"/>
        <v>DEVELOPMENT</v>
      </c>
    </row>
    <row r="364" spans="2:17">
      <c r="B364" s="290">
        <f t="shared" si="22"/>
        <v>338</v>
      </c>
      <c r="C364" s="291" t="s">
        <v>1181</v>
      </c>
      <c r="D364" s="292" t="s">
        <v>88</v>
      </c>
      <c r="E364" s="292" t="s">
        <v>1129</v>
      </c>
      <c r="F364" s="292" t="s">
        <v>1182</v>
      </c>
      <c r="G364" s="292" t="s">
        <v>1131</v>
      </c>
      <c r="H364" s="291" t="s">
        <v>1183</v>
      </c>
      <c r="I364" s="308">
        <v>4</v>
      </c>
      <c r="J364" s="309" t="s">
        <v>233</v>
      </c>
      <c r="K364" s="310" t="s">
        <v>1154</v>
      </c>
      <c r="L364" s="311">
        <v>44073</v>
      </c>
      <c r="M364" s="312">
        <v>44073</v>
      </c>
      <c r="N364" s="313">
        <v>44119</v>
      </c>
      <c r="O364" s="355">
        <v>0</v>
      </c>
      <c r="P364" s="315">
        <v>300000</v>
      </c>
      <c r="Q364" s="319" t="str">
        <f t="shared" si="23"/>
        <v>DEVELOPMENT</v>
      </c>
    </row>
    <row r="365" spans="2:17">
      <c r="B365" s="290">
        <f t="shared" si="22"/>
        <v>339</v>
      </c>
      <c r="C365" s="291" t="s">
        <v>1184</v>
      </c>
      <c r="D365" s="292" t="s">
        <v>88</v>
      </c>
      <c r="E365" s="292" t="s">
        <v>1170</v>
      </c>
      <c r="F365" s="292" t="s">
        <v>1130</v>
      </c>
      <c r="G365" s="292" t="s">
        <v>1175</v>
      </c>
      <c r="H365" s="291" t="s">
        <v>1185</v>
      </c>
      <c r="I365" s="308">
        <v>4</v>
      </c>
      <c r="J365" s="309" t="s">
        <v>233</v>
      </c>
      <c r="K365" s="310" t="s">
        <v>1154</v>
      </c>
      <c r="L365" s="311">
        <v>43784</v>
      </c>
      <c r="M365" s="312">
        <v>43467</v>
      </c>
      <c r="N365" s="313">
        <v>43558</v>
      </c>
      <c r="O365" s="314">
        <v>100</v>
      </c>
      <c r="P365" s="315">
        <v>300000</v>
      </c>
      <c r="Q365" s="319" t="str">
        <f t="shared" si="23"/>
        <v>DEVELOPMENT</v>
      </c>
    </row>
    <row r="366" spans="2:17">
      <c r="B366" s="290">
        <f t="shared" si="22"/>
        <v>340</v>
      </c>
      <c r="C366" s="291" t="s">
        <v>1186</v>
      </c>
      <c r="D366" s="292" t="s">
        <v>88</v>
      </c>
      <c r="E366" s="292" t="s">
        <v>1170</v>
      </c>
      <c r="F366" s="292" t="s">
        <v>1171</v>
      </c>
      <c r="G366" s="292" t="s">
        <v>1172</v>
      </c>
      <c r="H366" s="291" t="s">
        <v>1185</v>
      </c>
      <c r="I366" s="308">
        <v>4</v>
      </c>
      <c r="J366" s="309" t="s">
        <v>233</v>
      </c>
      <c r="K366" s="310" t="s">
        <v>1154</v>
      </c>
      <c r="L366" s="311">
        <v>42842</v>
      </c>
      <c r="M366" s="312">
        <v>42842</v>
      </c>
      <c r="N366" s="313">
        <v>43013</v>
      </c>
      <c r="O366" s="314">
        <v>0</v>
      </c>
      <c r="P366" s="315">
        <v>300000</v>
      </c>
      <c r="Q366" s="319" t="str">
        <f t="shared" si="23"/>
        <v>DEVELOPMENT</v>
      </c>
    </row>
    <row r="367" spans="2:17">
      <c r="B367" s="290">
        <f t="shared" si="22"/>
        <v>341</v>
      </c>
      <c r="C367" s="291" t="s">
        <v>1187</v>
      </c>
      <c r="D367" s="292" t="s">
        <v>88</v>
      </c>
      <c r="E367" s="292" t="s">
        <v>1170</v>
      </c>
      <c r="F367" s="292" t="s">
        <v>1118</v>
      </c>
      <c r="G367" s="292" t="s">
        <v>1172</v>
      </c>
      <c r="H367" s="291" t="s">
        <v>1188</v>
      </c>
      <c r="I367" s="308">
        <v>4</v>
      </c>
      <c r="J367" s="309" t="s">
        <v>233</v>
      </c>
      <c r="K367" s="310" t="s">
        <v>1154</v>
      </c>
      <c r="L367" s="311">
        <v>42934</v>
      </c>
      <c r="M367" s="312">
        <v>42934</v>
      </c>
      <c r="N367" s="313">
        <v>43241</v>
      </c>
      <c r="O367" s="314">
        <v>0</v>
      </c>
      <c r="P367" s="315">
        <v>300000</v>
      </c>
      <c r="Q367" s="319" t="str">
        <f t="shared" si="23"/>
        <v>DEVELOPMENT</v>
      </c>
    </row>
    <row r="368" spans="2:17">
      <c r="B368" s="290">
        <f t="shared" si="22"/>
        <v>342</v>
      </c>
      <c r="C368" s="291" t="s">
        <v>1189</v>
      </c>
      <c r="D368" s="292" t="s">
        <v>88</v>
      </c>
      <c r="E368" s="292" t="s">
        <v>1170</v>
      </c>
      <c r="F368" s="292" t="s">
        <v>1130</v>
      </c>
      <c r="G368" s="292" t="s">
        <v>1175</v>
      </c>
      <c r="H368" s="291" t="s">
        <v>1188</v>
      </c>
      <c r="I368" s="308">
        <v>4</v>
      </c>
      <c r="J368" s="309" t="s">
        <v>233</v>
      </c>
      <c r="K368" s="310" t="s">
        <v>1154</v>
      </c>
      <c r="L368" s="311">
        <v>42374</v>
      </c>
      <c r="M368" s="312">
        <v>42467</v>
      </c>
      <c r="N368" s="313">
        <v>42507</v>
      </c>
      <c r="O368" s="314">
        <v>100</v>
      </c>
      <c r="P368" s="315">
        <v>300000</v>
      </c>
      <c r="Q368" s="319" t="str">
        <f t="shared" si="23"/>
        <v>DEVELOPMENT</v>
      </c>
    </row>
    <row r="369" spans="2:17">
      <c r="B369" s="290">
        <f t="shared" si="22"/>
        <v>343</v>
      </c>
      <c r="C369" s="291" t="s">
        <v>1190</v>
      </c>
      <c r="D369" s="292" t="s">
        <v>88</v>
      </c>
      <c r="E369" s="292" t="s">
        <v>1170</v>
      </c>
      <c r="F369" s="292" t="s">
        <v>1118</v>
      </c>
      <c r="G369" s="292" t="s">
        <v>1172</v>
      </c>
      <c r="H369" s="291" t="s">
        <v>1191</v>
      </c>
      <c r="I369" s="308">
        <v>4</v>
      </c>
      <c r="J369" s="309" t="s">
        <v>233</v>
      </c>
      <c r="K369" s="310" t="s">
        <v>1154</v>
      </c>
      <c r="L369" s="311">
        <v>42744</v>
      </c>
      <c r="M369" s="312">
        <v>42842</v>
      </c>
      <c r="N369" s="313">
        <v>42948</v>
      </c>
      <c r="O369" s="314">
        <v>100</v>
      </c>
      <c r="P369" s="315">
        <v>300000</v>
      </c>
      <c r="Q369" s="319" t="str">
        <f t="shared" si="23"/>
        <v>DEVELOPMENT</v>
      </c>
    </row>
    <row r="370" spans="2:17">
      <c r="B370" s="290">
        <f t="shared" si="22"/>
        <v>344</v>
      </c>
      <c r="C370" s="291" t="s">
        <v>1192</v>
      </c>
      <c r="D370" s="292" t="s">
        <v>88</v>
      </c>
      <c r="E370" s="292" t="s">
        <v>1156</v>
      </c>
      <c r="F370" s="292" t="s">
        <v>1130</v>
      </c>
      <c r="G370" s="292" t="s">
        <v>1157</v>
      </c>
      <c r="H370" s="291" t="s">
        <v>957</v>
      </c>
      <c r="I370" s="308">
        <v>4</v>
      </c>
      <c r="J370" s="309" t="s">
        <v>233</v>
      </c>
      <c r="K370" s="310" t="s">
        <v>1154</v>
      </c>
      <c r="L370" s="311">
        <v>42857</v>
      </c>
      <c r="M370" s="312">
        <v>42952</v>
      </c>
      <c r="N370" s="313">
        <v>42985</v>
      </c>
      <c r="O370" s="314">
        <v>100</v>
      </c>
      <c r="P370" s="315">
        <v>300000</v>
      </c>
      <c r="Q370" s="319" t="str">
        <f t="shared" si="23"/>
        <v>DEVELOPMENT</v>
      </c>
    </row>
    <row r="371" spans="2:17">
      <c r="B371" s="290">
        <f t="shared" si="22"/>
        <v>345</v>
      </c>
      <c r="C371" s="291" t="s">
        <v>1193</v>
      </c>
      <c r="D371" s="292" t="s">
        <v>88</v>
      </c>
      <c r="E371" s="292" t="s">
        <v>1126</v>
      </c>
      <c r="F371" s="292" t="s">
        <v>1194</v>
      </c>
      <c r="G371" s="292" t="s">
        <v>1195</v>
      </c>
      <c r="H371" s="291" t="s">
        <v>1123</v>
      </c>
      <c r="I371" s="308">
        <v>4</v>
      </c>
      <c r="J371" s="309" t="s">
        <v>233</v>
      </c>
      <c r="K371" s="310" t="s">
        <v>1154</v>
      </c>
      <c r="L371" s="311">
        <v>43449</v>
      </c>
      <c r="M371" s="312">
        <v>43553</v>
      </c>
      <c r="N371" s="313">
        <v>43690</v>
      </c>
      <c r="O371" s="314">
        <v>100</v>
      </c>
      <c r="P371" s="315">
        <v>300000</v>
      </c>
      <c r="Q371" s="319" t="str">
        <f t="shared" si="23"/>
        <v>DEVELOPMENT</v>
      </c>
    </row>
    <row r="372" spans="2:17">
      <c r="B372" s="290">
        <f t="shared" si="22"/>
        <v>346</v>
      </c>
      <c r="C372" s="291" t="s">
        <v>1196</v>
      </c>
      <c r="D372" s="292" t="s">
        <v>88</v>
      </c>
      <c r="E372" s="292" t="s">
        <v>1197</v>
      </c>
      <c r="F372" s="354" t="s">
        <v>1130</v>
      </c>
      <c r="G372" s="354" t="s">
        <v>1198</v>
      </c>
      <c r="H372" s="293" t="s">
        <v>959</v>
      </c>
      <c r="I372" s="308">
        <v>4</v>
      </c>
      <c r="J372" s="309" t="s">
        <v>233</v>
      </c>
      <c r="K372" s="310" t="s">
        <v>1154</v>
      </c>
      <c r="L372" s="311">
        <v>43590</v>
      </c>
      <c r="M372" s="312">
        <v>43615</v>
      </c>
      <c r="N372" s="313">
        <v>43647</v>
      </c>
      <c r="O372" s="314">
        <v>100</v>
      </c>
      <c r="P372" s="315">
        <v>300000</v>
      </c>
      <c r="Q372" s="319" t="str">
        <f t="shared" si="23"/>
        <v>DEVELOPMENT</v>
      </c>
    </row>
    <row r="373" spans="2:17">
      <c r="B373" s="290">
        <f t="shared" si="22"/>
        <v>347</v>
      </c>
      <c r="C373" s="291" t="s">
        <v>1199</v>
      </c>
      <c r="D373" s="292" t="s">
        <v>88</v>
      </c>
      <c r="E373" s="292" t="s">
        <v>1126</v>
      </c>
      <c r="F373" s="292" t="s">
        <v>1200</v>
      </c>
      <c r="G373" s="292" t="s">
        <v>1195</v>
      </c>
      <c r="H373" s="291" t="s">
        <v>1144</v>
      </c>
      <c r="I373" s="308">
        <v>4</v>
      </c>
      <c r="J373" s="309" t="s">
        <v>233</v>
      </c>
      <c r="K373" s="310" t="s">
        <v>1154</v>
      </c>
      <c r="L373" s="311">
        <v>42935</v>
      </c>
      <c r="M373" s="312">
        <v>43015</v>
      </c>
      <c r="N373" s="313">
        <v>43080</v>
      </c>
      <c r="O373" s="314">
        <v>100</v>
      </c>
      <c r="P373" s="315">
        <v>300000</v>
      </c>
      <c r="Q373" s="319" t="str">
        <f t="shared" si="23"/>
        <v>DEVELOPMENT</v>
      </c>
    </row>
    <row r="374" spans="2:17">
      <c r="B374" s="290">
        <f t="shared" si="22"/>
        <v>348</v>
      </c>
      <c r="C374" s="291" t="s">
        <v>1201</v>
      </c>
      <c r="D374" s="292" t="s">
        <v>88</v>
      </c>
      <c r="E374" s="292" t="s">
        <v>1170</v>
      </c>
      <c r="F374" s="292" t="s">
        <v>1130</v>
      </c>
      <c r="G374" s="292" t="s">
        <v>1175</v>
      </c>
      <c r="H374" s="291" t="s">
        <v>1191</v>
      </c>
      <c r="I374" s="308">
        <v>4</v>
      </c>
      <c r="J374" s="309" t="s">
        <v>233</v>
      </c>
      <c r="K374" s="310" t="s">
        <v>1154</v>
      </c>
      <c r="L374" s="311">
        <v>42541</v>
      </c>
      <c r="M374" s="312">
        <v>42631</v>
      </c>
      <c r="N374" s="313">
        <v>42668</v>
      </c>
      <c r="O374" s="314">
        <v>100</v>
      </c>
      <c r="P374" s="315">
        <v>300000</v>
      </c>
      <c r="Q374" s="319" t="str">
        <f t="shared" si="23"/>
        <v>DEVELOPMENT</v>
      </c>
    </row>
    <row r="375" spans="2:17">
      <c r="B375" s="290">
        <f t="shared" si="22"/>
        <v>349</v>
      </c>
      <c r="C375" s="291" t="s">
        <v>1202</v>
      </c>
      <c r="D375" s="292" t="s">
        <v>88</v>
      </c>
      <c r="E375" s="292" t="s">
        <v>1203</v>
      </c>
      <c r="F375" s="292" t="s">
        <v>1118</v>
      </c>
      <c r="G375" s="292" t="s">
        <v>1204</v>
      </c>
      <c r="H375" s="291" t="s">
        <v>1148</v>
      </c>
      <c r="I375" s="308">
        <v>4</v>
      </c>
      <c r="J375" s="309" t="s">
        <v>233</v>
      </c>
      <c r="K375" s="310" t="s">
        <v>1154</v>
      </c>
      <c r="L375" s="311">
        <v>44681</v>
      </c>
      <c r="M375" s="312">
        <v>44861</v>
      </c>
      <c r="N375" s="313">
        <v>44981</v>
      </c>
      <c r="O375" s="314">
        <v>100</v>
      </c>
      <c r="P375" s="315">
        <v>300000</v>
      </c>
      <c r="Q375" s="319" t="str">
        <f t="shared" si="23"/>
        <v>DEVELOPMENT</v>
      </c>
    </row>
    <row r="376" spans="2:17">
      <c r="B376" s="290">
        <f t="shared" si="22"/>
        <v>350</v>
      </c>
      <c r="C376" s="291" t="s">
        <v>1205</v>
      </c>
      <c r="D376" s="292" t="s">
        <v>88</v>
      </c>
      <c r="E376" s="292" t="s">
        <v>1197</v>
      </c>
      <c r="F376" s="292" t="s">
        <v>1130</v>
      </c>
      <c r="G376" s="292" t="s">
        <v>1198</v>
      </c>
      <c r="H376" s="291" t="s">
        <v>1123</v>
      </c>
      <c r="I376" s="308">
        <v>4</v>
      </c>
      <c r="J376" s="309" t="s">
        <v>233</v>
      </c>
      <c r="K376" s="310" t="s">
        <v>1154</v>
      </c>
      <c r="L376" s="311">
        <v>42925</v>
      </c>
      <c r="M376" s="312">
        <v>43020</v>
      </c>
      <c r="N376" s="313">
        <v>43077</v>
      </c>
      <c r="O376" s="314">
        <v>100</v>
      </c>
      <c r="P376" s="315">
        <v>300000</v>
      </c>
      <c r="Q376" s="319" t="str">
        <f t="shared" si="23"/>
        <v>DEVELOPMENT</v>
      </c>
    </row>
    <row r="377" spans="2:17">
      <c r="B377" s="290">
        <f t="shared" si="22"/>
        <v>351</v>
      </c>
      <c r="C377" s="293" t="s">
        <v>1206</v>
      </c>
      <c r="D377" s="292" t="s">
        <v>88</v>
      </c>
      <c r="E377" s="292" t="s">
        <v>1126</v>
      </c>
      <c r="F377" s="292" t="s">
        <v>1207</v>
      </c>
      <c r="G377" s="292" t="s">
        <v>1195</v>
      </c>
      <c r="H377" s="291" t="s">
        <v>1148</v>
      </c>
      <c r="I377" s="308">
        <v>4</v>
      </c>
      <c r="J377" s="316" t="s">
        <v>233</v>
      </c>
      <c r="K377" s="310" t="s">
        <v>1154</v>
      </c>
      <c r="L377" s="311">
        <v>42941</v>
      </c>
      <c r="M377" s="312">
        <v>43035</v>
      </c>
      <c r="N377" s="313">
        <v>43063</v>
      </c>
      <c r="O377" s="314">
        <v>100</v>
      </c>
      <c r="P377" s="315">
        <v>300000</v>
      </c>
      <c r="Q377" s="319" t="str">
        <f t="shared" si="23"/>
        <v>DEVELOPMENT</v>
      </c>
    </row>
    <row r="378" spans="2:17">
      <c r="B378" s="290">
        <f t="shared" si="22"/>
        <v>352</v>
      </c>
      <c r="C378" s="291" t="s">
        <v>1208</v>
      </c>
      <c r="D378" s="292" t="s">
        <v>88</v>
      </c>
      <c r="E378" s="292" t="s">
        <v>1170</v>
      </c>
      <c r="F378" s="292" t="s">
        <v>1118</v>
      </c>
      <c r="G378" s="292" t="s">
        <v>1172</v>
      </c>
      <c r="H378" s="291" t="s">
        <v>1183</v>
      </c>
      <c r="I378" s="308">
        <v>4</v>
      </c>
      <c r="J378" s="309" t="s">
        <v>233</v>
      </c>
      <c r="K378" s="310" t="s">
        <v>1154</v>
      </c>
      <c r="L378" s="311">
        <v>42874</v>
      </c>
      <c r="M378" s="312">
        <v>42934</v>
      </c>
      <c r="N378" s="313">
        <v>43080</v>
      </c>
      <c r="O378" s="314">
        <v>100</v>
      </c>
      <c r="P378" s="315">
        <v>300000</v>
      </c>
      <c r="Q378" s="319" t="str">
        <f t="shared" si="23"/>
        <v>DEVELOPMENT</v>
      </c>
    </row>
    <row r="379" spans="2:17">
      <c r="B379" s="290">
        <f t="shared" si="22"/>
        <v>353</v>
      </c>
      <c r="C379" s="291" t="s">
        <v>1209</v>
      </c>
      <c r="D379" s="292" t="s">
        <v>88</v>
      </c>
      <c r="E379" s="292" t="s">
        <v>1170</v>
      </c>
      <c r="F379" s="292" t="s">
        <v>1130</v>
      </c>
      <c r="G379" s="292" t="s">
        <v>1175</v>
      </c>
      <c r="H379" s="291" t="s">
        <v>1183</v>
      </c>
      <c r="I379" s="308">
        <v>4</v>
      </c>
      <c r="J379" s="309" t="s">
        <v>233</v>
      </c>
      <c r="K379" s="310" t="s">
        <v>1154</v>
      </c>
      <c r="L379" s="311">
        <v>43280</v>
      </c>
      <c r="M379" s="312">
        <v>43280</v>
      </c>
      <c r="N379" s="313">
        <v>43596</v>
      </c>
      <c r="O379" s="314">
        <v>0</v>
      </c>
      <c r="P379" s="315">
        <v>300000</v>
      </c>
      <c r="Q379" s="319" t="str">
        <f t="shared" si="23"/>
        <v>DEVELOPMENT</v>
      </c>
    </row>
    <row r="380" spans="2:17">
      <c r="B380" s="290">
        <f t="shared" si="22"/>
        <v>354</v>
      </c>
      <c r="C380" s="291" t="s">
        <v>1210</v>
      </c>
      <c r="D380" s="292" t="s">
        <v>88</v>
      </c>
      <c r="E380" s="292" t="s">
        <v>1126</v>
      </c>
      <c r="F380" s="354" t="s">
        <v>1130</v>
      </c>
      <c r="G380" s="354" t="s">
        <v>1195</v>
      </c>
      <c r="H380" s="293" t="s">
        <v>1150</v>
      </c>
      <c r="I380" s="308">
        <v>4</v>
      </c>
      <c r="J380" s="309" t="s">
        <v>233</v>
      </c>
      <c r="K380" s="310" t="s">
        <v>1154</v>
      </c>
      <c r="L380" s="311">
        <v>43125</v>
      </c>
      <c r="M380" s="312">
        <v>43182</v>
      </c>
      <c r="N380" s="313">
        <v>43277</v>
      </c>
      <c r="O380" s="314">
        <v>100</v>
      </c>
      <c r="P380" s="315">
        <v>300000</v>
      </c>
      <c r="Q380" s="319" t="str">
        <f t="shared" si="23"/>
        <v>DEVELOPMENT</v>
      </c>
    </row>
    <row r="381" spans="2:17">
      <c r="B381" s="290">
        <f t="shared" si="22"/>
        <v>355</v>
      </c>
      <c r="C381" s="291" t="s">
        <v>1211</v>
      </c>
      <c r="D381" s="292" t="s">
        <v>88</v>
      </c>
      <c r="E381" s="292" t="s">
        <v>1129</v>
      </c>
      <c r="F381" s="292" t="s">
        <v>1130</v>
      </c>
      <c r="G381" s="292" t="s">
        <v>1131</v>
      </c>
      <c r="H381" s="291" t="s">
        <v>1212</v>
      </c>
      <c r="I381" s="308">
        <v>4</v>
      </c>
      <c r="J381" s="309" t="s">
        <v>233</v>
      </c>
      <c r="K381" s="310" t="s">
        <v>1154</v>
      </c>
      <c r="L381" s="311">
        <v>44395</v>
      </c>
      <c r="M381" s="312">
        <v>44471</v>
      </c>
      <c r="N381" s="313">
        <v>44651</v>
      </c>
      <c r="O381" s="314">
        <v>100</v>
      </c>
      <c r="P381" s="315">
        <v>300000</v>
      </c>
      <c r="Q381" s="319" t="str">
        <f t="shared" si="23"/>
        <v>DEVELOPMENT</v>
      </c>
    </row>
    <row r="382" spans="2:17">
      <c r="B382" s="290">
        <f t="shared" si="22"/>
        <v>356</v>
      </c>
      <c r="C382" s="291" t="s">
        <v>1213</v>
      </c>
      <c r="D382" s="292" t="s">
        <v>88</v>
      </c>
      <c r="E382" s="292" t="s">
        <v>1170</v>
      </c>
      <c r="F382" s="292" t="s">
        <v>1130</v>
      </c>
      <c r="G382" s="292" t="s">
        <v>1175</v>
      </c>
      <c r="H382" s="291" t="s">
        <v>1214</v>
      </c>
      <c r="I382" s="308">
        <v>4</v>
      </c>
      <c r="J382" s="309" t="s">
        <v>233</v>
      </c>
      <c r="K382" s="310" t="s">
        <v>1154</v>
      </c>
      <c r="L382" s="311">
        <v>43033</v>
      </c>
      <c r="M382" s="312">
        <v>43033</v>
      </c>
      <c r="N382" s="313">
        <v>43046</v>
      </c>
      <c r="O382" s="314">
        <v>0</v>
      </c>
      <c r="P382" s="315">
        <v>300000</v>
      </c>
      <c r="Q382" s="319" t="str">
        <f t="shared" si="23"/>
        <v>DEVELOPMENT</v>
      </c>
    </row>
    <row r="383" spans="2:17">
      <c r="B383" s="290">
        <f t="shared" si="22"/>
        <v>357</v>
      </c>
      <c r="C383" s="291" t="s">
        <v>1215</v>
      </c>
      <c r="D383" s="292" t="s">
        <v>88</v>
      </c>
      <c r="E383" s="292" t="s">
        <v>1170</v>
      </c>
      <c r="F383" s="292" t="s">
        <v>1118</v>
      </c>
      <c r="G383" s="292" t="s">
        <v>1172</v>
      </c>
      <c r="H383" s="291" t="s">
        <v>1214</v>
      </c>
      <c r="I383" s="308">
        <v>4</v>
      </c>
      <c r="J383" s="309" t="s">
        <v>233</v>
      </c>
      <c r="K383" s="310" t="s">
        <v>1154</v>
      </c>
      <c r="L383" s="311">
        <v>42938</v>
      </c>
      <c r="M383" s="312">
        <v>43006</v>
      </c>
      <c r="N383" s="313">
        <v>43140</v>
      </c>
      <c r="O383" s="314">
        <v>100</v>
      </c>
      <c r="P383" s="315">
        <v>300000</v>
      </c>
      <c r="Q383" s="319" t="str">
        <f t="shared" si="23"/>
        <v>DEVELOPMENT</v>
      </c>
    </row>
    <row r="384" spans="2:17">
      <c r="B384" s="290">
        <f t="shared" si="22"/>
        <v>358</v>
      </c>
      <c r="C384" s="291" t="s">
        <v>1216</v>
      </c>
      <c r="D384" s="292" t="s">
        <v>88</v>
      </c>
      <c r="E384" s="292" t="s">
        <v>1126</v>
      </c>
      <c r="F384" s="354" t="s">
        <v>1130</v>
      </c>
      <c r="G384" s="354" t="s">
        <v>1195</v>
      </c>
      <c r="H384" s="293" t="s">
        <v>1185</v>
      </c>
      <c r="I384" s="308">
        <v>4</v>
      </c>
      <c r="J384" s="309" t="s">
        <v>233</v>
      </c>
      <c r="K384" s="310" t="s">
        <v>1154</v>
      </c>
      <c r="L384" s="311">
        <v>43139</v>
      </c>
      <c r="M384" s="312">
        <v>43247</v>
      </c>
      <c r="N384" s="313">
        <v>43306</v>
      </c>
      <c r="O384" s="314">
        <v>100</v>
      </c>
      <c r="P384" s="315">
        <v>300000</v>
      </c>
      <c r="Q384" s="319" t="str">
        <f t="shared" si="23"/>
        <v>DEVELOPMENT</v>
      </c>
    </row>
    <row r="385" spans="2:17">
      <c r="B385" s="290">
        <f t="shared" si="22"/>
        <v>359</v>
      </c>
      <c r="C385" s="291" t="s">
        <v>1217</v>
      </c>
      <c r="D385" s="292" t="s">
        <v>88</v>
      </c>
      <c r="E385" s="292" t="s">
        <v>1152</v>
      </c>
      <c r="F385" s="292" t="s">
        <v>1118</v>
      </c>
      <c r="G385" s="292" t="s">
        <v>1153</v>
      </c>
      <c r="H385" s="291" t="s">
        <v>957</v>
      </c>
      <c r="I385" s="308">
        <v>4</v>
      </c>
      <c r="J385" s="309" t="s">
        <v>233</v>
      </c>
      <c r="K385" s="310" t="s">
        <v>1154</v>
      </c>
      <c r="L385" s="311">
        <v>42190</v>
      </c>
      <c r="M385" s="312">
        <v>42190</v>
      </c>
      <c r="N385" s="313">
        <v>44065</v>
      </c>
      <c r="O385" s="314">
        <v>0</v>
      </c>
      <c r="P385" s="315">
        <v>300000</v>
      </c>
      <c r="Q385" s="319" t="str">
        <f t="shared" si="23"/>
        <v>DEVELOPMENT</v>
      </c>
    </row>
    <row r="386" spans="2:17">
      <c r="B386" s="290">
        <f t="shared" si="22"/>
        <v>360</v>
      </c>
      <c r="C386" s="291" t="s">
        <v>1218</v>
      </c>
      <c r="D386" s="292" t="s">
        <v>88</v>
      </c>
      <c r="E386" s="292" t="s">
        <v>1197</v>
      </c>
      <c r="F386" s="292" t="s">
        <v>1130</v>
      </c>
      <c r="G386" s="292" t="s">
        <v>1198</v>
      </c>
      <c r="H386" s="291" t="s">
        <v>1144</v>
      </c>
      <c r="I386" s="308">
        <v>4</v>
      </c>
      <c r="J386" s="309" t="s">
        <v>233</v>
      </c>
      <c r="K386" s="310" t="s">
        <v>1154</v>
      </c>
      <c r="L386" s="311">
        <v>43055</v>
      </c>
      <c r="M386" s="312">
        <v>43132</v>
      </c>
      <c r="N386" s="313">
        <v>43231</v>
      </c>
      <c r="O386" s="314">
        <v>100</v>
      </c>
      <c r="P386" s="315">
        <v>300000</v>
      </c>
      <c r="Q386" s="319" t="str">
        <f t="shared" si="23"/>
        <v>DEVELOPMENT</v>
      </c>
    </row>
    <row r="387" spans="2:17">
      <c r="B387" s="290">
        <f t="shared" si="22"/>
        <v>361</v>
      </c>
      <c r="C387" s="291" t="s">
        <v>1219</v>
      </c>
      <c r="D387" s="292" t="s">
        <v>88</v>
      </c>
      <c r="E387" s="292" t="s">
        <v>1129</v>
      </c>
      <c r="F387" s="292" t="s">
        <v>1130</v>
      </c>
      <c r="G387" s="292" t="s">
        <v>1131</v>
      </c>
      <c r="H387" s="291" t="s">
        <v>1220</v>
      </c>
      <c r="I387" s="308">
        <v>4</v>
      </c>
      <c r="J387" s="309" t="s">
        <v>233</v>
      </c>
      <c r="K387" s="310" t="s">
        <v>1154</v>
      </c>
      <c r="L387" s="311">
        <v>44395</v>
      </c>
      <c r="M387" s="312">
        <v>44471</v>
      </c>
      <c r="N387" s="313">
        <v>44651</v>
      </c>
      <c r="O387" s="314">
        <v>100</v>
      </c>
      <c r="P387" s="315">
        <v>300000</v>
      </c>
      <c r="Q387" s="319" t="str">
        <f t="shared" si="23"/>
        <v>DEVELOPMENT</v>
      </c>
    </row>
    <row r="388" spans="2:17">
      <c r="B388" s="290">
        <f t="shared" ref="B388:B419" si="24">B387+1</f>
        <v>362</v>
      </c>
      <c r="C388" s="291" t="s">
        <v>1221</v>
      </c>
      <c r="D388" s="292" t="s">
        <v>88</v>
      </c>
      <c r="E388" s="292" t="s">
        <v>1222</v>
      </c>
      <c r="F388" s="292" t="s">
        <v>1130</v>
      </c>
      <c r="G388" s="292" t="s">
        <v>1223</v>
      </c>
      <c r="H388" s="291" t="s">
        <v>379</v>
      </c>
      <c r="I388" s="308">
        <v>4</v>
      </c>
      <c r="J388" s="309" t="s">
        <v>233</v>
      </c>
      <c r="K388" s="310" t="s">
        <v>1154</v>
      </c>
      <c r="L388" s="311">
        <v>42409</v>
      </c>
      <c r="M388" s="312">
        <v>42466</v>
      </c>
      <c r="N388" s="313">
        <v>43658</v>
      </c>
      <c r="O388" s="314">
        <v>100</v>
      </c>
      <c r="P388" s="315">
        <v>300000</v>
      </c>
      <c r="Q388" s="319" t="str">
        <f t="shared" si="23"/>
        <v>DEVELOPMENT</v>
      </c>
    </row>
    <row r="389" spans="2:17">
      <c r="B389" s="290">
        <f t="shared" si="24"/>
        <v>363</v>
      </c>
      <c r="C389" s="291" t="s">
        <v>1224</v>
      </c>
      <c r="D389" s="292" t="s">
        <v>88</v>
      </c>
      <c r="E389" s="292" t="s">
        <v>1170</v>
      </c>
      <c r="F389" s="292" t="s">
        <v>1130</v>
      </c>
      <c r="G389" s="292" t="s">
        <v>1175</v>
      </c>
      <c r="H389" s="291" t="s">
        <v>1132</v>
      </c>
      <c r="I389" s="308">
        <v>4</v>
      </c>
      <c r="J389" s="309" t="s">
        <v>233</v>
      </c>
      <c r="K389" s="310" t="s">
        <v>1154</v>
      </c>
      <c r="L389" s="311">
        <v>43408</v>
      </c>
      <c r="M389" s="312">
        <v>43408</v>
      </c>
      <c r="N389" s="313">
        <v>43439</v>
      </c>
      <c r="O389" s="314">
        <v>0</v>
      </c>
      <c r="P389" s="315">
        <v>300000</v>
      </c>
      <c r="Q389" s="319" t="str">
        <f t="shared" si="23"/>
        <v>DEVELOPMENT</v>
      </c>
    </row>
    <row r="390" spans="2:17">
      <c r="B390" s="290">
        <f t="shared" si="24"/>
        <v>364</v>
      </c>
      <c r="C390" s="291" t="s">
        <v>1225</v>
      </c>
      <c r="D390" s="292" t="s">
        <v>88</v>
      </c>
      <c r="E390" s="292" t="s">
        <v>1170</v>
      </c>
      <c r="F390" s="292" t="s">
        <v>1118</v>
      </c>
      <c r="G390" s="292" t="s">
        <v>1172</v>
      </c>
      <c r="H390" s="291" t="s">
        <v>1132</v>
      </c>
      <c r="I390" s="308">
        <v>4</v>
      </c>
      <c r="J390" s="309" t="s">
        <v>233</v>
      </c>
      <c r="K390" s="310" t="s">
        <v>1154</v>
      </c>
      <c r="L390" s="311">
        <v>43140</v>
      </c>
      <c r="M390" s="312">
        <v>43238</v>
      </c>
      <c r="N390" s="313">
        <v>43357</v>
      </c>
      <c r="O390" s="314">
        <v>100</v>
      </c>
      <c r="P390" s="315">
        <v>300000</v>
      </c>
      <c r="Q390" s="319" t="str">
        <f t="shared" si="23"/>
        <v>DEVELOPMENT</v>
      </c>
    </row>
    <row r="391" spans="2:17">
      <c r="B391" s="290">
        <f t="shared" si="24"/>
        <v>365</v>
      </c>
      <c r="C391" s="291" t="s">
        <v>1226</v>
      </c>
      <c r="D391" s="292" t="s">
        <v>88</v>
      </c>
      <c r="E391" s="292" t="s">
        <v>1126</v>
      </c>
      <c r="F391" s="354" t="s">
        <v>1130</v>
      </c>
      <c r="G391" s="354" t="s">
        <v>1195</v>
      </c>
      <c r="H391" s="293" t="s">
        <v>1188</v>
      </c>
      <c r="I391" s="308">
        <v>4</v>
      </c>
      <c r="J391" s="309" t="s">
        <v>233</v>
      </c>
      <c r="K391" s="310" t="s">
        <v>1154</v>
      </c>
      <c r="L391" s="311">
        <v>43286</v>
      </c>
      <c r="M391" s="312">
        <v>43400</v>
      </c>
      <c r="N391" s="313">
        <v>43423</v>
      </c>
      <c r="O391" s="314">
        <v>100</v>
      </c>
      <c r="P391" s="315">
        <v>300000</v>
      </c>
      <c r="Q391" s="319" t="str">
        <f t="shared" si="23"/>
        <v>DEVELOPMENT</v>
      </c>
    </row>
    <row r="392" spans="2:17">
      <c r="B392" s="290">
        <f t="shared" si="24"/>
        <v>366</v>
      </c>
      <c r="C392" s="291" t="s">
        <v>1227</v>
      </c>
      <c r="D392" s="292" t="s">
        <v>88</v>
      </c>
      <c r="E392" s="292" t="s">
        <v>1228</v>
      </c>
      <c r="F392" s="292" t="s">
        <v>1130</v>
      </c>
      <c r="G392" s="292" t="s">
        <v>1229</v>
      </c>
      <c r="H392" s="291" t="s">
        <v>379</v>
      </c>
      <c r="I392" s="308">
        <v>4</v>
      </c>
      <c r="J392" s="309" t="s">
        <v>233</v>
      </c>
      <c r="K392" s="310" t="s">
        <v>1154</v>
      </c>
      <c r="L392" s="311">
        <v>41990</v>
      </c>
      <c r="M392" s="312">
        <v>42065</v>
      </c>
      <c r="N392" s="313">
        <v>42106</v>
      </c>
      <c r="O392" s="314">
        <v>100</v>
      </c>
      <c r="P392" s="315">
        <v>300000</v>
      </c>
      <c r="Q392" s="319" t="str">
        <f t="shared" si="23"/>
        <v>DEVELOPMENT</v>
      </c>
    </row>
    <row r="393" spans="2:17">
      <c r="B393" s="290">
        <f t="shared" si="24"/>
        <v>367</v>
      </c>
      <c r="C393" s="293" t="s">
        <v>1230</v>
      </c>
      <c r="D393" s="292" t="s">
        <v>88</v>
      </c>
      <c r="E393" s="292" t="s">
        <v>1231</v>
      </c>
      <c r="F393" s="292" t="s">
        <v>1130</v>
      </c>
      <c r="G393" s="292" t="s">
        <v>1232</v>
      </c>
      <c r="H393" s="291" t="s">
        <v>379</v>
      </c>
      <c r="I393" s="308">
        <v>4</v>
      </c>
      <c r="J393" s="316" t="s">
        <v>233</v>
      </c>
      <c r="K393" s="310" t="s">
        <v>1233</v>
      </c>
      <c r="L393" s="311">
        <v>42172</v>
      </c>
      <c r="M393" s="312">
        <v>42261</v>
      </c>
      <c r="N393" s="313">
        <v>43052</v>
      </c>
      <c r="O393" s="314">
        <v>100</v>
      </c>
      <c r="P393" s="315">
        <v>300000</v>
      </c>
      <c r="Q393" s="319" t="str">
        <f t="shared" si="23"/>
        <v>DEVELOPMENT</v>
      </c>
    </row>
    <row r="394" spans="2:17">
      <c r="B394" s="290">
        <f t="shared" si="24"/>
        <v>368</v>
      </c>
      <c r="C394" s="293" t="s">
        <v>1234</v>
      </c>
      <c r="D394" s="292" t="s">
        <v>88</v>
      </c>
      <c r="E394" s="292" t="s">
        <v>1129</v>
      </c>
      <c r="F394" s="292" t="s">
        <v>1130</v>
      </c>
      <c r="G394" s="292" t="s">
        <v>1131</v>
      </c>
      <c r="H394" s="291" t="s">
        <v>1235</v>
      </c>
      <c r="I394" s="308">
        <v>4</v>
      </c>
      <c r="J394" s="316" t="s">
        <v>233</v>
      </c>
      <c r="K394" s="310" t="s">
        <v>391</v>
      </c>
      <c r="L394" s="311">
        <v>44633</v>
      </c>
      <c r="M394" s="312">
        <v>44813</v>
      </c>
      <c r="N394" s="313">
        <v>44840</v>
      </c>
      <c r="O394" s="314">
        <v>100</v>
      </c>
      <c r="P394" s="315">
        <v>300000</v>
      </c>
      <c r="Q394" s="319" t="str">
        <f t="shared" si="23"/>
        <v>DEVELOPMENT</v>
      </c>
    </row>
    <row r="395" spans="2:17">
      <c r="B395" s="290">
        <f t="shared" si="24"/>
        <v>369</v>
      </c>
      <c r="C395" s="293" t="s">
        <v>1236</v>
      </c>
      <c r="D395" s="292" t="s">
        <v>88</v>
      </c>
      <c r="E395" s="292" t="s">
        <v>1170</v>
      </c>
      <c r="F395" s="292" t="s">
        <v>1118</v>
      </c>
      <c r="G395" s="292" t="s">
        <v>1172</v>
      </c>
      <c r="H395" s="291" t="s">
        <v>1137</v>
      </c>
      <c r="I395" s="308">
        <v>4</v>
      </c>
      <c r="J395" s="316" t="s">
        <v>233</v>
      </c>
      <c r="K395" s="310" t="s">
        <v>1233</v>
      </c>
      <c r="L395" s="311">
        <v>43292</v>
      </c>
      <c r="M395" s="312">
        <v>43388</v>
      </c>
      <c r="N395" s="313">
        <v>43558</v>
      </c>
      <c r="O395" s="314">
        <v>100</v>
      </c>
      <c r="P395" s="315">
        <v>300000</v>
      </c>
      <c r="Q395" s="319" t="str">
        <f t="shared" si="23"/>
        <v>DEVELOPMENT</v>
      </c>
    </row>
    <row r="396" spans="2:17">
      <c r="B396" s="290">
        <f t="shared" si="24"/>
        <v>370</v>
      </c>
      <c r="C396" s="293" t="s">
        <v>1237</v>
      </c>
      <c r="D396" s="292" t="s">
        <v>88</v>
      </c>
      <c r="E396" s="292" t="s">
        <v>1238</v>
      </c>
      <c r="F396" s="292" t="s">
        <v>1130</v>
      </c>
      <c r="G396" s="292" t="s">
        <v>1175</v>
      </c>
      <c r="H396" s="291" t="s">
        <v>1137</v>
      </c>
      <c r="I396" s="308">
        <v>4</v>
      </c>
      <c r="J396" s="316" t="s">
        <v>233</v>
      </c>
      <c r="K396" s="310" t="s">
        <v>1233</v>
      </c>
      <c r="L396" s="311">
        <v>42901</v>
      </c>
      <c r="M396" s="312">
        <v>42901</v>
      </c>
      <c r="N396" s="313">
        <v>43656</v>
      </c>
      <c r="O396" s="314">
        <v>0</v>
      </c>
      <c r="P396" s="315">
        <v>300000</v>
      </c>
      <c r="Q396" s="319" t="str">
        <f t="shared" si="23"/>
        <v>DEVELOPMENT</v>
      </c>
    </row>
    <row r="397" spans="2:17">
      <c r="B397" s="290">
        <f t="shared" si="24"/>
        <v>371</v>
      </c>
      <c r="C397" s="293" t="s">
        <v>1239</v>
      </c>
      <c r="D397" s="292" t="s">
        <v>88</v>
      </c>
      <c r="E397" s="292" t="s">
        <v>1240</v>
      </c>
      <c r="F397" s="292" t="s">
        <v>1241</v>
      </c>
      <c r="G397" s="292" t="s">
        <v>1195</v>
      </c>
      <c r="H397" s="291" t="s">
        <v>1191</v>
      </c>
      <c r="I397" s="308">
        <v>4</v>
      </c>
      <c r="J397" s="316" t="s">
        <v>233</v>
      </c>
      <c r="K397" s="310" t="s">
        <v>1233</v>
      </c>
      <c r="L397" s="311">
        <v>42999</v>
      </c>
      <c r="M397" s="312">
        <v>43055</v>
      </c>
      <c r="N397" s="313">
        <v>43066</v>
      </c>
      <c r="O397" s="314">
        <v>100</v>
      </c>
      <c r="P397" s="315">
        <v>300000</v>
      </c>
      <c r="Q397" s="319" t="str">
        <f t="shared" si="23"/>
        <v>DEVELOPMENT</v>
      </c>
    </row>
    <row r="398" spans="2:17">
      <c r="B398" s="290">
        <f t="shared" si="24"/>
        <v>372</v>
      </c>
      <c r="C398" s="293" t="s">
        <v>1242</v>
      </c>
      <c r="D398" s="292" t="s">
        <v>88</v>
      </c>
      <c r="E398" s="292" t="s">
        <v>1243</v>
      </c>
      <c r="F398" s="292" t="s">
        <v>1118</v>
      </c>
      <c r="G398" s="292" t="s">
        <v>1244</v>
      </c>
      <c r="H398" s="291" t="s">
        <v>379</v>
      </c>
      <c r="I398" s="308">
        <v>4</v>
      </c>
      <c r="J398" s="316" t="s">
        <v>233</v>
      </c>
      <c r="K398" s="310" t="s">
        <v>1233</v>
      </c>
      <c r="L398" s="311">
        <v>43732</v>
      </c>
      <c r="M398" s="312">
        <v>43795</v>
      </c>
      <c r="N398" s="313">
        <v>43882</v>
      </c>
      <c r="O398" s="314">
        <v>100</v>
      </c>
      <c r="P398" s="315">
        <v>300000</v>
      </c>
      <c r="Q398" s="319" t="str">
        <f t="shared" si="23"/>
        <v>DEVELOPMENT</v>
      </c>
    </row>
    <row r="399" spans="2:17">
      <c r="B399" s="290">
        <f t="shared" si="24"/>
        <v>373</v>
      </c>
      <c r="C399" s="293" t="s">
        <v>1245</v>
      </c>
      <c r="D399" s="292" t="s">
        <v>88</v>
      </c>
      <c r="E399" s="292" t="s">
        <v>1197</v>
      </c>
      <c r="F399" s="292" t="s">
        <v>1130</v>
      </c>
      <c r="G399" s="628" t="s">
        <v>1198</v>
      </c>
      <c r="H399" s="291" t="s">
        <v>1148</v>
      </c>
      <c r="I399" s="308">
        <v>4</v>
      </c>
      <c r="J399" s="316" t="s">
        <v>233</v>
      </c>
      <c r="K399" s="310" t="s">
        <v>1233</v>
      </c>
      <c r="L399" s="311">
        <v>43331</v>
      </c>
      <c r="M399" s="312">
        <v>43427</v>
      </c>
      <c r="N399" s="313">
        <v>43491</v>
      </c>
      <c r="O399" s="314">
        <v>100</v>
      </c>
      <c r="P399" s="315">
        <v>300000</v>
      </c>
      <c r="Q399" s="319" t="str">
        <f t="shared" si="23"/>
        <v>DEVELOPMENT</v>
      </c>
    </row>
    <row r="400" spans="2:17">
      <c r="B400" s="290">
        <f t="shared" si="24"/>
        <v>374</v>
      </c>
      <c r="C400" s="293" t="s">
        <v>1246</v>
      </c>
      <c r="D400" s="292" t="s">
        <v>88</v>
      </c>
      <c r="E400" s="292" t="s">
        <v>1243</v>
      </c>
      <c r="F400" s="292" t="s">
        <v>1130</v>
      </c>
      <c r="G400" s="292" t="s">
        <v>1247</v>
      </c>
      <c r="H400" s="291" t="s">
        <v>379</v>
      </c>
      <c r="I400" s="308">
        <v>4</v>
      </c>
      <c r="J400" s="316" t="s">
        <v>233</v>
      </c>
      <c r="K400" s="310" t="s">
        <v>1233</v>
      </c>
      <c r="L400" s="311">
        <v>43387</v>
      </c>
      <c r="M400" s="312">
        <v>43484</v>
      </c>
      <c r="N400" s="313">
        <v>43507</v>
      </c>
      <c r="O400" s="314">
        <v>100</v>
      </c>
      <c r="P400" s="315">
        <v>300000</v>
      </c>
      <c r="Q400" s="319" t="str">
        <f t="shared" si="23"/>
        <v>DEVELOPMENT</v>
      </c>
    </row>
    <row r="401" spans="2:17">
      <c r="B401" s="290">
        <f t="shared" si="24"/>
        <v>375</v>
      </c>
      <c r="C401" s="293" t="s">
        <v>1248</v>
      </c>
      <c r="D401" s="292" t="s">
        <v>88</v>
      </c>
      <c r="E401" s="292" t="s">
        <v>1117</v>
      </c>
      <c r="F401" s="292" t="s">
        <v>1118</v>
      </c>
      <c r="G401" s="292" t="s">
        <v>1119</v>
      </c>
      <c r="H401" s="291" t="s">
        <v>957</v>
      </c>
      <c r="I401" s="308">
        <v>4</v>
      </c>
      <c r="J401" s="316" t="s">
        <v>233</v>
      </c>
      <c r="K401" s="310" t="s">
        <v>391</v>
      </c>
      <c r="L401" s="311">
        <v>43352</v>
      </c>
      <c r="M401" s="312">
        <v>43411</v>
      </c>
      <c r="N401" s="313">
        <v>43719</v>
      </c>
      <c r="O401" s="314">
        <v>100</v>
      </c>
      <c r="P401" s="358">
        <v>300000</v>
      </c>
      <c r="Q401" s="319" t="str">
        <f t="shared" si="23"/>
        <v>DEVELOPMENT</v>
      </c>
    </row>
    <row r="402" spans="2:17">
      <c r="B402" s="290">
        <f t="shared" si="24"/>
        <v>376</v>
      </c>
      <c r="C402" s="293" t="s">
        <v>1249</v>
      </c>
      <c r="D402" s="292" t="s">
        <v>88</v>
      </c>
      <c r="E402" s="292" t="s">
        <v>1250</v>
      </c>
      <c r="F402" s="292" t="s">
        <v>1118</v>
      </c>
      <c r="G402" s="292" t="s">
        <v>1251</v>
      </c>
      <c r="H402" s="291" t="s">
        <v>379</v>
      </c>
      <c r="I402" s="308">
        <v>4</v>
      </c>
      <c r="J402" s="316" t="s">
        <v>233</v>
      </c>
      <c r="K402" s="310" t="s">
        <v>1233</v>
      </c>
      <c r="L402" s="311">
        <v>43722</v>
      </c>
      <c r="M402" s="312">
        <v>43795</v>
      </c>
      <c r="N402" s="313">
        <v>43796</v>
      </c>
      <c r="O402" s="355">
        <v>100</v>
      </c>
      <c r="P402" s="358">
        <v>300000</v>
      </c>
      <c r="Q402" s="319" t="str">
        <f t="shared" si="23"/>
        <v>DEVELOPMENT</v>
      </c>
    </row>
    <row r="403" spans="2:17">
      <c r="B403" s="290">
        <f t="shared" si="24"/>
        <v>377</v>
      </c>
      <c r="C403" s="293" t="s">
        <v>1252</v>
      </c>
      <c r="D403" s="292" t="s">
        <v>88</v>
      </c>
      <c r="E403" s="292" t="s">
        <v>1126</v>
      </c>
      <c r="F403" s="292" t="s">
        <v>1253</v>
      </c>
      <c r="G403" s="292" t="s">
        <v>1195</v>
      </c>
      <c r="H403" s="291" t="s">
        <v>1183</v>
      </c>
      <c r="I403" s="308">
        <v>4</v>
      </c>
      <c r="J403" s="316" t="s">
        <v>233</v>
      </c>
      <c r="K403" s="310" t="s">
        <v>1233</v>
      </c>
      <c r="L403" s="311">
        <v>43171</v>
      </c>
      <c r="M403" s="312">
        <v>43238</v>
      </c>
      <c r="N403" s="313">
        <v>42897</v>
      </c>
      <c r="O403" s="314">
        <v>100</v>
      </c>
      <c r="P403" s="315">
        <v>500000</v>
      </c>
      <c r="Q403" s="319" t="str">
        <f t="shared" si="23"/>
        <v>DEVELOPMENT</v>
      </c>
    </row>
    <row r="404" spans="2:17">
      <c r="B404" s="290">
        <f t="shared" si="24"/>
        <v>378</v>
      </c>
      <c r="C404" s="293" t="s">
        <v>1254</v>
      </c>
      <c r="D404" s="292" t="s">
        <v>88</v>
      </c>
      <c r="E404" s="292" t="s">
        <v>1197</v>
      </c>
      <c r="F404" s="292" t="s">
        <v>1130</v>
      </c>
      <c r="G404" s="628" t="s">
        <v>1198</v>
      </c>
      <c r="H404" s="291" t="s">
        <v>1150</v>
      </c>
      <c r="I404" s="308">
        <v>4</v>
      </c>
      <c r="J404" s="316" t="s">
        <v>233</v>
      </c>
      <c r="K404" s="310" t="s">
        <v>1233</v>
      </c>
      <c r="L404" s="311">
        <v>41856</v>
      </c>
      <c r="M404" s="312">
        <v>41958</v>
      </c>
      <c r="N404" s="313">
        <v>41978</v>
      </c>
      <c r="O404" s="314">
        <v>100</v>
      </c>
      <c r="P404" s="315">
        <v>300000</v>
      </c>
      <c r="Q404" s="319" t="s">
        <v>368</v>
      </c>
    </row>
    <row r="405" spans="2:17">
      <c r="B405" s="290">
        <f t="shared" si="24"/>
        <v>379</v>
      </c>
      <c r="C405" s="293" t="s">
        <v>1255</v>
      </c>
      <c r="D405" s="292" t="s">
        <v>88</v>
      </c>
      <c r="E405" s="292" t="s">
        <v>1129</v>
      </c>
      <c r="F405" s="292" t="s">
        <v>1130</v>
      </c>
      <c r="G405" s="292" t="s">
        <v>1131</v>
      </c>
      <c r="H405" s="291" t="s">
        <v>1256</v>
      </c>
      <c r="I405" s="308">
        <v>4</v>
      </c>
      <c r="J405" s="316" t="s">
        <v>233</v>
      </c>
      <c r="K405" s="310" t="s">
        <v>1154</v>
      </c>
      <c r="L405" s="311">
        <v>44621</v>
      </c>
      <c r="M405" s="312">
        <v>44801</v>
      </c>
      <c r="N405" s="313">
        <v>44845</v>
      </c>
      <c r="O405" s="314">
        <v>100</v>
      </c>
      <c r="P405" s="315">
        <v>300000</v>
      </c>
      <c r="Q405" s="319" t="s">
        <v>368</v>
      </c>
    </row>
    <row r="406" spans="2:17">
      <c r="B406" s="290">
        <f t="shared" si="24"/>
        <v>380</v>
      </c>
      <c r="C406" s="293" t="s">
        <v>1257</v>
      </c>
      <c r="D406" s="292" t="s">
        <v>88</v>
      </c>
      <c r="E406" s="292" t="s">
        <v>1258</v>
      </c>
      <c r="F406" s="292" t="s">
        <v>1130</v>
      </c>
      <c r="G406" s="292" t="s">
        <v>1259</v>
      </c>
      <c r="H406" s="291" t="s">
        <v>379</v>
      </c>
      <c r="I406" s="308"/>
      <c r="J406" s="316" t="s">
        <v>233</v>
      </c>
      <c r="K406" s="310" t="s">
        <v>1233</v>
      </c>
      <c r="L406" s="311">
        <v>42377</v>
      </c>
      <c r="M406" s="312">
        <v>42466</v>
      </c>
      <c r="N406" s="313">
        <v>42560</v>
      </c>
      <c r="O406" s="314">
        <v>100</v>
      </c>
      <c r="P406" s="315">
        <v>300000</v>
      </c>
      <c r="Q406" s="319" t="s">
        <v>368</v>
      </c>
    </row>
    <row r="407" spans="2:17">
      <c r="B407" s="290">
        <f t="shared" si="24"/>
        <v>381</v>
      </c>
      <c r="C407" s="293" t="s">
        <v>1260</v>
      </c>
      <c r="D407" s="292" t="s">
        <v>88</v>
      </c>
      <c r="E407" s="292" t="s">
        <v>1261</v>
      </c>
      <c r="F407" s="292" t="s">
        <v>1130</v>
      </c>
      <c r="G407" s="292" t="s">
        <v>1262</v>
      </c>
      <c r="H407" s="291" t="s">
        <v>379</v>
      </c>
      <c r="I407" s="308"/>
      <c r="J407" s="316" t="s">
        <v>233</v>
      </c>
      <c r="K407" s="310" t="s">
        <v>1233</v>
      </c>
      <c r="L407" s="311">
        <v>42441</v>
      </c>
      <c r="M407" s="312">
        <v>42529</v>
      </c>
      <c r="N407" s="313">
        <v>42627</v>
      </c>
      <c r="O407" s="314">
        <v>100</v>
      </c>
      <c r="P407" s="315">
        <v>300000</v>
      </c>
      <c r="Q407" s="319" t="s">
        <v>368</v>
      </c>
    </row>
    <row r="408" spans="2:17">
      <c r="B408" s="290">
        <f t="shared" si="24"/>
        <v>382</v>
      </c>
      <c r="C408" s="293" t="s">
        <v>1263</v>
      </c>
      <c r="D408" s="292" t="s">
        <v>88</v>
      </c>
      <c r="E408" s="292" t="s">
        <v>1243</v>
      </c>
      <c r="F408" s="292" t="s">
        <v>1130</v>
      </c>
      <c r="G408" s="292" t="s">
        <v>1247</v>
      </c>
      <c r="H408" s="291" t="s">
        <v>957</v>
      </c>
      <c r="I408" s="308">
        <v>4</v>
      </c>
      <c r="J408" s="316" t="s">
        <v>233</v>
      </c>
      <c r="K408" s="310" t="s">
        <v>1233</v>
      </c>
      <c r="L408" s="311">
        <v>43576</v>
      </c>
      <c r="M408" s="312">
        <v>43685</v>
      </c>
      <c r="N408" s="313">
        <v>43692</v>
      </c>
      <c r="O408" s="314">
        <v>100</v>
      </c>
      <c r="P408" s="315">
        <v>300000</v>
      </c>
      <c r="Q408" s="319" t="s">
        <v>368</v>
      </c>
    </row>
    <row r="409" spans="2:17">
      <c r="B409" s="290">
        <f t="shared" si="24"/>
        <v>383</v>
      </c>
      <c r="C409" s="293" t="s">
        <v>1264</v>
      </c>
      <c r="D409" s="292" t="s">
        <v>88</v>
      </c>
      <c r="E409" s="292" t="s">
        <v>1117</v>
      </c>
      <c r="F409" s="292" t="s">
        <v>1118</v>
      </c>
      <c r="G409" s="292" t="s">
        <v>1119</v>
      </c>
      <c r="H409" s="291" t="s">
        <v>959</v>
      </c>
      <c r="I409" s="308">
        <v>4</v>
      </c>
      <c r="J409" s="316" t="s">
        <v>233</v>
      </c>
      <c r="K409" s="310" t="s">
        <v>1233</v>
      </c>
      <c r="L409" s="311">
        <v>43851</v>
      </c>
      <c r="M409" s="312">
        <v>43950</v>
      </c>
      <c r="N409" s="313">
        <v>44037</v>
      </c>
      <c r="O409" s="314">
        <v>100</v>
      </c>
      <c r="P409" s="315">
        <v>300000</v>
      </c>
      <c r="Q409" s="319" t="s">
        <v>368</v>
      </c>
    </row>
    <row r="410" spans="2:17">
      <c r="B410" s="290">
        <f t="shared" si="24"/>
        <v>384</v>
      </c>
      <c r="C410" s="293" t="s">
        <v>1265</v>
      </c>
      <c r="D410" s="292" t="s">
        <v>88</v>
      </c>
      <c r="E410" s="292" t="s">
        <v>1243</v>
      </c>
      <c r="F410" s="292" t="s">
        <v>1118</v>
      </c>
      <c r="G410" s="292" t="s">
        <v>1244</v>
      </c>
      <c r="H410" s="291" t="s">
        <v>957</v>
      </c>
      <c r="I410" s="308">
        <v>4</v>
      </c>
      <c r="J410" s="316" t="s">
        <v>233</v>
      </c>
      <c r="K410" s="310" t="s">
        <v>1233</v>
      </c>
      <c r="L410" s="311">
        <v>44174</v>
      </c>
      <c r="M410" s="312">
        <v>44174</v>
      </c>
      <c r="N410" s="313">
        <v>44305</v>
      </c>
      <c r="O410" s="314">
        <v>0</v>
      </c>
      <c r="P410" s="315">
        <v>300000</v>
      </c>
      <c r="Q410" s="319" t="s">
        <v>368</v>
      </c>
    </row>
    <row r="411" spans="2:17">
      <c r="B411" s="290">
        <f t="shared" si="24"/>
        <v>385</v>
      </c>
      <c r="C411" s="293" t="s">
        <v>1266</v>
      </c>
      <c r="D411" s="292" t="s">
        <v>88</v>
      </c>
      <c r="E411" s="292" t="s">
        <v>1129</v>
      </c>
      <c r="F411" s="292" t="s">
        <v>1130</v>
      </c>
      <c r="G411" s="292" t="s">
        <v>1131</v>
      </c>
      <c r="H411" s="291" t="s">
        <v>1267</v>
      </c>
      <c r="I411" s="308">
        <v>4</v>
      </c>
      <c r="J411" s="316" t="s">
        <v>233</v>
      </c>
      <c r="K411" s="310" t="s">
        <v>1154</v>
      </c>
      <c r="L411" s="311">
        <v>44621</v>
      </c>
      <c r="M411" s="312">
        <v>44801</v>
      </c>
      <c r="N411" s="313">
        <v>44854</v>
      </c>
      <c r="O411" s="314">
        <v>100</v>
      </c>
      <c r="P411" s="315">
        <v>300000</v>
      </c>
      <c r="Q411" s="319" t="s">
        <v>368</v>
      </c>
    </row>
    <row r="412" spans="2:17">
      <c r="B412" s="290">
        <f t="shared" si="24"/>
        <v>386</v>
      </c>
      <c r="C412" s="293" t="s">
        <v>1268</v>
      </c>
      <c r="D412" s="292" t="s">
        <v>88</v>
      </c>
      <c r="E412" s="292" t="s">
        <v>1126</v>
      </c>
      <c r="F412" s="292" t="s">
        <v>1130</v>
      </c>
      <c r="G412" s="292" t="s">
        <v>1195</v>
      </c>
      <c r="H412" s="291" t="s">
        <v>1214</v>
      </c>
      <c r="I412" s="308">
        <v>4</v>
      </c>
      <c r="J412" s="316" t="s">
        <v>233</v>
      </c>
      <c r="K412" s="310" t="s">
        <v>1233</v>
      </c>
      <c r="L412" s="311">
        <v>43228</v>
      </c>
      <c r="M412" s="312">
        <v>43325</v>
      </c>
      <c r="N412" s="313">
        <v>43610</v>
      </c>
      <c r="O412" s="314">
        <v>100</v>
      </c>
      <c r="P412" s="315">
        <v>300000</v>
      </c>
      <c r="Q412" s="319" t="s">
        <v>320</v>
      </c>
    </row>
    <row r="413" spans="2:17">
      <c r="B413" s="290">
        <f t="shared" si="24"/>
        <v>387</v>
      </c>
      <c r="C413" s="293" t="s">
        <v>1269</v>
      </c>
      <c r="D413" s="292" t="s">
        <v>88</v>
      </c>
      <c r="E413" s="292" t="s">
        <v>1270</v>
      </c>
      <c r="F413" s="292" t="s">
        <v>1118</v>
      </c>
      <c r="G413" s="292" t="s">
        <v>1271</v>
      </c>
      <c r="H413" s="291" t="s">
        <v>379</v>
      </c>
      <c r="I413" s="308">
        <v>4</v>
      </c>
      <c r="J413" s="316" t="s">
        <v>233</v>
      </c>
      <c r="K413" s="310" t="s">
        <v>1233</v>
      </c>
      <c r="L413" s="311">
        <v>43839</v>
      </c>
      <c r="M413" s="312">
        <v>43919</v>
      </c>
      <c r="N413" s="313">
        <v>43920</v>
      </c>
      <c r="O413" s="355">
        <v>100</v>
      </c>
      <c r="P413" s="315">
        <v>300000</v>
      </c>
      <c r="Q413" s="319" t="s">
        <v>320</v>
      </c>
    </row>
    <row r="414" spans="2:17">
      <c r="B414" s="290">
        <f t="shared" si="24"/>
        <v>388</v>
      </c>
      <c r="C414" s="293" t="s">
        <v>1272</v>
      </c>
      <c r="D414" s="292" t="s">
        <v>88</v>
      </c>
      <c r="E414" s="292" t="s">
        <v>1273</v>
      </c>
      <c r="F414" s="292" t="s">
        <v>1130</v>
      </c>
      <c r="G414" s="292" t="s">
        <v>1274</v>
      </c>
      <c r="H414" s="291" t="s">
        <v>957</v>
      </c>
      <c r="I414" s="308">
        <v>4</v>
      </c>
      <c r="J414" s="316" t="s">
        <v>233</v>
      </c>
      <c r="K414" s="310" t="s">
        <v>1233</v>
      </c>
      <c r="L414" s="311">
        <v>43938</v>
      </c>
      <c r="M414" s="312">
        <v>44035</v>
      </c>
      <c r="N414" s="313">
        <v>44238</v>
      </c>
      <c r="O414" s="355">
        <v>100</v>
      </c>
      <c r="P414" s="315">
        <v>300000</v>
      </c>
      <c r="Q414" s="319" t="s">
        <v>320</v>
      </c>
    </row>
    <row r="415" spans="2:17">
      <c r="B415" s="290">
        <f t="shared" si="24"/>
        <v>389</v>
      </c>
      <c r="C415" s="293" t="s">
        <v>1275</v>
      </c>
      <c r="D415" s="292" t="s">
        <v>88</v>
      </c>
      <c r="E415" s="292" t="s">
        <v>1273</v>
      </c>
      <c r="F415" s="292" t="s">
        <v>1130</v>
      </c>
      <c r="G415" s="292" t="s">
        <v>1274</v>
      </c>
      <c r="H415" s="291" t="s">
        <v>959</v>
      </c>
      <c r="I415" s="308">
        <v>4</v>
      </c>
      <c r="J415" s="316" t="s">
        <v>233</v>
      </c>
      <c r="K415" s="310" t="s">
        <v>1233</v>
      </c>
      <c r="L415" s="311">
        <v>43933</v>
      </c>
      <c r="M415" s="312">
        <v>44065</v>
      </c>
      <c r="N415" s="313">
        <v>44157</v>
      </c>
      <c r="O415" s="355">
        <v>100</v>
      </c>
      <c r="P415" s="315">
        <v>300000</v>
      </c>
      <c r="Q415" s="319" t="s">
        <v>320</v>
      </c>
    </row>
    <row r="416" spans="2:17">
      <c r="B416" s="290">
        <f t="shared" si="24"/>
        <v>390</v>
      </c>
      <c r="C416" s="291" t="s">
        <v>1276</v>
      </c>
      <c r="D416" s="292" t="s">
        <v>160</v>
      </c>
      <c r="E416" s="292" t="s">
        <v>1277</v>
      </c>
      <c r="F416" s="292" t="s">
        <v>1278</v>
      </c>
      <c r="G416" s="292" t="s">
        <v>1279</v>
      </c>
      <c r="H416" s="291" t="s">
        <v>1280</v>
      </c>
      <c r="I416" s="308">
        <v>1</v>
      </c>
      <c r="J416" s="309" t="s">
        <v>233</v>
      </c>
      <c r="K416" s="310" t="s">
        <v>160</v>
      </c>
      <c r="L416" s="311">
        <v>43809</v>
      </c>
      <c r="M416" s="312">
        <v>43572</v>
      </c>
      <c r="N416" s="313">
        <v>43606</v>
      </c>
      <c r="O416" s="314">
        <v>1000</v>
      </c>
      <c r="P416" s="315">
        <v>500000</v>
      </c>
      <c r="Q416" s="319" t="str">
        <f t="shared" ref="Q416:Q444" si="25">IF(AE416=$AE$3,"DEVELOPMENT",IF(AE416&lt;P416,"MASS PRO","RUNNING OGS"))</f>
        <v>DEVELOPMENT</v>
      </c>
    </row>
    <row r="417" spans="2:17">
      <c r="B417" s="290">
        <f t="shared" si="24"/>
        <v>391</v>
      </c>
      <c r="C417" s="291" t="s">
        <v>1281</v>
      </c>
      <c r="D417" s="292" t="s">
        <v>160</v>
      </c>
      <c r="E417" s="292" t="s">
        <v>1277</v>
      </c>
      <c r="F417" s="292" t="s">
        <v>1278</v>
      </c>
      <c r="G417" s="292" t="s">
        <v>1279</v>
      </c>
      <c r="H417" s="291" t="s">
        <v>1282</v>
      </c>
      <c r="I417" s="308">
        <v>1</v>
      </c>
      <c r="J417" s="309" t="s">
        <v>233</v>
      </c>
      <c r="K417" s="310" t="s">
        <v>160</v>
      </c>
      <c r="L417" s="311">
        <v>43408</v>
      </c>
      <c r="M417" s="312">
        <v>43543</v>
      </c>
      <c r="N417" s="313">
        <v>43606</v>
      </c>
      <c r="O417" s="314">
        <v>1000</v>
      </c>
      <c r="P417" s="315">
        <v>500000</v>
      </c>
      <c r="Q417" s="319" t="str">
        <f t="shared" si="25"/>
        <v>DEVELOPMENT</v>
      </c>
    </row>
    <row r="418" spans="2:17">
      <c r="B418" s="290">
        <f t="shared" si="24"/>
        <v>392</v>
      </c>
      <c r="C418" s="293" t="s">
        <v>1283</v>
      </c>
      <c r="D418" s="292" t="s">
        <v>160</v>
      </c>
      <c r="E418" s="292" t="s">
        <v>1284</v>
      </c>
      <c r="F418" s="292" t="s">
        <v>1285</v>
      </c>
      <c r="G418" s="292" t="s">
        <v>1286</v>
      </c>
      <c r="H418" s="291" t="s">
        <v>1280</v>
      </c>
      <c r="I418" s="308">
        <v>2</v>
      </c>
      <c r="J418" s="316" t="s">
        <v>233</v>
      </c>
      <c r="K418" s="310" t="s">
        <v>160</v>
      </c>
      <c r="L418" s="311">
        <v>44205</v>
      </c>
      <c r="M418" s="312">
        <v>44298</v>
      </c>
      <c r="N418" s="313">
        <v>44387</v>
      </c>
      <c r="O418" s="314">
        <v>88500</v>
      </c>
      <c r="P418" s="315">
        <v>500000</v>
      </c>
      <c r="Q418" s="319" t="str">
        <f t="shared" si="25"/>
        <v>DEVELOPMENT</v>
      </c>
    </row>
    <row r="419" spans="2:17">
      <c r="B419" s="290">
        <f t="shared" si="24"/>
        <v>393</v>
      </c>
      <c r="C419" s="293" t="s">
        <v>1287</v>
      </c>
      <c r="D419" s="292" t="s">
        <v>160</v>
      </c>
      <c r="E419" s="292" t="s">
        <v>1284</v>
      </c>
      <c r="F419" s="292" t="s">
        <v>1288</v>
      </c>
      <c r="G419" s="292" t="s">
        <v>1289</v>
      </c>
      <c r="H419" s="291" t="s">
        <v>1290</v>
      </c>
      <c r="I419" s="308">
        <v>1</v>
      </c>
      <c r="J419" s="316" t="s">
        <v>233</v>
      </c>
      <c r="K419" s="310" t="s">
        <v>160</v>
      </c>
      <c r="L419" s="311">
        <v>44140</v>
      </c>
      <c r="M419" s="312">
        <v>44216</v>
      </c>
      <c r="N419" s="313">
        <v>44277</v>
      </c>
      <c r="O419" s="314">
        <v>21250</v>
      </c>
      <c r="P419" s="315">
        <v>500000</v>
      </c>
      <c r="Q419" s="319" t="str">
        <f t="shared" si="25"/>
        <v>DEVELOPMENT</v>
      </c>
    </row>
    <row r="420" spans="2:17">
      <c r="B420" s="290">
        <f t="shared" ref="B420:B451" si="26">B419+1</f>
        <v>394</v>
      </c>
      <c r="C420" s="293" t="s">
        <v>1291</v>
      </c>
      <c r="D420" s="292" t="s">
        <v>160</v>
      </c>
      <c r="E420" s="292" t="s">
        <v>1284</v>
      </c>
      <c r="F420" s="292" t="s">
        <v>1292</v>
      </c>
      <c r="G420" s="292" t="s">
        <v>1293</v>
      </c>
      <c r="H420" s="291" t="s">
        <v>1294</v>
      </c>
      <c r="I420" s="308">
        <v>4</v>
      </c>
      <c r="J420" s="316" t="s">
        <v>226</v>
      </c>
      <c r="K420" s="310" t="s">
        <v>160</v>
      </c>
      <c r="L420" s="311">
        <v>44129</v>
      </c>
      <c r="M420" s="312">
        <v>44216</v>
      </c>
      <c r="N420" s="313">
        <v>44277</v>
      </c>
      <c r="O420" s="314">
        <v>200</v>
      </c>
      <c r="P420" s="315">
        <v>500000</v>
      </c>
      <c r="Q420" s="319" t="str">
        <f t="shared" si="25"/>
        <v>DEVELOPMENT</v>
      </c>
    </row>
    <row r="421" spans="2:17">
      <c r="B421" s="290">
        <f t="shared" si="26"/>
        <v>395</v>
      </c>
      <c r="C421" s="330" t="s">
        <v>1295</v>
      </c>
      <c r="D421" s="292" t="s">
        <v>160</v>
      </c>
      <c r="E421" s="331" t="s">
        <v>1284</v>
      </c>
      <c r="F421" s="292" t="s">
        <v>1296</v>
      </c>
      <c r="G421" s="292" t="s">
        <v>1297</v>
      </c>
      <c r="H421" s="291" t="s">
        <v>1280</v>
      </c>
      <c r="I421" s="308">
        <v>2</v>
      </c>
      <c r="J421" s="346" t="s">
        <v>233</v>
      </c>
      <c r="K421" s="310" t="s">
        <v>160</v>
      </c>
      <c r="L421" s="311">
        <v>44125</v>
      </c>
      <c r="M421" s="312">
        <v>44251</v>
      </c>
      <c r="N421" s="313">
        <v>44277</v>
      </c>
      <c r="O421" s="314">
        <v>200</v>
      </c>
      <c r="P421" s="315">
        <v>500000</v>
      </c>
      <c r="Q421" s="319" t="str">
        <f t="shared" si="25"/>
        <v>DEVELOPMENT</v>
      </c>
    </row>
    <row r="422" spans="2:17">
      <c r="B422" s="290">
        <f t="shared" si="26"/>
        <v>396</v>
      </c>
      <c r="C422" s="330" t="s">
        <v>1298</v>
      </c>
      <c r="D422" s="292" t="s">
        <v>160</v>
      </c>
      <c r="E422" s="331" t="s">
        <v>1284</v>
      </c>
      <c r="F422" s="292" t="s">
        <v>1299</v>
      </c>
      <c r="G422" s="292" t="s">
        <v>1300</v>
      </c>
      <c r="H422" s="291" t="s">
        <v>1301</v>
      </c>
      <c r="I422" s="308">
        <v>4</v>
      </c>
      <c r="J422" s="346" t="s">
        <v>233</v>
      </c>
      <c r="K422" s="310" t="s">
        <v>160</v>
      </c>
      <c r="L422" s="311">
        <v>44160</v>
      </c>
      <c r="M422" s="312">
        <v>44251</v>
      </c>
      <c r="N422" s="313">
        <v>44277</v>
      </c>
      <c r="O422" s="314">
        <v>200</v>
      </c>
      <c r="P422" s="315">
        <v>500000</v>
      </c>
      <c r="Q422" s="319" t="str">
        <f t="shared" si="25"/>
        <v>DEVELOPMENT</v>
      </c>
    </row>
    <row r="423" spans="2:17">
      <c r="B423" s="290">
        <f t="shared" si="26"/>
        <v>397</v>
      </c>
      <c r="C423" s="293" t="s">
        <v>1302</v>
      </c>
      <c r="D423" s="292" t="s">
        <v>160</v>
      </c>
      <c r="E423" s="292" t="s">
        <v>1284</v>
      </c>
      <c r="F423" s="292" t="s">
        <v>1303</v>
      </c>
      <c r="G423" s="292" t="s">
        <v>1304</v>
      </c>
      <c r="H423" s="291" t="s">
        <v>1305</v>
      </c>
      <c r="I423" s="308">
        <v>4</v>
      </c>
      <c r="J423" s="316" t="s">
        <v>233</v>
      </c>
      <c r="K423" s="310" t="s">
        <v>160</v>
      </c>
      <c r="L423" s="311">
        <v>44125</v>
      </c>
      <c r="M423" s="312">
        <v>44251</v>
      </c>
      <c r="N423" s="313">
        <v>44277</v>
      </c>
      <c r="O423" s="314">
        <v>200</v>
      </c>
      <c r="P423" s="315">
        <v>500000</v>
      </c>
      <c r="Q423" s="319" t="str">
        <f t="shared" si="25"/>
        <v>DEVELOPMENT</v>
      </c>
    </row>
    <row r="424" spans="2:17">
      <c r="B424" s="290">
        <f t="shared" si="26"/>
        <v>398</v>
      </c>
      <c r="C424" s="293" t="s">
        <v>1306</v>
      </c>
      <c r="D424" s="292" t="s">
        <v>160</v>
      </c>
      <c r="E424" s="292" t="s">
        <v>1284</v>
      </c>
      <c r="F424" s="292" t="s">
        <v>1307</v>
      </c>
      <c r="G424" s="292" t="s">
        <v>1308</v>
      </c>
      <c r="H424" s="291" t="s">
        <v>1309</v>
      </c>
      <c r="I424" s="308">
        <v>4</v>
      </c>
      <c r="J424" s="316" t="s">
        <v>233</v>
      </c>
      <c r="K424" s="310" t="s">
        <v>160</v>
      </c>
      <c r="L424" s="311">
        <v>44129</v>
      </c>
      <c r="M424" s="312">
        <v>44216</v>
      </c>
      <c r="N424" s="313">
        <v>44277</v>
      </c>
      <c r="O424" s="314">
        <v>200</v>
      </c>
      <c r="P424" s="315">
        <v>500000</v>
      </c>
      <c r="Q424" s="319" t="str">
        <f t="shared" si="25"/>
        <v>DEVELOPMENT</v>
      </c>
    </row>
    <row r="425" spans="2:17">
      <c r="B425" s="290">
        <f t="shared" si="26"/>
        <v>399</v>
      </c>
      <c r="C425" s="293" t="s">
        <v>1310</v>
      </c>
      <c r="D425" s="292" t="s">
        <v>160</v>
      </c>
      <c r="E425" s="292" t="s">
        <v>1284</v>
      </c>
      <c r="F425" s="292" t="s">
        <v>1311</v>
      </c>
      <c r="G425" s="292" t="s">
        <v>1312</v>
      </c>
      <c r="H425" s="291" t="s">
        <v>1313</v>
      </c>
      <c r="I425" s="308">
        <v>1</v>
      </c>
      <c r="J425" s="316" t="s">
        <v>233</v>
      </c>
      <c r="K425" s="310" t="s">
        <v>160</v>
      </c>
      <c r="L425" s="311">
        <v>44129</v>
      </c>
      <c r="M425" s="312">
        <v>44216</v>
      </c>
      <c r="N425" s="313">
        <v>44277</v>
      </c>
      <c r="O425" s="314">
        <v>200</v>
      </c>
      <c r="P425" s="315">
        <v>500000</v>
      </c>
      <c r="Q425" s="319" t="str">
        <f t="shared" si="25"/>
        <v>DEVELOPMENT</v>
      </c>
    </row>
    <row r="426" spans="2:17">
      <c r="B426" s="290">
        <f t="shared" si="26"/>
        <v>400</v>
      </c>
      <c r="C426" s="293" t="s">
        <v>1314</v>
      </c>
      <c r="D426" s="292" t="s">
        <v>160</v>
      </c>
      <c r="E426" s="292" t="s">
        <v>1284</v>
      </c>
      <c r="F426" s="292" t="s">
        <v>1288</v>
      </c>
      <c r="G426" s="292" t="s">
        <v>1289</v>
      </c>
      <c r="H426" s="291" t="s">
        <v>1315</v>
      </c>
      <c r="I426" s="308">
        <v>1</v>
      </c>
      <c r="J426" s="316" t="s">
        <v>233</v>
      </c>
      <c r="K426" s="310" t="s">
        <v>160</v>
      </c>
      <c r="L426" s="311">
        <v>44140</v>
      </c>
      <c r="M426" s="312">
        <v>44216</v>
      </c>
      <c r="N426" s="313">
        <v>44277</v>
      </c>
      <c r="O426" s="314">
        <v>21791</v>
      </c>
      <c r="P426" s="315">
        <v>500000</v>
      </c>
      <c r="Q426" s="319" t="str">
        <f t="shared" si="25"/>
        <v>DEVELOPMENT</v>
      </c>
    </row>
    <row r="427" spans="2:17">
      <c r="B427" s="290">
        <f t="shared" si="26"/>
        <v>401</v>
      </c>
      <c r="C427" s="293" t="s">
        <v>1316</v>
      </c>
      <c r="D427" s="292" t="s">
        <v>160</v>
      </c>
      <c r="E427" s="292" t="s">
        <v>1317</v>
      </c>
      <c r="F427" s="292" t="s">
        <v>1318</v>
      </c>
      <c r="G427" s="292" t="s">
        <v>1319</v>
      </c>
      <c r="H427" s="291" t="s">
        <v>1320</v>
      </c>
      <c r="I427" s="308">
        <v>2</v>
      </c>
      <c r="J427" s="316" t="s">
        <v>233</v>
      </c>
      <c r="K427" s="310" t="s">
        <v>160</v>
      </c>
      <c r="L427" s="311">
        <v>44125</v>
      </c>
      <c r="M427" s="312">
        <v>44251</v>
      </c>
      <c r="N427" s="313">
        <v>44482</v>
      </c>
      <c r="O427" s="314">
        <v>200</v>
      </c>
      <c r="P427" s="315">
        <v>500000</v>
      </c>
      <c r="Q427" s="319" t="str">
        <f t="shared" si="25"/>
        <v>DEVELOPMENT</v>
      </c>
    </row>
    <row r="428" spans="2:17">
      <c r="B428" s="290">
        <f t="shared" si="26"/>
        <v>402</v>
      </c>
      <c r="C428" s="293" t="s">
        <v>1321</v>
      </c>
      <c r="D428" s="292" t="s">
        <v>160</v>
      </c>
      <c r="E428" s="292" t="s">
        <v>1317</v>
      </c>
      <c r="F428" s="292" t="s">
        <v>1322</v>
      </c>
      <c r="G428" s="292" t="s">
        <v>1323</v>
      </c>
      <c r="H428" s="291" t="s">
        <v>1324</v>
      </c>
      <c r="I428" s="308">
        <v>4</v>
      </c>
      <c r="J428" s="316" t="s">
        <v>233</v>
      </c>
      <c r="K428" s="310" t="s">
        <v>160</v>
      </c>
      <c r="L428" s="311">
        <v>44125</v>
      </c>
      <c r="M428" s="312">
        <v>44251</v>
      </c>
      <c r="N428" s="313">
        <v>44482</v>
      </c>
      <c r="O428" s="314">
        <v>1000</v>
      </c>
      <c r="P428" s="315">
        <v>500000</v>
      </c>
      <c r="Q428" s="319" t="str">
        <f t="shared" si="25"/>
        <v>DEVELOPMENT</v>
      </c>
    </row>
    <row r="429" spans="2:17">
      <c r="B429" s="290">
        <f t="shared" si="26"/>
        <v>403</v>
      </c>
      <c r="C429" s="293" t="s">
        <v>1325</v>
      </c>
      <c r="D429" s="292" t="s">
        <v>160</v>
      </c>
      <c r="E429" s="292" t="s">
        <v>1317</v>
      </c>
      <c r="F429" s="292" t="s">
        <v>1326</v>
      </c>
      <c r="G429" s="292" t="s">
        <v>1327</v>
      </c>
      <c r="H429" s="291" t="s">
        <v>1328</v>
      </c>
      <c r="I429" s="308">
        <v>1</v>
      </c>
      <c r="J429" s="316" t="s">
        <v>233</v>
      </c>
      <c r="K429" s="310" t="s">
        <v>160</v>
      </c>
      <c r="L429" s="311">
        <v>44125</v>
      </c>
      <c r="M429" s="312">
        <v>44251</v>
      </c>
      <c r="N429" s="313">
        <v>44482</v>
      </c>
      <c r="O429" s="314">
        <v>1000</v>
      </c>
      <c r="P429" s="315">
        <v>500000</v>
      </c>
      <c r="Q429" s="319" t="str">
        <f t="shared" si="25"/>
        <v>DEVELOPMENT</v>
      </c>
    </row>
    <row r="430" spans="2:17">
      <c r="B430" s="290">
        <f t="shared" si="26"/>
        <v>404</v>
      </c>
      <c r="C430" s="293" t="s">
        <v>1329</v>
      </c>
      <c r="D430" s="292" t="s">
        <v>160</v>
      </c>
      <c r="E430" s="292" t="s">
        <v>1317</v>
      </c>
      <c r="F430" s="292" t="s">
        <v>1326</v>
      </c>
      <c r="G430" s="292" t="s">
        <v>1327</v>
      </c>
      <c r="H430" s="291" t="s">
        <v>1330</v>
      </c>
      <c r="I430" s="308">
        <v>1</v>
      </c>
      <c r="J430" s="316" t="s">
        <v>233</v>
      </c>
      <c r="K430" s="310" t="s">
        <v>160</v>
      </c>
      <c r="L430" s="311">
        <v>44125</v>
      </c>
      <c r="M430" s="312">
        <v>44251</v>
      </c>
      <c r="N430" s="313">
        <v>44482</v>
      </c>
      <c r="O430" s="314">
        <v>1000</v>
      </c>
      <c r="P430" s="315">
        <v>500000</v>
      </c>
      <c r="Q430" s="319" t="str">
        <f t="shared" si="25"/>
        <v>DEVELOPMENT</v>
      </c>
    </row>
    <row r="431" spans="2:17">
      <c r="B431" s="290">
        <f t="shared" si="26"/>
        <v>405</v>
      </c>
      <c r="C431" s="293" t="s">
        <v>1331</v>
      </c>
      <c r="D431" s="292" t="s">
        <v>160</v>
      </c>
      <c r="E431" s="292" t="s">
        <v>1317</v>
      </c>
      <c r="F431" s="292" t="s">
        <v>1332</v>
      </c>
      <c r="G431" s="292" t="s">
        <v>1333</v>
      </c>
      <c r="H431" s="291" t="s">
        <v>1334</v>
      </c>
      <c r="I431" s="308">
        <v>2</v>
      </c>
      <c r="J431" s="316" t="s">
        <v>233</v>
      </c>
      <c r="K431" s="310" t="s">
        <v>160</v>
      </c>
      <c r="L431" s="311">
        <v>44125</v>
      </c>
      <c r="M431" s="312">
        <v>44251</v>
      </c>
      <c r="N431" s="313">
        <v>44482</v>
      </c>
      <c r="O431" s="314">
        <v>1000</v>
      </c>
      <c r="P431" s="315">
        <v>500000</v>
      </c>
      <c r="Q431" s="319" t="str">
        <f t="shared" si="25"/>
        <v>DEVELOPMENT</v>
      </c>
    </row>
    <row r="432" spans="2:17">
      <c r="B432" s="290">
        <f t="shared" si="26"/>
        <v>406</v>
      </c>
      <c r="C432" s="293" t="s">
        <v>1335</v>
      </c>
      <c r="D432" s="292" t="s">
        <v>160</v>
      </c>
      <c r="E432" s="292" t="s">
        <v>1317</v>
      </c>
      <c r="F432" s="292" t="s">
        <v>1336</v>
      </c>
      <c r="G432" s="292" t="s">
        <v>1337</v>
      </c>
      <c r="H432" s="291" t="s">
        <v>1338</v>
      </c>
      <c r="I432" s="308">
        <v>1</v>
      </c>
      <c r="J432" s="316" t="s">
        <v>233</v>
      </c>
      <c r="K432" s="310" t="s">
        <v>160</v>
      </c>
      <c r="L432" s="311">
        <v>44125</v>
      </c>
      <c r="M432" s="312">
        <v>44251</v>
      </c>
      <c r="N432" s="313">
        <v>44482</v>
      </c>
      <c r="O432" s="314">
        <v>1000</v>
      </c>
      <c r="P432" s="315">
        <v>500000</v>
      </c>
      <c r="Q432" s="319" t="str">
        <f t="shared" si="25"/>
        <v>DEVELOPMENT</v>
      </c>
    </row>
    <row r="433" spans="2:17">
      <c r="B433" s="290">
        <f t="shared" si="26"/>
        <v>407</v>
      </c>
      <c r="C433" s="293" t="s">
        <v>1339</v>
      </c>
      <c r="D433" s="292" t="s">
        <v>160</v>
      </c>
      <c r="E433" s="292" t="s">
        <v>1317</v>
      </c>
      <c r="F433" s="292" t="s">
        <v>1340</v>
      </c>
      <c r="G433" s="292" t="s">
        <v>1341</v>
      </c>
      <c r="H433" s="291" t="s">
        <v>1342</v>
      </c>
      <c r="I433" s="308">
        <v>2</v>
      </c>
      <c r="J433" s="316" t="s">
        <v>233</v>
      </c>
      <c r="K433" s="310" t="s">
        <v>160</v>
      </c>
      <c r="L433" s="311">
        <v>44125</v>
      </c>
      <c r="M433" s="312">
        <v>44251</v>
      </c>
      <c r="N433" s="313">
        <v>44482</v>
      </c>
      <c r="O433" s="314">
        <v>1000</v>
      </c>
      <c r="P433" s="315">
        <v>500000</v>
      </c>
      <c r="Q433" s="319" t="str">
        <f t="shared" si="25"/>
        <v>DEVELOPMENT</v>
      </c>
    </row>
    <row r="434" spans="2:17">
      <c r="B434" s="290">
        <f t="shared" si="26"/>
        <v>408</v>
      </c>
      <c r="C434" s="293" t="s">
        <v>1343</v>
      </c>
      <c r="D434" s="292" t="s">
        <v>160</v>
      </c>
      <c r="E434" s="292" t="s">
        <v>1317</v>
      </c>
      <c r="F434" s="292" t="s">
        <v>1344</v>
      </c>
      <c r="G434" s="292" t="s">
        <v>1345</v>
      </c>
      <c r="H434" s="291" t="s">
        <v>1346</v>
      </c>
      <c r="I434" s="308">
        <v>1</v>
      </c>
      <c r="J434" s="316" t="s">
        <v>233</v>
      </c>
      <c r="K434" s="310" t="s">
        <v>160</v>
      </c>
      <c r="L434" s="311">
        <v>44125</v>
      </c>
      <c r="M434" s="312">
        <v>44251</v>
      </c>
      <c r="N434" s="313">
        <v>44482</v>
      </c>
      <c r="O434" s="314">
        <v>1000</v>
      </c>
      <c r="P434" s="315">
        <v>500000</v>
      </c>
      <c r="Q434" s="319" t="str">
        <f t="shared" si="25"/>
        <v>DEVELOPMENT</v>
      </c>
    </row>
    <row r="435" spans="2:17">
      <c r="B435" s="290">
        <f t="shared" si="26"/>
        <v>409</v>
      </c>
      <c r="C435" s="293" t="s">
        <v>1347</v>
      </c>
      <c r="D435" s="292" t="s">
        <v>160</v>
      </c>
      <c r="E435" s="292" t="s">
        <v>1317</v>
      </c>
      <c r="F435" s="292" t="s">
        <v>381</v>
      </c>
      <c r="G435" s="292" t="s">
        <v>1348</v>
      </c>
      <c r="H435" s="291" t="s">
        <v>1349</v>
      </c>
      <c r="I435" s="308">
        <v>2</v>
      </c>
      <c r="J435" s="316" t="s">
        <v>233</v>
      </c>
      <c r="K435" s="310" t="s">
        <v>160</v>
      </c>
      <c r="L435" s="311">
        <v>44125</v>
      </c>
      <c r="M435" s="312">
        <v>44251</v>
      </c>
      <c r="N435" s="313">
        <v>44482</v>
      </c>
      <c r="O435" s="314">
        <v>200</v>
      </c>
      <c r="P435" s="315">
        <v>500000</v>
      </c>
      <c r="Q435" s="319" t="str">
        <f t="shared" si="25"/>
        <v>DEVELOPMENT</v>
      </c>
    </row>
    <row r="436" spans="2:17">
      <c r="B436" s="290">
        <f t="shared" si="26"/>
        <v>410</v>
      </c>
      <c r="C436" s="293" t="s">
        <v>1350</v>
      </c>
      <c r="D436" s="292" t="s">
        <v>160</v>
      </c>
      <c r="E436" s="292" t="s">
        <v>1317</v>
      </c>
      <c r="F436" s="292" t="s">
        <v>346</v>
      </c>
      <c r="G436" s="292" t="s">
        <v>1351</v>
      </c>
      <c r="H436" s="291" t="s">
        <v>1352</v>
      </c>
      <c r="I436" s="308">
        <v>4</v>
      </c>
      <c r="J436" s="316" t="s">
        <v>233</v>
      </c>
      <c r="K436" s="310" t="s">
        <v>160</v>
      </c>
      <c r="L436" s="311">
        <v>44125</v>
      </c>
      <c r="M436" s="312">
        <v>44251</v>
      </c>
      <c r="N436" s="313">
        <v>44482</v>
      </c>
      <c r="O436" s="314">
        <v>1000</v>
      </c>
      <c r="P436" s="315">
        <v>500000</v>
      </c>
      <c r="Q436" s="319" t="str">
        <f t="shared" si="25"/>
        <v>DEVELOPMENT</v>
      </c>
    </row>
    <row r="437" spans="2:17">
      <c r="B437" s="326">
        <f t="shared" si="26"/>
        <v>411</v>
      </c>
      <c r="C437" s="327" t="s">
        <v>1353</v>
      </c>
      <c r="D437" s="328" t="s">
        <v>160</v>
      </c>
      <c r="E437" s="328" t="s">
        <v>1317</v>
      </c>
      <c r="F437" s="328" t="s">
        <v>1354</v>
      </c>
      <c r="G437" s="328" t="s">
        <v>1355</v>
      </c>
      <c r="H437" s="329" t="s">
        <v>1356</v>
      </c>
      <c r="I437" s="337">
        <v>4</v>
      </c>
      <c r="J437" s="338" t="s">
        <v>233</v>
      </c>
      <c r="K437" s="339" t="s">
        <v>160</v>
      </c>
      <c r="L437" s="340">
        <v>44125</v>
      </c>
      <c r="M437" s="341">
        <v>44251</v>
      </c>
      <c r="N437" s="342">
        <v>44482</v>
      </c>
      <c r="O437" s="343">
        <v>1000</v>
      </c>
      <c r="P437" s="344">
        <v>500000</v>
      </c>
      <c r="Q437" s="353" t="str">
        <f t="shared" si="25"/>
        <v>DEVELOPMENT</v>
      </c>
    </row>
    <row r="438" spans="2:17">
      <c r="B438" s="290">
        <f t="shared" si="26"/>
        <v>412</v>
      </c>
      <c r="C438" s="330" t="s">
        <v>1357</v>
      </c>
      <c r="D438" s="331" t="s">
        <v>160</v>
      </c>
      <c r="E438" s="331" t="s">
        <v>1317</v>
      </c>
      <c r="F438" s="331" t="s">
        <v>1336</v>
      </c>
      <c r="G438" s="331" t="s">
        <v>1337</v>
      </c>
      <c r="H438" s="332" t="s">
        <v>1358</v>
      </c>
      <c r="I438" s="345">
        <v>1</v>
      </c>
      <c r="J438" s="346" t="s">
        <v>233</v>
      </c>
      <c r="K438" s="347" t="s">
        <v>160</v>
      </c>
      <c r="L438" s="348">
        <v>44125</v>
      </c>
      <c r="M438" s="349">
        <v>44251</v>
      </c>
      <c r="N438" s="350">
        <v>44482</v>
      </c>
      <c r="O438" s="351">
        <v>1000</v>
      </c>
      <c r="P438" s="352">
        <v>500000</v>
      </c>
      <c r="Q438" s="319" t="str">
        <f t="shared" si="25"/>
        <v>DEVELOPMENT</v>
      </c>
    </row>
    <row r="439" spans="2:17">
      <c r="B439" s="290">
        <f t="shared" si="26"/>
        <v>413</v>
      </c>
      <c r="C439" s="293" t="s">
        <v>1359</v>
      </c>
      <c r="D439" s="292" t="s">
        <v>160</v>
      </c>
      <c r="E439" s="292" t="s">
        <v>1317</v>
      </c>
      <c r="F439" s="292" t="s">
        <v>1344</v>
      </c>
      <c r="G439" s="292" t="s">
        <v>1345</v>
      </c>
      <c r="H439" s="291" t="s">
        <v>1360</v>
      </c>
      <c r="I439" s="308">
        <v>1</v>
      </c>
      <c r="J439" s="316" t="s">
        <v>233</v>
      </c>
      <c r="K439" s="310" t="s">
        <v>160</v>
      </c>
      <c r="L439" s="311">
        <v>44125</v>
      </c>
      <c r="M439" s="312">
        <v>44251</v>
      </c>
      <c r="N439" s="313">
        <v>44482</v>
      </c>
      <c r="O439" s="314">
        <v>1000</v>
      </c>
      <c r="P439" s="315">
        <v>500000</v>
      </c>
      <c r="Q439" s="322" t="str">
        <f t="shared" si="25"/>
        <v>DEVELOPMENT</v>
      </c>
    </row>
    <row r="440" spans="2:17">
      <c r="B440" s="290">
        <f t="shared" si="26"/>
        <v>414</v>
      </c>
      <c r="C440" s="293" t="s">
        <v>1361</v>
      </c>
      <c r="D440" s="292" t="s">
        <v>160</v>
      </c>
      <c r="E440" s="292" t="s">
        <v>1284</v>
      </c>
      <c r="F440" s="292" t="s">
        <v>1362</v>
      </c>
      <c r="G440" s="292" t="s">
        <v>1312</v>
      </c>
      <c r="H440" s="291" t="s">
        <v>1363</v>
      </c>
      <c r="I440" s="308">
        <v>1</v>
      </c>
      <c r="J440" s="316" t="s">
        <v>233</v>
      </c>
      <c r="K440" s="310" t="s">
        <v>160</v>
      </c>
      <c r="L440" s="311">
        <v>44114</v>
      </c>
      <c r="M440" s="312">
        <v>44298</v>
      </c>
      <c r="N440" s="313">
        <v>44387</v>
      </c>
      <c r="O440" s="314">
        <v>52122</v>
      </c>
      <c r="P440" s="315">
        <v>500000</v>
      </c>
      <c r="Q440" s="322" t="str">
        <f t="shared" si="25"/>
        <v>DEVELOPMENT</v>
      </c>
    </row>
    <row r="441" spans="2:17">
      <c r="B441" s="290">
        <f t="shared" si="26"/>
        <v>415</v>
      </c>
      <c r="C441" s="293" t="s">
        <v>1364</v>
      </c>
      <c r="D441" s="292" t="s">
        <v>160</v>
      </c>
      <c r="E441" s="292" t="s">
        <v>1284</v>
      </c>
      <c r="F441" s="292" t="s">
        <v>1362</v>
      </c>
      <c r="G441" s="292" t="s">
        <v>1312</v>
      </c>
      <c r="H441" s="291" t="s">
        <v>1365</v>
      </c>
      <c r="I441" s="308">
        <v>1</v>
      </c>
      <c r="J441" s="316" t="s">
        <v>233</v>
      </c>
      <c r="K441" s="310" t="s">
        <v>160</v>
      </c>
      <c r="L441" s="311">
        <v>44071</v>
      </c>
      <c r="M441" s="312">
        <v>44298</v>
      </c>
      <c r="N441" s="313">
        <v>44387</v>
      </c>
      <c r="O441" s="314">
        <v>185128</v>
      </c>
      <c r="P441" s="315">
        <v>500000</v>
      </c>
      <c r="Q441" s="322" t="str">
        <f t="shared" si="25"/>
        <v>DEVELOPMENT</v>
      </c>
    </row>
    <row r="442" spans="2:17">
      <c r="B442" s="290">
        <f t="shared" si="26"/>
        <v>416</v>
      </c>
      <c r="C442" s="293" t="s">
        <v>1366</v>
      </c>
      <c r="D442" s="292" t="s">
        <v>160</v>
      </c>
      <c r="E442" s="292" t="s">
        <v>1284</v>
      </c>
      <c r="F442" s="292" t="s">
        <v>1362</v>
      </c>
      <c r="G442" s="292" t="s">
        <v>1312</v>
      </c>
      <c r="H442" s="291" t="s">
        <v>1280</v>
      </c>
      <c r="I442" s="308">
        <v>1</v>
      </c>
      <c r="J442" s="316" t="s">
        <v>233</v>
      </c>
      <c r="K442" s="310" t="s">
        <v>160</v>
      </c>
      <c r="L442" s="311">
        <v>44205</v>
      </c>
      <c r="M442" s="312">
        <v>44298</v>
      </c>
      <c r="N442" s="313">
        <v>44387</v>
      </c>
      <c r="O442" s="314">
        <v>20000</v>
      </c>
      <c r="P442" s="315">
        <v>500000</v>
      </c>
      <c r="Q442" s="322" t="str">
        <f t="shared" si="25"/>
        <v>DEVELOPMENT</v>
      </c>
    </row>
    <row r="443" spans="2:17">
      <c r="B443" s="290">
        <f t="shared" si="26"/>
        <v>417</v>
      </c>
      <c r="C443" s="293" t="s">
        <v>1367</v>
      </c>
      <c r="D443" s="292" t="s">
        <v>160</v>
      </c>
      <c r="E443" s="292" t="s">
        <v>1284</v>
      </c>
      <c r="F443" s="292" t="s">
        <v>1368</v>
      </c>
      <c r="G443" s="292" t="s">
        <v>1289</v>
      </c>
      <c r="H443" s="291" t="s">
        <v>1363</v>
      </c>
      <c r="I443" s="308">
        <v>1</v>
      </c>
      <c r="J443" s="316" t="s">
        <v>233</v>
      </c>
      <c r="K443" s="310" t="s">
        <v>160</v>
      </c>
      <c r="L443" s="311">
        <v>44140</v>
      </c>
      <c r="M443" s="312">
        <v>44298</v>
      </c>
      <c r="N443" s="313">
        <v>44387</v>
      </c>
      <c r="O443" s="314">
        <v>200</v>
      </c>
      <c r="P443" s="315">
        <v>500000</v>
      </c>
      <c r="Q443" s="322" t="str">
        <f t="shared" si="25"/>
        <v>DEVELOPMENT</v>
      </c>
    </row>
    <row r="444" spans="2:17">
      <c r="B444" s="290">
        <f t="shared" si="26"/>
        <v>418</v>
      </c>
      <c r="C444" s="293" t="s">
        <v>1369</v>
      </c>
      <c r="D444" s="292" t="s">
        <v>160</v>
      </c>
      <c r="E444" s="292" t="s">
        <v>1284</v>
      </c>
      <c r="F444" s="292" t="s">
        <v>1368</v>
      </c>
      <c r="G444" s="292" t="s">
        <v>1289</v>
      </c>
      <c r="H444" s="291" t="s">
        <v>1370</v>
      </c>
      <c r="I444" s="308">
        <v>1</v>
      </c>
      <c r="J444" s="316" t="s">
        <v>233</v>
      </c>
      <c r="K444" s="310" t="s">
        <v>160</v>
      </c>
      <c r="L444" s="311">
        <v>44125</v>
      </c>
      <c r="M444" s="312">
        <v>44298</v>
      </c>
      <c r="N444" s="313">
        <v>44387</v>
      </c>
      <c r="O444" s="314">
        <v>200</v>
      </c>
      <c r="P444" s="315">
        <v>500000</v>
      </c>
      <c r="Q444" s="322" t="str">
        <f t="shared" si="25"/>
        <v>DEVELOPMENT</v>
      </c>
    </row>
    <row r="445" spans="2:17">
      <c r="B445" s="290">
        <f t="shared" si="26"/>
        <v>419</v>
      </c>
      <c r="C445" s="293" t="s">
        <v>1371</v>
      </c>
      <c r="D445" s="292" t="s">
        <v>160</v>
      </c>
      <c r="E445" s="292" t="s">
        <v>1372</v>
      </c>
      <c r="F445" s="292" t="s">
        <v>1373</v>
      </c>
      <c r="G445" s="294" t="s">
        <v>1374</v>
      </c>
      <c r="H445" s="291"/>
      <c r="I445" s="308">
        <v>4</v>
      </c>
      <c r="J445" s="316" t="s">
        <v>233</v>
      </c>
      <c r="K445" s="310" t="s">
        <v>1375</v>
      </c>
      <c r="L445" s="311">
        <v>44280</v>
      </c>
      <c r="M445" s="312">
        <v>44369</v>
      </c>
      <c r="N445" s="313">
        <v>44488</v>
      </c>
      <c r="O445" s="314">
        <v>6930</v>
      </c>
      <c r="P445" s="315">
        <v>500000</v>
      </c>
      <c r="Q445" s="322" t="s">
        <v>368</v>
      </c>
    </row>
    <row r="446" spans="2:17">
      <c r="B446" s="290">
        <f t="shared" si="26"/>
        <v>420</v>
      </c>
      <c r="C446" s="293" t="s">
        <v>1376</v>
      </c>
      <c r="D446" s="292" t="s">
        <v>160</v>
      </c>
      <c r="E446" s="292" t="s">
        <v>1372</v>
      </c>
      <c r="F446" s="292" t="s">
        <v>1377</v>
      </c>
      <c r="G446" s="292" t="s">
        <v>1378</v>
      </c>
      <c r="H446" s="291"/>
      <c r="I446" s="308">
        <v>4</v>
      </c>
      <c r="J446" s="316" t="s">
        <v>233</v>
      </c>
      <c r="K446" s="310" t="s">
        <v>1375</v>
      </c>
      <c r="L446" s="311">
        <v>44280</v>
      </c>
      <c r="M446" s="312">
        <v>44369</v>
      </c>
      <c r="N446" s="313">
        <v>44488</v>
      </c>
      <c r="O446" s="314">
        <v>6930</v>
      </c>
      <c r="P446" s="315">
        <v>500000</v>
      </c>
      <c r="Q446" s="322" t="s">
        <v>368</v>
      </c>
    </row>
    <row r="447" spans="2:17">
      <c r="B447" s="290">
        <f t="shared" si="26"/>
        <v>421</v>
      </c>
      <c r="C447" s="293" t="s">
        <v>1379</v>
      </c>
      <c r="D447" s="292" t="s">
        <v>160</v>
      </c>
      <c r="E447" s="292" t="s">
        <v>1372</v>
      </c>
      <c r="F447" s="292" t="s">
        <v>346</v>
      </c>
      <c r="G447" s="292" t="s">
        <v>1380</v>
      </c>
      <c r="H447" s="291"/>
      <c r="I447" s="308">
        <v>8</v>
      </c>
      <c r="J447" s="316" t="s">
        <v>233</v>
      </c>
      <c r="K447" s="310" t="s">
        <v>1375</v>
      </c>
      <c r="L447" s="311">
        <v>44280</v>
      </c>
      <c r="M447" s="312">
        <v>44369</v>
      </c>
      <c r="N447" s="313">
        <v>44488</v>
      </c>
      <c r="O447" s="314">
        <v>2687</v>
      </c>
      <c r="P447" s="315">
        <v>500000</v>
      </c>
      <c r="Q447" s="322" t="s">
        <v>368</v>
      </c>
    </row>
    <row r="448" spans="2:17">
      <c r="B448" s="290">
        <f t="shared" si="26"/>
        <v>422</v>
      </c>
      <c r="C448" s="293" t="s">
        <v>1381</v>
      </c>
      <c r="D448" s="292" t="s">
        <v>160</v>
      </c>
      <c r="E448" s="292" t="s">
        <v>1372</v>
      </c>
      <c r="F448" s="292" t="s">
        <v>1382</v>
      </c>
      <c r="G448" s="292" t="s">
        <v>1383</v>
      </c>
      <c r="H448" s="291"/>
      <c r="I448" s="308">
        <v>8</v>
      </c>
      <c r="J448" s="316" t="s">
        <v>233</v>
      </c>
      <c r="K448" s="310" t="s">
        <v>1375</v>
      </c>
      <c r="L448" s="311">
        <v>44280</v>
      </c>
      <c r="M448" s="312">
        <v>44369</v>
      </c>
      <c r="N448" s="313">
        <v>44488</v>
      </c>
      <c r="O448" s="314">
        <v>2750</v>
      </c>
      <c r="P448" s="315">
        <v>500000</v>
      </c>
      <c r="Q448" s="322" t="s">
        <v>368</v>
      </c>
    </row>
    <row r="449" spans="2:17">
      <c r="B449" s="290">
        <f t="shared" si="26"/>
        <v>423</v>
      </c>
      <c r="C449" s="293" t="s">
        <v>1384</v>
      </c>
      <c r="D449" s="292" t="s">
        <v>160</v>
      </c>
      <c r="E449" s="292" t="s">
        <v>1284</v>
      </c>
      <c r="F449" s="292" t="s">
        <v>1385</v>
      </c>
      <c r="G449" s="628" t="s">
        <v>1386</v>
      </c>
      <c r="H449" s="291" t="s">
        <v>1060</v>
      </c>
      <c r="I449" s="308">
        <v>2</v>
      </c>
      <c r="J449" s="316" t="s">
        <v>233</v>
      </c>
      <c r="K449" s="310" t="s">
        <v>160</v>
      </c>
      <c r="L449" s="311">
        <v>44291</v>
      </c>
      <c r="M449" s="312">
        <v>44385</v>
      </c>
      <c r="N449" s="313">
        <v>44510</v>
      </c>
      <c r="O449" s="314">
        <v>200</v>
      </c>
      <c r="P449" s="315">
        <v>500000</v>
      </c>
      <c r="Q449" s="322" t="s">
        <v>368</v>
      </c>
    </row>
    <row r="450" spans="2:17">
      <c r="B450" s="290">
        <f t="shared" si="26"/>
        <v>424</v>
      </c>
      <c r="C450" s="293" t="s">
        <v>1387</v>
      </c>
      <c r="D450" s="292" t="s">
        <v>160</v>
      </c>
      <c r="E450" s="292" t="s">
        <v>1284</v>
      </c>
      <c r="F450" s="292" t="s">
        <v>1388</v>
      </c>
      <c r="G450" s="292"/>
      <c r="H450" s="291"/>
      <c r="I450" s="308">
        <v>1</v>
      </c>
      <c r="J450" s="316" t="s">
        <v>233</v>
      </c>
      <c r="K450" s="310" t="s">
        <v>1113</v>
      </c>
      <c r="L450" s="311">
        <v>44328</v>
      </c>
      <c r="M450" s="312">
        <v>44328</v>
      </c>
      <c r="N450" s="313">
        <v>44387</v>
      </c>
      <c r="O450" s="314">
        <v>0</v>
      </c>
      <c r="P450" s="315">
        <v>500000</v>
      </c>
      <c r="Q450" s="322" t="str">
        <f>IF(AE450=$AE$3,"DEVELOPMENT",IF(AE450&lt;P450,"MASS PRO","RUNNING OGS"))</f>
        <v>DEVELOPMENT</v>
      </c>
    </row>
    <row r="451" spans="2:17">
      <c r="B451" s="290">
        <f t="shared" si="26"/>
        <v>425</v>
      </c>
      <c r="C451" s="293" t="s">
        <v>1389</v>
      </c>
      <c r="D451" s="292" t="s">
        <v>160</v>
      </c>
      <c r="E451" s="292" t="s">
        <v>1390</v>
      </c>
      <c r="F451" s="292" t="s">
        <v>1391</v>
      </c>
      <c r="G451" s="292" t="s">
        <v>1392</v>
      </c>
      <c r="H451" s="291"/>
      <c r="I451" s="308">
        <v>8</v>
      </c>
      <c r="J451" s="316" t="s">
        <v>233</v>
      </c>
      <c r="K451" s="310" t="s">
        <v>1393</v>
      </c>
      <c r="L451" s="311">
        <v>44352</v>
      </c>
      <c r="M451" s="312">
        <v>44462</v>
      </c>
      <c r="N451" s="313">
        <v>44470</v>
      </c>
      <c r="O451" s="314">
        <v>3825</v>
      </c>
      <c r="P451" s="315">
        <v>500000</v>
      </c>
      <c r="Q451" s="322" t="str">
        <f>IF(AE451=$AE$3,"DEVELOPMENT",IF(AE451&lt;P451,"MASS PRO","RUNNING OGS"))</f>
        <v>DEVELOPMENT</v>
      </c>
    </row>
    <row r="452" spans="2:17">
      <c r="B452" s="359">
        <f t="shared" ref="B452:B468" si="27">B451+1</f>
        <v>426</v>
      </c>
      <c r="C452" s="360" t="s">
        <v>1394</v>
      </c>
      <c r="D452" s="361" t="s">
        <v>160</v>
      </c>
      <c r="E452" s="361" t="s">
        <v>1390</v>
      </c>
      <c r="F452" s="361" t="s">
        <v>1395</v>
      </c>
      <c r="G452" s="362" t="s">
        <v>1392</v>
      </c>
      <c r="H452" s="363" t="s">
        <v>1396</v>
      </c>
      <c r="I452" s="378">
        <v>2</v>
      </c>
      <c r="J452" s="379" t="s">
        <v>233</v>
      </c>
      <c r="K452" s="380" t="s">
        <v>1393</v>
      </c>
      <c r="L452" s="381">
        <v>44376</v>
      </c>
      <c r="M452" s="382">
        <v>44462</v>
      </c>
      <c r="N452" s="383">
        <v>44470</v>
      </c>
      <c r="O452" s="384">
        <v>46275</v>
      </c>
      <c r="P452" s="385">
        <v>500000</v>
      </c>
      <c r="Q452" s="410" t="str">
        <f>IF(AE452=$AE$3,"DEVELOPMENT",IF(AE452&lt;P452,"MASS PRO","RUNNING OGS"))</f>
        <v>DEVELOPMENT</v>
      </c>
    </row>
    <row r="453" spans="2:17">
      <c r="B453" s="364">
        <f t="shared" si="27"/>
        <v>427</v>
      </c>
      <c r="C453" s="327" t="s">
        <v>1397</v>
      </c>
      <c r="D453" s="328" t="s">
        <v>160</v>
      </c>
      <c r="E453" s="328" t="s">
        <v>1390</v>
      </c>
      <c r="F453" s="328" t="s">
        <v>1398</v>
      </c>
      <c r="G453" s="328" t="s">
        <v>1392</v>
      </c>
      <c r="H453" s="329" t="s">
        <v>1396</v>
      </c>
      <c r="I453" s="337">
        <v>2</v>
      </c>
      <c r="J453" s="338" t="s">
        <v>233</v>
      </c>
      <c r="K453" s="339" t="s">
        <v>1393</v>
      </c>
      <c r="L453" s="340">
        <v>44358</v>
      </c>
      <c r="M453" s="341">
        <v>44462</v>
      </c>
      <c r="N453" s="342">
        <v>44470</v>
      </c>
      <c r="O453" s="343">
        <v>44689</v>
      </c>
      <c r="P453" s="344">
        <v>500000</v>
      </c>
      <c r="Q453" s="411" t="str">
        <f>IF(AE453=$AE$3,"DEVELOPMENT",IF(AE453&lt;P453,"MASS PRO","RUNNING OGS"))</f>
        <v>DEVELOPMENT</v>
      </c>
    </row>
    <row r="454" spans="2:17">
      <c r="B454" s="290">
        <f t="shared" si="27"/>
        <v>428</v>
      </c>
      <c r="C454" s="330" t="s">
        <v>1399</v>
      </c>
      <c r="D454" s="331" t="s">
        <v>160</v>
      </c>
      <c r="E454" s="331" t="s">
        <v>1390</v>
      </c>
      <c r="F454" s="331" t="s">
        <v>1400</v>
      </c>
      <c r="G454" s="331" t="s">
        <v>1401</v>
      </c>
      <c r="H454" s="332"/>
      <c r="I454" s="345">
        <v>8</v>
      </c>
      <c r="J454" s="346" t="s">
        <v>233</v>
      </c>
      <c r="K454" s="347" t="s">
        <v>1393</v>
      </c>
      <c r="L454" s="348">
        <v>44352</v>
      </c>
      <c r="M454" s="349">
        <v>44462</v>
      </c>
      <c r="N454" s="350">
        <v>44470</v>
      </c>
      <c r="O454" s="351">
        <v>3750</v>
      </c>
      <c r="P454" s="352">
        <v>500000</v>
      </c>
      <c r="Q454" s="319" t="str">
        <f>IF(AE454=$AE$3,"DEVELOPMENT",IF(AE454&lt;P454,"MASS PRO","RUNNING OGS"))</f>
        <v>DEVELOPMENT</v>
      </c>
    </row>
    <row r="455" spans="2:17">
      <c r="B455" s="290">
        <f t="shared" si="27"/>
        <v>429</v>
      </c>
      <c r="C455" s="293" t="s">
        <v>1402</v>
      </c>
      <c r="D455" s="331" t="s">
        <v>160</v>
      </c>
      <c r="E455" s="292" t="s">
        <v>1390</v>
      </c>
      <c r="F455" s="292" t="s">
        <v>1395</v>
      </c>
      <c r="G455" s="294" t="s">
        <v>1403</v>
      </c>
      <c r="H455" s="332" t="s">
        <v>1404</v>
      </c>
      <c r="I455" s="308">
        <v>2</v>
      </c>
      <c r="J455" s="316" t="s">
        <v>233</v>
      </c>
      <c r="K455" s="310" t="s">
        <v>1393</v>
      </c>
      <c r="L455" s="311">
        <v>44410</v>
      </c>
      <c r="M455" s="312">
        <v>44519</v>
      </c>
      <c r="N455" s="313">
        <v>44531</v>
      </c>
      <c r="O455" s="314">
        <v>200</v>
      </c>
      <c r="P455" s="315">
        <v>500000</v>
      </c>
      <c r="Q455" s="319" t="s">
        <v>368</v>
      </c>
    </row>
    <row r="456" spans="2:17">
      <c r="B456" s="290">
        <f t="shared" si="27"/>
        <v>430</v>
      </c>
      <c r="C456" s="293" t="s">
        <v>1405</v>
      </c>
      <c r="D456" s="331" t="s">
        <v>160</v>
      </c>
      <c r="E456" s="292" t="s">
        <v>1390</v>
      </c>
      <c r="F456" s="292" t="s">
        <v>1398</v>
      </c>
      <c r="G456" s="292" t="s">
        <v>1403</v>
      </c>
      <c r="H456" s="332" t="s">
        <v>1404</v>
      </c>
      <c r="I456" s="308">
        <v>2</v>
      </c>
      <c r="J456" s="316" t="s">
        <v>233</v>
      </c>
      <c r="K456" s="310" t="s">
        <v>1393</v>
      </c>
      <c r="L456" s="311">
        <v>44417</v>
      </c>
      <c r="M456" s="312">
        <v>44519</v>
      </c>
      <c r="N456" s="313">
        <v>44531</v>
      </c>
      <c r="O456" s="314">
        <v>119880</v>
      </c>
      <c r="P456" s="315">
        <v>500000</v>
      </c>
      <c r="Q456" s="319" t="s">
        <v>368</v>
      </c>
    </row>
    <row r="457" spans="2:17">
      <c r="B457" s="290">
        <f t="shared" si="27"/>
        <v>431</v>
      </c>
      <c r="C457" s="293" t="s">
        <v>1406</v>
      </c>
      <c r="D457" s="331" t="s">
        <v>160</v>
      </c>
      <c r="E457" s="292" t="s">
        <v>1390</v>
      </c>
      <c r="F457" s="292" t="s">
        <v>1395</v>
      </c>
      <c r="G457" s="292" t="s">
        <v>1403</v>
      </c>
      <c r="H457" s="332" t="s">
        <v>1407</v>
      </c>
      <c r="I457" s="308">
        <v>2</v>
      </c>
      <c r="J457" s="316" t="s">
        <v>233</v>
      </c>
      <c r="K457" s="310" t="s">
        <v>160</v>
      </c>
      <c r="L457" s="311">
        <v>44504</v>
      </c>
      <c r="M457" s="312">
        <v>44567</v>
      </c>
      <c r="N457" s="313">
        <v>44586</v>
      </c>
      <c r="O457" s="314">
        <v>8715</v>
      </c>
      <c r="P457" s="315">
        <v>500000</v>
      </c>
      <c r="Q457" s="319" t="s">
        <v>368</v>
      </c>
    </row>
    <row r="458" spans="2:17">
      <c r="B458" s="290">
        <f t="shared" si="27"/>
        <v>432</v>
      </c>
      <c r="C458" s="293" t="s">
        <v>1408</v>
      </c>
      <c r="D458" s="331" t="s">
        <v>160</v>
      </c>
      <c r="E458" s="292" t="s">
        <v>1390</v>
      </c>
      <c r="F458" s="292" t="s">
        <v>1398</v>
      </c>
      <c r="G458" s="292" t="s">
        <v>1403</v>
      </c>
      <c r="H458" s="332" t="s">
        <v>1407</v>
      </c>
      <c r="I458" s="308">
        <v>2</v>
      </c>
      <c r="J458" s="316" t="s">
        <v>233</v>
      </c>
      <c r="K458" s="310" t="s">
        <v>1393</v>
      </c>
      <c r="L458" s="311">
        <v>44504</v>
      </c>
      <c r="M458" s="312">
        <v>44567</v>
      </c>
      <c r="N458" s="313">
        <v>44586</v>
      </c>
      <c r="O458" s="314">
        <v>41210</v>
      </c>
      <c r="P458" s="315">
        <v>500000</v>
      </c>
      <c r="Q458" s="319" t="s">
        <v>368</v>
      </c>
    </row>
    <row r="459" spans="2:17">
      <c r="B459" s="290">
        <f t="shared" si="27"/>
        <v>433</v>
      </c>
      <c r="C459" s="291" t="s">
        <v>1409</v>
      </c>
      <c r="D459" s="331" t="s">
        <v>118</v>
      </c>
      <c r="E459" s="292" t="s">
        <v>1410</v>
      </c>
      <c r="F459" s="292" t="s">
        <v>1411</v>
      </c>
      <c r="G459" s="292" t="s">
        <v>1412</v>
      </c>
      <c r="H459" s="332" t="s">
        <v>379</v>
      </c>
      <c r="I459" s="308">
        <v>8</v>
      </c>
      <c r="J459" s="309" t="s">
        <v>233</v>
      </c>
      <c r="K459" s="310" t="s">
        <v>391</v>
      </c>
      <c r="L459" s="311">
        <v>41549</v>
      </c>
      <c r="M459" s="312">
        <v>41549</v>
      </c>
      <c r="N459" s="313">
        <v>41613</v>
      </c>
      <c r="O459" s="314">
        <v>0</v>
      </c>
      <c r="P459" s="315">
        <v>1000000</v>
      </c>
      <c r="Q459" s="319" t="str">
        <f t="shared" ref="Q459:Q468" si="28">IF(AE459=$AE$3,"DEVELOPMENT",IF(AE459&lt;P459,"MASS PRO","RUNNING OGS"))</f>
        <v>DEVELOPMENT</v>
      </c>
    </row>
    <row r="460" spans="2:17">
      <c r="B460" s="290">
        <f t="shared" si="27"/>
        <v>434</v>
      </c>
      <c r="C460" s="291" t="s">
        <v>1413</v>
      </c>
      <c r="D460" s="331" t="s">
        <v>118</v>
      </c>
      <c r="E460" s="292" t="s">
        <v>1414</v>
      </c>
      <c r="F460" s="292" t="s">
        <v>1415</v>
      </c>
      <c r="G460" s="292" t="s">
        <v>1416</v>
      </c>
      <c r="H460" s="332" t="s">
        <v>379</v>
      </c>
      <c r="I460" s="308">
        <v>8</v>
      </c>
      <c r="J460" s="309" t="s">
        <v>226</v>
      </c>
      <c r="K460" s="310" t="s">
        <v>391</v>
      </c>
      <c r="L460" s="311">
        <v>41551</v>
      </c>
      <c r="M460" s="312">
        <v>41551</v>
      </c>
      <c r="N460" s="313">
        <v>41613</v>
      </c>
      <c r="O460" s="314">
        <v>0</v>
      </c>
      <c r="P460" s="315">
        <v>1000000</v>
      </c>
      <c r="Q460" s="319" t="str">
        <f t="shared" si="28"/>
        <v>DEVELOPMENT</v>
      </c>
    </row>
    <row r="461" spans="2:17">
      <c r="B461" s="290">
        <f t="shared" si="27"/>
        <v>435</v>
      </c>
      <c r="C461" s="291" t="s">
        <v>1417</v>
      </c>
      <c r="D461" s="331" t="s">
        <v>118</v>
      </c>
      <c r="E461" s="292" t="s">
        <v>1418</v>
      </c>
      <c r="F461" s="292" t="s">
        <v>1419</v>
      </c>
      <c r="G461" s="292" t="s">
        <v>1420</v>
      </c>
      <c r="H461" s="332" t="s">
        <v>379</v>
      </c>
      <c r="I461" s="308">
        <v>8</v>
      </c>
      <c r="J461" s="309" t="s">
        <v>226</v>
      </c>
      <c r="K461" s="310" t="s">
        <v>391</v>
      </c>
      <c r="L461" s="311">
        <v>41345</v>
      </c>
      <c r="M461" s="312">
        <v>41345</v>
      </c>
      <c r="N461" s="313">
        <v>42137</v>
      </c>
      <c r="O461" s="314">
        <v>0</v>
      </c>
      <c r="P461" s="315">
        <v>1000000</v>
      </c>
      <c r="Q461" s="319" t="str">
        <f t="shared" si="28"/>
        <v>DEVELOPMENT</v>
      </c>
    </row>
    <row r="462" spans="2:17">
      <c r="B462" s="290">
        <f t="shared" si="27"/>
        <v>436</v>
      </c>
      <c r="C462" s="291" t="s">
        <v>1421</v>
      </c>
      <c r="D462" s="331" t="s">
        <v>118</v>
      </c>
      <c r="E462" s="292">
        <v>1347</v>
      </c>
      <c r="F462" s="292" t="s">
        <v>1422</v>
      </c>
      <c r="G462" s="292" t="s">
        <v>1423</v>
      </c>
      <c r="H462" s="332" t="s">
        <v>379</v>
      </c>
      <c r="I462" s="308">
        <v>8</v>
      </c>
      <c r="J462" s="309" t="s">
        <v>226</v>
      </c>
      <c r="K462" s="310" t="s">
        <v>391</v>
      </c>
      <c r="L462" s="311">
        <v>41345</v>
      </c>
      <c r="M462" s="312">
        <v>41345</v>
      </c>
      <c r="N462" s="313">
        <v>42137</v>
      </c>
      <c r="O462" s="314">
        <v>0</v>
      </c>
      <c r="P462" s="315">
        <v>1000000</v>
      </c>
      <c r="Q462" s="319" t="str">
        <f t="shared" si="28"/>
        <v>DEVELOPMENT</v>
      </c>
    </row>
    <row r="463" spans="2:17">
      <c r="B463" s="365">
        <f t="shared" si="27"/>
        <v>437</v>
      </c>
      <c r="C463" s="366" t="s">
        <v>1424</v>
      </c>
      <c r="D463" s="367" t="s">
        <v>118</v>
      </c>
      <c r="E463" s="368">
        <v>2113</v>
      </c>
      <c r="F463" s="368" t="s">
        <v>1425</v>
      </c>
      <c r="G463" s="368" t="s">
        <v>1426</v>
      </c>
      <c r="H463" s="369" t="s">
        <v>379</v>
      </c>
      <c r="I463" s="386">
        <v>8</v>
      </c>
      <c r="J463" s="387" t="s">
        <v>226</v>
      </c>
      <c r="K463" s="388" t="s">
        <v>391</v>
      </c>
      <c r="L463" s="389">
        <v>42210</v>
      </c>
      <c r="M463" s="390">
        <v>42210</v>
      </c>
      <c r="N463" s="391">
        <v>42300</v>
      </c>
      <c r="O463" s="392">
        <v>0</v>
      </c>
      <c r="P463" s="358">
        <v>1000000</v>
      </c>
      <c r="Q463" s="412" t="str">
        <f t="shared" si="28"/>
        <v>DEVELOPMENT</v>
      </c>
    </row>
    <row r="464" spans="2:17">
      <c r="B464" s="359">
        <f t="shared" si="27"/>
        <v>438</v>
      </c>
      <c r="C464" s="363" t="s">
        <v>1427</v>
      </c>
      <c r="D464" s="361" t="s">
        <v>118</v>
      </c>
      <c r="E464" s="361" t="s">
        <v>1428</v>
      </c>
      <c r="F464" s="361" t="s">
        <v>1429</v>
      </c>
      <c r="G464" s="361" t="s">
        <v>1430</v>
      </c>
      <c r="H464" s="363" t="s">
        <v>379</v>
      </c>
      <c r="I464" s="378">
        <v>8</v>
      </c>
      <c r="J464" s="393" t="s">
        <v>226</v>
      </c>
      <c r="K464" s="380" t="s">
        <v>391</v>
      </c>
      <c r="L464" s="381">
        <v>42210</v>
      </c>
      <c r="M464" s="382">
        <v>42210</v>
      </c>
      <c r="N464" s="383">
        <v>42300</v>
      </c>
      <c r="O464" s="384">
        <v>0</v>
      </c>
      <c r="P464" s="385">
        <v>1000000</v>
      </c>
      <c r="Q464" s="410" t="str">
        <f t="shared" si="28"/>
        <v>DEVELOPMENT</v>
      </c>
    </row>
    <row r="465" spans="2:17">
      <c r="B465" s="290">
        <f t="shared" si="27"/>
        <v>439</v>
      </c>
      <c r="C465" s="291" t="s">
        <v>1431</v>
      </c>
      <c r="D465" s="292" t="s">
        <v>118</v>
      </c>
      <c r="E465" s="292">
        <v>2539</v>
      </c>
      <c r="F465" s="292" t="s">
        <v>1432</v>
      </c>
      <c r="G465" s="292" t="s">
        <v>1433</v>
      </c>
      <c r="H465" s="291" t="s">
        <v>379</v>
      </c>
      <c r="I465" s="308">
        <v>8</v>
      </c>
      <c r="J465" s="309" t="s">
        <v>226</v>
      </c>
      <c r="K465" s="310" t="s">
        <v>391</v>
      </c>
      <c r="L465" s="311">
        <v>42210</v>
      </c>
      <c r="M465" s="312">
        <v>42210</v>
      </c>
      <c r="N465" s="313">
        <v>42300</v>
      </c>
      <c r="O465" s="314">
        <v>0</v>
      </c>
      <c r="P465" s="315">
        <v>1000000</v>
      </c>
      <c r="Q465" s="322" t="str">
        <f t="shared" si="28"/>
        <v>DEVELOPMENT</v>
      </c>
    </row>
    <row r="466" spans="2:17">
      <c r="B466" s="364">
        <f t="shared" si="27"/>
        <v>440</v>
      </c>
      <c r="C466" s="329" t="s">
        <v>1434</v>
      </c>
      <c r="D466" s="328" t="s">
        <v>118</v>
      </c>
      <c r="E466" s="328">
        <v>206616</v>
      </c>
      <c r="F466" s="328" t="s">
        <v>1435</v>
      </c>
      <c r="G466" s="328" t="s">
        <v>1436</v>
      </c>
      <c r="H466" s="329" t="s">
        <v>379</v>
      </c>
      <c r="I466" s="337">
        <v>8</v>
      </c>
      <c r="J466" s="356" t="s">
        <v>233</v>
      </c>
      <c r="K466" s="339" t="s">
        <v>391</v>
      </c>
      <c r="L466" s="340">
        <v>42210</v>
      </c>
      <c r="M466" s="341">
        <v>42210</v>
      </c>
      <c r="N466" s="342">
        <v>42300</v>
      </c>
      <c r="O466" s="343">
        <v>0</v>
      </c>
      <c r="P466" s="344">
        <v>1000000</v>
      </c>
      <c r="Q466" s="353" t="str">
        <f t="shared" si="28"/>
        <v>DEVELOPMENT</v>
      </c>
    </row>
    <row r="467" spans="2:17">
      <c r="B467" s="290">
        <f t="shared" si="27"/>
        <v>441</v>
      </c>
      <c r="C467" s="332" t="s">
        <v>1437</v>
      </c>
      <c r="D467" s="331" t="s">
        <v>118</v>
      </c>
      <c r="E467" s="331" t="s">
        <v>1438</v>
      </c>
      <c r="F467" s="331" t="s">
        <v>1439</v>
      </c>
      <c r="G467" s="331" t="s">
        <v>1440</v>
      </c>
      <c r="H467" s="332" t="s">
        <v>379</v>
      </c>
      <c r="I467" s="345">
        <v>8</v>
      </c>
      <c r="J467" s="357" t="s">
        <v>226</v>
      </c>
      <c r="K467" s="347" t="s">
        <v>391</v>
      </c>
      <c r="L467" s="348">
        <v>42016</v>
      </c>
      <c r="M467" s="349">
        <v>42016</v>
      </c>
      <c r="N467" s="350">
        <v>43937</v>
      </c>
      <c r="O467" s="351">
        <v>0</v>
      </c>
      <c r="P467" s="352">
        <v>1000000</v>
      </c>
      <c r="Q467" s="319" t="str">
        <f t="shared" si="28"/>
        <v>DEVELOPMENT</v>
      </c>
    </row>
    <row r="468" spans="2:17">
      <c r="B468" s="326">
        <f t="shared" si="27"/>
        <v>442</v>
      </c>
      <c r="C468" s="329" t="s">
        <v>1441</v>
      </c>
      <c r="D468" s="328" t="s">
        <v>118</v>
      </c>
      <c r="E468" s="328" t="s">
        <v>1410</v>
      </c>
      <c r="F468" s="328" t="s">
        <v>1411</v>
      </c>
      <c r="G468" s="328" t="s">
        <v>1412</v>
      </c>
      <c r="H468" s="329" t="s">
        <v>957</v>
      </c>
      <c r="I468" s="337">
        <v>8</v>
      </c>
      <c r="J468" s="356" t="s">
        <v>233</v>
      </c>
      <c r="K468" s="339" t="s">
        <v>391</v>
      </c>
      <c r="L468" s="340">
        <v>43044</v>
      </c>
      <c r="M468" s="341">
        <v>43044</v>
      </c>
      <c r="N468" s="342">
        <v>43141</v>
      </c>
      <c r="O468" s="343">
        <v>0</v>
      </c>
      <c r="P468" s="344">
        <v>1000000</v>
      </c>
      <c r="Q468" s="353" t="str">
        <f t="shared" si="28"/>
        <v>DEVELOPMENT</v>
      </c>
    </row>
    <row r="469" spans="2:17">
      <c r="B469" s="370"/>
      <c r="C469" s="371"/>
      <c r="D469" s="372"/>
      <c r="E469" s="372"/>
      <c r="F469" s="372"/>
      <c r="G469" s="372"/>
      <c r="H469" s="373"/>
      <c r="I469" s="394"/>
      <c r="J469" s="395"/>
      <c r="K469" s="396"/>
      <c r="L469" s="397"/>
      <c r="M469" s="398"/>
      <c r="N469" s="399"/>
      <c r="O469" s="400"/>
      <c r="P469" s="401"/>
      <c r="Q469" s="413"/>
    </row>
    <row r="470" spans="2:17">
      <c r="B470" s="374"/>
      <c r="C470" s="375"/>
      <c r="D470" s="376"/>
      <c r="E470" s="376"/>
      <c r="F470" s="376"/>
      <c r="G470" s="376"/>
      <c r="H470" s="377"/>
      <c r="I470" s="402"/>
      <c r="J470" s="403"/>
      <c r="K470" s="404"/>
      <c r="L470" s="405"/>
      <c r="M470" s="406"/>
      <c r="N470" s="407"/>
      <c r="O470" s="408"/>
      <c r="P470" s="409"/>
      <c r="Q470" s="414"/>
    </row>
  </sheetData>
  <protectedRanges>
    <protectedRange sqref="N362 D362" name="Range1_6_1_1_1_1_2_1"/>
  </protectedRanges>
  <autoFilter ref="B4:Q468" xr:uid="{00000000-0009-0000-0000-000002000000}">
    <sortState ref="B5:Q468">
      <sortCondition ref="D4"/>
    </sortState>
  </autoFilter>
  <mergeCells count="1">
    <mergeCell ref="B3:J3"/>
  </mergeCells>
  <conditionalFormatting sqref="B2">
    <cfRule type="duplicateValues" dxfId="33" priority="29"/>
  </conditionalFormatting>
  <conditionalFormatting sqref="T8">
    <cfRule type="duplicateValues" dxfId="32" priority="1"/>
  </conditionalFormatting>
  <conditionalFormatting sqref="Q360">
    <cfRule type="containsText" dxfId="31" priority="23" operator="containsText" text="RUNNING OGS">
      <formula>NOT(ISERROR(SEARCH("RUNNING OGS",Q360)))</formula>
    </cfRule>
    <cfRule type="containsText" dxfId="30" priority="24" operator="containsText" text="FOR SCRAP">
      <formula>NOT(ISERROR(SEARCH("FOR SCRAP",Q360)))</formula>
    </cfRule>
  </conditionalFormatting>
  <conditionalFormatting sqref="Q444">
    <cfRule type="containsText" dxfId="29" priority="27" operator="containsText" text="RUNNING OGS">
      <formula>NOT(ISERROR(SEARCH("RUNNING OGS",Q444)))</formula>
    </cfRule>
    <cfRule type="containsText" dxfId="28" priority="28" operator="containsText" text="FOR SCRAP">
      <formula>NOT(ISERROR(SEARCH("FOR SCRAP",Q444)))</formula>
    </cfRule>
  </conditionalFormatting>
  <conditionalFormatting sqref="C5:C470">
    <cfRule type="duplicateValues" dxfId="27" priority="31"/>
  </conditionalFormatting>
  <conditionalFormatting sqref="G5:G470">
    <cfRule type="duplicateValues" dxfId="26" priority="33"/>
  </conditionalFormatting>
  <conditionalFormatting sqref="J5:J470">
    <cfRule type="cellIs" dxfId="25" priority="2" operator="equal">
      <formula>"P3"</formula>
    </cfRule>
  </conditionalFormatting>
  <conditionalFormatting sqref="Q5:Q268">
    <cfRule type="containsText" dxfId="24" priority="9" operator="containsText" text="RUNNING OGS">
      <formula>NOT(ISERROR(SEARCH("RUNNING OGS",Q5)))</formula>
    </cfRule>
    <cfRule type="containsText" dxfId="23" priority="10" operator="containsText" text="FOR SCRAP">
      <formula>NOT(ISERROR(SEARCH("FOR SCRAP",Q5)))</formula>
    </cfRule>
  </conditionalFormatting>
  <conditionalFormatting sqref="Q269:Q470">
    <cfRule type="containsText" dxfId="22" priority="13" operator="containsText" text="RUNNING OGS">
      <formula>NOT(ISERROR(SEARCH("RUNNING OGS",Q269)))</formula>
    </cfRule>
    <cfRule type="containsText" dxfId="21" priority="14" operator="containsText" text="FOR SCRAP">
      <formula>NOT(ISERROR(SEARCH("FOR SCRAP",Q269)))</formula>
    </cfRule>
  </conditionalFormatting>
  <conditionalFormatting sqref="Q271:Q275">
    <cfRule type="containsText" dxfId="20" priority="11" operator="containsText" text="RUNNING OGS">
      <formula>NOT(ISERROR(SEARCH("RUNNING OGS",Q271)))</formula>
    </cfRule>
    <cfRule type="containsText" dxfId="19" priority="12" operator="containsText" text="FOR SCRAP">
      <formula>NOT(ISERROR(SEARCH("FOR SCRAP",Q271)))</formula>
    </cfRule>
  </conditionalFormatting>
  <conditionalFormatting sqref="Q277:Q308">
    <cfRule type="containsText" dxfId="18" priority="15" operator="containsText" text="RUNNING OGS">
      <formula>NOT(ISERROR(SEARCH("RUNNING OGS",Q277)))</formula>
    </cfRule>
    <cfRule type="containsText" dxfId="17" priority="16" operator="containsText" text="FOR SCRAP">
      <formula>NOT(ISERROR(SEARCH("FOR SCRAP",Q277)))</formula>
    </cfRule>
  </conditionalFormatting>
  <conditionalFormatting sqref="Q363:Q385">
    <cfRule type="containsText" dxfId="16" priority="17" operator="containsText" text="RUNNING OGS">
      <formula>NOT(ISERROR(SEARCH("RUNNING OGS",Q363)))</formula>
    </cfRule>
    <cfRule type="containsText" dxfId="15" priority="18" operator="containsText" text="FOR SCRAP">
      <formula>NOT(ISERROR(SEARCH("FOR SCRAP",Q363)))</formula>
    </cfRule>
  </conditionalFormatting>
  <conditionalFormatting sqref="Q393:Q400">
    <cfRule type="containsText" dxfId="14" priority="19" operator="containsText" text="RUNNING OGS">
      <formula>NOT(ISERROR(SEARCH("RUNNING OGS",Q393)))</formula>
    </cfRule>
    <cfRule type="containsText" dxfId="13" priority="20" operator="containsText" text="FOR SCRAP">
      <formula>NOT(ISERROR(SEARCH("FOR SCRAP",Q393)))</formula>
    </cfRule>
  </conditionalFormatting>
  <conditionalFormatting sqref="Q401:Q402">
    <cfRule type="containsText" dxfId="12" priority="7" operator="containsText" text="RUNNING OGS">
      <formula>NOT(ISERROR(SEARCH("RUNNING OGS",Q401)))</formula>
    </cfRule>
    <cfRule type="containsText" dxfId="11" priority="8" operator="containsText" text="FOR SCRAP">
      <formula>NOT(ISERROR(SEARCH("FOR SCRAP",Q401)))</formula>
    </cfRule>
  </conditionalFormatting>
  <conditionalFormatting sqref="Q403:Q422">
    <cfRule type="containsText" dxfId="10" priority="21" operator="containsText" text="RUNNING OGS">
      <formula>NOT(ISERROR(SEARCH("RUNNING OGS",Q403)))</formula>
    </cfRule>
    <cfRule type="containsText" dxfId="9" priority="22" operator="containsText" text="FOR SCRAP">
      <formula>NOT(ISERROR(SEARCH("FOR SCRAP",Q403)))</formula>
    </cfRule>
  </conditionalFormatting>
  <conditionalFormatting sqref="Q438:Q443">
    <cfRule type="containsText" dxfId="8" priority="5" operator="containsText" text="RUNNING OGS">
      <formula>NOT(ISERROR(SEARCH("RUNNING OGS",Q438)))</formula>
    </cfRule>
    <cfRule type="containsText" dxfId="7" priority="6" operator="containsText" text="FOR SCRAP">
      <formula>NOT(ISERROR(SEARCH("FOR SCRAP",Q438)))</formula>
    </cfRule>
  </conditionalFormatting>
  <conditionalFormatting sqref="Q449:Q451">
    <cfRule type="containsText" dxfId="6" priority="3" operator="containsText" text="RUNNING OGS">
      <formula>NOT(ISERROR(SEARCH("RUNNING OGS",Q449)))</formula>
    </cfRule>
    <cfRule type="containsText" dxfId="5" priority="4" operator="containsText" text="FOR SCRAP">
      <formula>NOT(ISERROR(SEARCH("FOR SCRAP",Q449)))</formula>
    </cfRule>
  </conditionalFormatting>
  <conditionalFormatting sqref="Q467:Q468">
    <cfRule type="containsText" dxfId="4" priority="25" operator="containsText" text="RUNNING OGS">
      <formula>NOT(ISERROR(SEARCH("RUNNING OGS",Q467)))</formula>
    </cfRule>
    <cfRule type="containsText" dxfId="3" priority="26" operator="containsText" text="FOR SCRAP">
      <formula>NOT(ISERROR(SEARCH("FOR SCRAP",Q467)))</formula>
    </cfRule>
  </conditionalFormatting>
  <conditionalFormatting sqref="J2 C2 J4 C4">
    <cfRule type="duplicateValues" dxfId="2" priority="34"/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A2" sqref="A2:A3"/>
    </sheetView>
  </sheetViews>
  <sheetFormatPr defaultColWidth="9.140625" defaultRowHeight="15"/>
  <sheetData>
    <row r="1" spans="1:2">
      <c r="A1" t="s">
        <v>304</v>
      </c>
      <c r="B1" t="s">
        <v>1442</v>
      </c>
    </row>
    <row r="2" spans="1:2">
      <c r="A2" t="s">
        <v>226</v>
      </c>
      <c r="B2">
        <v>178</v>
      </c>
    </row>
    <row r="3" spans="1:2">
      <c r="A3" t="s">
        <v>233</v>
      </c>
      <c r="B3">
        <v>286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A3" sqref="A3:A7"/>
    </sheetView>
  </sheetViews>
  <sheetFormatPr defaultColWidth="9.140625" defaultRowHeight="15"/>
  <sheetData>
    <row r="1" spans="1:2">
      <c r="A1" t="s">
        <v>303</v>
      </c>
      <c r="B1" t="s">
        <v>1442</v>
      </c>
    </row>
    <row r="2" spans="1:2">
      <c r="A2" t="s">
        <v>1443</v>
      </c>
      <c r="B2">
        <v>2</v>
      </c>
    </row>
    <row r="3" spans="1:2">
      <c r="A3" t="s">
        <v>1444</v>
      </c>
      <c r="B3">
        <v>105</v>
      </c>
    </row>
    <row r="4" spans="1:2">
      <c r="A4" t="s">
        <v>1445</v>
      </c>
      <c r="B4">
        <v>119</v>
      </c>
    </row>
    <row r="5" spans="1:2">
      <c r="A5" t="s">
        <v>1446</v>
      </c>
      <c r="B5">
        <v>195</v>
      </c>
    </row>
    <row r="6" spans="1:2">
      <c r="A6" t="s">
        <v>1447</v>
      </c>
      <c r="B6">
        <v>38</v>
      </c>
    </row>
    <row r="7" spans="1:2">
      <c r="A7" t="s">
        <v>1448</v>
      </c>
      <c r="B7">
        <v>5</v>
      </c>
    </row>
  </sheetData>
  <pageMargins left="0.75" right="0.75" top="1" bottom="1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6"/>
  <sheetViews>
    <sheetView topLeftCell="A35" workbookViewId="0">
      <selection activeCell="A3" sqref="A3:A66"/>
    </sheetView>
  </sheetViews>
  <sheetFormatPr defaultColWidth="9.140625" defaultRowHeight="15"/>
  <sheetData>
    <row r="1" spans="1:2">
      <c r="A1" t="s">
        <v>302</v>
      </c>
      <c r="B1" t="s">
        <v>1442</v>
      </c>
    </row>
    <row r="2" spans="1:2">
      <c r="A2" t="s">
        <v>1443</v>
      </c>
      <c r="B2">
        <v>56</v>
      </c>
    </row>
    <row r="3" spans="1:2">
      <c r="A3" t="s">
        <v>379</v>
      </c>
      <c r="B3">
        <v>29</v>
      </c>
    </row>
    <row r="4" spans="1:2">
      <c r="A4" t="s">
        <v>1191</v>
      </c>
      <c r="B4">
        <v>3</v>
      </c>
    </row>
    <row r="5" spans="1:2">
      <c r="A5" t="s">
        <v>1183</v>
      </c>
      <c r="B5">
        <v>4</v>
      </c>
    </row>
    <row r="6" spans="1:2">
      <c r="A6" t="s">
        <v>1214</v>
      </c>
      <c r="B6">
        <v>3</v>
      </c>
    </row>
    <row r="7" spans="1:2">
      <c r="A7" t="s">
        <v>1132</v>
      </c>
      <c r="B7">
        <v>3</v>
      </c>
    </row>
    <row r="8" spans="1:2">
      <c r="A8" t="s">
        <v>1137</v>
      </c>
      <c r="B8">
        <v>3</v>
      </c>
    </row>
    <row r="9" spans="1:2">
      <c r="A9" t="s">
        <v>1139</v>
      </c>
      <c r="B9">
        <v>1</v>
      </c>
    </row>
    <row r="10" spans="1:2">
      <c r="A10" t="s">
        <v>1142</v>
      </c>
      <c r="B10">
        <v>1</v>
      </c>
    </row>
    <row r="11" spans="1:2">
      <c r="A11" t="s">
        <v>1212</v>
      </c>
      <c r="B11">
        <v>1</v>
      </c>
    </row>
    <row r="12" spans="1:2">
      <c r="A12" t="s">
        <v>1220</v>
      </c>
      <c r="B12">
        <v>1</v>
      </c>
    </row>
    <row r="13" spans="1:2">
      <c r="A13" t="s">
        <v>957</v>
      </c>
      <c r="B13">
        <v>11</v>
      </c>
    </row>
    <row r="14" spans="1:2">
      <c r="A14" t="s">
        <v>1235</v>
      </c>
      <c r="B14">
        <v>1</v>
      </c>
    </row>
    <row r="15" spans="1:2">
      <c r="A15" t="s">
        <v>1267</v>
      </c>
      <c r="B15">
        <v>1</v>
      </c>
    </row>
    <row r="16" spans="1:2">
      <c r="A16" t="s">
        <v>1256</v>
      </c>
      <c r="B16">
        <v>1</v>
      </c>
    </row>
    <row r="17" spans="1:2">
      <c r="A17" t="s">
        <v>959</v>
      </c>
      <c r="B17">
        <v>6</v>
      </c>
    </row>
    <row r="18" spans="1:2">
      <c r="A18" t="s">
        <v>1123</v>
      </c>
      <c r="B18">
        <v>4</v>
      </c>
    </row>
    <row r="19" spans="1:2">
      <c r="A19" t="s">
        <v>1144</v>
      </c>
      <c r="B19">
        <v>4</v>
      </c>
    </row>
    <row r="20" spans="1:2">
      <c r="A20" t="s">
        <v>1148</v>
      </c>
      <c r="B20">
        <v>6</v>
      </c>
    </row>
    <row r="21" spans="1:2">
      <c r="A21" t="s">
        <v>1150</v>
      </c>
      <c r="B21">
        <v>4</v>
      </c>
    </row>
    <row r="22" spans="1:2">
      <c r="A22" t="s">
        <v>1185</v>
      </c>
      <c r="B22">
        <v>3</v>
      </c>
    </row>
    <row r="23" spans="1:2">
      <c r="A23" t="s">
        <v>1188</v>
      </c>
      <c r="B23">
        <v>3</v>
      </c>
    </row>
    <row r="24" spans="1:2">
      <c r="A24" t="s">
        <v>1060</v>
      </c>
      <c r="B24">
        <v>4</v>
      </c>
    </row>
    <row r="25" spans="1:2">
      <c r="A25" t="s">
        <v>1370</v>
      </c>
      <c r="B25">
        <v>1</v>
      </c>
    </row>
    <row r="26" spans="1:2">
      <c r="A26" t="s">
        <v>1365</v>
      </c>
      <c r="B26">
        <v>1</v>
      </c>
    </row>
    <row r="27" spans="1:2">
      <c r="A27" t="s">
        <v>1363</v>
      </c>
      <c r="B27">
        <v>2</v>
      </c>
    </row>
    <row r="28" spans="1:2">
      <c r="A28" t="s">
        <v>1396</v>
      </c>
      <c r="B28">
        <v>2</v>
      </c>
    </row>
    <row r="29" spans="1:2">
      <c r="A29" t="s">
        <v>1404</v>
      </c>
      <c r="B29">
        <v>2</v>
      </c>
    </row>
    <row r="30" spans="1:2">
      <c r="A30" t="s">
        <v>1407</v>
      </c>
      <c r="B30">
        <v>2</v>
      </c>
    </row>
    <row r="31" spans="1:2">
      <c r="A31" t="s">
        <v>1290</v>
      </c>
      <c r="B31">
        <v>1</v>
      </c>
    </row>
    <row r="32" spans="1:2">
      <c r="A32" t="s">
        <v>1315</v>
      </c>
      <c r="B32">
        <v>1</v>
      </c>
    </row>
    <row r="33" spans="1:2">
      <c r="A33" t="s">
        <v>1305</v>
      </c>
      <c r="B33">
        <v>1</v>
      </c>
    </row>
    <row r="34" spans="1:2">
      <c r="A34" t="s">
        <v>1301</v>
      </c>
      <c r="B34">
        <v>1</v>
      </c>
    </row>
    <row r="35" spans="1:2">
      <c r="A35" t="s">
        <v>1309</v>
      </c>
      <c r="B35">
        <v>1</v>
      </c>
    </row>
    <row r="36" spans="1:2">
      <c r="A36" t="s">
        <v>1294</v>
      </c>
      <c r="B36">
        <v>1</v>
      </c>
    </row>
    <row r="37" spans="1:2">
      <c r="A37" t="s">
        <v>1280</v>
      </c>
      <c r="B37">
        <v>4</v>
      </c>
    </row>
    <row r="38" spans="1:2">
      <c r="A38" t="s">
        <v>1313</v>
      </c>
      <c r="B38">
        <v>1</v>
      </c>
    </row>
    <row r="39" spans="1:2">
      <c r="A39" t="s">
        <v>1282</v>
      </c>
      <c r="B39">
        <v>1</v>
      </c>
    </row>
    <row r="40" spans="1:2">
      <c r="A40" t="s">
        <v>1349</v>
      </c>
      <c r="B40">
        <v>1</v>
      </c>
    </row>
    <row r="41" spans="1:2">
      <c r="A41" t="s">
        <v>1358</v>
      </c>
      <c r="B41">
        <v>1</v>
      </c>
    </row>
    <row r="42" spans="1:2">
      <c r="A42" t="s">
        <v>1338</v>
      </c>
      <c r="B42">
        <v>1</v>
      </c>
    </row>
    <row r="43" spans="1:2">
      <c r="A43" t="s">
        <v>1334</v>
      </c>
      <c r="B43">
        <v>1</v>
      </c>
    </row>
    <row r="44" spans="1:2">
      <c r="A44" t="s">
        <v>1328</v>
      </c>
      <c r="B44">
        <v>1</v>
      </c>
    </row>
    <row r="45" spans="1:2">
      <c r="A45" t="s">
        <v>1330</v>
      </c>
      <c r="B45">
        <v>1</v>
      </c>
    </row>
    <row r="46" spans="1:2">
      <c r="A46" t="s">
        <v>1320</v>
      </c>
      <c r="B46">
        <v>1</v>
      </c>
    </row>
    <row r="47" spans="1:2">
      <c r="A47" t="s">
        <v>1324</v>
      </c>
      <c r="B47">
        <v>1</v>
      </c>
    </row>
    <row r="48" spans="1:2">
      <c r="A48" t="s">
        <v>1352</v>
      </c>
      <c r="B48">
        <v>1</v>
      </c>
    </row>
    <row r="49" spans="1:2">
      <c r="A49" t="s">
        <v>1346</v>
      </c>
      <c r="B49">
        <v>1</v>
      </c>
    </row>
    <row r="50" spans="1:2">
      <c r="A50" t="s">
        <v>1360</v>
      </c>
      <c r="B50">
        <v>1</v>
      </c>
    </row>
    <row r="51" spans="1:2">
      <c r="A51" t="s">
        <v>1342</v>
      </c>
      <c r="B51">
        <v>1</v>
      </c>
    </row>
    <row r="52" spans="1:2">
      <c r="A52" t="s">
        <v>1356</v>
      </c>
      <c r="B52">
        <v>1</v>
      </c>
    </row>
    <row r="53" spans="1:2">
      <c r="A53" t="s">
        <v>715</v>
      </c>
      <c r="B53">
        <v>1</v>
      </c>
    </row>
    <row r="54" spans="1:2">
      <c r="A54" t="s">
        <v>366</v>
      </c>
      <c r="B54">
        <v>181</v>
      </c>
    </row>
    <row r="55" spans="1:2">
      <c r="A55" t="s">
        <v>582</v>
      </c>
      <c r="B55">
        <v>1</v>
      </c>
    </row>
    <row r="56" spans="1:2">
      <c r="A56" t="s">
        <v>427</v>
      </c>
      <c r="B56">
        <v>40</v>
      </c>
    </row>
    <row r="57" spans="1:2">
      <c r="A57" t="s">
        <v>664</v>
      </c>
      <c r="B57">
        <v>1</v>
      </c>
    </row>
    <row r="58" spans="1:2">
      <c r="A58" t="s">
        <v>461</v>
      </c>
      <c r="B58">
        <v>18</v>
      </c>
    </row>
    <row r="59" spans="1:2">
      <c r="A59" t="s">
        <v>701</v>
      </c>
      <c r="B59">
        <v>1</v>
      </c>
    </row>
    <row r="60" spans="1:2">
      <c r="A60" t="s">
        <v>467</v>
      </c>
      <c r="B60">
        <v>9</v>
      </c>
    </row>
    <row r="61" spans="1:2">
      <c r="A61" t="s">
        <v>750</v>
      </c>
      <c r="B61">
        <v>1</v>
      </c>
    </row>
    <row r="62" spans="1:2">
      <c r="A62" t="s">
        <v>693</v>
      </c>
      <c r="B62">
        <v>6</v>
      </c>
    </row>
    <row r="63" spans="1:2">
      <c r="A63" t="s">
        <v>696</v>
      </c>
      <c r="B63">
        <v>1</v>
      </c>
    </row>
    <row r="64" spans="1:2">
      <c r="A64" t="s">
        <v>757</v>
      </c>
      <c r="B64">
        <v>1</v>
      </c>
    </row>
    <row r="65" spans="1:2">
      <c r="A65" t="s">
        <v>759</v>
      </c>
      <c r="B65">
        <v>1</v>
      </c>
    </row>
    <row r="66" spans="1:2">
      <c r="A66" t="s">
        <v>316</v>
      </c>
      <c r="B66">
        <v>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6"/>
  <sheetViews>
    <sheetView workbookViewId="0">
      <selection activeCell="A86" sqref="A2:A86"/>
    </sheetView>
  </sheetViews>
  <sheetFormatPr defaultColWidth="9.140625" defaultRowHeight="15"/>
  <sheetData>
    <row r="1" spans="1:2">
      <c r="A1" t="s">
        <v>300</v>
      </c>
      <c r="B1" t="s">
        <v>1442</v>
      </c>
    </row>
    <row r="2" spans="1:2">
      <c r="A2" t="s">
        <v>1449</v>
      </c>
      <c r="B2">
        <v>1</v>
      </c>
    </row>
    <row r="3" spans="1:2">
      <c r="A3" t="s">
        <v>1450</v>
      </c>
      <c r="B3">
        <v>1</v>
      </c>
    </row>
    <row r="4" spans="1:2">
      <c r="A4" t="s">
        <v>1451</v>
      </c>
      <c r="B4">
        <v>1</v>
      </c>
    </row>
    <row r="5" spans="1:2">
      <c r="A5" t="s">
        <v>1452</v>
      </c>
      <c r="B5">
        <v>1</v>
      </c>
    </row>
    <row r="6" spans="1:2">
      <c r="A6" t="s">
        <v>1418</v>
      </c>
      <c r="B6">
        <v>1</v>
      </c>
    </row>
    <row r="7" spans="1:2">
      <c r="A7" t="s">
        <v>1438</v>
      </c>
      <c r="B7">
        <v>1</v>
      </c>
    </row>
    <row r="8" spans="1:2">
      <c r="A8" t="s">
        <v>359</v>
      </c>
      <c r="B8">
        <v>1</v>
      </c>
    </row>
    <row r="9" spans="1:2">
      <c r="A9" t="s">
        <v>393</v>
      </c>
      <c r="B9">
        <v>1</v>
      </c>
    </row>
    <row r="10" spans="1:2">
      <c r="A10" t="s">
        <v>1390</v>
      </c>
      <c r="B10">
        <v>8</v>
      </c>
    </row>
    <row r="11" spans="1:2">
      <c r="A11" t="s">
        <v>376</v>
      </c>
      <c r="B11">
        <v>3</v>
      </c>
    </row>
    <row r="12" spans="1:2">
      <c r="A12" t="s">
        <v>770</v>
      </c>
      <c r="B12">
        <v>1</v>
      </c>
    </row>
    <row r="13" spans="1:2">
      <c r="A13" t="s">
        <v>729</v>
      </c>
      <c r="B13">
        <v>1</v>
      </c>
    </row>
    <row r="14" spans="1:2">
      <c r="A14" t="s">
        <v>877</v>
      </c>
      <c r="B14">
        <v>18</v>
      </c>
    </row>
    <row r="15" spans="1:2">
      <c r="A15" t="s">
        <v>333</v>
      </c>
      <c r="B15">
        <v>7</v>
      </c>
    </row>
    <row r="16" spans="1:2">
      <c r="A16" t="s">
        <v>402</v>
      </c>
      <c r="B16">
        <v>13</v>
      </c>
    </row>
    <row r="17" spans="1:2">
      <c r="A17" t="s">
        <v>954</v>
      </c>
      <c r="B17">
        <v>2</v>
      </c>
    </row>
    <row r="18" spans="1:2">
      <c r="A18" t="s">
        <v>961</v>
      </c>
      <c r="B18">
        <v>8</v>
      </c>
    </row>
    <row r="19" spans="1:2">
      <c r="A19" t="s">
        <v>329</v>
      </c>
      <c r="B19">
        <v>1</v>
      </c>
    </row>
    <row r="20" spans="1:2">
      <c r="A20" t="s">
        <v>469</v>
      </c>
      <c r="B20">
        <v>4</v>
      </c>
    </row>
    <row r="21" spans="1:2">
      <c r="A21" t="s">
        <v>512</v>
      </c>
      <c r="B21">
        <v>7</v>
      </c>
    </row>
    <row r="22" spans="1:2">
      <c r="A22" t="s">
        <v>1428</v>
      </c>
      <c r="B22">
        <v>1</v>
      </c>
    </row>
    <row r="23" spans="1:2">
      <c r="A23" t="s">
        <v>780</v>
      </c>
      <c r="B23">
        <v>20</v>
      </c>
    </row>
    <row r="24" spans="1:2">
      <c r="A24" t="s">
        <v>793</v>
      </c>
      <c r="B24">
        <v>8</v>
      </c>
    </row>
    <row r="25" spans="1:2">
      <c r="A25" t="s">
        <v>647</v>
      </c>
      <c r="B25">
        <v>9</v>
      </c>
    </row>
    <row r="26" spans="1:2">
      <c r="A26" t="s">
        <v>778</v>
      </c>
      <c r="B26">
        <v>1</v>
      </c>
    </row>
    <row r="27" spans="1:2">
      <c r="A27" t="s">
        <v>1067</v>
      </c>
      <c r="B27">
        <v>17</v>
      </c>
    </row>
    <row r="28" spans="1:2">
      <c r="A28" t="s">
        <v>987</v>
      </c>
      <c r="B28">
        <v>26</v>
      </c>
    </row>
    <row r="29" spans="1:2">
      <c r="A29" t="s">
        <v>937</v>
      </c>
      <c r="B29">
        <v>5</v>
      </c>
    </row>
    <row r="30" spans="1:2">
      <c r="A30" t="s">
        <v>363</v>
      </c>
      <c r="B30">
        <v>1</v>
      </c>
    </row>
    <row r="31" spans="1:2">
      <c r="A31" t="s">
        <v>355</v>
      </c>
      <c r="B31">
        <v>1</v>
      </c>
    </row>
    <row r="32" spans="1:2">
      <c r="A32" t="s">
        <v>872</v>
      </c>
      <c r="B32">
        <v>1</v>
      </c>
    </row>
    <row r="33" spans="1:2">
      <c r="A33" t="s">
        <v>313</v>
      </c>
      <c r="B33">
        <v>3</v>
      </c>
    </row>
    <row r="34" spans="1:2">
      <c r="A34" t="s">
        <v>325</v>
      </c>
      <c r="B34">
        <v>1</v>
      </c>
    </row>
    <row r="35" spans="1:2">
      <c r="A35" t="s">
        <v>507</v>
      </c>
      <c r="B35">
        <v>2</v>
      </c>
    </row>
    <row r="36" spans="1:2">
      <c r="A36" t="s">
        <v>746</v>
      </c>
      <c r="B36">
        <v>1</v>
      </c>
    </row>
    <row r="37" spans="1:2">
      <c r="A37" t="s">
        <v>713</v>
      </c>
      <c r="B37">
        <v>1</v>
      </c>
    </row>
    <row r="38" spans="1:2">
      <c r="A38" t="s">
        <v>1317</v>
      </c>
      <c r="B38">
        <v>13</v>
      </c>
    </row>
    <row r="39" spans="1:2">
      <c r="A39" t="s">
        <v>370</v>
      </c>
      <c r="B39">
        <v>1</v>
      </c>
    </row>
    <row r="40" spans="1:2">
      <c r="A40" t="s">
        <v>754</v>
      </c>
      <c r="B40">
        <v>1</v>
      </c>
    </row>
    <row r="41" spans="1:2">
      <c r="A41" t="s">
        <v>424</v>
      </c>
      <c r="B41">
        <v>8</v>
      </c>
    </row>
    <row r="42" spans="1:2">
      <c r="A42" t="s">
        <v>482</v>
      </c>
      <c r="B42">
        <v>3</v>
      </c>
    </row>
    <row r="43" spans="1:2">
      <c r="A43" t="s">
        <v>429</v>
      </c>
      <c r="B43">
        <v>72</v>
      </c>
    </row>
    <row r="44" spans="1:2">
      <c r="A44" t="s">
        <v>627</v>
      </c>
      <c r="B44">
        <v>31</v>
      </c>
    </row>
    <row r="45" spans="1:2">
      <c r="A45" t="s">
        <v>774</v>
      </c>
      <c r="B45">
        <v>2</v>
      </c>
    </row>
    <row r="46" spans="1:2">
      <c r="A46" t="s">
        <v>388</v>
      </c>
      <c r="B46">
        <v>7</v>
      </c>
    </row>
    <row r="47" spans="1:2">
      <c r="A47" t="s">
        <v>396</v>
      </c>
      <c r="B47">
        <v>2</v>
      </c>
    </row>
    <row r="48" spans="1:2">
      <c r="A48" t="s">
        <v>410</v>
      </c>
      <c r="B48">
        <v>5</v>
      </c>
    </row>
    <row r="49" spans="1:2">
      <c r="A49" t="s">
        <v>829</v>
      </c>
      <c r="B49">
        <v>20</v>
      </c>
    </row>
    <row r="50" spans="1:2">
      <c r="A50" t="s">
        <v>494</v>
      </c>
      <c r="B50">
        <v>2</v>
      </c>
    </row>
    <row r="51" spans="1:2">
      <c r="A51" t="s">
        <v>1414</v>
      </c>
      <c r="B51">
        <v>1</v>
      </c>
    </row>
    <row r="52" spans="1:2">
      <c r="A52" t="s">
        <v>1410</v>
      </c>
      <c r="B52">
        <v>2</v>
      </c>
    </row>
    <row r="53" spans="1:2">
      <c r="A53" t="s">
        <v>1277</v>
      </c>
      <c r="B53">
        <v>2</v>
      </c>
    </row>
    <row r="54" spans="1:2">
      <c r="A54" t="s">
        <v>932</v>
      </c>
      <c r="B54">
        <v>2</v>
      </c>
    </row>
    <row r="55" spans="1:2">
      <c r="A55" t="s">
        <v>717</v>
      </c>
      <c r="B55">
        <v>3</v>
      </c>
    </row>
    <row r="56" spans="1:2">
      <c r="A56" t="s">
        <v>742</v>
      </c>
      <c r="B56">
        <v>1</v>
      </c>
    </row>
    <row r="57" spans="1:2">
      <c r="A57" t="s">
        <v>726</v>
      </c>
      <c r="B57">
        <v>1</v>
      </c>
    </row>
    <row r="58" spans="1:2">
      <c r="A58" t="s">
        <v>1273</v>
      </c>
      <c r="B58">
        <v>2</v>
      </c>
    </row>
    <row r="59" spans="1:2">
      <c r="A59" t="s">
        <v>1156</v>
      </c>
      <c r="B59">
        <v>2</v>
      </c>
    </row>
    <row r="60" spans="1:2">
      <c r="A60" t="s">
        <v>1152</v>
      </c>
      <c r="B60">
        <v>2</v>
      </c>
    </row>
    <row r="61" spans="1:2">
      <c r="A61" t="s">
        <v>1129</v>
      </c>
      <c r="B61">
        <v>10</v>
      </c>
    </row>
    <row r="62" spans="1:2">
      <c r="A62" t="s">
        <v>1121</v>
      </c>
      <c r="B62">
        <v>2</v>
      </c>
    </row>
    <row r="63" spans="1:2">
      <c r="A63" t="s">
        <v>1117</v>
      </c>
      <c r="B63">
        <v>3</v>
      </c>
    </row>
    <row r="64" spans="1:2">
      <c r="A64" t="s">
        <v>1250</v>
      </c>
      <c r="B64">
        <v>1</v>
      </c>
    </row>
    <row r="65" spans="1:2">
      <c r="A65" t="s">
        <v>1167</v>
      </c>
      <c r="B65">
        <v>1</v>
      </c>
    </row>
    <row r="66" spans="1:2">
      <c r="A66" t="s">
        <v>1177</v>
      </c>
      <c r="B66">
        <v>1</v>
      </c>
    </row>
    <row r="67" spans="1:2">
      <c r="A67" t="s">
        <v>1270</v>
      </c>
      <c r="B67">
        <v>1</v>
      </c>
    </row>
    <row r="68" spans="1:2">
      <c r="A68" t="s">
        <v>1222</v>
      </c>
      <c r="B68">
        <v>1</v>
      </c>
    </row>
    <row r="69" spans="1:2">
      <c r="A69" t="s">
        <v>1261</v>
      </c>
      <c r="B69">
        <v>1</v>
      </c>
    </row>
    <row r="70" spans="1:2">
      <c r="A70" t="s">
        <v>1231</v>
      </c>
      <c r="B70">
        <v>1</v>
      </c>
    </row>
    <row r="71" spans="1:2">
      <c r="A71" t="s">
        <v>1258</v>
      </c>
      <c r="B71">
        <v>1</v>
      </c>
    </row>
    <row r="72" spans="1:2">
      <c r="A72" t="s">
        <v>1197</v>
      </c>
      <c r="B72">
        <v>5</v>
      </c>
    </row>
    <row r="73" spans="1:2">
      <c r="A73" t="s">
        <v>1164</v>
      </c>
      <c r="B73">
        <v>1</v>
      </c>
    </row>
    <row r="74" spans="1:2">
      <c r="A74" t="s">
        <v>1203</v>
      </c>
      <c r="B74">
        <v>1</v>
      </c>
    </row>
    <row r="75" spans="1:2">
      <c r="A75" t="s">
        <v>1126</v>
      </c>
      <c r="B75">
        <v>13</v>
      </c>
    </row>
    <row r="76" spans="1:2">
      <c r="A76" t="s">
        <v>1159</v>
      </c>
      <c r="B76">
        <v>2</v>
      </c>
    </row>
    <row r="77" spans="1:2">
      <c r="A77" t="s">
        <v>1170</v>
      </c>
      <c r="B77">
        <v>16</v>
      </c>
    </row>
    <row r="78" spans="1:2">
      <c r="A78" t="s">
        <v>1238</v>
      </c>
      <c r="B78">
        <v>1</v>
      </c>
    </row>
    <row r="79" spans="1:2">
      <c r="A79" t="s">
        <v>1240</v>
      </c>
      <c r="B79">
        <v>1</v>
      </c>
    </row>
    <row r="80" spans="1:2">
      <c r="A80" t="s">
        <v>1134</v>
      </c>
      <c r="B80">
        <v>1</v>
      </c>
    </row>
    <row r="81" spans="1:2">
      <c r="A81" t="s">
        <v>1243</v>
      </c>
      <c r="B81">
        <v>4</v>
      </c>
    </row>
    <row r="82" spans="1:2">
      <c r="A82" t="s">
        <v>1228</v>
      </c>
      <c r="B82">
        <v>1</v>
      </c>
    </row>
    <row r="83" spans="1:2">
      <c r="A83" t="s">
        <v>623</v>
      </c>
      <c r="B83">
        <v>7</v>
      </c>
    </row>
    <row r="84" spans="1:2">
      <c r="A84" t="s">
        <v>1284</v>
      </c>
      <c r="B84">
        <v>16</v>
      </c>
    </row>
    <row r="85" spans="1:2">
      <c r="A85" t="s">
        <v>1372</v>
      </c>
      <c r="B85">
        <v>4</v>
      </c>
    </row>
    <row r="86" spans="1:2">
      <c r="A86" t="s">
        <v>761</v>
      </c>
      <c r="B86">
        <v>4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8" master=""/>
  <rangeList sheetStid="2" master=""/>
  <rangeList sheetStid="5" master="">
    <arrUserId title="Range1_6_1_1_1_1_2_1" rangeCreator="" othersAccessPermission="edit"/>
  </rangeList>
  <rangeList sheetStid="3" master=""/>
  <rangeList sheetStid="6" master=""/>
  <rangeList sheetStid="4" master=""/>
  <rangeList sheetStid="7" master=""/>
  <rangeList sheetStid="9" master=""/>
  <rangeList sheetStid="10" master=""/>
</allowEditUser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Flow</vt:lpstr>
      <vt:lpstr>P-Master</vt:lpstr>
      <vt:lpstr>Sheet4</vt:lpstr>
      <vt:lpstr>PO</vt:lpstr>
      <vt:lpstr>Mold List</vt:lpstr>
      <vt:lpstr>Export List_MPLOC.</vt:lpstr>
      <vt:lpstr>Export List_CAVI</vt:lpstr>
      <vt:lpstr>Export List_MARK</vt:lpstr>
      <vt:lpstr>Export List_MODEL</vt:lpstr>
      <vt:lpstr>Planning-Barcording</vt:lpstr>
      <vt:lpstr>Scan-output</vt:lpstr>
      <vt:lpstr>SCAN_PROCEDURE</vt:lpstr>
      <vt:lpstr>Sheet7</vt:lpstr>
      <vt:lpstr>WORK SHEET</vt:lpstr>
      <vt:lpstr>Sheet6</vt:lpstr>
      <vt:lpstr>Sheet5</vt:lpstr>
      <vt:lpstr>Sheet9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MIS</cp:lastModifiedBy>
  <cp:lastPrinted>2024-02-06T03:34:54Z</cp:lastPrinted>
  <dcterms:created xsi:type="dcterms:W3CDTF">2023-06-14T00:46:00Z</dcterms:created>
  <dcterms:modified xsi:type="dcterms:W3CDTF">2024-02-17T09:28:03Z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E7C31E78FA234BEA994B438E870F546F</vt:lpwstr>
  </property>
  <property fmtid="{D5CDD505-2E9C-101B-9397-08002B2CF9AE}" pid="3" name="KSOProductBuildVer">
    <vt:lpwstr>1033-11.2.0.9629</vt:lpwstr>
  </property>
</Properties>
</file>