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4560" yWindow="2385" windowWidth="23805" windowHeight="1644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1" i="1"/>
  <c r="O12" i="1"/>
  <c r="O13" i="1"/>
  <c r="O14" i="1"/>
  <c r="O16" i="1"/>
  <c r="O17" i="1"/>
  <c r="O18" i="1"/>
  <c r="O19" i="1"/>
  <c r="R6" i="1"/>
  <c r="S19" i="1"/>
  <c r="S18" i="1"/>
  <c r="S17" i="1"/>
  <c r="S16" i="1"/>
  <c r="S14" i="1"/>
  <c r="S13" i="1"/>
  <c r="S12" i="1"/>
  <c r="S11" i="1"/>
  <c r="S9" i="1"/>
  <c r="S8" i="1"/>
  <c r="S7" i="1"/>
  <c r="S6" i="1"/>
  <c r="N19" i="1"/>
  <c r="N18" i="1"/>
  <c r="N17" i="1"/>
  <c r="N16" i="1"/>
  <c r="N14" i="1"/>
  <c r="N13" i="1"/>
  <c r="N12" i="1"/>
  <c r="N11" i="1"/>
  <c r="N9" i="1"/>
  <c r="N8" i="1"/>
  <c r="N7" i="1"/>
  <c r="N6" i="1"/>
  <c r="H17" i="1" l="1"/>
  <c r="H18" i="1"/>
  <c r="H19" i="1"/>
  <c r="H16" i="1"/>
  <c r="H12" i="1"/>
  <c r="H13" i="1"/>
  <c r="H14" i="1"/>
  <c r="H11" i="1"/>
  <c r="H8" i="1"/>
  <c r="H9" i="1"/>
  <c r="H7" i="1"/>
  <c r="H6" i="1"/>
  <c r="H25" i="1" s="1"/>
  <c r="G17" i="1"/>
  <c r="G18" i="1"/>
  <c r="G62" i="1" s="1"/>
  <c r="G19" i="1"/>
  <c r="G12" i="1"/>
  <c r="G57" i="1" s="1"/>
  <c r="G13" i="1"/>
  <c r="G14" i="1"/>
  <c r="G59" i="1" s="1"/>
  <c r="G16" i="1"/>
  <c r="G8" i="1"/>
  <c r="G9" i="1"/>
  <c r="G11" i="1"/>
  <c r="G7" i="1"/>
  <c r="G6" i="1"/>
  <c r="G25" i="1" s="1"/>
  <c r="I17" i="1"/>
  <c r="I18" i="1"/>
  <c r="I19" i="1"/>
  <c r="I16" i="1"/>
  <c r="I12" i="1"/>
  <c r="I13" i="1"/>
  <c r="I14" i="1"/>
  <c r="I8" i="1"/>
  <c r="I9" i="1"/>
  <c r="I11" i="1"/>
  <c r="I7" i="1"/>
  <c r="I6" i="1"/>
  <c r="P17" i="1"/>
  <c r="P18" i="1"/>
  <c r="P19" i="1"/>
  <c r="P12" i="1"/>
  <c r="P13" i="1"/>
  <c r="P14" i="1"/>
  <c r="P16" i="1"/>
  <c r="P11" i="1"/>
  <c r="P8" i="1"/>
  <c r="P9" i="1"/>
  <c r="P7" i="1"/>
  <c r="P6" i="1"/>
  <c r="P25" i="1" s="1"/>
  <c r="M17" i="1"/>
  <c r="M18" i="1"/>
  <c r="M19" i="1"/>
  <c r="M16" i="1"/>
  <c r="M12" i="1"/>
  <c r="M13" i="1"/>
  <c r="M14" i="1"/>
  <c r="M11" i="1"/>
  <c r="M8" i="1"/>
  <c r="M9" i="1"/>
  <c r="M7" i="1"/>
  <c r="M6" i="1"/>
  <c r="L19" i="1"/>
  <c r="L17" i="1"/>
  <c r="L18" i="1"/>
  <c r="L16" i="1"/>
  <c r="L12" i="1"/>
  <c r="L13" i="1"/>
  <c r="L14" i="1"/>
  <c r="L11" i="1"/>
  <c r="L8" i="1"/>
  <c r="L9" i="1"/>
  <c r="L7" i="1"/>
  <c r="L6" i="1"/>
  <c r="L25" i="1" s="1"/>
  <c r="K19" i="1"/>
  <c r="K17" i="1"/>
  <c r="K18" i="1"/>
  <c r="K16" i="1"/>
  <c r="K12" i="1"/>
  <c r="K13" i="1"/>
  <c r="K14" i="1"/>
  <c r="K11" i="1"/>
  <c r="K8" i="1"/>
  <c r="K9" i="1"/>
  <c r="K7" i="1"/>
  <c r="K6" i="1"/>
  <c r="J19" i="1"/>
  <c r="H63" i="1" s="1"/>
  <c r="J17" i="1"/>
  <c r="H61" i="1" s="1"/>
  <c r="J18" i="1"/>
  <c r="J16" i="1"/>
  <c r="H60" i="1" s="1"/>
  <c r="J12" i="1"/>
  <c r="J13" i="1"/>
  <c r="H58" i="1" s="1"/>
  <c r="J14" i="1"/>
  <c r="J11" i="1"/>
  <c r="H56" i="1" s="1"/>
  <c r="J8" i="1"/>
  <c r="J9" i="1"/>
  <c r="H55" i="1" s="1"/>
  <c r="J7" i="1"/>
  <c r="J6" i="1"/>
  <c r="J25" i="1" s="1"/>
  <c r="F19" i="1"/>
  <c r="E63" i="1" s="1"/>
  <c r="F17" i="1"/>
  <c r="E61" i="1" s="1"/>
  <c r="F18" i="1"/>
  <c r="F16" i="1"/>
  <c r="F12" i="1"/>
  <c r="F13" i="1"/>
  <c r="F14" i="1"/>
  <c r="F11" i="1"/>
  <c r="F8" i="1"/>
  <c r="F9" i="1"/>
  <c r="E55" i="1" s="1"/>
  <c r="F7" i="1"/>
  <c r="F6" i="1"/>
  <c r="F26" i="1" s="1"/>
  <c r="E19" i="1"/>
  <c r="E17" i="1"/>
  <c r="F61" i="1" s="1"/>
  <c r="E18" i="1"/>
  <c r="E16" i="1"/>
  <c r="E12" i="1"/>
  <c r="E13" i="1"/>
  <c r="E14" i="1"/>
  <c r="E11" i="1"/>
  <c r="E9" i="1"/>
  <c r="E8" i="1"/>
  <c r="E7" i="1"/>
  <c r="E6" i="1"/>
  <c r="E25" i="1" s="1"/>
  <c r="H53" i="1"/>
  <c r="H54" i="1"/>
  <c r="H57" i="1"/>
  <c r="H59" i="1"/>
  <c r="H62" i="1"/>
  <c r="E53" i="1"/>
  <c r="E54" i="1"/>
  <c r="E56" i="1"/>
  <c r="E57" i="1"/>
  <c r="E58" i="1"/>
  <c r="E59" i="1"/>
  <c r="E60" i="1"/>
  <c r="E62" i="1"/>
  <c r="E64" i="1"/>
  <c r="E65" i="1"/>
  <c r="E66" i="1"/>
  <c r="E67" i="1"/>
  <c r="H26" i="1"/>
  <c r="I26" i="1"/>
  <c r="I28" i="1" s="1"/>
  <c r="I25" i="1"/>
  <c r="E26" i="1"/>
  <c r="E38" i="1" s="1"/>
  <c r="G53" i="1"/>
  <c r="G54" i="1"/>
  <c r="G55" i="1"/>
  <c r="G56" i="1"/>
  <c r="G58" i="1"/>
  <c r="G60" i="1"/>
  <c r="G61" i="1"/>
  <c r="G63" i="1"/>
  <c r="G64" i="1"/>
  <c r="G65" i="1"/>
  <c r="G66" i="1"/>
  <c r="G67" i="1"/>
  <c r="F53" i="1"/>
  <c r="F55" i="1"/>
  <c r="F57" i="1"/>
  <c r="F59" i="1"/>
  <c r="F62" i="1"/>
  <c r="F63" i="1"/>
  <c r="F64" i="1"/>
  <c r="F65" i="1"/>
  <c r="F66" i="1"/>
  <c r="F67" i="1"/>
  <c r="E39" i="1" l="1"/>
  <c r="I30" i="1"/>
  <c r="F25" i="1"/>
  <c r="F30" i="1" s="1"/>
  <c r="E52" i="1"/>
  <c r="E30" i="1"/>
  <c r="E34" i="1"/>
  <c r="F34" i="1"/>
  <c r="L26" i="1"/>
  <c r="L28" i="1" s="1"/>
  <c r="G26" i="1"/>
  <c r="G28" i="1" s="1"/>
  <c r="P26" i="1"/>
  <c r="P39" i="1" s="1"/>
  <c r="H52" i="1"/>
  <c r="L39" i="1"/>
  <c r="L29" i="1"/>
  <c r="L30" i="1"/>
  <c r="E32" i="1"/>
  <c r="E36" i="1"/>
  <c r="F29" i="1"/>
  <c r="F33" i="1"/>
  <c r="F32" i="1"/>
  <c r="F36" i="1"/>
  <c r="P33" i="1"/>
  <c r="P37" i="1"/>
  <c r="P31" i="1"/>
  <c r="E35" i="1"/>
  <c r="E31" i="1"/>
  <c r="H38" i="1"/>
  <c r="E37" i="1"/>
  <c r="E33" i="1"/>
  <c r="E29" i="1"/>
  <c r="I39" i="1"/>
  <c r="H39" i="1"/>
  <c r="P38" i="1"/>
  <c r="P36" i="1"/>
  <c r="P34" i="1"/>
  <c r="P30" i="1"/>
  <c r="J26" i="1"/>
  <c r="J37" i="1" s="1"/>
  <c r="M25" i="1"/>
  <c r="F52" i="1"/>
  <c r="F60" i="1"/>
  <c r="F56" i="1"/>
  <c r="G52" i="1"/>
  <c r="E28" i="1"/>
  <c r="I37" i="1"/>
  <c r="I35" i="1"/>
  <c r="I33" i="1"/>
  <c r="I31" i="1"/>
  <c r="I29" i="1"/>
  <c r="M26" i="1"/>
  <c r="F28" i="1"/>
  <c r="F58" i="1"/>
  <c r="F54" i="1"/>
  <c r="I38" i="1"/>
  <c r="I36" i="1"/>
  <c r="I34" i="1"/>
  <c r="I32" i="1"/>
  <c r="H28" i="1"/>
  <c r="H29" i="1"/>
  <c r="G31" i="1"/>
  <c r="H37" i="1"/>
  <c r="H36" i="1"/>
  <c r="H35" i="1"/>
  <c r="H34" i="1"/>
  <c r="H33" i="1"/>
  <c r="H32" i="1"/>
  <c r="H31" i="1"/>
  <c r="H30" i="1"/>
  <c r="G39" i="1"/>
  <c r="G38" i="1"/>
  <c r="G37" i="1"/>
  <c r="G36" i="1"/>
  <c r="G35" i="1"/>
  <c r="G34" i="1"/>
  <c r="G33" i="1"/>
  <c r="G32" i="1"/>
  <c r="G30" i="1"/>
  <c r="G29" i="1"/>
  <c r="L37" i="1" l="1"/>
  <c r="L36" i="1"/>
  <c r="L31" i="1"/>
  <c r="F39" i="1"/>
  <c r="F38" i="1"/>
  <c r="L38" i="1"/>
  <c r="L35" i="1"/>
  <c r="L32" i="1"/>
  <c r="F31" i="1"/>
  <c r="F37" i="1"/>
  <c r="P28" i="1"/>
  <c r="P32" i="1"/>
  <c r="P35" i="1"/>
  <c r="P29" i="1"/>
  <c r="F35" i="1"/>
  <c r="L34" i="1"/>
  <c r="L33" i="1"/>
  <c r="M29" i="1"/>
  <c r="M33" i="1"/>
  <c r="M35" i="1"/>
  <c r="M37" i="1"/>
  <c r="M30" i="1"/>
  <c r="M39" i="1"/>
  <c r="J31" i="1"/>
  <c r="M32" i="1"/>
  <c r="M38" i="1"/>
  <c r="M31" i="1"/>
  <c r="M36" i="1"/>
  <c r="J39" i="1"/>
  <c r="J30" i="1"/>
  <c r="J34" i="1"/>
  <c r="J38" i="1"/>
  <c r="J29" i="1"/>
  <c r="J33" i="1"/>
  <c r="J35" i="1"/>
  <c r="J28" i="1"/>
  <c r="J32" i="1"/>
  <c r="J36" i="1"/>
  <c r="M28" i="1"/>
  <c r="M34" i="1"/>
</calcChain>
</file>

<file path=xl/sharedStrings.xml><?xml version="1.0" encoding="utf-8"?>
<sst xmlns="http://schemas.openxmlformats.org/spreadsheetml/2006/main" count="1334" uniqueCount="110">
  <si>
    <t>Disruption</t>
  </si>
  <si>
    <t>Speed</t>
  </si>
  <si>
    <t>Good Practice</t>
  </si>
  <si>
    <t>Net Zero</t>
  </si>
  <si>
    <t>2°C</t>
  </si>
  <si>
    <t>Red CDR</t>
  </si>
  <si>
    <t>Full CDR</t>
  </si>
  <si>
    <t>1.5°C</t>
  </si>
  <si>
    <t>Reduction rate</t>
  </si>
  <si>
    <t>Negative emissions</t>
  </si>
  <si>
    <t>Trendbreak</t>
  </si>
  <si>
    <t xml:space="preserve">Maximum change in gross CO2 emissions reduction rate between decades [pp] </t>
  </si>
  <si>
    <t>Carbon price spike</t>
  </si>
  <si>
    <t>Stranded assests</t>
  </si>
  <si>
    <t>Maximum idle capacity of coal power plants in a given year [GW]</t>
  </si>
  <si>
    <t>Maximum annual average increase of carbon price per decade [$/tCO2/yr]</t>
  </si>
  <si>
    <t>Land use increase</t>
  </si>
  <si>
    <t>Reduction rate
Maximum annual average emissions reduction rate per decade [%/yr]</t>
  </si>
  <si>
    <t>Maximum annual average increase of land for afforestation and bioenergy crops [mha/yr]</t>
  </si>
  <si>
    <t>Scale</t>
  </si>
  <si>
    <t>Total CCS</t>
  </si>
  <si>
    <t>Cumulative CCS deployment over 21st century (GtCO2)</t>
  </si>
  <si>
    <t>Cumulative net negative emissions over 21st century (GtCO2)</t>
  </si>
  <si>
    <t>Land area used</t>
  </si>
  <si>
    <t>Global area for afforestation and bioenergy crops (maximum / in 2050) [mha]</t>
  </si>
  <si>
    <t>Carbon market size</t>
  </si>
  <si>
    <t>Foodprice increase</t>
  </si>
  <si>
    <t>Maximum annual average increase of food price index per decade [%/yr]</t>
  </si>
  <si>
    <t>NDCs</t>
  </si>
  <si>
    <t>NDCs + Good Practice</t>
  </si>
  <si>
    <t>NDCs + Net Zero</t>
  </si>
  <si>
    <t>Cost-effective pricing</t>
  </si>
  <si>
    <t>max</t>
  </si>
  <si>
    <t>min</t>
  </si>
  <si>
    <t>Trend break</t>
  </si>
  <si>
    <t>Employment, costs for concentrated interest groups</t>
  </si>
  <si>
    <t>CO2 trend break</t>
  </si>
  <si>
    <t>Stranded coal</t>
  </si>
  <si>
    <t>CO2 reduction</t>
  </si>
  <si>
    <t>Land bio+aff inc</t>
  </si>
  <si>
    <t>Cum neg CO2</t>
  </si>
  <si>
    <t>Land bio+aff</t>
  </si>
  <si>
    <t>Adjustment costs, adoption of legal and institutional frameworks</t>
  </si>
  <si>
    <t>Costs for concentrated interest groups as well as the broad public</t>
  </si>
  <si>
    <t>Adoption of legal and institutional frameworks</t>
  </si>
  <si>
    <t>Public attitudes, risk perception</t>
  </si>
  <si>
    <t>Additional sustainability concerns (e.g. biodiversity)</t>
  </si>
  <si>
    <t>Food security</t>
  </si>
  <si>
    <t>Indicator</t>
  </si>
  <si>
    <t>Unit</t>
  </si>
  <si>
    <t>Implementation challange</t>
  </si>
  <si>
    <t>Cum CCS</t>
  </si>
  <si>
    <t>ConsLoss</t>
  </si>
  <si>
    <t>2Â°C, full CDR</t>
  </si>
  <si>
    <t>%</t>
  </si>
  <si>
    <t>2Â°C, red. CDR</t>
  </si>
  <si>
    <t>1.5Â°C, full CDR</t>
  </si>
  <si>
    <t>Overall mitigation costs</t>
  </si>
  <si>
    <t>Efficiency</t>
  </si>
  <si>
    <t>Cumulated discounted consumption loss expressed in % of cumulated baseline consumption</t>
  </si>
  <si>
    <t>Cost-effective</t>
  </si>
  <si>
    <t>2°C Full CDR</t>
  </si>
  <si>
    <t>2°C Red CDR</t>
  </si>
  <si>
    <t>1.5°C Full CDR</t>
  </si>
  <si>
    <t>label</t>
  </si>
  <si>
    <t>target</t>
  </si>
  <si>
    <t>policy</t>
  </si>
  <si>
    <t>unit</t>
  </si>
  <si>
    <t>value</t>
  </si>
  <si>
    <t>upper bound</t>
  </si>
  <si>
    <t>CO2EmiBreak</t>
  </si>
  <si>
    <t>pp</t>
  </si>
  <si>
    <t>CoalIdleCap</t>
  </si>
  <si>
    <t>GW</t>
  </si>
  <si>
    <t>CO2PriceInc</t>
  </si>
  <si>
    <t>$/tCO2 yr</t>
  </si>
  <si>
    <t>CarbonMarket</t>
  </si>
  <si>
    <t>$tn</t>
  </si>
  <si>
    <t>FoodPriceInc</t>
  </si>
  <si>
    <t>%/yr</t>
  </si>
  <si>
    <t>EnPriceInc</t>
  </si>
  <si>
    <t>%/yrÂ²</t>
  </si>
  <si>
    <t>GrowthRed</t>
  </si>
  <si>
    <t>%/10 yrs</t>
  </si>
  <si>
    <t>ConsLossCum</t>
  </si>
  <si>
    <t>CumCCS</t>
  </si>
  <si>
    <t>GtCO2</t>
  </si>
  <si>
    <t>MaxCCS</t>
  </si>
  <si>
    <t>GtCO2/yr</t>
  </si>
  <si>
    <t>CumNegEmi</t>
  </si>
  <si>
    <t>MaxNegEmi</t>
  </si>
  <si>
    <t>MaxBioEn</t>
  </si>
  <si>
    <t>EJ/yr</t>
  </si>
  <si>
    <t>LandBioAff</t>
  </si>
  <si>
    <t>Mha</t>
  </si>
  <si>
    <t>LandBioAffInc</t>
  </si>
  <si>
    <t>Mha/yr</t>
  </si>
  <si>
    <t>RenDepInc</t>
  </si>
  <si>
    <t>EJ/yrÂ²</t>
  </si>
  <si>
    <t>RenInvInc</t>
  </si>
  <si>
    <t>$bn/yrÂ²</t>
  </si>
  <si>
    <t>CCSDepInc</t>
  </si>
  <si>
    <t>MtCO2/yrÂ²</t>
  </si>
  <si>
    <t>CO2EmiRed</t>
  </si>
  <si>
    <t>Price Impacts</t>
  </si>
  <si>
    <t>CO2 price increase</t>
  </si>
  <si>
    <t>NA</t>
  </si>
  <si>
    <t>EJ</t>
  </si>
  <si>
    <t>CumWind</t>
  </si>
  <si>
    <t>CumNuc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</si>
</sst>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 Unicode MS"/>
      <family val="2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8"/>
      <color rgb="FFB474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7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766D"/>
        <bgColor indexed="64"/>
      </patternFill>
    </fill>
    <fill>
      <patternFill patternType="solid">
        <fgColor rgb="FFA3A500"/>
        <bgColor indexed="64"/>
      </patternFill>
    </fill>
    <fill>
      <patternFill patternType="solid">
        <fgColor rgb="FF00BF7D"/>
        <bgColor indexed="64"/>
      </patternFill>
    </fill>
    <fill>
      <patternFill patternType="solid">
        <fgColor rgb="FF00B0F6"/>
        <bgColor indexed="64"/>
      </patternFill>
    </fill>
    <fill>
      <patternFill patternType="solid">
        <fgColor rgb="FFE76BF3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164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1" fillId="12" borderId="4" xfId="0" applyFont="1" applyFill="1" applyBorder="1" applyAlignment="1">
      <alignment horizontal="center" vertical="center" wrapText="1"/>
    </xf>
    <xf numFmtId="0" fontId="1" fillId="12" borderId="5" xfId="0" applyFont="1" applyFill="1" applyBorder="1" applyAlignment="1">
      <alignment horizontal="center" wrapText="1"/>
    </xf>
    <xf numFmtId="0" fontId="1" fillId="13" borderId="0" xfId="0" applyFont="1" applyFill="1" applyBorder="1" applyAlignment="1">
      <alignment horizontal="center" wrapText="1"/>
    </xf>
    <xf numFmtId="0" fontId="1" fillId="13" borderId="5" xfId="0" applyFont="1" applyFill="1" applyBorder="1" applyAlignment="1">
      <alignment wrapText="1"/>
    </xf>
    <xf numFmtId="0" fontId="1" fillId="15" borderId="0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0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wrapText="1"/>
    </xf>
    <xf numFmtId="0" fontId="1" fillId="14" borderId="4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vertical="center" wrapText="1"/>
    </xf>
    <xf numFmtId="0" fontId="9" fillId="0" borderId="0" xfId="0" applyFont="1" applyAlignment="1">
      <alignment vertical="center"/>
    </xf>
    <xf numFmtId="0" fontId="9" fillId="11" borderId="0" xfId="0" applyFont="1" applyFill="1" applyBorder="1"/>
    <xf numFmtId="0" fontId="10" fillId="11" borderId="4" xfId="0" applyFont="1" applyFill="1" applyBorder="1"/>
    <xf numFmtId="0" fontId="7" fillId="11" borderId="1" xfId="0" applyFont="1" applyFill="1" applyBorder="1"/>
    <xf numFmtId="0" fontId="7" fillId="11" borderId="4" xfId="0" applyFont="1" applyFill="1" applyBorder="1"/>
    <xf numFmtId="0" fontId="11" fillId="11" borderId="4" xfId="0" applyFont="1" applyFill="1" applyBorder="1"/>
    <xf numFmtId="0" fontId="12" fillId="11" borderId="4" xfId="0" applyFont="1" applyFill="1" applyBorder="1"/>
    <xf numFmtId="0" fontId="13" fillId="11" borderId="4" xfId="0" applyFont="1" applyFill="1" applyBorder="1"/>
    <xf numFmtId="0" fontId="13" fillId="11" borderId="6" xfId="0" applyFont="1" applyFill="1" applyBorder="1"/>
    <xf numFmtId="0" fontId="9" fillId="11" borderId="5" xfId="0" applyFont="1" applyFill="1" applyBorder="1"/>
    <xf numFmtId="0" fontId="14" fillId="0" borderId="10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4" fillId="0" borderId="5" xfId="0" applyFont="1" applyBorder="1" applyAlignment="1">
      <alignment wrapText="1"/>
    </xf>
    <xf numFmtId="164" fontId="14" fillId="0" borderId="1" xfId="0" applyNumberFormat="1" applyFont="1" applyBorder="1" applyAlignment="1">
      <alignment horizontal="center"/>
    </xf>
    <xf numFmtId="1" fontId="14" fillId="0" borderId="3" xfId="0" applyNumberFormat="1" applyFont="1" applyBorder="1" applyAlignment="1">
      <alignment horizontal="center"/>
    </xf>
    <xf numFmtId="1" fontId="14" fillId="0" borderId="2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164" fontId="14" fillId="0" borderId="2" xfId="0" applyNumberFormat="1" applyFont="1" applyBorder="1" applyAlignment="1">
      <alignment horizontal="center"/>
    </xf>
    <xf numFmtId="1" fontId="14" fillId="0" borderId="1" xfId="0" applyNumberFormat="1" applyFont="1" applyBorder="1" applyAlignment="1">
      <alignment horizontal="center"/>
    </xf>
    <xf numFmtId="164" fontId="14" fillId="0" borderId="4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64" fontId="14" fillId="0" borderId="13" xfId="0" applyNumberFormat="1" applyFont="1" applyBorder="1" applyAlignment="1">
      <alignment horizontal="center"/>
    </xf>
    <xf numFmtId="164" fontId="14" fillId="0" borderId="0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center"/>
    </xf>
    <xf numFmtId="164" fontId="14" fillId="0" borderId="6" xfId="0" applyNumberFormat="1" applyFont="1" applyBorder="1" applyAlignment="1">
      <alignment horizontal="center"/>
    </xf>
    <xf numFmtId="1" fontId="14" fillId="0" borderId="8" xfId="0" applyNumberFormat="1" applyFont="1" applyBorder="1" applyAlignment="1">
      <alignment horizontal="center"/>
    </xf>
    <xf numFmtId="1" fontId="14" fillId="0" borderId="7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4" fontId="14" fillId="0" borderId="14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center"/>
    </xf>
    <xf numFmtId="0" fontId="0" fillId="0" borderId="4" xfId="0" applyBorder="1"/>
    <xf numFmtId="0" fontId="0" fillId="8" borderId="4" xfId="0" applyFill="1" applyBorder="1"/>
    <xf numFmtId="164" fontId="0" fillId="0" borderId="4" xfId="0" applyNumberFormat="1" applyBorder="1"/>
    <xf numFmtId="0" fontId="0" fillId="0" borderId="4" xfId="0" applyFont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textRotation="90"/>
    </xf>
    <xf numFmtId="0" fontId="9" fillId="6" borderId="5" xfId="0" applyFont="1" applyFill="1" applyBorder="1" applyAlignment="1">
      <alignment horizontal="center" textRotation="90"/>
    </xf>
    <xf numFmtId="0" fontId="9" fillId="6" borderId="7" xfId="0" applyFont="1" applyFill="1" applyBorder="1" applyAlignment="1">
      <alignment horizontal="center" textRotation="90"/>
    </xf>
    <xf numFmtId="0" fontId="9" fillId="6" borderId="8" xfId="0" applyFont="1" applyFill="1" applyBorder="1" applyAlignment="1">
      <alignment horizontal="center" textRotation="90"/>
    </xf>
    <xf numFmtId="0" fontId="7" fillId="13" borderId="2" xfId="0" applyFont="1" applyFill="1" applyBorder="1" applyAlignment="1">
      <alignment horizontal="center"/>
    </xf>
    <xf numFmtId="0" fontId="7" fillId="13" borderId="3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 vertical="center" wrapText="1"/>
    </xf>
    <xf numFmtId="0" fontId="6" fillId="16" borderId="2" xfId="0" applyFont="1" applyFill="1" applyBorder="1" applyAlignment="1">
      <alignment horizontal="center" vertical="center" wrapText="1"/>
    </xf>
    <xf numFmtId="0" fontId="6" fillId="16" borderId="3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6" fillId="14" borderId="3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textRotation="90"/>
    </xf>
    <xf numFmtId="0" fontId="9" fillId="6" borderId="3" xfId="0" applyFont="1" applyFill="1" applyBorder="1" applyAlignment="1">
      <alignment horizontal="center" textRotation="90"/>
    </xf>
    <xf numFmtId="0" fontId="9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3" xfId="0" applyFont="1" applyFill="1" applyBorder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colors>
    <mruColors>
      <color rgb="FFB47400"/>
      <color rgb="FFFFA500"/>
      <color rgb="FF0000FF"/>
      <color rgb="FFFF0000"/>
      <color rgb="FFE76BF3"/>
      <color rgb="FF00B0F6"/>
      <color rgb="FF00BF7D"/>
      <color rgb="FFA3A500"/>
      <color rgb="FFF8766D"/>
      <color rgb="FFD37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80927384076997E-2"/>
          <c:y val="6.4655172413793094E-2"/>
          <c:w val="0.90225240594925604"/>
          <c:h val="0.72597678522943199"/>
        </c:manualLayout>
      </c:layout>
      <c:bubbleChart>
        <c:varyColors val="0"/>
        <c:ser>
          <c:idx val="0"/>
          <c:order val="0"/>
          <c:spPr>
            <a:solidFill>
              <a:schemeClr val="accent1"/>
            </a:solidFill>
            <a:ln w="31750">
              <a:noFill/>
            </a:ln>
            <a:effectLst/>
          </c:spPr>
          <c:invertIfNegative val="0"/>
          <c:xVal>
            <c:numRef>
              <c:f>Sheet1!$F$52:$F$55</c:f>
              <c:numCache>
                <c:formatCode>#,#00</c:formatCode>
                <c:ptCount val="4"/>
                <c:pt idx="0">
                  <c:v>3.41071463451267</c:v>
                </c:pt>
                <c:pt idx="1">
                  <c:v>2.5341539976309702</c:v>
                </c:pt>
                <c:pt idx="2">
                  <c:v>3.3233415553687999</c:v>
                </c:pt>
                <c:pt idx="3">
                  <c:v>3.8065025639171299</c:v>
                </c:pt>
              </c:numCache>
            </c:numRef>
          </c:xVal>
          <c:yVal>
            <c:numRef>
              <c:f>Sheet1!$G$52:$G$55</c:f>
              <c:numCache>
                <c:formatCode>#,#00</c:formatCode>
                <c:ptCount val="4"/>
                <c:pt idx="0">
                  <c:v>4.29301480659608</c:v>
                </c:pt>
                <c:pt idx="1">
                  <c:v>3.7864530347083898</c:v>
                </c:pt>
                <c:pt idx="2">
                  <c:v>3.2979078820112302</c:v>
                </c:pt>
                <c:pt idx="3">
                  <c:v>2.8738607704150598</c:v>
                </c:pt>
              </c:numCache>
            </c:numRef>
          </c:yVal>
          <c:bubbleSize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9219648"/>
        <c:axId val="89220224"/>
      </c:bubbleChart>
      <c:valAx>
        <c:axId val="8921964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0224"/>
        <c:crosses val="autoZero"/>
        <c:crossBetween val="midCat"/>
        <c:majorUnit val="2"/>
      </c:valAx>
      <c:valAx>
        <c:axId val="892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Sheet1!$F$51</c:f>
              <c:strCache>
                <c:ptCount val="1"/>
                <c:pt idx="0">
                  <c:v>Trendbreak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multiLvlStrRef>
              <c:f>Sheet1!$B$52:$D$63</c:f>
              <c:multiLvlStrCache>
                <c:ptCount val="12"/>
                <c:lvl>
                  <c:pt idx="0">
                    <c:v>Full CDR</c:v>
                  </c:pt>
                  <c:pt idx="1">
                    <c:v>Full CDR</c:v>
                  </c:pt>
                  <c:pt idx="2">
                    <c:v>Full CDR</c:v>
                  </c:pt>
                  <c:pt idx="3">
                    <c:v>Full CDR</c:v>
                  </c:pt>
                  <c:pt idx="4">
                    <c:v>Red CDR</c:v>
                  </c:pt>
                  <c:pt idx="5">
                    <c:v>Red CDR</c:v>
                  </c:pt>
                  <c:pt idx="6">
                    <c:v>Red CDR</c:v>
                  </c:pt>
                  <c:pt idx="7">
                    <c:v>Red CDR</c:v>
                  </c:pt>
                  <c:pt idx="8">
                    <c:v>Full CDR</c:v>
                  </c:pt>
                  <c:pt idx="9">
                    <c:v>Full CDR</c:v>
                  </c:pt>
                  <c:pt idx="10">
                    <c:v>Full CDR</c:v>
                  </c:pt>
                  <c:pt idx="11">
                    <c:v>Full CDR</c:v>
                  </c:pt>
                </c:lvl>
                <c:lvl>
                  <c:pt idx="0">
                    <c:v>2°C</c:v>
                  </c:pt>
                  <c:pt idx="1">
                    <c:v>2°C</c:v>
                  </c:pt>
                  <c:pt idx="2">
                    <c:v>2°C</c:v>
                  </c:pt>
                  <c:pt idx="3">
                    <c:v>2°C</c:v>
                  </c:pt>
                  <c:pt idx="4">
                    <c:v>2°C</c:v>
                  </c:pt>
                  <c:pt idx="5">
                    <c:v>2°C</c:v>
                  </c:pt>
                  <c:pt idx="6">
                    <c:v>2°C</c:v>
                  </c:pt>
                  <c:pt idx="7">
                    <c:v>2°C</c:v>
                  </c:pt>
                  <c:pt idx="8">
                    <c:v>1.5°C</c:v>
                  </c:pt>
                  <c:pt idx="9">
                    <c:v>1.5°C</c:v>
                  </c:pt>
                  <c:pt idx="10">
                    <c:v>1.5°C</c:v>
                  </c:pt>
                  <c:pt idx="11">
                    <c:v>1.5°C</c:v>
                  </c:pt>
                </c:lvl>
                <c:lvl>
                  <c:pt idx="0">
                    <c:v>NDCs</c:v>
                  </c:pt>
                  <c:pt idx="1">
                    <c:v>NDCs + Good Practice</c:v>
                  </c:pt>
                  <c:pt idx="2">
                    <c:v>NDCs + Net Zero</c:v>
                  </c:pt>
                  <c:pt idx="3">
                    <c:v>Cost-effective pricing</c:v>
                  </c:pt>
                  <c:pt idx="4">
                    <c:v>NDCs</c:v>
                  </c:pt>
                  <c:pt idx="5">
                    <c:v>NDCs + Good Practice</c:v>
                  </c:pt>
                  <c:pt idx="6">
                    <c:v>NDCs + Net Zero</c:v>
                  </c:pt>
                  <c:pt idx="7">
                    <c:v>Cost-effective pricing</c:v>
                  </c:pt>
                  <c:pt idx="8">
                    <c:v>NDCs</c:v>
                  </c:pt>
                  <c:pt idx="9">
                    <c:v>NDCs + Good Practice</c:v>
                  </c:pt>
                  <c:pt idx="10">
                    <c:v>NDCs + Net Zero</c:v>
                  </c:pt>
                  <c:pt idx="11">
                    <c:v>Cost-effective pricing</c:v>
                  </c:pt>
                </c:lvl>
              </c:multiLvlStrCache>
            </c:multiLvlStrRef>
          </c:xVal>
          <c:yVal>
            <c:numRef>
              <c:f>Sheet1!$F$52:$F$63</c:f>
              <c:numCache>
                <c:formatCode>#,#00</c:formatCode>
                <c:ptCount val="12"/>
                <c:pt idx="0">
                  <c:v>3.41071463451267</c:v>
                </c:pt>
                <c:pt idx="1">
                  <c:v>2.5341539976309702</c:v>
                </c:pt>
                <c:pt idx="2">
                  <c:v>3.3233415553687999</c:v>
                </c:pt>
                <c:pt idx="3">
                  <c:v>3.8065025639171299</c:v>
                </c:pt>
                <c:pt idx="4">
                  <c:v>4.9309997988433798</c:v>
                </c:pt>
                <c:pt idx="5">
                  <c:v>3.5252375469569999</c:v>
                </c:pt>
                <c:pt idx="6">
                  <c:v>3.3233415553687999</c:v>
                </c:pt>
                <c:pt idx="7">
                  <c:v>4.6103270873465796</c:v>
                </c:pt>
                <c:pt idx="8">
                  <c:v>4.5513822785799602</c:v>
                </c:pt>
                <c:pt idx="9">
                  <c:v>3.1960009283692301</c:v>
                </c:pt>
                <c:pt idx="10">
                  <c:v>3.3233415553687999</c:v>
                </c:pt>
                <c:pt idx="11">
                  <c:v>4.65207473269012</c:v>
                </c:pt>
              </c:numCache>
            </c:numRef>
          </c:yVal>
          <c:bubbleSize>
            <c:numRef>
              <c:f>Sheet1!$G$52:$G$63</c:f>
              <c:numCache>
                <c:formatCode>#,#00</c:formatCode>
                <c:ptCount val="12"/>
                <c:pt idx="0">
                  <c:v>4.29301480659608</c:v>
                </c:pt>
                <c:pt idx="1">
                  <c:v>3.7864530347083898</c:v>
                </c:pt>
                <c:pt idx="2">
                  <c:v>3.2979078820112302</c:v>
                </c:pt>
                <c:pt idx="3">
                  <c:v>2.8738607704150598</c:v>
                </c:pt>
                <c:pt idx="4">
                  <c:v>0</c:v>
                </c:pt>
                <c:pt idx="5">
                  <c:v>5.3177790298497003</c:v>
                </c:pt>
                <c:pt idx="6">
                  <c:v>4.6487886497531896</c:v>
                </c:pt>
                <c:pt idx="7">
                  <c:v>3.8188494725718001</c:v>
                </c:pt>
                <c:pt idx="8">
                  <c:v>0</c:v>
                </c:pt>
                <c:pt idx="9">
                  <c:v>5.1419244239582902</c:v>
                </c:pt>
                <c:pt idx="10">
                  <c:v>4.6419663790424499</c:v>
                </c:pt>
                <c:pt idx="11">
                  <c:v>3.992975956859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multiLvlStrRef>
              <c:f>Sheet1!$B$52:$D$63</c:f>
              <c:multiLvlStrCache>
                <c:ptCount val="12"/>
                <c:lvl>
                  <c:pt idx="0">
                    <c:v>Full CDR</c:v>
                  </c:pt>
                  <c:pt idx="1">
                    <c:v>Full CDR</c:v>
                  </c:pt>
                  <c:pt idx="2">
                    <c:v>Full CDR</c:v>
                  </c:pt>
                  <c:pt idx="3">
                    <c:v>Full CDR</c:v>
                  </c:pt>
                  <c:pt idx="4">
                    <c:v>Red CDR</c:v>
                  </c:pt>
                  <c:pt idx="5">
                    <c:v>Red CDR</c:v>
                  </c:pt>
                  <c:pt idx="6">
                    <c:v>Red CDR</c:v>
                  </c:pt>
                  <c:pt idx="7">
                    <c:v>Red CDR</c:v>
                  </c:pt>
                  <c:pt idx="8">
                    <c:v>Full CDR</c:v>
                  </c:pt>
                  <c:pt idx="9">
                    <c:v>Full CDR</c:v>
                  </c:pt>
                  <c:pt idx="10">
                    <c:v>Full CDR</c:v>
                  </c:pt>
                  <c:pt idx="11">
                    <c:v>Full CDR</c:v>
                  </c:pt>
                </c:lvl>
                <c:lvl>
                  <c:pt idx="0">
                    <c:v>2°C</c:v>
                  </c:pt>
                  <c:pt idx="1">
                    <c:v>2°C</c:v>
                  </c:pt>
                  <c:pt idx="2">
                    <c:v>2°C</c:v>
                  </c:pt>
                  <c:pt idx="3">
                    <c:v>2°C</c:v>
                  </c:pt>
                  <c:pt idx="4">
                    <c:v>2°C</c:v>
                  </c:pt>
                  <c:pt idx="5">
                    <c:v>2°C</c:v>
                  </c:pt>
                  <c:pt idx="6">
                    <c:v>2°C</c:v>
                  </c:pt>
                  <c:pt idx="7">
                    <c:v>2°C</c:v>
                  </c:pt>
                  <c:pt idx="8">
                    <c:v>1.5°C</c:v>
                  </c:pt>
                  <c:pt idx="9">
                    <c:v>1.5°C</c:v>
                  </c:pt>
                  <c:pt idx="10">
                    <c:v>1.5°C</c:v>
                  </c:pt>
                  <c:pt idx="11">
                    <c:v>1.5°C</c:v>
                  </c:pt>
                </c:lvl>
                <c:lvl>
                  <c:pt idx="0">
                    <c:v>NDCs</c:v>
                  </c:pt>
                  <c:pt idx="1">
                    <c:v>NDCs + Good Practice</c:v>
                  </c:pt>
                  <c:pt idx="2">
                    <c:v>NDCs + Net Zero</c:v>
                  </c:pt>
                  <c:pt idx="3">
                    <c:v>Cost-effective pricing</c:v>
                  </c:pt>
                  <c:pt idx="4">
                    <c:v>NDCs</c:v>
                  </c:pt>
                  <c:pt idx="5">
                    <c:v>NDCs + Good Practice</c:v>
                  </c:pt>
                  <c:pt idx="6">
                    <c:v>NDCs + Net Zero</c:v>
                  </c:pt>
                  <c:pt idx="7">
                    <c:v>Cost-effective pricing</c:v>
                  </c:pt>
                  <c:pt idx="8">
                    <c:v>NDCs</c:v>
                  </c:pt>
                  <c:pt idx="9">
                    <c:v>NDCs + Good Practice</c:v>
                  </c:pt>
                  <c:pt idx="10">
                    <c:v>NDCs + Net Zero</c:v>
                  </c:pt>
                  <c:pt idx="11">
                    <c:v>Cost-effective pricing</c:v>
                  </c:pt>
                </c:lvl>
              </c:multiLvlStrCache>
            </c:multiLvlStr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9223104"/>
        <c:axId val="89223680"/>
      </c:bubbleChart>
      <c:valAx>
        <c:axId val="8922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3680"/>
        <c:crosses val="autoZero"/>
        <c:crossBetween val="midCat"/>
      </c:valAx>
      <c:valAx>
        <c:axId val="892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7198162729658E-2"/>
          <c:y val="7.3275862068965497E-2"/>
          <c:w val="0.86823862642169702"/>
          <c:h val="0.72597678522943199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48000"/>
              </a:schemeClr>
            </a:solidFill>
            <a:ln w="317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alpha val="48000"/>
                </a:schemeClr>
              </a:solidFill>
              <a:ln w="31750"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alpha val="48000"/>
                </a:schemeClr>
              </a:solidFill>
              <a:ln w="31750"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alpha val="48000"/>
                </a:schemeClr>
              </a:solidFill>
              <a:ln w="31750"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48000"/>
                </a:schemeClr>
              </a:solidFill>
              <a:ln w="31750"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  <a:alpha val="48000"/>
                </a:schemeClr>
              </a:solidFill>
              <a:ln w="31750"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  <a:alpha val="48000"/>
                </a:schemeClr>
              </a:solidFill>
              <a:ln w="31750"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alpha val="48000"/>
                </a:schemeClr>
              </a:solidFill>
              <a:ln w="31750">
                <a:noFill/>
              </a:ln>
              <a:effectLst/>
            </c:spPr>
          </c:dPt>
          <c:xVal>
            <c:numRef>
              <c:f>Sheet1!$F$52:$F$59</c:f>
              <c:numCache>
                <c:formatCode>#,#00</c:formatCode>
                <c:ptCount val="8"/>
                <c:pt idx="0">
                  <c:v>3.41071463451267</c:v>
                </c:pt>
                <c:pt idx="1">
                  <c:v>2.5341539976309702</c:v>
                </c:pt>
                <c:pt idx="2">
                  <c:v>3.3233415553687999</c:v>
                </c:pt>
                <c:pt idx="3">
                  <c:v>3.8065025639171299</c:v>
                </c:pt>
                <c:pt idx="4">
                  <c:v>4.9309997988433798</c:v>
                </c:pt>
                <c:pt idx="5">
                  <c:v>3.5252375469569999</c:v>
                </c:pt>
                <c:pt idx="6">
                  <c:v>3.3233415553687999</c:v>
                </c:pt>
                <c:pt idx="7">
                  <c:v>4.6103270873465796</c:v>
                </c:pt>
              </c:numCache>
            </c:numRef>
          </c:xVal>
          <c:yVal>
            <c:numRef>
              <c:f>Sheet1!$G$52:$G$59</c:f>
              <c:numCache>
                <c:formatCode>#,#00</c:formatCode>
                <c:ptCount val="8"/>
                <c:pt idx="0">
                  <c:v>4.29301480659608</c:v>
                </c:pt>
                <c:pt idx="1">
                  <c:v>3.7864530347083898</c:v>
                </c:pt>
                <c:pt idx="2">
                  <c:v>3.2979078820112302</c:v>
                </c:pt>
                <c:pt idx="3">
                  <c:v>2.8738607704150598</c:v>
                </c:pt>
                <c:pt idx="4">
                  <c:v>0</c:v>
                </c:pt>
                <c:pt idx="5">
                  <c:v>5.3177790298497003</c:v>
                </c:pt>
                <c:pt idx="6">
                  <c:v>4.6487886497531896</c:v>
                </c:pt>
                <c:pt idx="7">
                  <c:v>3.8188494725718001</c:v>
                </c:pt>
              </c:numCache>
            </c:numRef>
          </c:yVal>
          <c:bubbleSize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9224832"/>
        <c:axId val="89225408"/>
      </c:bubbleChart>
      <c:valAx>
        <c:axId val="89224832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Trend break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5408"/>
        <c:crosses val="autoZero"/>
        <c:crossBetween val="midCat"/>
      </c:valAx>
      <c:valAx>
        <c:axId val="89225408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7198162729658E-2"/>
          <c:y val="7.3275862068965497E-2"/>
          <c:w val="0.86823862642169702"/>
          <c:h val="0.72597678522943199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48000"/>
              </a:schemeClr>
            </a:solidFill>
            <a:ln w="317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alpha val="48000"/>
                </a:schemeClr>
              </a:solidFill>
              <a:ln w="6350">
                <a:solidFill>
                  <a:schemeClr val="tx2"/>
                </a:solidFill>
                <a:prstDash val="dash"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alpha val="48000"/>
                </a:schemeClr>
              </a:solidFill>
              <a:ln w="6350">
                <a:solidFill>
                  <a:schemeClr val="accent1"/>
                </a:solidFill>
                <a:prstDash val="dash"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alpha val="48000"/>
                </a:schemeClr>
              </a:solidFill>
              <a:ln w="6350">
                <a:solidFill>
                  <a:schemeClr val="accent4"/>
                </a:solidFill>
                <a:prstDash val="dash"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alpha val="48000"/>
                </a:schemeClr>
              </a:solidFill>
              <a:ln w="6350">
                <a:solidFill>
                  <a:schemeClr val="accent2"/>
                </a:solidFill>
                <a:prstDash val="dash"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48000"/>
                </a:schemeClr>
              </a:solidFill>
              <a:ln w="6350">
                <a:solidFill>
                  <a:schemeClr val="tx2"/>
                </a:solidFill>
                <a:prstDash val="dash"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  <a:alpha val="48000"/>
                </a:schemeClr>
              </a:solidFill>
              <a:ln w="6350">
                <a:solidFill>
                  <a:schemeClr val="accent1"/>
                </a:solidFill>
                <a:prstDash val="dash"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  <a:alpha val="48000"/>
                </a:schemeClr>
              </a:solidFill>
              <a:ln w="6350">
                <a:solidFill>
                  <a:schemeClr val="accent4"/>
                </a:solidFill>
                <a:prstDash val="dash"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alpha val="48000"/>
                </a:schemeClr>
              </a:solidFill>
              <a:ln w="6350">
                <a:solidFill>
                  <a:schemeClr val="accent2"/>
                </a:solidFill>
                <a:prstDash val="dash"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tx2">
                  <a:lumMod val="40000"/>
                  <a:lumOff val="60000"/>
                  <a:alpha val="50000"/>
                </a:schemeClr>
              </a:solidFill>
              <a:ln w="6350">
                <a:noFill/>
                <a:prstDash val="dash"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40000"/>
                  <a:lumOff val="60000"/>
                  <a:alpha val="52000"/>
                </a:schemeClr>
              </a:solidFill>
              <a:ln w="6350">
                <a:noFill/>
                <a:prstDash val="dash"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40000"/>
                  <a:lumOff val="60000"/>
                  <a:alpha val="44000"/>
                </a:schemeClr>
              </a:solidFill>
              <a:ln w="6350">
                <a:noFill/>
                <a:prstDash val="dash"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20000"/>
                  <a:lumOff val="80000"/>
                  <a:alpha val="51000"/>
                </a:schemeClr>
              </a:solidFill>
              <a:ln w="6350" cmpd="sng">
                <a:noFill/>
                <a:prstDash val="dash"/>
              </a:ln>
              <a:effectLst/>
            </c:spPr>
          </c:dPt>
          <c:xVal>
            <c:numRef>
              <c:f>Sheet1!$F$52:$F$63</c:f>
              <c:numCache>
                <c:formatCode>#,#00</c:formatCode>
                <c:ptCount val="12"/>
                <c:pt idx="0">
                  <c:v>3.41071463451267</c:v>
                </c:pt>
                <c:pt idx="1">
                  <c:v>2.5341539976309702</c:v>
                </c:pt>
                <c:pt idx="2">
                  <c:v>3.3233415553687999</c:v>
                </c:pt>
                <c:pt idx="3">
                  <c:v>3.8065025639171299</c:v>
                </c:pt>
                <c:pt idx="4">
                  <c:v>4.9309997988433798</c:v>
                </c:pt>
                <c:pt idx="5">
                  <c:v>3.5252375469569999</c:v>
                </c:pt>
                <c:pt idx="6">
                  <c:v>3.3233415553687999</c:v>
                </c:pt>
                <c:pt idx="7">
                  <c:v>4.6103270873465796</c:v>
                </c:pt>
                <c:pt idx="8">
                  <c:v>4.5513822785799602</c:v>
                </c:pt>
                <c:pt idx="9">
                  <c:v>3.1960009283692301</c:v>
                </c:pt>
                <c:pt idx="10">
                  <c:v>3.3233415553687999</c:v>
                </c:pt>
                <c:pt idx="11">
                  <c:v>4.65207473269012</c:v>
                </c:pt>
              </c:numCache>
            </c:numRef>
          </c:xVal>
          <c:yVal>
            <c:numRef>
              <c:f>Sheet1!$G$52:$G$63</c:f>
              <c:numCache>
                <c:formatCode>#,#00</c:formatCode>
                <c:ptCount val="12"/>
                <c:pt idx="0">
                  <c:v>4.29301480659608</c:v>
                </c:pt>
                <c:pt idx="1">
                  <c:v>3.7864530347083898</c:v>
                </c:pt>
                <c:pt idx="2">
                  <c:v>3.2979078820112302</c:v>
                </c:pt>
                <c:pt idx="3">
                  <c:v>2.8738607704150598</c:v>
                </c:pt>
                <c:pt idx="4">
                  <c:v>0</c:v>
                </c:pt>
                <c:pt idx="5">
                  <c:v>5.3177790298497003</c:v>
                </c:pt>
                <c:pt idx="6">
                  <c:v>4.6487886497531896</c:v>
                </c:pt>
                <c:pt idx="7">
                  <c:v>3.8188494725718001</c:v>
                </c:pt>
                <c:pt idx="8">
                  <c:v>0</c:v>
                </c:pt>
                <c:pt idx="9">
                  <c:v>5.1419244239582902</c:v>
                </c:pt>
                <c:pt idx="10">
                  <c:v>4.6419663790424499</c:v>
                </c:pt>
                <c:pt idx="11">
                  <c:v>3.992975956859</c:v>
                </c:pt>
              </c:numCache>
            </c:numRef>
          </c:yVal>
          <c:bubbleSize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36200192"/>
        <c:axId val="136200768"/>
      </c:bubbleChart>
      <c:valAx>
        <c:axId val="136200192"/>
        <c:scaling>
          <c:orientation val="minMax"/>
          <c:min val="2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Trend break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0768"/>
        <c:crosses val="autoZero"/>
        <c:crossBetween val="midCat"/>
      </c:valAx>
      <c:valAx>
        <c:axId val="136200768"/>
        <c:scaling>
          <c:orientation val="minMax"/>
          <c:min val="2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88052434146099"/>
          <c:y val="7.3275862068965497E-2"/>
          <c:w val="0.826628716113055"/>
          <c:h val="0.72597678522943199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48000"/>
              </a:schemeClr>
            </a:solidFill>
            <a:ln w="3175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alpha val="48000"/>
                </a:schemeClr>
              </a:solidFill>
              <a:ln w="6350">
                <a:solidFill>
                  <a:schemeClr val="tx2"/>
                </a:solidFill>
                <a:prstDash val="dash"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alpha val="48000"/>
                </a:schemeClr>
              </a:solidFill>
              <a:ln w="6350">
                <a:solidFill>
                  <a:schemeClr val="accent1"/>
                </a:solidFill>
                <a:prstDash val="dash"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alpha val="48000"/>
                </a:schemeClr>
              </a:solidFill>
              <a:ln w="6350">
                <a:solidFill>
                  <a:schemeClr val="accent4"/>
                </a:solidFill>
                <a:prstDash val="dash"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alpha val="48000"/>
                </a:schemeClr>
              </a:solidFill>
              <a:ln w="6350">
                <a:solidFill>
                  <a:schemeClr val="accent2"/>
                </a:solidFill>
                <a:prstDash val="dash"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48000"/>
                </a:schemeClr>
              </a:solidFill>
              <a:ln w="6350">
                <a:solidFill>
                  <a:schemeClr val="tx2"/>
                </a:solidFill>
                <a:prstDash val="dash"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  <a:alpha val="48000"/>
                </a:schemeClr>
              </a:solidFill>
              <a:ln w="6350">
                <a:solidFill>
                  <a:schemeClr val="accent1"/>
                </a:solidFill>
                <a:prstDash val="dash"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  <a:alpha val="48000"/>
                </a:schemeClr>
              </a:solidFill>
              <a:ln w="6350">
                <a:solidFill>
                  <a:schemeClr val="accent4"/>
                </a:solidFill>
                <a:prstDash val="dash"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alpha val="48000"/>
                </a:schemeClr>
              </a:solidFill>
              <a:ln w="6350">
                <a:solidFill>
                  <a:schemeClr val="accent2"/>
                </a:solidFill>
                <a:prstDash val="dash"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tx2">
                  <a:lumMod val="40000"/>
                  <a:lumOff val="60000"/>
                  <a:alpha val="50000"/>
                </a:schemeClr>
              </a:solidFill>
              <a:ln w="6350">
                <a:noFill/>
                <a:prstDash val="dash"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40000"/>
                  <a:lumOff val="60000"/>
                  <a:alpha val="52000"/>
                </a:schemeClr>
              </a:solidFill>
              <a:ln w="6350">
                <a:noFill/>
                <a:prstDash val="dash"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40000"/>
                  <a:lumOff val="60000"/>
                  <a:alpha val="44000"/>
                </a:schemeClr>
              </a:solidFill>
              <a:ln w="6350">
                <a:noFill/>
                <a:prstDash val="dash"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20000"/>
                  <a:lumOff val="80000"/>
                  <a:alpha val="51000"/>
                </a:schemeClr>
              </a:solidFill>
              <a:ln w="6350" cmpd="sng">
                <a:noFill/>
                <a:prstDash val="dash"/>
              </a:ln>
              <a:effectLst/>
            </c:spPr>
          </c:dPt>
          <c:xVal>
            <c:numRef>
              <c:f>Sheet1!$E$52:$E$63</c:f>
              <c:numCache>
                <c:formatCode>0</c:formatCode>
                <c:ptCount val="12"/>
                <c:pt idx="0">
                  <c:v>984.60619999999994</c:v>
                </c:pt>
                <c:pt idx="1">
                  <c:v>820.43330000000003</c:v>
                </c:pt>
                <c:pt idx="2">
                  <c:v>812.49620000000004</c:v>
                </c:pt>
                <c:pt idx="3">
                  <c:v>976.41300000000001</c:v>
                </c:pt>
                <c:pt idx="4">
                  <c:v>984.70709999999997</c:v>
                </c:pt>
                <c:pt idx="5">
                  <c:v>820.50980000000004</c:v>
                </c:pt>
                <c:pt idx="6">
                  <c:v>813.72619999999995</c:v>
                </c:pt>
                <c:pt idx="7">
                  <c:v>1050.7629999999999</c:v>
                </c:pt>
                <c:pt idx="8">
                  <c:v>984.68679999999995</c:v>
                </c:pt>
                <c:pt idx="9">
                  <c:v>820.48929999999996</c:v>
                </c:pt>
                <c:pt idx="10">
                  <c:v>813.72479999999996</c:v>
                </c:pt>
                <c:pt idx="11">
                  <c:v>1050.8969999999999</c:v>
                </c:pt>
              </c:numCache>
            </c:numRef>
          </c:xVal>
          <c:yVal>
            <c:numRef>
              <c:f>Sheet1!$G$52:$G$63</c:f>
              <c:numCache>
                <c:formatCode>#,#00</c:formatCode>
                <c:ptCount val="12"/>
                <c:pt idx="0">
                  <c:v>4.29301480659608</c:v>
                </c:pt>
                <c:pt idx="1">
                  <c:v>3.7864530347083898</c:v>
                </c:pt>
                <c:pt idx="2">
                  <c:v>3.2979078820112302</c:v>
                </c:pt>
                <c:pt idx="3">
                  <c:v>2.8738607704150598</c:v>
                </c:pt>
                <c:pt idx="4">
                  <c:v>0</c:v>
                </c:pt>
                <c:pt idx="5">
                  <c:v>5.3177790298497003</c:v>
                </c:pt>
                <c:pt idx="6">
                  <c:v>4.6487886497531896</c:v>
                </c:pt>
                <c:pt idx="7">
                  <c:v>3.8188494725718001</c:v>
                </c:pt>
                <c:pt idx="8">
                  <c:v>0</c:v>
                </c:pt>
                <c:pt idx="9">
                  <c:v>5.1419244239582902</c:v>
                </c:pt>
                <c:pt idx="10">
                  <c:v>4.6419663790424499</c:v>
                </c:pt>
                <c:pt idx="11">
                  <c:v>3.992975956859</c:v>
                </c:pt>
              </c:numCache>
            </c:numRef>
          </c:yVal>
          <c:bubbleSize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36202496"/>
        <c:axId val="136203072"/>
      </c:bubbleChart>
      <c:valAx>
        <c:axId val="136202496"/>
        <c:scaling>
          <c:orientation val="minMax"/>
          <c:min val="60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Stranded</a:t>
                </a:r>
                <a:r>
                  <a:rPr lang="en-US" baseline="0"/>
                  <a:t> assests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3072"/>
        <c:crosses val="autoZero"/>
        <c:crossBetween val="midCat"/>
      </c:valAx>
      <c:valAx>
        <c:axId val="136203072"/>
        <c:scaling>
          <c:orientation val="minMax"/>
          <c:min val="2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Reduction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Sheet1!$H$51</c:f>
              <c:strCache>
                <c:ptCount val="1"/>
                <c:pt idx="0">
                  <c:v>Foodprice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cat>
            <c:multiLvlStrRef>
              <c:f>Sheet1!$B$52:$D$63</c:f>
              <c:multiLvlStrCache>
                <c:ptCount val="12"/>
                <c:lvl>
                  <c:pt idx="0">
                    <c:v>Full CDR</c:v>
                  </c:pt>
                  <c:pt idx="1">
                    <c:v>Full CDR</c:v>
                  </c:pt>
                  <c:pt idx="2">
                    <c:v>Full CDR</c:v>
                  </c:pt>
                  <c:pt idx="3">
                    <c:v>Full CDR</c:v>
                  </c:pt>
                  <c:pt idx="4">
                    <c:v>Red CDR</c:v>
                  </c:pt>
                  <c:pt idx="5">
                    <c:v>Red CDR</c:v>
                  </c:pt>
                  <c:pt idx="6">
                    <c:v>Red CDR</c:v>
                  </c:pt>
                  <c:pt idx="7">
                    <c:v>Red CDR</c:v>
                  </c:pt>
                  <c:pt idx="8">
                    <c:v>Full CDR</c:v>
                  </c:pt>
                  <c:pt idx="9">
                    <c:v>Full CDR</c:v>
                  </c:pt>
                  <c:pt idx="10">
                    <c:v>Full CDR</c:v>
                  </c:pt>
                  <c:pt idx="11">
                    <c:v>Full CDR</c:v>
                  </c:pt>
                </c:lvl>
                <c:lvl>
                  <c:pt idx="0">
                    <c:v>2°C</c:v>
                  </c:pt>
                  <c:pt idx="1">
                    <c:v>2°C</c:v>
                  </c:pt>
                  <c:pt idx="2">
                    <c:v>2°C</c:v>
                  </c:pt>
                  <c:pt idx="3">
                    <c:v>2°C</c:v>
                  </c:pt>
                  <c:pt idx="4">
                    <c:v>2°C</c:v>
                  </c:pt>
                  <c:pt idx="5">
                    <c:v>2°C</c:v>
                  </c:pt>
                  <c:pt idx="6">
                    <c:v>2°C</c:v>
                  </c:pt>
                  <c:pt idx="7">
                    <c:v>2°C</c:v>
                  </c:pt>
                  <c:pt idx="8">
                    <c:v>1.5°C</c:v>
                  </c:pt>
                  <c:pt idx="9">
                    <c:v>1.5°C</c:v>
                  </c:pt>
                  <c:pt idx="10">
                    <c:v>1.5°C</c:v>
                  </c:pt>
                  <c:pt idx="11">
                    <c:v>1.5°C</c:v>
                  </c:pt>
                </c:lvl>
                <c:lvl>
                  <c:pt idx="0">
                    <c:v>NDCs</c:v>
                  </c:pt>
                  <c:pt idx="1">
                    <c:v>NDCs + Good Practice</c:v>
                  </c:pt>
                  <c:pt idx="2">
                    <c:v>NDCs + Net Zero</c:v>
                  </c:pt>
                  <c:pt idx="3">
                    <c:v>Cost-effective pricing</c:v>
                  </c:pt>
                  <c:pt idx="4">
                    <c:v>NDCs</c:v>
                  </c:pt>
                  <c:pt idx="5">
                    <c:v>NDCs + Good Practice</c:v>
                  </c:pt>
                  <c:pt idx="6">
                    <c:v>NDCs + Net Zero</c:v>
                  </c:pt>
                  <c:pt idx="7">
                    <c:v>Cost-effective pricing</c:v>
                  </c:pt>
                  <c:pt idx="8">
                    <c:v>NDCs</c:v>
                  </c:pt>
                  <c:pt idx="9">
                    <c:v>NDCs + Good Practice</c:v>
                  </c:pt>
                  <c:pt idx="10">
                    <c:v>NDCs + Net Zero</c:v>
                  </c:pt>
                  <c:pt idx="11">
                    <c:v>Cost-effective pricing</c:v>
                  </c:pt>
                </c:lvl>
              </c:multiLvlStrCache>
            </c:multiLvlStrRef>
          </c:cat>
          <c:val>
            <c:numRef>
              <c:f>Sheet1!$H$52:$H$63</c:f>
              <c:numCache>
                <c:formatCode>#,#00</c:formatCode>
                <c:ptCount val="12"/>
                <c:pt idx="0">
                  <c:v>3.1</c:v>
                </c:pt>
                <c:pt idx="1">
                  <c:v>2.7</c:v>
                </c:pt>
                <c:pt idx="2">
                  <c:v>2.2999999999999998</c:v>
                </c:pt>
                <c:pt idx="3">
                  <c:v>2.5</c:v>
                </c:pt>
                <c:pt idx="4">
                  <c:v>6.8999999999999897</c:v>
                </c:pt>
                <c:pt idx="5">
                  <c:v>5.7999999999999901</c:v>
                </c:pt>
                <c:pt idx="6">
                  <c:v>5.5999999999999899</c:v>
                </c:pt>
                <c:pt idx="7">
                  <c:v>3.7999999999999901</c:v>
                </c:pt>
                <c:pt idx="8">
                  <c:v>6.1</c:v>
                </c:pt>
                <c:pt idx="9">
                  <c:v>5.3</c:v>
                </c:pt>
                <c:pt idx="10">
                  <c:v>4.9000000000000004</c:v>
                </c:pt>
                <c:pt idx="11">
                  <c:v>3.7999999999999901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65408"/>
        <c:axId val="136205376"/>
      </c:barChart>
      <c:catAx>
        <c:axId val="3886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5376"/>
        <c:crosses val="autoZero"/>
        <c:auto val="1"/>
        <c:lblAlgn val="ctr"/>
        <c:lblOffset val="100"/>
        <c:noMultiLvlLbl val="0"/>
      </c:catAx>
      <c:valAx>
        <c:axId val="13620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752021</xdr:colOff>
      <xdr:row>50</xdr:row>
      <xdr:rowOff>18143</xdr:rowOff>
    </xdr:from>
    <xdr:to>
      <xdr:col>16</xdr:col>
      <xdr:colOff>0</xdr:colOff>
      <xdr:row>63</xdr:row>
      <xdr:rowOff>119744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47</xdr:row>
      <xdr:rowOff>177800</xdr:rowOff>
    </xdr:from>
    <xdr:to>
      <xdr:col>21</xdr:col>
      <xdr:colOff>368300</xdr:colOff>
      <xdr:row>69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580571</xdr:colOff>
      <xdr:row>66</xdr:row>
      <xdr:rowOff>18144</xdr:rowOff>
    </xdr:from>
    <xdr:to>
      <xdr:col>16</xdr:col>
      <xdr:colOff>0</xdr:colOff>
      <xdr:row>80</xdr:row>
      <xdr:rowOff>119744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580571</xdr:colOff>
      <xdr:row>82</xdr:row>
      <xdr:rowOff>18144</xdr:rowOff>
    </xdr:from>
    <xdr:to>
      <xdr:col>16</xdr:col>
      <xdr:colOff>0</xdr:colOff>
      <xdr:row>96</xdr:row>
      <xdr:rowOff>119744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399145</xdr:colOff>
      <xdr:row>95</xdr:row>
      <xdr:rowOff>145143</xdr:rowOff>
    </xdr:from>
    <xdr:to>
      <xdr:col>16</xdr:col>
      <xdr:colOff>0</xdr:colOff>
      <xdr:row>110</xdr:row>
      <xdr:rowOff>47173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643467</xdr:colOff>
      <xdr:row>75</xdr:row>
      <xdr:rowOff>33867</xdr:rowOff>
    </xdr:from>
    <xdr:to>
      <xdr:col>19</xdr:col>
      <xdr:colOff>16934</xdr:colOff>
      <xdr:row>77</xdr:row>
      <xdr:rowOff>169333</xdr:rowOff>
    </xdr:to>
    <xdr:sp macro="" textlink="">
      <xdr:nvSpPr>
        <xdr:cNvPr id="5" name="Rounded Rectangle 4"/>
        <xdr:cNvSpPr/>
      </xdr:nvSpPr>
      <xdr:spPr>
        <a:xfrm>
          <a:off x="15985067" y="17153467"/>
          <a:ext cx="203200" cy="541866"/>
        </a:xfrm>
        <a:prstGeom prst="round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296335</xdr:colOff>
      <xdr:row>86</xdr:row>
      <xdr:rowOff>135467</xdr:rowOff>
    </xdr:from>
    <xdr:to>
      <xdr:col>20</xdr:col>
      <xdr:colOff>711201</xdr:colOff>
      <xdr:row>95</xdr:row>
      <xdr:rowOff>203199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29"/>
  <sheetViews>
    <sheetView tabSelected="1" zoomScaleNormal="100" workbookViewId="0">
      <selection activeCell="N3" sqref="N3"/>
    </sheetView>
  </sheetViews>
  <sheetFormatPr defaultColWidth="11" defaultRowHeight="15.75" x14ac:dyDescent="0.25"/>
  <cols>
    <col min="2" max="2" width="12" customWidth="1"/>
    <col min="3" max="4" width="1.5" customWidth="1"/>
    <col min="5" max="6" width="6.375" customWidth="1"/>
    <col min="7" max="7" width="6.375" style="69" customWidth="1"/>
    <col min="8" max="16" width="6.375" customWidth="1"/>
  </cols>
  <sheetData>
    <row r="1" spans="2:32" s="7" customFormat="1" ht="18" x14ac:dyDescent="0.25">
      <c r="B1" s="87" t="s">
        <v>48</v>
      </c>
      <c r="C1" s="87"/>
      <c r="D1" s="87"/>
      <c r="E1" s="88" t="s">
        <v>0</v>
      </c>
      <c r="F1" s="89"/>
      <c r="G1" s="82" t="s">
        <v>1</v>
      </c>
      <c r="H1" s="83"/>
      <c r="I1" s="77" t="s">
        <v>104</v>
      </c>
      <c r="J1" s="78"/>
      <c r="K1" s="30" t="s">
        <v>58</v>
      </c>
      <c r="L1" s="79" t="s">
        <v>19</v>
      </c>
      <c r="M1" s="80"/>
      <c r="N1" s="80"/>
      <c r="O1" s="80"/>
      <c r="P1" s="81"/>
      <c r="AA1" t="s">
        <v>64</v>
      </c>
      <c r="AB1" t="s">
        <v>65</v>
      </c>
      <c r="AC1" t="s">
        <v>66</v>
      </c>
      <c r="AD1" t="s">
        <v>67</v>
      </c>
      <c r="AE1" t="s">
        <v>68</v>
      </c>
      <c r="AF1" t="s">
        <v>69</v>
      </c>
    </row>
    <row r="2" spans="2:32" s="7" customFormat="1" ht="48.75" x14ac:dyDescent="0.25">
      <c r="B2" s="87"/>
      <c r="C2" s="87"/>
      <c r="D2" s="87"/>
      <c r="E2" s="20" t="s">
        <v>36</v>
      </c>
      <c r="F2" s="21" t="s">
        <v>37</v>
      </c>
      <c r="G2" s="28" t="s">
        <v>38</v>
      </c>
      <c r="H2" s="29" t="s">
        <v>39</v>
      </c>
      <c r="I2" s="22" t="s">
        <v>105</v>
      </c>
      <c r="J2" s="23" t="s">
        <v>26</v>
      </c>
      <c r="K2" s="24" t="s">
        <v>52</v>
      </c>
      <c r="L2" s="25" t="s">
        <v>51</v>
      </c>
      <c r="M2" s="26" t="s">
        <v>40</v>
      </c>
      <c r="N2" s="26" t="s">
        <v>108</v>
      </c>
      <c r="O2" s="26" t="s">
        <v>109</v>
      </c>
      <c r="P2" s="27" t="s">
        <v>41</v>
      </c>
      <c r="AA2" t="s">
        <v>70</v>
      </c>
      <c r="AB2" t="s">
        <v>53</v>
      </c>
      <c r="AC2" t="s">
        <v>28</v>
      </c>
      <c r="AD2" t="s">
        <v>71</v>
      </c>
      <c r="AE2">
        <v>3.41071463451267</v>
      </c>
      <c r="AF2">
        <v>4.9309997988433798</v>
      </c>
    </row>
    <row r="3" spans="2:32" s="8" customFormat="1" ht="124.5" customHeight="1" x14ac:dyDescent="0.25">
      <c r="B3" s="86" t="s">
        <v>49</v>
      </c>
      <c r="C3" s="86"/>
      <c r="D3" s="86"/>
      <c r="E3" s="41" t="s">
        <v>11</v>
      </c>
      <c r="F3" s="42" t="s">
        <v>14</v>
      </c>
      <c r="G3" s="41" t="s">
        <v>17</v>
      </c>
      <c r="H3" s="42" t="s">
        <v>18</v>
      </c>
      <c r="I3" s="41" t="s">
        <v>15</v>
      </c>
      <c r="J3" s="42" t="s">
        <v>27</v>
      </c>
      <c r="K3" s="43" t="s">
        <v>59</v>
      </c>
      <c r="L3" s="41" t="s">
        <v>21</v>
      </c>
      <c r="M3" s="43" t="s">
        <v>22</v>
      </c>
      <c r="N3" s="43"/>
      <c r="O3" s="43"/>
      <c r="P3" s="42" t="s">
        <v>24</v>
      </c>
      <c r="AA3" t="s">
        <v>70</v>
      </c>
      <c r="AB3" t="s">
        <v>53</v>
      </c>
      <c r="AC3" t="s">
        <v>2</v>
      </c>
      <c r="AD3" t="s">
        <v>71</v>
      </c>
      <c r="AE3">
        <v>2.5341539976309702</v>
      </c>
      <c r="AF3">
        <v>4.9309997988433798</v>
      </c>
    </row>
    <row r="4" spans="2:32" s="8" customFormat="1" ht="100.5" customHeight="1" x14ac:dyDescent="0.25">
      <c r="B4" s="86" t="s">
        <v>50</v>
      </c>
      <c r="C4" s="86"/>
      <c r="D4" s="86"/>
      <c r="E4" s="44" t="s">
        <v>35</v>
      </c>
      <c r="F4" s="45" t="s">
        <v>35</v>
      </c>
      <c r="G4" s="44" t="s">
        <v>42</v>
      </c>
      <c r="H4" s="45" t="s">
        <v>44</v>
      </c>
      <c r="I4" s="44" t="s">
        <v>43</v>
      </c>
      <c r="J4" s="45" t="s">
        <v>47</v>
      </c>
      <c r="K4" s="46" t="s">
        <v>57</v>
      </c>
      <c r="L4" s="44" t="s">
        <v>45</v>
      </c>
      <c r="M4" s="46" t="s">
        <v>45</v>
      </c>
      <c r="N4" s="46"/>
      <c r="O4" s="46"/>
      <c r="P4" s="45" t="s">
        <v>46</v>
      </c>
      <c r="AA4" t="s">
        <v>70</v>
      </c>
      <c r="AB4" t="s">
        <v>53</v>
      </c>
      <c r="AC4" t="s">
        <v>3</v>
      </c>
      <c r="AD4" t="s">
        <v>71</v>
      </c>
      <c r="AE4">
        <v>3.3233415553687999</v>
      </c>
      <c r="AF4">
        <v>4.9309997988433798</v>
      </c>
    </row>
    <row r="5" spans="2:32" s="8" customFormat="1" ht="28.5" hidden="1" x14ac:dyDescent="0.25">
      <c r="B5" s="31"/>
      <c r="C5" s="31"/>
      <c r="D5" s="31"/>
      <c r="E5" s="44" t="s">
        <v>34</v>
      </c>
      <c r="F5" s="47" t="s">
        <v>13</v>
      </c>
      <c r="G5" s="44" t="s">
        <v>8</v>
      </c>
      <c r="H5" s="45" t="s">
        <v>16</v>
      </c>
      <c r="I5" s="48" t="s">
        <v>25</v>
      </c>
      <c r="J5" s="49" t="s">
        <v>26</v>
      </c>
      <c r="K5" s="46"/>
      <c r="L5" s="44" t="s">
        <v>20</v>
      </c>
      <c r="M5" s="48" t="s">
        <v>9</v>
      </c>
      <c r="N5" s="48"/>
      <c r="O5" s="48"/>
      <c r="P5" s="47" t="s">
        <v>23</v>
      </c>
      <c r="AA5" t="s">
        <v>70</v>
      </c>
      <c r="AB5" t="s">
        <v>53</v>
      </c>
      <c r="AC5" t="s">
        <v>31</v>
      </c>
      <c r="AD5" t="s">
        <v>71</v>
      </c>
      <c r="AE5">
        <v>3.8065025639171299</v>
      </c>
      <c r="AF5">
        <v>4.9309997988433798</v>
      </c>
    </row>
    <row r="6" spans="2:32" x14ac:dyDescent="0.25">
      <c r="B6" s="34" t="s">
        <v>28</v>
      </c>
      <c r="C6" s="84" t="s">
        <v>61</v>
      </c>
      <c r="D6" s="85"/>
      <c r="E6" s="50">
        <f>AE2</f>
        <v>3.41071463451267</v>
      </c>
      <c r="F6" s="51">
        <f>AE14</f>
        <v>984.60619999999994</v>
      </c>
      <c r="G6" s="50">
        <f>AE218</f>
        <v>4.29301480659608</v>
      </c>
      <c r="H6" s="51">
        <f>AE170</f>
        <v>25.232679999999998</v>
      </c>
      <c r="I6" s="50">
        <f>AE26</f>
        <v>9.0723299999999991</v>
      </c>
      <c r="J6" s="53">
        <f>AE50</f>
        <v>3.1</v>
      </c>
      <c r="K6" s="54">
        <f>AE86</f>
        <v>1.8851901500277399</v>
      </c>
      <c r="L6" s="55">
        <f>AE98</f>
        <v>722.0761</v>
      </c>
      <c r="M6" s="52">
        <f>-AE122</f>
        <v>392.963090999999</v>
      </c>
      <c r="N6" s="52">
        <f>Y37</f>
        <v>6000.7507500000002</v>
      </c>
      <c r="O6" s="52">
        <f>Y38</f>
        <v>1637.0329999999999</v>
      </c>
      <c r="P6" s="51">
        <f>AE158</f>
        <v>557.17399999999998</v>
      </c>
      <c r="R6" s="52">
        <f>Y37</f>
        <v>6000.7507500000002</v>
      </c>
      <c r="S6" s="52">
        <f>Z37</f>
        <v>6996.5315000000001</v>
      </c>
      <c r="T6">
        <v>-392.963090999999</v>
      </c>
      <c r="U6" t="s">
        <v>52</v>
      </c>
      <c r="V6" t="s">
        <v>53</v>
      </c>
      <c r="W6" t="s">
        <v>28</v>
      </c>
      <c r="X6" t="s">
        <v>54</v>
      </c>
      <c r="Y6">
        <v>2.14948898767706</v>
      </c>
      <c r="Z6">
        <v>4.3709607005331801</v>
      </c>
      <c r="AA6" t="s">
        <v>70</v>
      </c>
      <c r="AB6" t="s">
        <v>55</v>
      </c>
      <c r="AC6" t="s">
        <v>28</v>
      </c>
      <c r="AD6" t="s">
        <v>71</v>
      </c>
      <c r="AE6">
        <v>4.9309997988433798</v>
      </c>
      <c r="AF6">
        <v>4.9309997988433798</v>
      </c>
    </row>
    <row r="7" spans="2:32" x14ac:dyDescent="0.25">
      <c r="B7" s="36" t="s">
        <v>2</v>
      </c>
      <c r="C7" s="73"/>
      <c r="D7" s="74"/>
      <c r="E7" s="56">
        <f>AE3</f>
        <v>2.5341539976309702</v>
      </c>
      <c r="F7" s="57">
        <f>AE15</f>
        <v>820.43330000000003</v>
      </c>
      <c r="G7" s="56">
        <f>AE219</f>
        <v>3.7864530347083898</v>
      </c>
      <c r="H7" s="57">
        <f>AE171</f>
        <v>22.532109999999999</v>
      </c>
      <c r="I7" s="56">
        <f>AE27</f>
        <v>7.6417099999999998</v>
      </c>
      <c r="J7" s="59">
        <f>AE51</f>
        <v>2.7</v>
      </c>
      <c r="K7" s="60">
        <f>AE87</f>
        <v>1.88696467735552</v>
      </c>
      <c r="L7" s="58">
        <f>AE99</f>
        <v>718.97550000000001</v>
      </c>
      <c r="M7" s="58">
        <f>-AE123</f>
        <v>312.1048965</v>
      </c>
      <c r="N7" s="58">
        <f>Y40</f>
        <v>5797.1814999999997</v>
      </c>
      <c r="O7" s="58">
        <f>Y41</f>
        <v>1655.5242499999999</v>
      </c>
      <c r="P7" s="57">
        <f>AE159</f>
        <v>532.82730000000004</v>
      </c>
      <c r="S7" s="58">
        <f>Z40</f>
        <v>6996.5315000000001</v>
      </c>
      <c r="T7">
        <v>-273.96990349999999</v>
      </c>
      <c r="U7" t="s">
        <v>52</v>
      </c>
      <c r="V7" t="s">
        <v>53</v>
      </c>
      <c r="W7" t="s">
        <v>29</v>
      </c>
      <c r="X7" t="s">
        <v>54</v>
      </c>
      <c r="Y7">
        <v>2.6437196669426699</v>
      </c>
      <c r="Z7">
        <v>4.3709607005331801</v>
      </c>
      <c r="AA7" t="s">
        <v>70</v>
      </c>
      <c r="AB7" t="s">
        <v>55</v>
      </c>
      <c r="AC7" t="s">
        <v>2</v>
      </c>
      <c r="AD7" t="s">
        <v>71</v>
      </c>
      <c r="AE7">
        <v>3.5252375469569999</v>
      </c>
      <c r="AF7">
        <v>4.9309997988433798</v>
      </c>
    </row>
    <row r="8" spans="2:32" x14ac:dyDescent="0.25">
      <c r="B8" s="37" t="s">
        <v>3</v>
      </c>
      <c r="C8" s="73"/>
      <c r="D8" s="74"/>
      <c r="E8" s="56">
        <f>AE4</f>
        <v>3.3233415553687999</v>
      </c>
      <c r="F8" s="57">
        <f t="shared" ref="F8:F9" si="0">AE16</f>
        <v>812.49620000000004</v>
      </c>
      <c r="G8" s="56">
        <f>AE220</f>
        <v>3.2979078820112302</v>
      </c>
      <c r="H8" s="57">
        <f>AE172</f>
        <v>20.115319999999901</v>
      </c>
      <c r="I8" s="56">
        <f>AE28</f>
        <v>6.7454999999999998</v>
      </c>
      <c r="J8" s="59">
        <f t="shared" ref="J8:J9" si="1">AE52</f>
        <v>2.2999999999999998</v>
      </c>
      <c r="K8" s="60">
        <f t="shared" ref="K8:K9" si="2">AE88</f>
        <v>2.0664982740619098</v>
      </c>
      <c r="L8" s="58">
        <f t="shared" ref="L8:L9" si="3">AE100</f>
        <v>717.54419999999902</v>
      </c>
      <c r="M8" s="58">
        <f t="shared" ref="M8:M9" si="4">-AE124</f>
        <v>251.15239249999999</v>
      </c>
      <c r="N8" s="58">
        <f>Y43</f>
        <v>5818.027</v>
      </c>
      <c r="O8" s="58">
        <f>Y44</f>
        <v>1661.2179999999901</v>
      </c>
      <c r="P8" s="57">
        <f t="shared" ref="P8:P9" si="5">AE160</f>
        <v>504.19399999999899</v>
      </c>
      <c r="S8" s="58">
        <f>Z43</f>
        <v>6996.5315000000001</v>
      </c>
      <c r="T8">
        <v>-212.28766149999899</v>
      </c>
      <c r="U8" t="s">
        <v>52</v>
      </c>
      <c r="V8" t="s">
        <v>53</v>
      </c>
      <c r="W8" t="s">
        <v>30</v>
      </c>
      <c r="X8" t="s">
        <v>54</v>
      </c>
      <c r="Y8">
        <v>3.2754144908401002</v>
      </c>
      <c r="Z8">
        <v>4.3709607005331801</v>
      </c>
      <c r="AA8" t="s">
        <v>70</v>
      </c>
      <c r="AB8" t="s">
        <v>55</v>
      </c>
      <c r="AC8" t="s">
        <v>3</v>
      </c>
      <c r="AD8" t="s">
        <v>71</v>
      </c>
      <c r="AE8">
        <v>3.3233415553687999</v>
      </c>
      <c r="AF8">
        <v>4.9309997988433798</v>
      </c>
    </row>
    <row r="9" spans="2:32" x14ac:dyDescent="0.25">
      <c r="B9" s="38" t="s">
        <v>60</v>
      </c>
      <c r="C9" s="73"/>
      <c r="D9" s="74"/>
      <c r="E9" s="56">
        <f>AE5</f>
        <v>3.8065025639171299</v>
      </c>
      <c r="F9" s="57">
        <f t="shared" si="0"/>
        <v>976.41300000000001</v>
      </c>
      <c r="G9" s="56">
        <f>AE221</f>
        <v>2.8738607704150598</v>
      </c>
      <c r="H9" s="57">
        <f>AE173</f>
        <v>18.325329999999902</v>
      </c>
      <c r="I9" s="56">
        <f>AE29</f>
        <v>4.6241199999999996</v>
      </c>
      <c r="J9" s="59">
        <f t="shared" si="1"/>
        <v>2.5</v>
      </c>
      <c r="K9" s="60">
        <f t="shared" si="2"/>
        <v>1.8086153399237099</v>
      </c>
      <c r="L9" s="58">
        <f t="shared" si="3"/>
        <v>690.99569999999903</v>
      </c>
      <c r="M9" s="58">
        <f t="shared" si="4"/>
        <v>206.82902999999999</v>
      </c>
      <c r="N9" s="58">
        <f>Y46</f>
        <v>6090.3897500000003</v>
      </c>
      <c r="O9" s="58">
        <f>Y47</f>
        <v>1587.8679999999999</v>
      </c>
      <c r="P9" s="57">
        <f t="shared" si="5"/>
        <v>436.652299999999</v>
      </c>
      <c r="S9" s="58">
        <f>Z46</f>
        <v>6996.5315000000001</v>
      </c>
      <c r="T9">
        <v>-207.01511499999901</v>
      </c>
      <c r="U9" t="s">
        <v>52</v>
      </c>
      <c r="V9" t="s">
        <v>53</v>
      </c>
      <c r="W9" t="s">
        <v>31</v>
      </c>
      <c r="X9" t="s">
        <v>54</v>
      </c>
      <c r="Y9">
        <v>2.08915890579742</v>
      </c>
      <c r="Z9">
        <v>4.3709607005331801</v>
      </c>
      <c r="AA9" t="s">
        <v>70</v>
      </c>
      <c r="AB9" t="s">
        <v>55</v>
      </c>
      <c r="AC9" t="s">
        <v>31</v>
      </c>
      <c r="AD9" t="s">
        <v>71</v>
      </c>
      <c r="AE9">
        <v>4.6103270873465796</v>
      </c>
      <c r="AF9">
        <v>4.9309997988433798</v>
      </c>
    </row>
    <row r="10" spans="2:32" x14ac:dyDescent="0.25">
      <c r="B10" s="33"/>
      <c r="C10" s="32"/>
      <c r="D10" s="32"/>
      <c r="E10" s="56"/>
      <c r="F10" s="57"/>
      <c r="H10" s="57"/>
      <c r="J10" s="59"/>
      <c r="K10" s="61"/>
      <c r="L10" s="62"/>
      <c r="M10" s="58"/>
      <c r="N10" s="58"/>
      <c r="O10" s="58"/>
      <c r="P10" s="57"/>
      <c r="S10" s="58"/>
      <c r="U10" s="19"/>
      <c r="AA10" t="s">
        <v>70</v>
      </c>
      <c r="AB10" t="s">
        <v>56</v>
      </c>
      <c r="AC10" t="s">
        <v>28</v>
      </c>
      <c r="AD10" t="s">
        <v>71</v>
      </c>
      <c r="AE10">
        <v>4.5513822785799602</v>
      </c>
      <c r="AF10">
        <v>4.9309997988433798</v>
      </c>
    </row>
    <row r="11" spans="2:32" x14ac:dyDescent="0.25">
      <c r="B11" s="35" t="s">
        <v>28</v>
      </c>
      <c r="C11" s="73" t="s">
        <v>62</v>
      </c>
      <c r="D11" s="74"/>
      <c r="E11" s="56">
        <f>AE6</f>
        <v>4.9309997988433798</v>
      </c>
      <c r="F11" s="57">
        <f>AE18</f>
        <v>984.70709999999997</v>
      </c>
      <c r="G11" s="56">
        <f>AE222</f>
        <v>5.7619041332881</v>
      </c>
      <c r="H11" s="57">
        <f>AE174</f>
        <v>31.187339999999999</v>
      </c>
      <c r="I11" s="56">
        <f>AE30</f>
        <v>31.183729999999901</v>
      </c>
      <c r="J11" s="59">
        <f>AE54</f>
        <v>6.8999999999999897</v>
      </c>
      <c r="K11" s="60">
        <f>AE90</f>
        <v>3.63953983934841</v>
      </c>
      <c r="L11" s="58">
        <f>AE102</f>
        <v>457.48930000000001</v>
      </c>
      <c r="M11" s="58">
        <f>-AE126</f>
        <v>223.8335745</v>
      </c>
      <c r="N11" s="58">
        <f>Y49</f>
        <v>6996.5315000000001</v>
      </c>
      <c r="O11" s="58">
        <f>Y50</f>
        <v>1793.5852500000001</v>
      </c>
      <c r="P11" s="57">
        <f>AE162</f>
        <v>545.55089999999996</v>
      </c>
      <c r="S11" s="58">
        <f>Z49</f>
        <v>6996.5315000000001</v>
      </c>
      <c r="T11">
        <v>-223.8335745</v>
      </c>
      <c r="U11" t="s">
        <v>52</v>
      </c>
      <c r="V11" t="s">
        <v>55</v>
      </c>
      <c r="W11" t="s">
        <v>28</v>
      </c>
      <c r="X11" t="s">
        <v>54</v>
      </c>
      <c r="Y11">
        <v>4.1606215877058199</v>
      </c>
      <c r="Z11">
        <v>4.3709607005331801</v>
      </c>
      <c r="AA11" t="s">
        <v>70</v>
      </c>
      <c r="AB11" t="s">
        <v>56</v>
      </c>
      <c r="AC11" t="s">
        <v>2</v>
      </c>
      <c r="AD11" t="s">
        <v>71</v>
      </c>
      <c r="AE11">
        <v>3.1960009283692301</v>
      </c>
      <c r="AF11">
        <v>4.9309997988433798</v>
      </c>
    </row>
    <row r="12" spans="2:32" x14ac:dyDescent="0.25">
      <c r="B12" s="36" t="s">
        <v>2</v>
      </c>
      <c r="C12" s="73"/>
      <c r="D12" s="74"/>
      <c r="E12" s="56">
        <f t="shared" ref="E12:E14" si="6">AE7</f>
        <v>3.5252375469569999</v>
      </c>
      <c r="F12" s="57">
        <f t="shared" ref="F12:F14" si="7">AE19</f>
        <v>820.50980000000004</v>
      </c>
      <c r="G12" s="56">
        <f>AE223</f>
        <v>5.3177790298497003</v>
      </c>
      <c r="H12" s="57">
        <f>AE175</f>
        <v>25.114570000000001</v>
      </c>
      <c r="I12" s="56">
        <f>AE31</f>
        <v>23.983080000000001</v>
      </c>
      <c r="J12" s="59">
        <f t="shared" ref="J12:J14" si="8">AE55</f>
        <v>5.7999999999999901</v>
      </c>
      <c r="K12" s="60">
        <f t="shared" ref="K12:K14" si="9">AE91</f>
        <v>3.30618929173112</v>
      </c>
      <c r="L12" s="58">
        <f t="shared" ref="L12:L14" si="10">AE103</f>
        <v>450.9769</v>
      </c>
      <c r="M12" s="58">
        <f t="shared" ref="M12:M14" si="11">-AE127</f>
        <v>154.79979825000001</v>
      </c>
      <c r="N12" s="58">
        <f>Y52</f>
        <v>6837.4925000000003</v>
      </c>
      <c r="O12" s="58">
        <f>Y53</f>
        <v>1787.6152500000001</v>
      </c>
      <c r="P12" s="57">
        <f t="shared" ref="P12:P14" si="12">AE163</f>
        <v>536.00900000000001</v>
      </c>
      <c r="S12" s="58">
        <f>Z52</f>
        <v>6996.5315000000001</v>
      </c>
      <c r="T12">
        <v>-141.14491575</v>
      </c>
      <c r="U12" t="s">
        <v>52</v>
      </c>
      <c r="V12" t="s">
        <v>55</v>
      </c>
      <c r="W12" t="s">
        <v>29</v>
      </c>
      <c r="X12" t="s">
        <v>54</v>
      </c>
      <c r="Y12">
        <v>3.9948373775152599</v>
      </c>
      <c r="Z12">
        <v>4.3709607005331801</v>
      </c>
      <c r="AA12" t="s">
        <v>70</v>
      </c>
      <c r="AB12" t="s">
        <v>56</v>
      </c>
      <c r="AC12" t="s">
        <v>3</v>
      </c>
      <c r="AD12" t="s">
        <v>71</v>
      </c>
      <c r="AE12">
        <v>3.3233415553687999</v>
      </c>
      <c r="AF12">
        <v>4.9309997988433798</v>
      </c>
    </row>
    <row r="13" spans="2:32" x14ac:dyDescent="0.25">
      <c r="B13" s="37" t="s">
        <v>3</v>
      </c>
      <c r="C13" s="73"/>
      <c r="D13" s="74"/>
      <c r="E13" s="56">
        <f t="shared" si="6"/>
        <v>3.3233415553687999</v>
      </c>
      <c r="F13" s="57">
        <f t="shared" si="7"/>
        <v>813.72619999999995</v>
      </c>
      <c r="G13" s="56">
        <f>AE224</f>
        <v>4.6487886497531896</v>
      </c>
      <c r="H13" s="57">
        <f>AE176</f>
        <v>24.379359999999998</v>
      </c>
      <c r="I13" s="56">
        <f>AE32</f>
        <v>19.807009999999998</v>
      </c>
      <c r="J13" s="59">
        <f t="shared" si="8"/>
        <v>5.5999999999999899</v>
      </c>
      <c r="K13" s="60">
        <f t="shared" si="9"/>
        <v>3.2450684504392</v>
      </c>
      <c r="L13" s="58">
        <f t="shared" si="10"/>
        <v>457.3476</v>
      </c>
      <c r="M13" s="58">
        <f t="shared" si="11"/>
        <v>116.6706365</v>
      </c>
      <c r="N13" s="58">
        <f>Y55</f>
        <v>6746.4674999999997</v>
      </c>
      <c r="O13" s="58">
        <f>Y56</f>
        <v>1726.3045</v>
      </c>
      <c r="P13" s="57">
        <f t="shared" si="12"/>
        <v>525.16700000000003</v>
      </c>
      <c r="S13" s="58">
        <f>Z55</f>
        <v>6996.5315000000001</v>
      </c>
      <c r="T13">
        <v>-91.687719499999901</v>
      </c>
      <c r="U13" t="s">
        <v>52</v>
      </c>
      <c r="V13" t="s">
        <v>55</v>
      </c>
      <c r="W13" t="s">
        <v>30</v>
      </c>
      <c r="X13" t="s">
        <v>54</v>
      </c>
      <c r="Y13">
        <v>4.2020665461622402</v>
      </c>
      <c r="Z13">
        <v>4.3709607005331801</v>
      </c>
      <c r="AA13" t="s">
        <v>70</v>
      </c>
      <c r="AB13" t="s">
        <v>56</v>
      </c>
      <c r="AC13" t="s">
        <v>31</v>
      </c>
      <c r="AD13" t="s">
        <v>71</v>
      </c>
      <c r="AE13">
        <v>4.65207473269012</v>
      </c>
      <c r="AF13">
        <v>4.9309997988433798</v>
      </c>
    </row>
    <row r="14" spans="2:32" x14ac:dyDescent="0.25">
      <c r="B14" s="38" t="s">
        <v>60</v>
      </c>
      <c r="C14" s="73"/>
      <c r="D14" s="74"/>
      <c r="E14" s="56">
        <f t="shared" si="6"/>
        <v>4.6103270873465796</v>
      </c>
      <c r="F14" s="57">
        <f t="shared" si="7"/>
        <v>1050.7629999999999</v>
      </c>
      <c r="G14" s="56">
        <f>AE225</f>
        <v>3.8188494725718001</v>
      </c>
      <c r="H14" s="57">
        <f>AE177</f>
        <v>21.730259999999902</v>
      </c>
      <c r="I14" s="56">
        <f>AE33</f>
        <v>8.4142700000000001</v>
      </c>
      <c r="J14" s="59">
        <f t="shared" si="8"/>
        <v>3.7999999999999901</v>
      </c>
      <c r="K14" s="60">
        <f t="shared" si="9"/>
        <v>2.59229219650511</v>
      </c>
      <c r="L14" s="58">
        <f t="shared" si="10"/>
        <v>454.16820000000001</v>
      </c>
      <c r="M14" s="58">
        <f t="shared" si="11"/>
        <v>20.329909000000001</v>
      </c>
      <c r="N14" s="58">
        <f>Y58</f>
        <v>6926.3954999999996</v>
      </c>
      <c r="O14" s="58">
        <f>Y59</f>
        <v>1686.4827499999999</v>
      </c>
      <c r="P14" s="57">
        <f t="shared" si="12"/>
        <v>506.32470000000001</v>
      </c>
      <c r="S14" s="58">
        <f>Z58</f>
        <v>6996.5315000000001</v>
      </c>
      <c r="T14">
        <v>-18.877212999999902</v>
      </c>
      <c r="U14" t="s">
        <v>52</v>
      </c>
      <c r="V14" t="s">
        <v>55</v>
      </c>
      <c r="W14" t="s">
        <v>31</v>
      </c>
      <c r="X14" t="s">
        <v>54</v>
      </c>
      <c r="Y14">
        <v>2.9798330760779201</v>
      </c>
      <c r="Z14">
        <v>4.3709607005331801</v>
      </c>
      <c r="AA14" t="s">
        <v>72</v>
      </c>
      <c r="AB14" t="s">
        <v>53</v>
      </c>
      <c r="AC14" t="s">
        <v>28</v>
      </c>
      <c r="AD14" t="s">
        <v>73</v>
      </c>
      <c r="AE14">
        <v>984.60619999999994</v>
      </c>
      <c r="AF14">
        <v>1050.8969999999999</v>
      </c>
    </row>
    <row r="15" spans="2:32" x14ac:dyDescent="0.25">
      <c r="B15" s="33"/>
      <c r="C15" s="32"/>
      <c r="D15" s="40"/>
      <c r="E15" s="61"/>
      <c r="F15" s="57"/>
      <c r="H15" s="57"/>
      <c r="J15" s="59"/>
      <c r="K15" s="61"/>
      <c r="L15" s="62"/>
      <c r="M15" s="58"/>
      <c r="N15" s="58"/>
      <c r="O15" s="58"/>
      <c r="S15" s="58"/>
      <c r="U15" s="19"/>
      <c r="AA15" t="s">
        <v>72</v>
      </c>
      <c r="AB15" t="s">
        <v>53</v>
      </c>
      <c r="AC15" t="s">
        <v>2</v>
      </c>
      <c r="AD15" t="s">
        <v>73</v>
      </c>
      <c r="AE15">
        <v>820.43330000000003</v>
      </c>
      <c r="AF15">
        <v>1050.8969999999999</v>
      </c>
    </row>
    <row r="16" spans="2:32" x14ac:dyDescent="0.25">
      <c r="B16" s="35" t="s">
        <v>28</v>
      </c>
      <c r="C16" s="73" t="s">
        <v>63</v>
      </c>
      <c r="D16" s="74"/>
      <c r="E16" s="56">
        <f>AE10</f>
        <v>4.5513822785799602</v>
      </c>
      <c r="F16" s="57">
        <f>AE22</f>
        <v>984.68679999999995</v>
      </c>
      <c r="G16" s="56">
        <f>AE226</f>
        <v>5.5962228941307597</v>
      </c>
      <c r="H16" s="57">
        <f>AE178</f>
        <v>42.823179999999901</v>
      </c>
      <c r="I16" s="56">
        <f>AE34</f>
        <v>20.016030000000001</v>
      </c>
      <c r="J16" s="59">
        <f>AE58</f>
        <v>6.1</v>
      </c>
      <c r="K16" s="60">
        <f>AE94</f>
        <v>3.3659957332670398</v>
      </c>
      <c r="L16" s="58">
        <f>AE106</f>
        <v>878.07709999999997</v>
      </c>
      <c r="M16" s="58">
        <f>-AE130</f>
        <v>824.78899375000003</v>
      </c>
      <c r="N16" s="58">
        <f>Y61</f>
        <v>6475.0685000000003</v>
      </c>
      <c r="O16" s="58">
        <f>Y62</f>
        <v>1733.76025</v>
      </c>
      <c r="P16" s="57">
        <f>AE166</f>
        <v>909.25149999999996</v>
      </c>
      <c r="S16" s="58">
        <f>Z61</f>
        <v>6996.5315000000001</v>
      </c>
      <c r="T16">
        <v>-824.78899375000003</v>
      </c>
      <c r="U16" t="s">
        <v>52</v>
      </c>
      <c r="V16" t="s">
        <v>56</v>
      </c>
      <c r="W16" t="s">
        <v>28</v>
      </c>
      <c r="X16" t="s">
        <v>54</v>
      </c>
      <c r="Y16">
        <v>3.8470390262388401</v>
      </c>
      <c r="Z16">
        <v>4.3709607005331801</v>
      </c>
      <c r="AA16" t="s">
        <v>72</v>
      </c>
      <c r="AB16" t="s">
        <v>53</v>
      </c>
      <c r="AC16" t="s">
        <v>3</v>
      </c>
      <c r="AD16" t="s">
        <v>73</v>
      </c>
      <c r="AE16">
        <v>812.49620000000004</v>
      </c>
      <c r="AF16">
        <v>1050.8969999999999</v>
      </c>
    </row>
    <row r="17" spans="2:32" x14ac:dyDescent="0.25">
      <c r="B17" s="36" t="s">
        <v>2</v>
      </c>
      <c r="C17" s="73"/>
      <c r="D17" s="74"/>
      <c r="E17" s="56">
        <f t="shared" ref="E17:E19" si="13">AE11</f>
        <v>3.1960009283692301</v>
      </c>
      <c r="F17" s="57">
        <f t="shared" ref="F17:F19" si="14">AE23</f>
        <v>820.48929999999996</v>
      </c>
      <c r="G17" s="56">
        <f>AE227</f>
        <v>5.1419244239582902</v>
      </c>
      <c r="H17" s="57">
        <f>AE179</f>
        <v>38.361829999999998</v>
      </c>
      <c r="I17" s="56">
        <f>AE35</f>
        <v>17.286619999999999</v>
      </c>
      <c r="J17" s="59">
        <f t="shared" ref="J17:J19" si="15">AE59</f>
        <v>5.3</v>
      </c>
      <c r="K17" s="60">
        <f t="shared" ref="K17:K19" si="16">AE95</f>
        <v>3.231778235598</v>
      </c>
      <c r="L17" s="58">
        <f t="shared" ref="L17:L19" si="17">AE107</f>
        <v>864.02800000000002</v>
      </c>
      <c r="M17" s="58">
        <f t="shared" ref="M17:M19" si="18">-AE131</f>
        <v>745.36790224999902</v>
      </c>
      <c r="N17" s="58">
        <f>Y64</f>
        <v>6422.9007499999998</v>
      </c>
      <c r="O17" s="58">
        <f>Y65</f>
        <v>1748.7642499999999</v>
      </c>
      <c r="P17" s="57">
        <f t="shared" ref="P17:P19" si="19">AE167</f>
        <v>839.27769999999998</v>
      </c>
      <c r="S17" s="58">
        <f>Z64</f>
        <v>6996.5315000000001</v>
      </c>
      <c r="T17">
        <v>-725.23440249999999</v>
      </c>
      <c r="U17" t="s">
        <v>52</v>
      </c>
      <c r="V17" t="s">
        <v>56</v>
      </c>
      <c r="W17" t="s">
        <v>29</v>
      </c>
      <c r="X17" t="s">
        <v>54</v>
      </c>
      <c r="Y17">
        <v>4.0282469663227802</v>
      </c>
      <c r="Z17">
        <v>4.3709607005331801</v>
      </c>
      <c r="AA17" t="s">
        <v>72</v>
      </c>
      <c r="AB17" t="s">
        <v>53</v>
      </c>
      <c r="AC17" t="s">
        <v>31</v>
      </c>
      <c r="AD17" t="s">
        <v>73</v>
      </c>
      <c r="AE17">
        <v>976.41300000000001</v>
      </c>
      <c r="AF17">
        <v>1050.8969999999999</v>
      </c>
    </row>
    <row r="18" spans="2:32" x14ac:dyDescent="0.25">
      <c r="B18" s="37" t="s">
        <v>3</v>
      </c>
      <c r="C18" s="73"/>
      <c r="D18" s="74"/>
      <c r="E18" s="56">
        <f t="shared" si="13"/>
        <v>3.3233415553687999</v>
      </c>
      <c r="F18" s="57">
        <f t="shared" si="14"/>
        <v>813.72479999999996</v>
      </c>
      <c r="G18" s="56">
        <f>AE228</f>
        <v>4.6419663790424499</v>
      </c>
      <c r="H18" s="57">
        <f>AE180</f>
        <v>34.07302</v>
      </c>
      <c r="I18" s="56">
        <f>AE36</f>
        <v>15.011109999999899</v>
      </c>
      <c r="J18" s="59">
        <f t="shared" si="15"/>
        <v>4.9000000000000004</v>
      </c>
      <c r="K18" s="60">
        <f t="shared" si="16"/>
        <v>3.26877503007139</v>
      </c>
      <c r="L18" s="58">
        <f t="shared" si="17"/>
        <v>861.34130000000005</v>
      </c>
      <c r="M18" s="58">
        <f t="shared" si="18"/>
        <v>697.74727774999997</v>
      </c>
      <c r="N18" s="58">
        <f>Y67</f>
        <v>6222.86</v>
      </c>
      <c r="O18" s="58">
        <f>Y68</f>
        <v>1749.17075</v>
      </c>
      <c r="P18" s="57">
        <f t="shared" si="19"/>
        <v>774.72899999999902</v>
      </c>
      <c r="S18" s="58">
        <f>Z67</f>
        <v>6996.5315000000001</v>
      </c>
      <c r="T18">
        <v>-667.13786074999996</v>
      </c>
      <c r="U18" t="s">
        <v>52</v>
      </c>
      <c r="V18" t="s">
        <v>56</v>
      </c>
      <c r="W18" t="s">
        <v>30</v>
      </c>
      <c r="X18" t="s">
        <v>54</v>
      </c>
      <c r="Y18">
        <v>4.3709607005331801</v>
      </c>
      <c r="Z18">
        <v>4.3709607005331801</v>
      </c>
      <c r="AA18" t="s">
        <v>72</v>
      </c>
      <c r="AB18" t="s">
        <v>55</v>
      </c>
      <c r="AC18" t="s">
        <v>28</v>
      </c>
      <c r="AD18" t="s">
        <v>73</v>
      </c>
      <c r="AE18">
        <v>984.70709999999997</v>
      </c>
      <c r="AF18">
        <v>1050.8969999999999</v>
      </c>
    </row>
    <row r="19" spans="2:32" x14ac:dyDescent="0.25">
      <c r="B19" s="39" t="s">
        <v>60</v>
      </c>
      <c r="C19" s="75"/>
      <c r="D19" s="76"/>
      <c r="E19" s="63">
        <f t="shared" si="13"/>
        <v>4.65207473269012</v>
      </c>
      <c r="F19" s="64">
        <f t="shared" si="14"/>
        <v>1050.8969999999999</v>
      </c>
      <c r="G19" s="63">
        <f>AE229</f>
        <v>3.992975956859</v>
      </c>
      <c r="H19" s="64">
        <f>AE181</f>
        <v>23.339839999999999</v>
      </c>
      <c r="I19" s="63">
        <f>AE37</f>
        <v>8.2168899999999994</v>
      </c>
      <c r="J19" s="66">
        <f t="shared" si="15"/>
        <v>3.7999999999999901</v>
      </c>
      <c r="K19" s="67">
        <f t="shared" si="16"/>
        <v>3.0003581950926601</v>
      </c>
      <c r="L19" s="68">
        <f t="shared" si="17"/>
        <v>825.9221</v>
      </c>
      <c r="M19" s="65">
        <f t="shared" si="18"/>
        <v>557.05296399999997</v>
      </c>
      <c r="N19" s="65">
        <f>Y70</f>
        <v>6107.2595000000001</v>
      </c>
      <c r="O19" s="65">
        <f>Y71</f>
        <v>1678.68325</v>
      </c>
      <c r="P19" s="64">
        <f t="shared" si="19"/>
        <v>661.47609999999997</v>
      </c>
      <c r="S19" s="65">
        <f>Z70</f>
        <v>6996.5315000000001</v>
      </c>
      <c r="T19">
        <v>-557.76288499999998</v>
      </c>
      <c r="U19" t="s">
        <v>52</v>
      </c>
      <c r="V19" t="s">
        <v>56</v>
      </c>
      <c r="W19" t="s">
        <v>31</v>
      </c>
      <c r="X19" t="s">
        <v>54</v>
      </c>
      <c r="Y19">
        <v>3.4558746210921698</v>
      </c>
      <c r="Z19">
        <v>4.3709607005331801</v>
      </c>
      <c r="AA19" t="s">
        <v>72</v>
      </c>
      <c r="AB19" t="s">
        <v>55</v>
      </c>
      <c r="AC19" t="s">
        <v>2</v>
      </c>
      <c r="AD19" t="s">
        <v>73</v>
      </c>
      <c r="AE19">
        <v>820.50980000000004</v>
      </c>
      <c r="AF19">
        <v>1050.8969999999999</v>
      </c>
    </row>
    <row r="20" spans="2:32" x14ac:dyDescent="0.25">
      <c r="B20" s="1"/>
      <c r="C20" s="6"/>
      <c r="D20" s="11"/>
      <c r="AA20" t="s">
        <v>72</v>
      </c>
      <c r="AB20" t="s">
        <v>55</v>
      </c>
      <c r="AC20" t="s">
        <v>3</v>
      </c>
      <c r="AD20" t="s">
        <v>73</v>
      </c>
      <c r="AE20">
        <v>813.72619999999995</v>
      </c>
      <c r="AF20">
        <v>1050.8969999999999</v>
      </c>
    </row>
    <row r="21" spans="2:32" x14ac:dyDescent="0.25">
      <c r="B21" s="2"/>
      <c r="C21" s="6"/>
      <c r="D21" s="11"/>
      <c r="E21" s="9"/>
      <c r="F21" s="9"/>
      <c r="G21" s="70"/>
      <c r="H21" s="9"/>
      <c r="I21" s="9"/>
      <c r="J21" s="9"/>
      <c r="K21" s="9"/>
      <c r="L21" s="9"/>
      <c r="M21" s="9"/>
      <c r="N21" s="9"/>
      <c r="O21" s="9"/>
      <c r="P21" s="9"/>
      <c r="AA21" t="s">
        <v>72</v>
      </c>
      <c r="AB21" t="s">
        <v>55</v>
      </c>
      <c r="AC21" t="s">
        <v>31</v>
      </c>
      <c r="AD21" t="s">
        <v>73</v>
      </c>
      <c r="AE21">
        <v>1050.7629999999999</v>
      </c>
      <c r="AF21">
        <v>1050.8969999999999</v>
      </c>
    </row>
    <row r="22" spans="2:32" x14ac:dyDescent="0.25">
      <c r="B22" s="3"/>
      <c r="C22" s="6"/>
      <c r="D22" s="11"/>
      <c r="E22" s="9"/>
      <c r="F22" s="9"/>
      <c r="G22" s="70"/>
      <c r="H22" s="9"/>
      <c r="I22" s="9"/>
      <c r="J22" s="9"/>
      <c r="K22" s="9"/>
      <c r="L22" s="9"/>
      <c r="M22" s="9"/>
      <c r="N22" s="9"/>
      <c r="O22" s="9"/>
      <c r="P22" s="9"/>
      <c r="U22" t="s">
        <v>52</v>
      </c>
      <c r="V22" t="s">
        <v>53</v>
      </c>
      <c r="W22" t="s">
        <v>28</v>
      </c>
      <c r="X22" t="s">
        <v>54</v>
      </c>
      <c r="Y22">
        <v>2.14948898767706</v>
      </c>
      <c r="Z22">
        <v>4.3709607005331801</v>
      </c>
      <c r="AA22" t="s">
        <v>72</v>
      </c>
      <c r="AB22" t="s">
        <v>56</v>
      </c>
      <c r="AC22" t="s">
        <v>28</v>
      </c>
      <c r="AD22" t="s">
        <v>73</v>
      </c>
      <c r="AE22">
        <v>984.68679999999995</v>
      </c>
      <c r="AF22">
        <v>1050.8969999999999</v>
      </c>
    </row>
    <row r="23" spans="2:32" x14ac:dyDescent="0.25">
      <c r="B23" s="4"/>
      <c r="C23" s="6"/>
      <c r="D23" s="11"/>
      <c r="E23" s="9"/>
      <c r="F23" s="9"/>
      <c r="G23" s="70"/>
      <c r="H23" s="9"/>
      <c r="I23" s="9"/>
      <c r="J23" s="9"/>
      <c r="K23" s="9"/>
      <c r="L23" s="9"/>
      <c r="M23" s="9"/>
      <c r="N23" s="9"/>
      <c r="O23" s="9"/>
      <c r="P23" s="9"/>
      <c r="U23" t="s">
        <v>52</v>
      </c>
      <c r="V23" t="s">
        <v>53</v>
      </c>
      <c r="W23" t="s">
        <v>29</v>
      </c>
      <c r="X23" t="s">
        <v>54</v>
      </c>
      <c r="Y23">
        <v>2.6437196669426699</v>
      </c>
      <c r="Z23">
        <v>4.3709607005331801</v>
      </c>
      <c r="AA23" t="s">
        <v>72</v>
      </c>
      <c r="AB23" t="s">
        <v>56</v>
      </c>
      <c r="AC23" t="s">
        <v>2</v>
      </c>
      <c r="AD23" t="s">
        <v>73</v>
      </c>
      <c r="AE23">
        <v>820.48929999999996</v>
      </c>
      <c r="AF23">
        <v>1050.8969999999999</v>
      </c>
    </row>
    <row r="24" spans="2:32" x14ac:dyDescent="0.25">
      <c r="U24" t="s">
        <v>52</v>
      </c>
      <c r="V24" t="s">
        <v>53</v>
      </c>
      <c r="W24" t="s">
        <v>30</v>
      </c>
      <c r="X24" t="s">
        <v>54</v>
      </c>
      <c r="Y24">
        <v>3.2754144908401002</v>
      </c>
      <c r="Z24">
        <v>4.3709607005331801</v>
      </c>
      <c r="AA24" t="s">
        <v>72</v>
      </c>
      <c r="AB24" t="s">
        <v>56</v>
      </c>
      <c r="AC24" t="s">
        <v>3</v>
      </c>
      <c r="AD24" t="s">
        <v>73</v>
      </c>
      <c r="AE24">
        <v>813.72479999999996</v>
      </c>
      <c r="AF24">
        <v>1050.8969999999999</v>
      </c>
    </row>
    <row r="25" spans="2:32" x14ac:dyDescent="0.25">
      <c r="D25" s="11" t="s">
        <v>32</v>
      </c>
      <c r="E25" s="15">
        <f>MAX(E6:E19)</f>
        <v>4.9309997988433798</v>
      </c>
      <c r="F25" s="15">
        <f t="shared" ref="F25" si="20">MAX(F6:F19)</f>
        <v>1050.8969999999999</v>
      </c>
      <c r="G25" s="71">
        <f t="shared" ref="G25:H25" si="21">MAX(G6:G19)</f>
        <v>5.7619041332881</v>
      </c>
      <c r="H25" s="15">
        <f t="shared" si="21"/>
        <v>42.823179999999901</v>
      </c>
      <c r="I25" s="15" t="e">
        <f>MAX(#REF!)</f>
        <v>#REF!</v>
      </c>
      <c r="J25" s="15">
        <f>MAX(J6:J19)</f>
        <v>6.8999999999999897</v>
      </c>
      <c r="K25" s="15"/>
      <c r="L25" s="15">
        <f>MAX(L6:L19)</f>
        <v>878.07709999999997</v>
      </c>
      <c r="M25" s="15">
        <f>MAX(M6:M19)</f>
        <v>824.78899375000003</v>
      </c>
      <c r="N25" s="15"/>
      <c r="O25" s="15"/>
      <c r="P25" s="15">
        <f>MAX(P6:P19)</f>
        <v>909.25149999999996</v>
      </c>
      <c r="U25" t="s">
        <v>52</v>
      </c>
      <c r="V25" t="s">
        <v>53</v>
      </c>
      <c r="W25" t="s">
        <v>31</v>
      </c>
      <c r="X25" t="s">
        <v>54</v>
      </c>
      <c r="Y25">
        <v>2.08915890579742</v>
      </c>
      <c r="Z25">
        <v>4.3709607005331801</v>
      </c>
      <c r="AA25" t="s">
        <v>72</v>
      </c>
      <c r="AB25" t="s">
        <v>56</v>
      </c>
      <c r="AC25" t="s">
        <v>31</v>
      </c>
      <c r="AD25" t="s">
        <v>73</v>
      </c>
      <c r="AE25">
        <v>1050.8969999999999</v>
      </c>
      <c r="AF25">
        <v>1050.8969999999999</v>
      </c>
    </row>
    <row r="26" spans="2:32" x14ac:dyDescent="0.25">
      <c r="D26" s="11" t="s">
        <v>33</v>
      </c>
      <c r="E26" s="15">
        <f>MIN(E6:E19)</f>
        <v>2.5341539976309702</v>
      </c>
      <c r="F26" s="15">
        <f t="shared" ref="F26" si="22">MIN(F6:F19)</f>
        <v>812.49620000000004</v>
      </c>
      <c r="G26" s="71">
        <f t="shared" ref="G26:H26" si="23">MIN(G6:G19)</f>
        <v>2.8738607704150598</v>
      </c>
      <c r="H26" s="15">
        <f t="shared" si="23"/>
        <v>18.325329999999902</v>
      </c>
      <c r="I26" s="15" t="e">
        <f>MIN(#REF!)</f>
        <v>#REF!</v>
      </c>
      <c r="J26" s="15">
        <f>MIN(J6:J19)</f>
        <v>2.2999999999999998</v>
      </c>
      <c r="K26" s="15"/>
      <c r="L26" s="15">
        <f>MIN(L6:L19)</f>
        <v>450.9769</v>
      </c>
      <c r="M26" s="15">
        <f>MIN(M6:M19)</f>
        <v>20.329909000000001</v>
      </c>
      <c r="N26" s="15"/>
      <c r="O26" s="15"/>
      <c r="P26" s="15">
        <f>MIN(P6:P19)</f>
        <v>436.652299999999</v>
      </c>
      <c r="U26" t="s">
        <v>52</v>
      </c>
      <c r="V26" t="s">
        <v>55</v>
      </c>
      <c r="W26" t="s">
        <v>28</v>
      </c>
      <c r="X26" t="s">
        <v>54</v>
      </c>
      <c r="Y26">
        <v>4.1606215877058199</v>
      </c>
      <c r="Z26">
        <v>4.3709607005331801</v>
      </c>
      <c r="AA26" t="s">
        <v>74</v>
      </c>
      <c r="AB26" t="s">
        <v>53</v>
      </c>
      <c r="AC26" t="s">
        <v>28</v>
      </c>
      <c r="AD26" t="s">
        <v>75</v>
      </c>
      <c r="AE26">
        <v>9.0723299999999991</v>
      </c>
      <c r="AF26">
        <v>31.183729999999901</v>
      </c>
    </row>
    <row r="27" spans="2:32" ht="63" x14ac:dyDescent="0.25">
      <c r="B27" s="8"/>
      <c r="C27" s="8"/>
      <c r="D27" s="8"/>
      <c r="E27" s="12" t="s">
        <v>34</v>
      </c>
      <c r="F27" s="12" t="s">
        <v>12</v>
      </c>
      <c r="G27" s="72" t="s">
        <v>8</v>
      </c>
      <c r="H27" s="12" t="s">
        <v>16</v>
      </c>
      <c r="I27" s="13" t="s">
        <v>25</v>
      </c>
      <c r="J27" s="14" t="s">
        <v>26</v>
      </c>
      <c r="K27" s="12"/>
      <c r="L27" s="12" t="s">
        <v>20</v>
      </c>
      <c r="M27" s="13" t="s">
        <v>9</v>
      </c>
      <c r="N27" s="13"/>
      <c r="O27" s="13"/>
      <c r="P27" s="13" t="s">
        <v>23</v>
      </c>
      <c r="U27" t="s">
        <v>52</v>
      </c>
      <c r="V27" t="s">
        <v>55</v>
      </c>
      <c r="W27" t="s">
        <v>29</v>
      </c>
      <c r="X27" t="s">
        <v>54</v>
      </c>
      <c r="Y27">
        <v>3.9948373775152599</v>
      </c>
      <c r="Z27">
        <v>4.3709607005331801</v>
      </c>
      <c r="AA27" t="s">
        <v>74</v>
      </c>
      <c r="AB27" t="s">
        <v>53</v>
      </c>
      <c r="AC27" t="s">
        <v>2</v>
      </c>
      <c r="AD27" t="s">
        <v>75</v>
      </c>
      <c r="AE27">
        <v>7.6417099999999998</v>
      </c>
      <c r="AF27">
        <v>31.183729999999901</v>
      </c>
    </row>
    <row r="28" spans="2:32" x14ac:dyDescent="0.25">
      <c r="B28" s="1" t="s">
        <v>28</v>
      </c>
      <c r="C28" s="5" t="s">
        <v>4</v>
      </c>
      <c r="D28" s="10" t="s">
        <v>6</v>
      </c>
      <c r="E28" s="15">
        <f>(E6-E$26)/(E$25-E$26)</f>
        <v>0.3657142384538481</v>
      </c>
      <c r="F28" s="15">
        <f t="shared" ref="F28" si="24">(F6-F$26)/(F$25-F$26)</f>
        <v>0.72193549686074865</v>
      </c>
      <c r="G28" s="71">
        <f t="shared" ref="G28:H31" si="25">(G6-G$26)/(G$25-G$26)</f>
        <v>0.49138944879596219</v>
      </c>
      <c r="H28" s="15">
        <f t="shared" si="25"/>
        <v>0.2819573962613085</v>
      </c>
      <c r="I28" s="15" t="e">
        <f>(#REF!-I$26)/(I$25-I$26)</f>
        <v>#REF!</v>
      </c>
      <c r="J28" s="15">
        <f t="shared" ref="J28:J31" si="26">(J6-J$26)/(J$25-J$26)</f>
        <v>0.17391304347826131</v>
      </c>
      <c r="K28" s="15"/>
      <c r="L28" s="15">
        <f t="shared" ref="L28:P31" si="27">(L6-L$26)/(L$25-L$26)</f>
        <v>0.63474379080131549</v>
      </c>
      <c r="M28" s="15">
        <f t="shared" si="27"/>
        <v>0.46320961384356973</v>
      </c>
      <c r="N28" s="15"/>
      <c r="O28" s="15"/>
      <c r="P28" s="15">
        <f t="shared" si="27"/>
        <v>0.25501884048894019</v>
      </c>
      <c r="U28" t="s">
        <v>52</v>
      </c>
      <c r="V28" t="s">
        <v>55</v>
      </c>
      <c r="W28" t="s">
        <v>30</v>
      </c>
      <c r="X28" t="s">
        <v>54</v>
      </c>
      <c r="Y28">
        <v>4.2020665461622402</v>
      </c>
      <c r="Z28">
        <v>4.3709607005331801</v>
      </c>
      <c r="AA28" t="s">
        <v>74</v>
      </c>
      <c r="AB28" t="s">
        <v>53</v>
      </c>
      <c r="AC28" t="s">
        <v>3</v>
      </c>
      <c r="AD28" t="s">
        <v>75</v>
      </c>
      <c r="AE28">
        <v>6.7454999999999998</v>
      </c>
      <c r="AF28">
        <v>31.183729999999901</v>
      </c>
    </row>
    <row r="29" spans="2:32" x14ac:dyDescent="0.25">
      <c r="B29" s="2" t="s">
        <v>2</v>
      </c>
      <c r="C29" s="5" t="s">
        <v>4</v>
      </c>
      <c r="D29" s="10" t="s">
        <v>6</v>
      </c>
      <c r="E29" s="15">
        <f>(E7-E$26)/(E$25-E$26)</f>
        <v>0</v>
      </c>
      <c r="F29" s="15">
        <f>(F7-F$26)/(F$25-F$26)</f>
        <v>3.3293092976198028E-2</v>
      </c>
      <c r="G29" s="71">
        <f t="shared" si="25"/>
        <v>0.31598980681006067</v>
      </c>
      <c r="H29" s="15">
        <f t="shared" si="25"/>
        <v>0.17172037546152408</v>
      </c>
      <c r="I29" s="15" t="e">
        <f>(#REF!-I$26)/(I$25-I$26)</f>
        <v>#REF!</v>
      </c>
      <c r="J29" s="15">
        <f t="shared" si="26"/>
        <v>8.695652173913071E-2</v>
      </c>
      <c r="K29" s="15"/>
      <c r="L29" s="15">
        <f t="shared" si="27"/>
        <v>0.6274841360411445</v>
      </c>
      <c r="M29" s="15">
        <f t="shared" si="27"/>
        <v>0.36269711291864432</v>
      </c>
      <c r="N29" s="15"/>
      <c r="O29" s="15"/>
      <c r="P29" s="15">
        <f t="shared" si="27"/>
        <v>0.20350224884003368</v>
      </c>
      <c r="U29" t="s">
        <v>52</v>
      </c>
      <c r="V29" t="s">
        <v>55</v>
      </c>
      <c r="W29" t="s">
        <v>31</v>
      </c>
      <c r="X29" t="s">
        <v>54</v>
      </c>
      <c r="Y29">
        <v>2.9798330760779201</v>
      </c>
      <c r="Z29">
        <v>4.3709607005331801</v>
      </c>
      <c r="AA29" t="s">
        <v>74</v>
      </c>
      <c r="AB29" t="s">
        <v>53</v>
      </c>
      <c r="AC29" t="s">
        <v>31</v>
      </c>
      <c r="AD29" t="s">
        <v>75</v>
      </c>
      <c r="AE29">
        <v>4.6241199999999996</v>
      </c>
      <c r="AF29">
        <v>31.183729999999901</v>
      </c>
    </row>
    <row r="30" spans="2:32" x14ac:dyDescent="0.25">
      <c r="B30" s="3" t="s">
        <v>3</v>
      </c>
      <c r="C30" s="5" t="s">
        <v>4</v>
      </c>
      <c r="D30" s="10" t="s">
        <v>6</v>
      </c>
      <c r="E30" s="15">
        <f>(E8-E$26)/(E$25-E$26)</f>
        <v>0.32926088000263959</v>
      </c>
      <c r="F30" s="15">
        <f>(F8-F$26)/(F$25-F$26)</f>
        <v>0</v>
      </c>
      <c r="G30" s="71">
        <f t="shared" si="25"/>
        <v>0.14682851270429892</v>
      </c>
      <c r="H30" s="15">
        <f t="shared" si="25"/>
        <v>7.3067228348610166E-2</v>
      </c>
      <c r="I30" s="15" t="e">
        <f>(#REF!-I$26)/(I$25-I$26)</f>
        <v>#REF!</v>
      </c>
      <c r="J30" s="15">
        <f t="shared" si="26"/>
        <v>0</v>
      </c>
      <c r="K30" s="15"/>
      <c r="L30" s="15">
        <f t="shared" si="27"/>
        <v>0.62413293180382268</v>
      </c>
      <c r="M30" s="15">
        <f t="shared" si="27"/>
        <v>0.28692880455409636</v>
      </c>
      <c r="N30" s="15"/>
      <c r="O30" s="15"/>
      <c r="P30" s="15">
        <f t="shared" si="27"/>
        <v>0.142915392154705</v>
      </c>
      <c r="U30" t="s">
        <v>52</v>
      </c>
      <c r="V30" t="s">
        <v>56</v>
      </c>
      <c r="W30" t="s">
        <v>28</v>
      </c>
      <c r="X30" t="s">
        <v>54</v>
      </c>
      <c r="Y30">
        <v>3.8470390262388401</v>
      </c>
      <c r="Z30">
        <v>4.3709607005331801</v>
      </c>
      <c r="AA30" t="s">
        <v>74</v>
      </c>
      <c r="AB30" t="s">
        <v>55</v>
      </c>
      <c r="AC30" t="s">
        <v>28</v>
      </c>
      <c r="AD30" t="s">
        <v>75</v>
      </c>
      <c r="AE30">
        <v>31.183729999999901</v>
      </c>
      <c r="AF30">
        <v>31.183729999999901</v>
      </c>
    </row>
    <row r="31" spans="2:32" x14ac:dyDescent="0.25">
      <c r="B31" s="4" t="s">
        <v>31</v>
      </c>
      <c r="C31" s="5" t="s">
        <v>4</v>
      </c>
      <c r="D31" s="10" t="s">
        <v>6</v>
      </c>
      <c r="E31" s="15">
        <f>(E9-E$26)/(E$25-E$26)</f>
        <v>0.53084289596041623</v>
      </c>
      <c r="F31" s="15">
        <f>(F9-F$26)/(F$25-F$26)</f>
        <v>0.68756816252294473</v>
      </c>
      <c r="G31" s="71">
        <f t="shared" si="25"/>
        <v>0</v>
      </c>
      <c r="H31" s="15">
        <f t="shared" si="25"/>
        <v>0</v>
      </c>
      <c r="I31" s="15" t="e">
        <f>(#REF!-I$26)/(I$25-I$26)</f>
        <v>#REF!</v>
      </c>
      <c r="J31" s="15">
        <f t="shared" si="26"/>
        <v>4.3478260869565355E-2</v>
      </c>
      <c r="K31" s="15"/>
      <c r="L31" s="15">
        <f t="shared" si="27"/>
        <v>0.56197304520110047</v>
      </c>
      <c r="M31" s="15">
        <f t="shared" si="27"/>
        <v>0.23183170472611161</v>
      </c>
      <c r="N31" s="15"/>
      <c r="O31" s="15"/>
      <c r="P31" s="15">
        <f t="shared" si="27"/>
        <v>0</v>
      </c>
      <c r="U31" t="s">
        <v>52</v>
      </c>
      <c r="V31" t="s">
        <v>56</v>
      </c>
      <c r="W31" t="s">
        <v>29</v>
      </c>
      <c r="X31" t="s">
        <v>54</v>
      </c>
      <c r="Y31">
        <v>4.0282469663227802</v>
      </c>
      <c r="Z31">
        <v>4.3709607005331801</v>
      </c>
      <c r="AA31" t="s">
        <v>74</v>
      </c>
      <c r="AB31" t="s">
        <v>55</v>
      </c>
      <c r="AC31" t="s">
        <v>2</v>
      </c>
      <c r="AD31" t="s">
        <v>75</v>
      </c>
      <c r="AE31">
        <v>23.983080000000001</v>
      </c>
      <c r="AF31">
        <v>31.183729999999901</v>
      </c>
    </row>
    <row r="32" spans="2:32" x14ac:dyDescent="0.25">
      <c r="B32" s="1" t="s">
        <v>28</v>
      </c>
      <c r="C32" s="5" t="s">
        <v>4</v>
      </c>
      <c r="D32" s="11" t="s">
        <v>5</v>
      </c>
      <c r="E32" s="15">
        <f t="shared" ref="E32:J35" si="28">(E11-E$26)/(E$25-E$26)</f>
        <v>1</v>
      </c>
      <c r="F32" s="15">
        <f t="shared" si="28"/>
        <v>0.7223587336955245</v>
      </c>
      <c r="G32" s="71" t="e">
        <f>(#REF!-G$26)/(G$25-G$26)</f>
        <v>#REF!</v>
      </c>
      <c r="H32" s="15">
        <f>(H11-H$26)/(H$25-H$26)</f>
        <v>0.52502607371667709</v>
      </c>
      <c r="I32" s="15" t="e">
        <f>(#REF!-I$26)/(I$25-I$26)</f>
        <v>#REF!</v>
      </c>
      <c r="J32" s="15">
        <f t="shared" si="28"/>
        <v>1</v>
      </c>
      <c r="K32" s="15"/>
      <c r="L32" s="15">
        <f t="shared" ref="L32:P35" si="29">(L11-L$26)/(L$25-L$26)</f>
        <v>1.524794415923948E-2</v>
      </c>
      <c r="M32" s="15">
        <f t="shared" si="29"/>
        <v>0.25296956595777947</v>
      </c>
      <c r="N32" s="15"/>
      <c r="O32" s="15"/>
      <c r="P32" s="15">
        <f t="shared" si="29"/>
        <v>0.23042485048641795</v>
      </c>
      <c r="U32" t="s">
        <v>52</v>
      </c>
      <c r="V32" t="s">
        <v>56</v>
      </c>
      <c r="W32" t="s">
        <v>30</v>
      </c>
      <c r="X32" t="s">
        <v>54</v>
      </c>
      <c r="Y32">
        <v>4.3709607005331801</v>
      </c>
      <c r="Z32">
        <v>4.3709607005331801</v>
      </c>
      <c r="AA32" t="s">
        <v>74</v>
      </c>
      <c r="AB32" t="s">
        <v>55</v>
      </c>
      <c r="AC32" t="s">
        <v>3</v>
      </c>
      <c r="AD32" t="s">
        <v>75</v>
      </c>
      <c r="AE32">
        <v>19.807009999999998</v>
      </c>
      <c r="AF32">
        <v>31.183729999999901</v>
      </c>
    </row>
    <row r="33" spans="2:32" x14ac:dyDescent="0.25">
      <c r="B33" s="2" t="s">
        <v>2</v>
      </c>
      <c r="C33" s="5" t="s">
        <v>4</v>
      </c>
      <c r="D33" s="11" t="s">
        <v>5</v>
      </c>
      <c r="E33" s="15">
        <f t="shared" si="28"/>
        <v>0.41349491436816854</v>
      </c>
      <c r="F33" s="15">
        <f t="shared" si="28"/>
        <v>3.3613981161137042E-2</v>
      </c>
      <c r="G33" s="71">
        <f>(G12-G$26)/(G$25-G$26)</f>
        <v>0.84621937843877049</v>
      </c>
      <c r="H33" s="15">
        <f>(H12-H$26)/(H$25-H$26)</f>
        <v>0.27713615684642118</v>
      </c>
      <c r="I33" s="15" t="e">
        <f>(#REF!-I$26)/(I$25-I$26)</f>
        <v>#REF!</v>
      </c>
      <c r="J33" s="15">
        <f t="shared" si="28"/>
        <v>0.76086956521739091</v>
      </c>
      <c r="K33" s="15"/>
      <c r="L33" s="15">
        <f t="shared" si="29"/>
        <v>0</v>
      </c>
      <c r="M33" s="15">
        <f t="shared" si="29"/>
        <v>0.16715565999455262</v>
      </c>
      <c r="N33" s="15"/>
      <c r="O33" s="15"/>
      <c r="P33" s="15">
        <f t="shared" si="29"/>
        <v>0.21023459201793149</v>
      </c>
      <c r="U33" t="s">
        <v>52</v>
      </c>
      <c r="V33" t="s">
        <v>56</v>
      </c>
      <c r="W33" t="s">
        <v>31</v>
      </c>
      <c r="X33" t="s">
        <v>54</v>
      </c>
      <c r="Y33">
        <v>3.4558746210921698</v>
      </c>
      <c r="Z33">
        <v>4.3709607005331801</v>
      </c>
      <c r="AA33" t="s">
        <v>74</v>
      </c>
      <c r="AB33" t="s">
        <v>55</v>
      </c>
      <c r="AC33" t="s">
        <v>31</v>
      </c>
      <c r="AD33" t="s">
        <v>75</v>
      </c>
      <c r="AE33">
        <v>8.4142700000000001</v>
      </c>
      <c r="AF33">
        <v>31.183729999999901</v>
      </c>
    </row>
    <row r="34" spans="2:32" x14ac:dyDescent="0.25">
      <c r="B34" s="3" t="s">
        <v>3</v>
      </c>
      <c r="C34" s="5" t="s">
        <v>4</v>
      </c>
      <c r="D34" s="11" t="s">
        <v>5</v>
      </c>
      <c r="E34" s="15">
        <f t="shared" si="28"/>
        <v>0.32926088000263959</v>
      </c>
      <c r="F34" s="15">
        <f t="shared" si="28"/>
        <v>5.1593786598027568E-3</v>
      </c>
      <c r="G34" s="71">
        <f>(G13-G$26)/(G$25-G$26)</f>
        <v>0.61457798804392694</v>
      </c>
      <c r="H34" s="15">
        <f>(H13-H$26)/(H$25-H$26)</f>
        <v>0.24712495178148683</v>
      </c>
      <c r="I34" s="15" t="e">
        <f>(#REF!-I$26)/(I$25-I$26)</f>
        <v>#REF!</v>
      </c>
      <c r="J34" s="15">
        <f t="shared" si="28"/>
        <v>0.7173913043478255</v>
      </c>
      <c r="K34" s="15"/>
      <c r="L34" s="15">
        <f t="shared" si="29"/>
        <v>1.4916171895962586E-2</v>
      </c>
      <c r="M34" s="15">
        <f t="shared" si="29"/>
        <v>0.11975839334319856</v>
      </c>
      <c r="N34" s="15"/>
      <c r="O34" s="15"/>
      <c r="P34" s="15">
        <f t="shared" si="29"/>
        <v>0.18729337671329288</v>
      </c>
      <c r="AA34" t="s">
        <v>74</v>
      </c>
      <c r="AB34" t="s">
        <v>56</v>
      </c>
      <c r="AC34" t="s">
        <v>28</v>
      </c>
      <c r="AD34" t="s">
        <v>75</v>
      </c>
      <c r="AE34">
        <v>20.016030000000001</v>
      </c>
      <c r="AF34">
        <v>31.183729999999901</v>
      </c>
    </row>
    <row r="35" spans="2:32" x14ac:dyDescent="0.25">
      <c r="B35" s="4" t="s">
        <v>31</v>
      </c>
      <c r="C35" s="5" t="s">
        <v>4</v>
      </c>
      <c r="D35" s="11" t="s">
        <v>5</v>
      </c>
      <c r="E35" s="15">
        <f t="shared" si="28"/>
        <v>0.86621053747613108</v>
      </c>
      <c r="F35" s="15">
        <f t="shared" si="28"/>
        <v>0.99943792134925713</v>
      </c>
      <c r="G35" s="71">
        <f>(G14-G$26)/(G$25-G$26)</f>
        <v>0.32720724152031455</v>
      </c>
      <c r="H35" s="15">
        <f>(H14-H$26)/(H$25-H$26)</f>
        <v>0.13898893168175985</v>
      </c>
      <c r="I35" s="15" t="e">
        <f>(#REF!-I$26)/(I$25-I$26)</f>
        <v>#REF!</v>
      </c>
      <c r="J35" s="15">
        <f t="shared" si="28"/>
        <v>0.32608695652173775</v>
      </c>
      <c r="K35" s="15"/>
      <c r="L35" s="15">
        <f t="shared" si="29"/>
        <v>7.4720171051196249E-3</v>
      </c>
      <c r="M35" s="15">
        <f t="shared" si="29"/>
        <v>0</v>
      </c>
      <c r="N35" s="15"/>
      <c r="O35" s="15"/>
      <c r="P35" s="15">
        <f t="shared" si="29"/>
        <v>0.1474238636036643</v>
      </c>
      <c r="AA35" t="s">
        <v>74</v>
      </c>
      <c r="AB35" t="s">
        <v>56</v>
      </c>
      <c r="AC35" t="s">
        <v>2</v>
      </c>
      <c r="AD35" t="s">
        <v>75</v>
      </c>
      <c r="AE35">
        <v>17.286619999999999</v>
      </c>
      <c r="AF35">
        <v>31.183729999999901</v>
      </c>
    </row>
    <row r="36" spans="2:32" x14ac:dyDescent="0.25">
      <c r="B36" s="1" t="s">
        <v>28</v>
      </c>
      <c r="C36" s="6" t="s">
        <v>7</v>
      </c>
      <c r="D36" s="10" t="s">
        <v>6</v>
      </c>
      <c r="E36" s="15">
        <f t="shared" ref="E36:J39" si="30">(E16-E$26)/(E$25-E$26)</f>
        <v>0.84161787960185197</v>
      </c>
      <c r="F36" s="15">
        <f t="shared" si="30"/>
        <v>0.72227358297455369</v>
      </c>
      <c r="G36" s="71" t="e">
        <f>(#REF!-G$26)/(G$25-G$26)</f>
        <v>#REF!</v>
      </c>
      <c r="H36" s="15">
        <f>(H16-H$26)/(H$25-H$26)</f>
        <v>1</v>
      </c>
      <c r="I36" s="15" t="e">
        <f>(#REF!-I$26)/(I$25-I$26)</f>
        <v>#REF!</v>
      </c>
      <c r="J36" s="15">
        <f t="shared" si="30"/>
        <v>0.82608695652174091</v>
      </c>
      <c r="K36" s="15"/>
      <c r="L36" s="15">
        <f t="shared" ref="L36:P39" si="31">(L16-L$26)/(L$25-L$26)</f>
        <v>1</v>
      </c>
      <c r="M36" s="15">
        <f t="shared" si="31"/>
        <v>1</v>
      </c>
      <c r="N36" s="15"/>
      <c r="O36" s="15"/>
      <c r="P36" s="15" t="e">
        <f>(#REF!-P$26)/(P$25-P$26)</f>
        <v>#REF!</v>
      </c>
      <c r="U36" t="s">
        <v>106</v>
      </c>
      <c r="V36" t="s">
        <v>53</v>
      </c>
      <c r="W36" t="s">
        <v>28</v>
      </c>
      <c r="X36" t="s">
        <v>77</v>
      </c>
      <c r="Y36">
        <v>23.393567047504899</v>
      </c>
      <c r="Z36">
        <v>46.828214375708903</v>
      </c>
      <c r="AA36" t="s">
        <v>74</v>
      </c>
      <c r="AB36" t="s">
        <v>56</v>
      </c>
      <c r="AC36" t="s">
        <v>3</v>
      </c>
      <c r="AD36" t="s">
        <v>75</v>
      </c>
      <c r="AE36">
        <v>15.011109999999899</v>
      </c>
      <c r="AF36">
        <v>31.183729999999901</v>
      </c>
    </row>
    <row r="37" spans="2:32" x14ac:dyDescent="0.25">
      <c r="B37" s="2" t="s">
        <v>2</v>
      </c>
      <c r="C37" s="6" t="s">
        <v>7</v>
      </c>
      <c r="D37" s="10" t="s">
        <v>6</v>
      </c>
      <c r="E37" s="15">
        <f t="shared" si="30"/>
        <v>0.2761324614222051</v>
      </c>
      <c r="F37" s="15">
        <f t="shared" si="30"/>
        <v>3.3527991516806639E-2</v>
      </c>
      <c r="G37" s="71">
        <f>(G17-G$26)/(G$25-G$26)</f>
        <v>0.78532880866683008</v>
      </c>
      <c r="H37" s="15">
        <f>(H17-H$26)/(H$25-H$26)</f>
        <v>0.81788810038432336</v>
      </c>
      <c r="I37" s="15" t="e">
        <f>(#REF!-I$26)/(I$25-I$26)</f>
        <v>#REF!</v>
      </c>
      <c r="J37" s="15">
        <f t="shared" si="30"/>
        <v>0.65217391304347971</v>
      </c>
      <c r="K37" s="15"/>
      <c r="L37" s="15">
        <f t="shared" si="31"/>
        <v>0.96710584541988054</v>
      </c>
      <c r="M37" s="15">
        <f t="shared" si="31"/>
        <v>0.90127392056902123</v>
      </c>
      <c r="N37" s="15"/>
      <c r="O37" s="15"/>
      <c r="P37" s="15">
        <f t="shared" si="31"/>
        <v>0.85193838669214883</v>
      </c>
      <c r="U37" t="s">
        <v>108</v>
      </c>
      <c r="V37" t="s">
        <v>53</v>
      </c>
      <c r="W37" t="s">
        <v>28</v>
      </c>
      <c r="X37" t="s">
        <v>107</v>
      </c>
      <c r="Y37">
        <v>6000.7507500000002</v>
      </c>
      <c r="Z37">
        <v>6996.5315000000001</v>
      </c>
      <c r="AA37" t="s">
        <v>74</v>
      </c>
      <c r="AB37" t="s">
        <v>56</v>
      </c>
      <c r="AC37" t="s">
        <v>31</v>
      </c>
      <c r="AD37" t="s">
        <v>75</v>
      </c>
      <c r="AE37">
        <v>8.2168899999999994</v>
      </c>
      <c r="AF37">
        <v>31.183729999999901</v>
      </c>
    </row>
    <row r="38" spans="2:32" x14ac:dyDescent="0.25">
      <c r="B38" s="3" t="s">
        <v>3</v>
      </c>
      <c r="C38" s="6" t="s">
        <v>7</v>
      </c>
      <c r="D38" s="10" t="s">
        <v>6</v>
      </c>
      <c r="E38" s="15">
        <f t="shared" si="30"/>
        <v>0.32926088000263959</v>
      </c>
      <c r="F38" s="15">
        <f t="shared" si="30"/>
        <v>5.1535061962875769E-3</v>
      </c>
      <c r="G38" s="71">
        <f>(G18-G$26)/(G$25-G$26)</f>
        <v>0.61221574141063784</v>
      </c>
      <c r="H38" s="15">
        <f>(H18-H$26)/(H$25-H$26)</f>
        <v>0.6428192678133019</v>
      </c>
      <c r="I38" s="15" t="e">
        <f>(#REF!-I$26)/(I$25-I$26)</f>
        <v>#REF!</v>
      </c>
      <c r="J38" s="15">
        <f t="shared" si="30"/>
        <v>0.56521739130434923</v>
      </c>
      <c r="K38" s="15"/>
      <c r="L38" s="15">
        <f t="shared" si="31"/>
        <v>0.96081528409492689</v>
      </c>
      <c r="M38" s="15">
        <f t="shared" si="31"/>
        <v>0.84207808898139236</v>
      </c>
      <c r="N38" s="15"/>
      <c r="O38" s="15"/>
      <c r="P38" s="15">
        <f t="shared" si="31"/>
        <v>0.71535605646391132</v>
      </c>
      <c r="U38" t="s">
        <v>109</v>
      </c>
      <c r="V38" t="s">
        <v>53</v>
      </c>
      <c r="W38" t="s">
        <v>28</v>
      </c>
      <c r="X38" t="s">
        <v>107</v>
      </c>
      <c r="Y38">
        <v>1637.0329999999999</v>
      </c>
      <c r="Z38">
        <v>1793.5852500000001</v>
      </c>
      <c r="AA38" t="s">
        <v>76</v>
      </c>
      <c r="AB38" t="s">
        <v>53</v>
      </c>
      <c r="AC38" t="s">
        <v>28</v>
      </c>
      <c r="AD38" t="s">
        <v>77</v>
      </c>
      <c r="AE38">
        <v>24.1826544184493</v>
      </c>
      <c r="AF38">
        <v>48.780281180963399</v>
      </c>
    </row>
    <row r="39" spans="2:32" x14ac:dyDescent="0.25">
      <c r="B39" s="4" t="s">
        <v>31</v>
      </c>
      <c r="C39" s="6" t="s">
        <v>7</v>
      </c>
      <c r="D39" s="10" t="s">
        <v>6</v>
      </c>
      <c r="E39" s="15">
        <f t="shared" si="30"/>
        <v>0.88362828096318513</v>
      </c>
      <c r="F39" s="15">
        <f t="shared" si="30"/>
        <v>1</v>
      </c>
      <c r="G39" s="71">
        <f>(G19-G$26)/(G$25-G$26)</f>
        <v>0.38749944021984445</v>
      </c>
      <c r="H39" s="15">
        <f>(H19-H$26)/(H$25-H$26)</f>
        <v>0.20469184030435722</v>
      </c>
      <c r="I39" s="15" t="e">
        <f>(#REF!-I$26)/(I$25-I$26)</f>
        <v>#REF!</v>
      </c>
      <c r="J39" s="15">
        <f t="shared" si="30"/>
        <v>0.32608695652173775</v>
      </c>
      <c r="K39" s="15"/>
      <c r="L39" s="15">
        <f t="shared" si="31"/>
        <v>0.87788579822720758</v>
      </c>
      <c r="M39" s="15">
        <f t="shared" si="31"/>
        <v>0.66718502553401604</v>
      </c>
      <c r="N39" s="15"/>
      <c r="O39" s="15"/>
      <c r="P39" s="15">
        <f t="shared" si="31"/>
        <v>0.4757176905927909</v>
      </c>
      <c r="U39" t="s">
        <v>106</v>
      </c>
      <c r="V39" t="s">
        <v>53</v>
      </c>
      <c r="W39" t="s">
        <v>2</v>
      </c>
      <c r="X39" t="s">
        <v>77</v>
      </c>
      <c r="Y39">
        <v>22.6064971801311</v>
      </c>
      <c r="Z39">
        <v>46.828214375708903</v>
      </c>
      <c r="AA39" t="s">
        <v>76</v>
      </c>
      <c r="AB39" t="s">
        <v>53</v>
      </c>
      <c r="AC39" t="s">
        <v>2</v>
      </c>
      <c r="AD39" t="s">
        <v>77</v>
      </c>
      <c r="AE39">
        <v>23.3440195270225</v>
      </c>
      <c r="AF39">
        <v>48.780281180963399</v>
      </c>
    </row>
    <row r="40" spans="2:32" x14ac:dyDescent="0.25">
      <c r="B40" s="1" t="s">
        <v>28</v>
      </c>
      <c r="C40" s="6" t="s">
        <v>7</v>
      </c>
      <c r="D40" s="11" t="s">
        <v>5</v>
      </c>
      <c r="U40" t="s">
        <v>108</v>
      </c>
      <c r="V40" t="s">
        <v>53</v>
      </c>
      <c r="W40" t="s">
        <v>2</v>
      </c>
      <c r="X40" t="s">
        <v>107</v>
      </c>
      <c r="Y40">
        <v>5797.1814999999997</v>
      </c>
      <c r="Z40">
        <v>6996.5315000000001</v>
      </c>
      <c r="AA40" t="s">
        <v>76</v>
      </c>
      <c r="AB40" t="s">
        <v>53</v>
      </c>
      <c r="AC40" t="s">
        <v>3</v>
      </c>
      <c r="AD40" t="s">
        <v>77</v>
      </c>
      <c r="AE40">
        <v>22.1697139474051</v>
      </c>
      <c r="AF40">
        <v>48.780281180963399</v>
      </c>
    </row>
    <row r="41" spans="2:32" x14ac:dyDescent="0.25">
      <c r="B41" s="2" t="s">
        <v>2</v>
      </c>
      <c r="C41" s="6" t="s">
        <v>7</v>
      </c>
      <c r="D41" s="11" t="s">
        <v>5</v>
      </c>
      <c r="E41" s="9"/>
      <c r="F41" s="9"/>
      <c r="G41" s="70"/>
      <c r="H41" s="9"/>
      <c r="I41" s="9"/>
      <c r="J41" s="9"/>
      <c r="K41" s="9"/>
      <c r="L41" s="9"/>
      <c r="M41" s="9"/>
      <c r="N41" s="9"/>
      <c r="O41" s="9"/>
      <c r="P41" s="9"/>
      <c r="U41" t="s">
        <v>109</v>
      </c>
      <c r="V41" t="s">
        <v>53</v>
      </c>
      <c r="W41" t="s">
        <v>2</v>
      </c>
      <c r="X41" t="s">
        <v>107</v>
      </c>
      <c r="Y41">
        <v>1655.5242499999999</v>
      </c>
      <c r="Z41">
        <v>1793.5852500000001</v>
      </c>
      <c r="AA41" t="s">
        <v>76</v>
      </c>
      <c r="AB41" t="s">
        <v>53</v>
      </c>
      <c r="AC41" t="s">
        <v>31</v>
      </c>
      <c r="AD41" t="s">
        <v>77</v>
      </c>
      <c r="AE41">
        <v>23.816596074909999</v>
      </c>
      <c r="AF41">
        <v>48.780281180963399</v>
      </c>
    </row>
    <row r="42" spans="2:32" x14ac:dyDescent="0.25">
      <c r="B42" s="3" t="s">
        <v>3</v>
      </c>
      <c r="C42" s="6" t="s">
        <v>7</v>
      </c>
      <c r="D42" s="11" t="s">
        <v>5</v>
      </c>
      <c r="E42" s="9"/>
      <c r="F42" s="9"/>
      <c r="G42" s="70"/>
      <c r="H42" s="9"/>
      <c r="I42" s="9"/>
      <c r="J42" s="9"/>
      <c r="K42" s="9"/>
      <c r="L42" s="9"/>
      <c r="M42" s="9"/>
      <c r="N42" s="9"/>
      <c r="O42" s="9"/>
      <c r="P42" s="9"/>
      <c r="U42" t="s">
        <v>106</v>
      </c>
      <c r="V42" t="s">
        <v>53</v>
      </c>
      <c r="W42" t="s">
        <v>3</v>
      </c>
      <c r="X42" t="s">
        <v>77</v>
      </c>
      <c r="Y42">
        <v>21.457537719179602</v>
      </c>
      <c r="Z42">
        <v>46.828214375708903</v>
      </c>
      <c r="AA42" t="s">
        <v>76</v>
      </c>
      <c r="AB42" t="s">
        <v>55</v>
      </c>
      <c r="AC42" t="s">
        <v>28</v>
      </c>
      <c r="AD42" t="s">
        <v>77</v>
      </c>
      <c r="AE42">
        <v>48.780281180963399</v>
      </c>
      <c r="AF42">
        <v>48.780281180963399</v>
      </c>
    </row>
    <row r="43" spans="2:32" x14ac:dyDescent="0.25">
      <c r="B43" s="4" t="s">
        <v>31</v>
      </c>
      <c r="C43" s="6" t="s">
        <v>7</v>
      </c>
      <c r="D43" s="11" t="s">
        <v>5</v>
      </c>
      <c r="E43" s="9"/>
      <c r="F43" s="9"/>
      <c r="G43" s="70"/>
      <c r="H43" s="9"/>
      <c r="I43" s="9"/>
      <c r="J43" s="9"/>
      <c r="K43" s="9"/>
      <c r="L43" s="9"/>
      <c r="M43" s="9"/>
      <c r="N43" s="9"/>
      <c r="O43" s="9"/>
      <c r="P43" s="9"/>
      <c r="U43" t="s">
        <v>108</v>
      </c>
      <c r="V43" t="s">
        <v>53</v>
      </c>
      <c r="W43" t="s">
        <v>3</v>
      </c>
      <c r="X43" t="s">
        <v>107</v>
      </c>
      <c r="Y43">
        <v>5818.027</v>
      </c>
      <c r="Z43">
        <v>6996.5315000000001</v>
      </c>
      <c r="AA43" t="s">
        <v>76</v>
      </c>
      <c r="AB43" t="s">
        <v>55</v>
      </c>
      <c r="AC43" t="s">
        <v>2</v>
      </c>
      <c r="AD43" t="s">
        <v>77</v>
      </c>
      <c r="AE43">
        <v>40.8982850165171</v>
      </c>
      <c r="AF43">
        <v>48.780281180963399</v>
      </c>
    </row>
    <row r="44" spans="2:32" x14ac:dyDescent="0.25">
      <c r="U44" t="s">
        <v>109</v>
      </c>
      <c r="V44" t="s">
        <v>53</v>
      </c>
      <c r="W44" t="s">
        <v>3</v>
      </c>
      <c r="X44" t="s">
        <v>107</v>
      </c>
      <c r="Y44">
        <v>1661.2179999999901</v>
      </c>
      <c r="Z44">
        <v>1793.5852500000001</v>
      </c>
      <c r="AA44" t="s">
        <v>76</v>
      </c>
      <c r="AB44" t="s">
        <v>55</v>
      </c>
      <c r="AC44" t="s">
        <v>3</v>
      </c>
      <c r="AD44" t="s">
        <v>77</v>
      </c>
      <c r="AE44">
        <v>36.2244323180904</v>
      </c>
      <c r="AF44">
        <v>48.780281180963399</v>
      </c>
    </row>
    <row r="45" spans="2:32" x14ac:dyDescent="0.25">
      <c r="U45" t="s">
        <v>106</v>
      </c>
      <c r="V45" t="s">
        <v>53</v>
      </c>
      <c r="W45" t="s">
        <v>31</v>
      </c>
      <c r="X45" t="s">
        <v>77</v>
      </c>
      <c r="Y45">
        <v>23.0309588558864</v>
      </c>
      <c r="Z45">
        <v>46.828214375708903</v>
      </c>
      <c r="AA45" t="s">
        <v>76</v>
      </c>
      <c r="AB45" t="s">
        <v>55</v>
      </c>
      <c r="AC45" t="s">
        <v>31</v>
      </c>
      <c r="AD45" t="s">
        <v>77</v>
      </c>
      <c r="AE45">
        <v>34.773372993787</v>
      </c>
      <c r="AF45">
        <v>48.780281180963399</v>
      </c>
    </row>
    <row r="46" spans="2:32" x14ac:dyDescent="0.25">
      <c r="U46" t="s">
        <v>108</v>
      </c>
      <c r="V46" t="s">
        <v>53</v>
      </c>
      <c r="W46" t="s">
        <v>31</v>
      </c>
      <c r="X46" t="s">
        <v>107</v>
      </c>
      <c r="Y46">
        <v>6090.3897500000003</v>
      </c>
      <c r="Z46">
        <v>6996.5315000000001</v>
      </c>
      <c r="AA46" t="s">
        <v>76</v>
      </c>
      <c r="AB46" t="s">
        <v>56</v>
      </c>
      <c r="AC46" t="s">
        <v>28</v>
      </c>
      <c r="AD46" t="s">
        <v>77</v>
      </c>
      <c r="AE46">
        <v>33.755610738029297</v>
      </c>
      <c r="AF46">
        <v>48.780281180963399</v>
      </c>
    </row>
    <row r="47" spans="2:32" x14ac:dyDescent="0.25">
      <c r="U47" t="s">
        <v>109</v>
      </c>
      <c r="V47" t="s">
        <v>53</v>
      </c>
      <c r="W47" t="s">
        <v>31</v>
      </c>
      <c r="X47" t="s">
        <v>107</v>
      </c>
      <c r="Y47">
        <v>1587.8679999999999</v>
      </c>
      <c r="Z47">
        <v>1793.5852500000001</v>
      </c>
      <c r="AA47" t="s">
        <v>76</v>
      </c>
      <c r="AB47" t="s">
        <v>56</v>
      </c>
      <c r="AC47" t="s">
        <v>2</v>
      </c>
      <c r="AD47" t="s">
        <v>77</v>
      </c>
      <c r="AE47">
        <v>30.984453743464002</v>
      </c>
      <c r="AF47">
        <v>48.780281180963399</v>
      </c>
    </row>
    <row r="48" spans="2:32" x14ac:dyDescent="0.25">
      <c r="U48" t="s">
        <v>106</v>
      </c>
      <c r="V48" t="s">
        <v>55</v>
      </c>
      <c r="W48" t="s">
        <v>28</v>
      </c>
      <c r="X48" t="s">
        <v>77</v>
      </c>
      <c r="Y48">
        <v>46.828214375708903</v>
      </c>
      <c r="Z48">
        <v>46.828214375708903</v>
      </c>
      <c r="AA48" t="s">
        <v>76</v>
      </c>
      <c r="AB48" t="s">
        <v>56</v>
      </c>
      <c r="AC48" t="s">
        <v>3</v>
      </c>
      <c r="AD48" t="s">
        <v>77</v>
      </c>
      <c r="AE48">
        <v>28.718532545729001</v>
      </c>
      <c r="AF48">
        <v>48.780281180963399</v>
      </c>
    </row>
    <row r="49" spans="2:32" x14ac:dyDescent="0.25">
      <c r="U49" t="s">
        <v>108</v>
      </c>
      <c r="V49" t="s">
        <v>55</v>
      </c>
      <c r="W49" t="s">
        <v>28</v>
      </c>
      <c r="X49" t="s">
        <v>107</v>
      </c>
      <c r="Y49">
        <v>6996.5315000000001</v>
      </c>
      <c r="Z49">
        <v>6996.5315000000001</v>
      </c>
      <c r="AA49" t="s">
        <v>76</v>
      </c>
      <c r="AB49" t="s">
        <v>56</v>
      </c>
      <c r="AC49" t="s">
        <v>31</v>
      </c>
      <c r="AD49" t="s">
        <v>77</v>
      </c>
      <c r="AE49">
        <v>31.074157892638301</v>
      </c>
      <c r="AF49">
        <v>48.780281180963399</v>
      </c>
    </row>
    <row r="50" spans="2:32" x14ac:dyDescent="0.25">
      <c r="U50" t="s">
        <v>109</v>
      </c>
      <c r="V50" t="s">
        <v>55</v>
      </c>
      <c r="W50" t="s">
        <v>28</v>
      </c>
      <c r="X50" t="s">
        <v>107</v>
      </c>
      <c r="Y50">
        <v>1793.5852500000001</v>
      </c>
      <c r="Z50">
        <v>1793.5852500000001</v>
      </c>
      <c r="AA50" t="s">
        <v>78</v>
      </c>
      <c r="AB50" t="s">
        <v>53</v>
      </c>
      <c r="AC50" t="s">
        <v>28</v>
      </c>
      <c r="AD50" t="s">
        <v>79</v>
      </c>
      <c r="AE50">
        <v>3.1</v>
      </c>
      <c r="AF50">
        <v>6.8999999999999897</v>
      </c>
    </row>
    <row r="51" spans="2:32" ht="63" x14ac:dyDescent="0.25">
      <c r="E51" s="18" t="s">
        <v>13</v>
      </c>
      <c r="F51" t="s">
        <v>10</v>
      </c>
      <c r="G51" s="69" t="s">
        <v>8</v>
      </c>
      <c r="H51" s="14" t="s">
        <v>26</v>
      </c>
      <c r="K51" s="13"/>
      <c r="U51" t="s">
        <v>106</v>
      </c>
      <c r="V51" t="s">
        <v>55</v>
      </c>
      <c r="W51" t="s">
        <v>2</v>
      </c>
      <c r="X51" t="s">
        <v>77</v>
      </c>
      <c r="Y51">
        <v>39.296568038009802</v>
      </c>
      <c r="Z51">
        <v>46.828214375708903</v>
      </c>
      <c r="AA51" t="s">
        <v>78</v>
      </c>
      <c r="AB51" t="s">
        <v>53</v>
      </c>
      <c r="AC51" t="s">
        <v>2</v>
      </c>
      <c r="AD51" t="s">
        <v>79</v>
      </c>
      <c r="AE51">
        <v>2.7</v>
      </c>
      <c r="AF51">
        <v>6.8999999999999897</v>
      </c>
    </row>
    <row r="52" spans="2:32" x14ac:dyDescent="0.25">
      <c r="B52" s="1" t="s">
        <v>28</v>
      </c>
      <c r="C52" s="5" t="s">
        <v>4</v>
      </c>
      <c r="D52" s="10" t="s">
        <v>6</v>
      </c>
      <c r="E52" s="16">
        <f>F6</f>
        <v>984.60619999999994</v>
      </c>
      <c r="F52" s="15">
        <f>E6</f>
        <v>3.41071463451267</v>
      </c>
      <c r="G52" s="71">
        <f>G6</f>
        <v>4.29301480659608</v>
      </c>
      <c r="H52" s="15">
        <f>J6</f>
        <v>3.1</v>
      </c>
      <c r="K52" s="16"/>
      <c r="U52" t="s">
        <v>108</v>
      </c>
      <c r="V52" t="s">
        <v>55</v>
      </c>
      <c r="W52" t="s">
        <v>2</v>
      </c>
      <c r="X52" t="s">
        <v>107</v>
      </c>
      <c r="Y52">
        <v>6837.4925000000003</v>
      </c>
      <c r="Z52">
        <v>6996.5315000000001</v>
      </c>
      <c r="AA52" t="s">
        <v>78</v>
      </c>
      <c r="AB52" t="s">
        <v>53</v>
      </c>
      <c r="AC52" t="s">
        <v>3</v>
      </c>
      <c r="AD52" t="s">
        <v>79</v>
      </c>
      <c r="AE52">
        <v>2.2999999999999998</v>
      </c>
      <c r="AF52">
        <v>6.8999999999999897</v>
      </c>
    </row>
    <row r="53" spans="2:32" x14ac:dyDescent="0.25">
      <c r="B53" s="2" t="s">
        <v>29</v>
      </c>
      <c r="C53" s="5" t="s">
        <v>4</v>
      </c>
      <c r="D53" s="10" t="s">
        <v>6</v>
      </c>
      <c r="E53" s="16">
        <f>F7</f>
        <v>820.43330000000003</v>
      </c>
      <c r="F53" s="15">
        <f>E7</f>
        <v>2.5341539976309702</v>
      </c>
      <c r="G53" s="71">
        <f>G7</f>
        <v>3.7864530347083898</v>
      </c>
      <c r="H53" s="15">
        <f>J7</f>
        <v>2.7</v>
      </c>
      <c r="K53" s="16"/>
      <c r="U53" t="s">
        <v>109</v>
      </c>
      <c r="V53" t="s">
        <v>55</v>
      </c>
      <c r="W53" t="s">
        <v>2</v>
      </c>
      <c r="X53" t="s">
        <v>107</v>
      </c>
      <c r="Y53">
        <v>1787.6152500000001</v>
      </c>
      <c r="Z53">
        <v>1793.5852500000001</v>
      </c>
      <c r="AA53" t="s">
        <v>78</v>
      </c>
      <c r="AB53" t="s">
        <v>53</v>
      </c>
      <c r="AC53" t="s">
        <v>31</v>
      </c>
      <c r="AD53" t="s">
        <v>79</v>
      </c>
      <c r="AE53">
        <v>2.5</v>
      </c>
      <c r="AF53">
        <v>6.8999999999999897</v>
      </c>
    </row>
    <row r="54" spans="2:32" x14ac:dyDescent="0.25">
      <c r="B54" s="3" t="s">
        <v>30</v>
      </c>
      <c r="C54" s="5" t="s">
        <v>4</v>
      </c>
      <c r="D54" s="10" t="s">
        <v>6</v>
      </c>
      <c r="E54" s="16">
        <f>F8</f>
        <v>812.49620000000004</v>
      </c>
      <c r="F54" s="15">
        <f>E8</f>
        <v>3.3233415553687999</v>
      </c>
      <c r="G54" s="71">
        <f>G8</f>
        <v>3.2979078820112302</v>
      </c>
      <c r="H54" s="15">
        <f>J8</f>
        <v>2.2999999999999998</v>
      </c>
      <c r="K54" s="16"/>
      <c r="U54" t="s">
        <v>106</v>
      </c>
      <c r="V54" t="s">
        <v>55</v>
      </c>
      <c r="W54" t="s">
        <v>3</v>
      </c>
      <c r="X54" t="s">
        <v>77</v>
      </c>
      <c r="Y54">
        <v>34.850182822401997</v>
      </c>
      <c r="Z54">
        <v>46.828214375708903</v>
      </c>
      <c r="AA54" t="s">
        <v>78</v>
      </c>
      <c r="AB54" t="s">
        <v>55</v>
      </c>
      <c r="AC54" t="s">
        <v>28</v>
      </c>
      <c r="AD54" t="s">
        <v>79</v>
      </c>
      <c r="AE54">
        <v>6.8999999999999897</v>
      </c>
      <c r="AF54">
        <v>6.8999999999999897</v>
      </c>
    </row>
    <row r="55" spans="2:32" x14ac:dyDescent="0.25">
      <c r="B55" s="4" t="s">
        <v>31</v>
      </c>
      <c r="C55" s="5" t="s">
        <v>4</v>
      </c>
      <c r="D55" s="10" t="s">
        <v>6</v>
      </c>
      <c r="E55" s="16">
        <f>F9</f>
        <v>976.41300000000001</v>
      </c>
      <c r="F55" s="15">
        <f>E9</f>
        <v>3.8065025639171299</v>
      </c>
      <c r="G55" s="71">
        <f>G9</f>
        <v>2.8738607704150598</v>
      </c>
      <c r="H55" s="15">
        <f>J9</f>
        <v>2.5</v>
      </c>
      <c r="K55" s="16"/>
      <c r="U55" t="s">
        <v>108</v>
      </c>
      <c r="V55" t="s">
        <v>55</v>
      </c>
      <c r="W55" t="s">
        <v>3</v>
      </c>
      <c r="X55" t="s">
        <v>107</v>
      </c>
      <c r="Y55">
        <v>6746.4674999999997</v>
      </c>
      <c r="Z55">
        <v>6996.5315000000001</v>
      </c>
      <c r="AA55" t="s">
        <v>78</v>
      </c>
      <c r="AB55" t="s">
        <v>55</v>
      </c>
      <c r="AC55" t="s">
        <v>2</v>
      </c>
      <c r="AD55" t="s">
        <v>79</v>
      </c>
      <c r="AE55">
        <v>5.7999999999999901</v>
      </c>
      <c r="AF55">
        <v>6.8999999999999897</v>
      </c>
    </row>
    <row r="56" spans="2:32" x14ac:dyDescent="0.25">
      <c r="B56" s="1" t="s">
        <v>28</v>
      </c>
      <c r="C56" s="5" t="s">
        <v>4</v>
      </c>
      <c r="D56" s="11" t="s">
        <v>5</v>
      </c>
      <c r="E56" s="16">
        <f>F11</f>
        <v>984.70709999999997</v>
      </c>
      <c r="F56" s="15">
        <f>E11</f>
        <v>4.9309997988433798</v>
      </c>
      <c r="G56" s="71" t="e">
        <f>#REF!</f>
        <v>#REF!</v>
      </c>
      <c r="H56" s="15">
        <f>J11</f>
        <v>6.8999999999999897</v>
      </c>
      <c r="K56" s="16"/>
      <c r="U56" t="s">
        <v>109</v>
      </c>
      <c r="V56" t="s">
        <v>55</v>
      </c>
      <c r="W56" t="s">
        <v>3</v>
      </c>
      <c r="X56" t="s">
        <v>107</v>
      </c>
      <c r="Y56">
        <v>1726.3045</v>
      </c>
      <c r="Z56">
        <v>1793.5852500000001</v>
      </c>
      <c r="AA56" t="s">
        <v>78</v>
      </c>
      <c r="AB56" t="s">
        <v>55</v>
      </c>
      <c r="AC56" t="s">
        <v>3</v>
      </c>
      <c r="AD56" t="s">
        <v>79</v>
      </c>
      <c r="AE56">
        <v>5.5999999999999899</v>
      </c>
      <c r="AF56">
        <v>6.8999999999999897</v>
      </c>
    </row>
    <row r="57" spans="2:32" x14ac:dyDescent="0.25">
      <c r="B57" s="2" t="s">
        <v>29</v>
      </c>
      <c r="C57" s="5" t="s">
        <v>4</v>
      </c>
      <c r="D57" s="11" t="s">
        <v>5</v>
      </c>
      <c r="E57" s="16">
        <f>F12</f>
        <v>820.50980000000004</v>
      </c>
      <c r="F57" s="15">
        <f>E12</f>
        <v>3.5252375469569999</v>
      </c>
      <c r="G57" s="71">
        <f>G12</f>
        <v>5.3177790298497003</v>
      </c>
      <c r="H57" s="15">
        <f>J12</f>
        <v>5.7999999999999901</v>
      </c>
      <c r="K57" s="16"/>
      <c r="U57" t="s">
        <v>106</v>
      </c>
      <c r="V57" t="s">
        <v>55</v>
      </c>
      <c r="W57" t="s">
        <v>31</v>
      </c>
      <c r="X57" t="s">
        <v>77</v>
      </c>
      <c r="Y57">
        <v>33.6140778637766</v>
      </c>
      <c r="Z57">
        <v>46.828214375708903</v>
      </c>
      <c r="AA57" t="s">
        <v>78</v>
      </c>
      <c r="AB57" t="s">
        <v>55</v>
      </c>
      <c r="AC57" t="s">
        <v>31</v>
      </c>
      <c r="AD57" t="s">
        <v>79</v>
      </c>
      <c r="AE57">
        <v>3.7999999999999901</v>
      </c>
      <c r="AF57">
        <v>6.8999999999999897</v>
      </c>
    </row>
    <row r="58" spans="2:32" x14ac:dyDescent="0.25">
      <c r="B58" s="3" t="s">
        <v>30</v>
      </c>
      <c r="C58" s="5" t="s">
        <v>4</v>
      </c>
      <c r="D58" s="11" t="s">
        <v>5</v>
      </c>
      <c r="E58" s="16">
        <f>F13</f>
        <v>813.72619999999995</v>
      </c>
      <c r="F58" s="15">
        <f>E13</f>
        <v>3.3233415553687999</v>
      </c>
      <c r="G58" s="71">
        <f>G13</f>
        <v>4.6487886497531896</v>
      </c>
      <c r="H58" s="15">
        <f>J13</f>
        <v>5.5999999999999899</v>
      </c>
      <c r="K58" s="16"/>
      <c r="U58" t="s">
        <v>108</v>
      </c>
      <c r="V58" t="s">
        <v>55</v>
      </c>
      <c r="W58" t="s">
        <v>31</v>
      </c>
      <c r="X58" t="s">
        <v>107</v>
      </c>
      <c r="Y58">
        <v>6926.3954999999996</v>
      </c>
      <c r="Z58">
        <v>6996.5315000000001</v>
      </c>
      <c r="AA58" t="s">
        <v>78</v>
      </c>
      <c r="AB58" t="s">
        <v>56</v>
      </c>
      <c r="AC58" t="s">
        <v>28</v>
      </c>
      <c r="AD58" t="s">
        <v>79</v>
      </c>
      <c r="AE58">
        <v>6.1</v>
      </c>
      <c r="AF58">
        <v>6.8999999999999897</v>
      </c>
    </row>
    <row r="59" spans="2:32" x14ac:dyDescent="0.25">
      <c r="B59" s="4" t="s">
        <v>31</v>
      </c>
      <c r="C59" s="5" t="s">
        <v>4</v>
      </c>
      <c r="D59" s="11" t="s">
        <v>5</v>
      </c>
      <c r="E59" s="16">
        <f>F14</f>
        <v>1050.7629999999999</v>
      </c>
      <c r="F59" s="15">
        <f>E14</f>
        <v>4.6103270873465796</v>
      </c>
      <c r="G59" s="71">
        <f>G14</f>
        <v>3.8188494725718001</v>
      </c>
      <c r="H59" s="15">
        <f>J14</f>
        <v>3.7999999999999901</v>
      </c>
      <c r="K59" s="16"/>
      <c r="U59" t="s">
        <v>109</v>
      </c>
      <c r="V59" t="s">
        <v>55</v>
      </c>
      <c r="W59" t="s">
        <v>31</v>
      </c>
      <c r="X59" t="s">
        <v>107</v>
      </c>
      <c r="Y59">
        <v>1686.4827499999999</v>
      </c>
      <c r="Z59">
        <v>1793.5852500000001</v>
      </c>
      <c r="AA59" t="s">
        <v>78</v>
      </c>
      <c r="AB59" t="s">
        <v>56</v>
      </c>
      <c r="AC59" t="s">
        <v>2</v>
      </c>
      <c r="AD59" t="s">
        <v>79</v>
      </c>
      <c r="AE59">
        <v>5.3</v>
      </c>
      <c r="AF59">
        <v>6.8999999999999897</v>
      </c>
    </row>
    <row r="60" spans="2:32" x14ac:dyDescent="0.25">
      <c r="B60" s="1" t="s">
        <v>28</v>
      </c>
      <c r="C60" s="6" t="s">
        <v>7</v>
      </c>
      <c r="D60" s="10" t="s">
        <v>6</v>
      </c>
      <c r="E60" s="16">
        <f t="shared" ref="E60:E67" si="32">F16</f>
        <v>984.68679999999995</v>
      </c>
      <c r="F60" s="15">
        <f t="shared" ref="F60:F67" si="33">E16</f>
        <v>4.5513822785799602</v>
      </c>
      <c r="G60" s="71" t="e">
        <f>#REF!</f>
        <v>#REF!</v>
      </c>
      <c r="H60" s="15">
        <f>J16</f>
        <v>6.1</v>
      </c>
      <c r="K60" s="16"/>
      <c r="U60" t="s">
        <v>106</v>
      </c>
      <c r="V60" t="s">
        <v>56</v>
      </c>
      <c r="W60" t="s">
        <v>28</v>
      </c>
      <c r="X60" t="s">
        <v>77</v>
      </c>
      <c r="Y60">
        <v>32.432559079816798</v>
      </c>
      <c r="Z60">
        <v>46.828214375708903</v>
      </c>
      <c r="AA60" t="s">
        <v>78</v>
      </c>
      <c r="AB60" t="s">
        <v>56</v>
      </c>
      <c r="AC60" t="s">
        <v>3</v>
      </c>
      <c r="AD60" t="s">
        <v>79</v>
      </c>
      <c r="AE60">
        <v>4.9000000000000004</v>
      </c>
      <c r="AF60">
        <v>6.8999999999999897</v>
      </c>
    </row>
    <row r="61" spans="2:32" x14ac:dyDescent="0.25">
      <c r="B61" s="2" t="s">
        <v>29</v>
      </c>
      <c r="C61" s="6" t="s">
        <v>7</v>
      </c>
      <c r="D61" s="10" t="s">
        <v>6</v>
      </c>
      <c r="E61" s="16">
        <f t="shared" si="32"/>
        <v>820.48929999999996</v>
      </c>
      <c r="F61" s="15">
        <f t="shared" si="33"/>
        <v>3.1960009283692301</v>
      </c>
      <c r="G61" s="71">
        <f t="shared" ref="G61:G67" si="34">G17</f>
        <v>5.1419244239582902</v>
      </c>
      <c r="H61" s="15">
        <f>J17</f>
        <v>5.3</v>
      </c>
      <c r="K61" s="16"/>
      <c r="U61" t="s">
        <v>108</v>
      </c>
      <c r="V61" t="s">
        <v>56</v>
      </c>
      <c r="W61" t="s">
        <v>28</v>
      </c>
      <c r="X61" t="s">
        <v>107</v>
      </c>
      <c r="Y61">
        <v>6475.0685000000003</v>
      </c>
      <c r="Z61">
        <v>6996.5315000000001</v>
      </c>
      <c r="AA61" t="s">
        <v>78</v>
      </c>
      <c r="AB61" t="s">
        <v>56</v>
      </c>
      <c r="AC61" t="s">
        <v>31</v>
      </c>
      <c r="AD61" t="s">
        <v>79</v>
      </c>
      <c r="AE61">
        <v>3.7999999999999901</v>
      </c>
      <c r="AF61">
        <v>6.8999999999999897</v>
      </c>
    </row>
    <row r="62" spans="2:32" x14ac:dyDescent="0.25">
      <c r="B62" s="3" t="s">
        <v>30</v>
      </c>
      <c r="C62" s="6" t="s">
        <v>7</v>
      </c>
      <c r="D62" s="10" t="s">
        <v>6</v>
      </c>
      <c r="E62" s="16">
        <f t="shared" si="32"/>
        <v>813.72479999999996</v>
      </c>
      <c r="F62" s="15">
        <f t="shared" si="33"/>
        <v>3.3233415553687999</v>
      </c>
      <c r="G62" s="71">
        <f t="shared" si="34"/>
        <v>4.6419663790424499</v>
      </c>
      <c r="H62" s="15">
        <f>J18</f>
        <v>4.9000000000000004</v>
      </c>
      <c r="K62" s="16"/>
      <c r="U62" t="s">
        <v>109</v>
      </c>
      <c r="V62" t="s">
        <v>56</v>
      </c>
      <c r="W62" t="s">
        <v>28</v>
      </c>
      <c r="X62" t="s">
        <v>107</v>
      </c>
      <c r="Y62">
        <v>1733.76025</v>
      </c>
      <c r="Z62">
        <v>1793.5852500000001</v>
      </c>
      <c r="AA62" t="s">
        <v>80</v>
      </c>
      <c r="AB62" t="s">
        <v>53</v>
      </c>
      <c r="AC62" t="s">
        <v>28</v>
      </c>
      <c r="AD62" t="s">
        <v>81</v>
      </c>
      <c r="AE62">
        <v>2.6597230390405802</v>
      </c>
      <c r="AF62">
        <v>5.6759327317169701</v>
      </c>
    </row>
    <row r="63" spans="2:32" x14ac:dyDescent="0.25">
      <c r="B63" s="4" t="s">
        <v>31</v>
      </c>
      <c r="C63" s="6" t="s">
        <v>7</v>
      </c>
      <c r="D63" s="10" t="s">
        <v>6</v>
      </c>
      <c r="E63" s="16">
        <f t="shared" si="32"/>
        <v>1050.8969999999999</v>
      </c>
      <c r="F63" s="15">
        <f t="shared" si="33"/>
        <v>4.65207473269012</v>
      </c>
      <c r="G63" s="71">
        <f t="shared" si="34"/>
        <v>3.992975956859</v>
      </c>
      <c r="H63" s="15">
        <f>J19</f>
        <v>3.7999999999999901</v>
      </c>
      <c r="K63" s="16"/>
      <c r="U63" t="s">
        <v>106</v>
      </c>
      <c r="V63" t="s">
        <v>56</v>
      </c>
      <c r="W63" t="s">
        <v>2</v>
      </c>
      <c r="X63" t="s">
        <v>77</v>
      </c>
      <c r="Y63">
        <v>29.748924512579698</v>
      </c>
      <c r="Z63">
        <v>46.828214375708903</v>
      </c>
      <c r="AA63" t="s">
        <v>80</v>
      </c>
      <c r="AB63" t="s">
        <v>53</v>
      </c>
      <c r="AC63" t="s">
        <v>2</v>
      </c>
      <c r="AD63" t="s">
        <v>81</v>
      </c>
      <c r="AE63">
        <v>2.09070160320117</v>
      </c>
      <c r="AF63">
        <v>5.6759327317169701</v>
      </c>
    </row>
    <row r="64" spans="2:32" x14ac:dyDescent="0.25">
      <c r="B64" s="1" t="s">
        <v>28</v>
      </c>
      <c r="C64" s="6" t="s">
        <v>7</v>
      </c>
      <c r="D64" s="11" t="s">
        <v>5</v>
      </c>
      <c r="E64" s="16">
        <f t="shared" si="32"/>
        <v>0</v>
      </c>
      <c r="F64">
        <f t="shared" si="33"/>
        <v>0</v>
      </c>
      <c r="G64" s="69">
        <f t="shared" si="34"/>
        <v>0</v>
      </c>
      <c r="H64" s="16"/>
      <c r="K64" s="16"/>
      <c r="U64" t="s">
        <v>108</v>
      </c>
      <c r="V64" t="s">
        <v>56</v>
      </c>
      <c r="W64" t="s">
        <v>2</v>
      </c>
      <c r="X64" t="s">
        <v>107</v>
      </c>
      <c r="Y64">
        <v>6422.9007499999998</v>
      </c>
      <c r="Z64">
        <v>6996.5315000000001</v>
      </c>
      <c r="AA64" t="s">
        <v>80</v>
      </c>
      <c r="AB64" t="s">
        <v>53</v>
      </c>
      <c r="AC64" t="s">
        <v>3</v>
      </c>
      <c r="AD64" t="s">
        <v>81</v>
      </c>
      <c r="AE64">
        <v>2.48694220082217</v>
      </c>
      <c r="AF64">
        <v>5.6759327317169701</v>
      </c>
    </row>
    <row r="65" spans="2:32" x14ac:dyDescent="0.25">
      <c r="B65" s="2" t="s">
        <v>29</v>
      </c>
      <c r="C65" s="6" t="s">
        <v>7</v>
      </c>
      <c r="D65" s="11" t="s">
        <v>5</v>
      </c>
      <c r="E65" s="16">
        <f t="shared" si="32"/>
        <v>0</v>
      </c>
      <c r="F65">
        <f t="shared" si="33"/>
        <v>0</v>
      </c>
      <c r="G65" s="69">
        <f t="shared" si="34"/>
        <v>0</v>
      </c>
      <c r="U65" t="s">
        <v>109</v>
      </c>
      <c r="V65" t="s">
        <v>56</v>
      </c>
      <c r="W65" t="s">
        <v>2</v>
      </c>
      <c r="X65" t="s">
        <v>107</v>
      </c>
      <c r="Y65">
        <v>1748.7642499999999</v>
      </c>
      <c r="Z65">
        <v>1793.5852500000001</v>
      </c>
      <c r="AA65" t="s">
        <v>80</v>
      </c>
      <c r="AB65" t="s">
        <v>53</v>
      </c>
      <c r="AC65" t="s">
        <v>31</v>
      </c>
      <c r="AD65" t="s">
        <v>81</v>
      </c>
      <c r="AE65">
        <v>2.6360928840596198</v>
      </c>
      <c r="AF65">
        <v>5.6759327317169701</v>
      </c>
    </row>
    <row r="66" spans="2:32" x14ac:dyDescent="0.25">
      <c r="B66" s="3" t="s">
        <v>30</v>
      </c>
      <c r="C66" s="6" t="s">
        <v>7</v>
      </c>
      <c r="D66" s="11" t="s">
        <v>5</v>
      </c>
      <c r="E66" s="16">
        <f t="shared" si="32"/>
        <v>0</v>
      </c>
      <c r="F66">
        <f t="shared" si="33"/>
        <v>0</v>
      </c>
      <c r="G66" s="69">
        <f t="shared" si="34"/>
        <v>0</v>
      </c>
      <c r="U66" t="s">
        <v>106</v>
      </c>
      <c r="V66" t="s">
        <v>56</v>
      </c>
      <c r="W66" t="s">
        <v>3</v>
      </c>
      <c r="X66" t="s">
        <v>77</v>
      </c>
      <c r="Y66">
        <v>27.597949607173501</v>
      </c>
      <c r="Z66">
        <v>46.828214375708903</v>
      </c>
      <c r="AA66" t="s">
        <v>80</v>
      </c>
      <c r="AB66" t="s">
        <v>55</v>
      </c>
      <c r="AC66" t="s">
        <v>28</v>
      </c>
      <c r="AD66" t="s">
        <v>81</v>
      </c>
      <c r="AE66">
        <v>5.6759327317169701</v>
      </c>
      <c r="AF66">
        <v>5.6759327317169701</v>
      </c>
    </row>
    <row r="67" spans="2:32" x14ac:dyDescent="0.25">
      <c r="B67" s="4" t="s">
        <v>31</v>
      </c>
      <c r="C67" s="6" t="s">
        <v>7</v>
      </c>
      <c r="D67" s="11" t="s">
        <v>5</v>
      </c>
      <c r="E67" s="16">
        <f t="shared" si="32"/>
        <v>0</v>
      </c>
      <c r="F67">
        <f t="shared" si="33"/>
        <v>0</v>
      </c>
      <c r="G67" s="69">
        <f t="shared" si="34"/>
        <v>0</v>
      </c>
      <c r="U67" t="s">
        <v>108</v>
      </c>
      <c r="V67" t="s">
        <v>56</v>
      </c>
      <c r="W67" t="s">
        <v>3</v>
      </c>
      <c r="X67" t="s">
        <v>107</v>
      </c>
      <c r="Y67">
        <v>6222.86</v>
      </c>
      <c r="Z67">
        <v>6996.5315000000001</v>
      </c>
      <c r="AA67" t="s">
        <v>80</v>
      </c>
      <c r="AB67" t="s">
        <v>55</v>
      </c>
      <c r="AC67" t="s">
        <v>2</v>
      </c>
      <c r="AD67" t="s">
        <v>81</v>
      </c>
      <c r="AE67">
        <v>4.30726139106517</v>
      </c>
      <c r="AF67">
        <v>5.6759327317169701</v>
      </c>
    </row>
    <row r="68" spans="2:32" x14ac:dyDescent="0.25">
      <c r="U68" t="s">
        <v>109</v>
      </c>
      <c r="V68" t="s">
        <v>56</v>
      </c>
      <c r="W68" t="s">
        <v>3</v>
      </c>
      <c r="X68" t="s">
        <v>107</v>
      </c>
      <c r="Y68">
        <v>1749.17075</v>
      </c>
      <c r="Z68">
        <v>1793.5852500000001</v>
      </c>
      <c r="AA68" t="s">
        <v>80</v>
      </c>
      <c r="AB68" t="s">
        <v>55</v>
      </c>
      <c r="AC68" t="s">
        <v>3</v>
      </c>
      <c r="AD68" t="s">
        <v>81</v>
      </c>
      <c r="AE68">
        <v>3.88097538224129</v>
      </c>
      <c r="AF68">
        <v>5.6759327317169701</v>
      </c>
    </row>
    <row r="69" spans="2:32" x14ac:dyDescent="0.25">
      <c r="U69" t="s">
        <v>106</v>
      </c>
      <c r="V69" t="s">
        <v>56</v>
      </c>
      <c r="W69" t="s">
        <v>31</v>
      </c>
      <c r="X69" t="s">
        <v>77</v>
      </c>
      <c r="Y69">
        <v>29.940208114313201</v>
      </c>
      <c r="Z69">
        <v>46.828214375708903</v>
      </c>
      <c r="AA69" t="s">
        <v>80</v>
      </c>
      <c r="AB69" t="s">
        <v>55</v>
      </c>
      <c r="AC69" t="s">
        <v>31</v>
      </c>
      <c r="AD69" t="s">
        <v>81</v>
      </c>
      <c r="AE69">
        <v>3.4588461146610698</v>
      </c>
      <c r="AF69">
        <v>5.6759327317169701</v>
      </c>
    </row>
    <row r="70" spans="2:32" x14ac:dyDescent="0.25">
      <c r="U70" t="s">
        <v>108</v>
      </c>
      <c r="V70" t="s">
        <v>56</v>
      </c>
      <c r="W70" t="s">
        <v>31</v>
      </c>
      <c r="X70" t="s">
        <v>107</v>
      </c>
      <c r="Y70">
        <v>6107.2595000000001</v>
      </c>
      <c r="Z70">
        <v>6996.5315000000001</v>
      </c>
      <c r="AA70" t="s">
        <v>80</v>
      </c>
      <c r="AB70" t="s">
        <v>56</v>
      </c>
      <c r="AC70" t="s">
        <v>28</v>
      </c>
      <c r="AD70" t="s">
        <v>81</v>
      </c>
      <c r="AE70">
        <v>4.6455839530344596</v>
      </c>
      <c r="AF70">
        <v>5.6759327317169701</v>
      </c>
    </row>
    <row r="71" spans="2:32" x14ac:dyDescent="0.25">
      <c r="U71" t="s">
        <v>109</v>
      </c>
      <c r="V71" t="s">
        <v>56</v>
      </c>
      <c r="W71" t="s">
        <v>31</v>
      </c>
      <c r="X71" t="s">
        <v>107</v>
      </c>
      <c r="Y71">
        <v>1678.68325</v>
      </c>
      <c r="Z71">
        <v>1793.5852500000001</v>
      </c>
      <c r="AA71" t="s">
        <v>80</v>
      </c>
      <c r="AB71" t="s">
        <v>56</v>
      </c>
      <c r="AC71" t="s">
        <v>2</v>
      </c>
      <c r="AD71" t="s">
        <v>81</v>
      </c>
      <c r="AE71">
        <v>3.5544536926450201</v>
      </c>
      <c r="AF71">
        <v>5.6759327317169701</v>
      </c>
    </row>
    <row r="72" spans="2:32" ht="31.5" x14ac:dyDescent="0.25">
      <c r="X72" s="12" t="s">
        <v>12</v>
      </c>
      <c r="AA72" t="s">
        <v>80</v>
      </c>
      <c r="AB72" t="s">
        <v>56</v>
      </c>
      <c r="AC72" t="s">
        <v>3</v>
      </c>
      <c r="AD72" t="s">
        <v>81</v>
      </c>
      <c r="AE72">
        <v>3.13360060845039</v>
      </c>
      <c r="AF72">
        <v>5.6759327317169701</v>
      </c>
    </row>
    <row r="73" spans="2:32" x14ac:dyDescent="0.25">
      <c r="X73" s="17">
        <v>10.420019999999999</v>
      </c>
      <c r="AA73" t="s">
        <v>80</v>
      </c>
      <c r="AB73" t="s">
        <v>56</v>
      </c>
      <c r="AC73" t="s">
        <v>31</v>
      </c>
      <c r="AD73" t="s">
        <v>81</v>
      </c>
      <c r="AE73">
        <v>3.3396287035226999</v>
      </c>
      <c r="AF73">
        <v>5.6759327317169701</v>
      </c>
    </row>
    <row r="74" spans="2:32" x14ac:dyDescent="0.25">
      <c r="X74" s="17">
        <v>8.6878299999999999</v>
      </c>
      <c r="AA74" t="s">
        <v>82</v>
      </c>
      <c r="AB74" t="s">
        <v>53</v>
      </c>
      <c r="AC74" t="s">
        <v>28</v>
      </c>
      <c r="AD74" t="s">
        <v>83</v>
      </c>
      <c r="AE74">
        <v>1.0340487069002799</v>
      </c>
      <c r="AF74">
        <v>3.1893389579333502</v>
      </c>
    </row>
    <row r="75" spans="2:32" x14ac:dyDescent="0.25">
      <c r="X75" s="17">
        <v>7.4691900000000002</v>
      </c>
      <c r="AA75" t="s">
        <v>82</v>
      </c>
      <c r="AB75" t="s">
        <v>53</v>
      </c>
      <c r="AC75" t="s">
        <v>2</v>
      </c>
      <c r="AD75" t="s">
        <v>83</v>
      </c>
      <c r="AE75">
        <v>1.4154373222061301</v>
      </c>
      <c r="AF75">
        <v>3.1893389579333502</v>
      </c>
    </row>
    <row r="76" spans="2:32" x14ac:dyDescent="0.25">
      <c r="X76" s="17">
        <v>7.6629199999999997</v>
      </c>
      <c r="AA76" t="s">
        <v>82</v>
      </c>
      <c r="AB76" t="s">
        <v>53</v>
      </c>
      <c r="AC76" t="s">
        <v>3</v>
      </c>
      <c r="AD76" t="s">
        <v>83</v>
      </c>
      <c r="AE76">
        <v>1.8119120042635</v>
      </c>
      <c r="AF76">
        <v>3.1893389579333502</v>
      </c>
    </row>
    <row r="77" spans="2:32" x14ac:dyDescent="0.25">
      <c r="X77" s="17">
        <v>33.704680000000003</v>
      </c>
      <c r="AA77" t="s">
        <v>82</v>
      </c>
      <c r="AB77" t="s">
        <v>53</v>
      </c>
      <c r="AC77" t="s">
        <v>31</v>
      </c>
      <c r="AD77" t="s">
        <v>83</v>
      </c>
      <c r="AE77">
        <v>1.6499729773988501</v>
      </c>
      <c r="AF77">
        <v>3.1893389579333502</v>
      </c>
    </row>
    <row r="78" spans="2:32" x14ac:dyDescent="0.25">
      <c r="X78" s="17">
        <v>24.210760000000001</v>
      </c>
      <c r="AA78" t="s">
        <v>82</v>
      </c>
      <c r="AB78" t="s">
        <v>55</v>
      </c>
      <c r="AC78" t="s">
        <v>28</v>
      </c>
      <c r="AD78" t="s">
        <v>83</v>
      </c>
      <c r="AE78">
        <v>3.1893389579333502</v>
      </c>
      <c r="AF78">
        <v>3.1893389579333502</v>
      </c>
    </row>
    <row r="79" spans="2:32" x14ac:dyDescent="0.25">
      <c r="X79" s="17">
        <v>19.68693</v>
      </c>
      <c r="AA79" t="s">
        <v>82</v>
      </c>
      <c r="AB79" t="s">
        <v>55</v>
      </c>
      <c r="AC79" t="s">
        <v>2</v>
      </c>
      <c r="AD79" t="s">
        <v>83</v>
      </c>
      <c r="AE79">
        <v>2.72784262105638</v>
      </c>
      <c r="AF79">
        <v>3.1893389579333502</v>
      </c>
    </row>
    <row r="80" spans="2:32" x14ac:dyDescent="0.25">
      <c r="X80" s="17">
        <v>13.749969999999999</v>
      </c>
      <c r="AA80" t="s">
        <v>82</v>
      </c>
      <c r="AB80" t="s">
        <v>55</v>
      </c>
      <c r="AC80" t="s">
        <v>3</v>
      </c>
      <c r="AD80" t="s">
        <v>83</v>
      </c>
      <c r="AE80">
        <v>2.5153337158715301</v>
      </c>
      <c r="AF80">
        <v>3.1893389579333502</v>
      </c>
    </row>
    <row r="81" spans="24:32" x14ac:dyDescent="0.25">
      <c r="X81" s="17">
        <v>21.91666</v>
      </c>
      <c r="AA81" t="s">
        <v>82</v>
      </c>
      <c r="AB81" t="s">
        <v>55</v>
      </c>
      <c r="AC81" t="s">
        <v>31</v>
      </c>
      <c r="AD81" t="s">
        <v>83</v>
      </c>
      <c r="AE81">
        <v>2.1855703570784</v>
      </c>
      <c r="AF81">
        <v>3.1893389579333502</v>
      </c>
    </row>
    <row r="82" spans="24:32" x14ac:dyDescent="0.25">
      <c r="X82" s="17">
        <v>18.302420000000001</v>
      </c>
      <c r="AA82" t="s">
        <v>82</v>
      </c>
      <c r="AB82" t="s">
        <v>56</v>
      </c>
      <c r="AC82" t="s">
        <v>28</v>
      </c>
      <c r="AD82" t="s">
        <v>83</v>
      </c>
      <c r="AE82">
        <v>2.82792714978953</v>
      </c>
      <c r="AF82">
        <v>3.1893389579333502</v>
      </c>
    </row>
    <row r="83" spans="24:32" x14ac:dyDescent="0.25">
      <c r="X83" s="17">
        <v>15.62739</v>
      </c>
      <c r="AA83" t="s">
        <v>82</v>
      </c>
      <c r="AB83" t="s">
        <v>56</v>
      </c>
      <c r="AC83" t="s">
        <v>2</v>
      </c>
      <c r="AD83" t="s">
        <v>83</v>
      </c>
      <c r="AE83">
        <v>2.55846809696884</v>
      </c>
      <c r="AF83">
        <v>3.1893389579333502</v>
      </c>
    </row>
    <row r="84" spans="24:32" x14ac:dyDescent="0.25">
      <c r="X84" s="17">
        <v>13.3972</v>
      </c>
      <c r="AA84" t="s">
        <v>82</v>
      </c>
      <c r="AB84" t="s">
        <v>56</v>
      </c>
      <c r="AC84" t="s">
        <v>3</v>
      </c>
      <c r="AD84" t="s">
        <v>83</v>
      </c>
      <c r="AE84">
        <v>2.6217716647644398</v>
      </c>
      <c r="AF84">
        <v>3.1893389579333502</v>
      </c>
    </row>
    <row r="85" spans="24:32" x14ac:dyDescent="0.25">
      <c r="AA85" t="s">
        <v>82</v>
      </c>
      <c r="AB85" t="s">
        <v>56</v>
      </c>
      <c r="AC85" t="s">
        <v>31</v>
      </c>
      <c r="AD85" t="s">
        <v>83</v>
      </c>
      <c r="AE85">
        <v>2.5258557030807798</v>
      </c>
      <c r="AF85">
        <v>3.1893389579333502</v>
      </c>
    </row>
    <row r="86" spans="24:32" x14ac:dyDescent="0.25">
      <c r="AA86" t="s">
        <v>84</v>
      </c>
      <c r="AB86" t="s">
        <v>53</v>
      </c>
      <c r="AC86" t="s">
        <v>28</v>
      </c>
      <c r="AD86" t="s">
        <v>54</v>
      </c>
      <c r="AE86">
        <v>1.8851901500277399</v>
      </c>
      <c r="AF86">
        <v>3.63953983934841</v>
      </c>
    </row>
    <row r="87" spans="24:32" x14ac:dyDescent="0.25">
      <c r="AA87" t="s">
        <v>84</v>
      </c>
      <c r="AB87" t="s">
        <v>53</v>
      </c>
      <c r="AC87" t="s">
        <v>2</v>
      </c>
      <c r="AD87" t="s">
        <v>54</v>
      </c>
      <c r="AE87">
        <v>1.88696467735552</v>
      </c>
      <c r="AF87">
        <v>3.63953983934841</v>
      </c>
    </row>
    <row r="88" spans="24:32" x14ac:dyDescent="0.25">
      <c r="AA88" t="s">
        <v>84</v>
      </c>
      <c r="AB88" t="s">
        <v>53</v>
      </c>
      <c r="AC88" t="s">
        <v>3</v>
      </c>
      <c r="AD88" t="s">
        <v>54</v>
      </c>
      <c r="AE88">
        <v>2.0664982740619098</v>
      </c>
      <c r="AF88">
        <v>3.63953983934841</v>
      </c>
    </row>
    <row r="89" spans="24:32" x14ac:dyDescent="0.25">
      <c r="AA89" t="s">
        <v>84</v>
      </c>
      <c r="AB89" t="s">
        <v>53</v>
      </c>
      <c r="AC89" t="s">
        <v>31</v>
      </c>
      <c r="AD89" t="s">
        <v>54</v>
      </c>
      <c r="AE89">
        <v>1.8086153399237099</v>
      </c>
      <c r="AF89">
        <v>3.63953983934841</v>
      </c>
    </row>
    <row r="90" spans="24:32" x14ac:dyDescent="0.25">
      <c r="AA90" t="s">
        <v>84</v>
      </c>
      <c r="AB90" t="s">
        <v>55</v>
      </c>
      <c r="AC90" t="s">
        <v>28</v>
      </c>
      <c r="AD90" t="s">
        <v>54</v>
      </c>
      <c r="AE90">
        <v>3.63953983934841</v>
      </c>
      <c r="AF90">
        <v>3.63953983934841</v>
      </c>
    </row>
    <row r="91" spans="24:32" x14ac:dyDescent="0.25">
      <c r="AA91" t="s">
        <v>84</v>
      </c>
      <c r="AB91" t="s">
        <v>55</v>
      </c>
      <c r="AC91" t="s">
        <v>2</v>
      </c>
      <c r="AD91" t="s">
        <v>54</v>
      </c>
      <c r="AE91">
        <v>3.30618929173112</v>
      </c>
      <c r="AF91">
        <v>3.63953983934841</v>
      </c>
    </row>
    <row r="92" spans="24:32" x14ac:dyDescent="0.25">
      <c r="AA92" t="s">
        <v>84</v>
      </c>
      <c r="AB92" t="s">
        <v>55</v>
      </c>
      <c r="AC92" t="s">
        <v>3</v>
      </c>
      <c r="AD92" t="s">
        <v>54</v>
      </c>
      <c r="AE92">
        <v>3.2450684504392</v>
      </c>
      <c r="AF92">
        <v>3.63953983934841</v>
      </c>
    </row>
    <row r="93" spans="24:32" x14ac:dyDescent="0.25">
      <c r="AA93" t="s">
        <v>84</v>
      </c>
      <c r="AB93" t="s">
        <v>55</v>
      </c>
      <c r="AC93" t="s">
        <v>31</v>
      </c>
      <c r="AD93" t="s">
        <v>54</v>
      </c>
      <c r="AE93">
        <v>2.59229219650511</v>
      </c>
      <c r="AF93">
        <v>3.63953983934841</v>
      </c>
    </row>
    <row r="94" spans="24:32" x14ac:dyDescent="0.25">
      <c r="AA94" t="s">
        <v>84</v>
      </c>
      <c r="AB94" t="s">
        <v>56</v>
      </c>
      <c r="AC94" t="s">
        <v>28</v>
      </c>
      <c r="AD94" t="s">
        <v>54</v>
      </c>
      <c r="AE94">
        <v>3.3659957332670398</v>
      </c>
      <c r="AF94">
        <v>3.63953983934841</v>
      </c>
    </row>
    <row r="95" spans="24:32" x14ac:dyDescent="0.25">
      <c r="AA95" t="s">
        <v>84</v>
      </c>
      <c r="AB95" t="s">
        <v>56</v>
      </c>
      <c r="AC95" t="s">
        <v>2</v>
      </c>
      <c r="AD95" t="s">
        <v>54</v>
      </c>
      <c r="AE95">
        <v>3.231778235598</v>
      </c>
      <c r="AF95">
        <v>3.63953983934841</v>
      </c>
    </row>
    <row r="96" spans="24:32" x14ac:dyDescent="0.25">
      <c r="AA96" t="s">
        <v>84</v>
      </c>
      <c r="AB96" t="s">
        <v>56</v>
      </c>
      <c r="AC96" t="s">
        <v>3</v>
      </c>
      <c r="AD96" t="s">
        <v>54</v>
      </c>
      <c r="AE96">
        <v>3.26877503007139</v>
      </c>
      <c r="AF96">
        <v>3.63953983934841</v>
      </c>
    </row>
    <row r="97" spans="27:32" x14ac:dyDescent="0.25">
      <c r="AA97" t="s">
        <v>84</v>
      </c>
      <c r="AB97" t="s">
        <v>56</v>
      </c>
      <c r="AC97" t="s">
        <v>31</v>
      </c>
      <c r="AD97" t="s">
        <v>54</v>
      </c>
      <c r="AE97">
        <v>3.0003581950926601</v>
      </c>
      <c r="AF97">
        <v>3.63953983934841</v>
      </c>
    </row>
    <row r="98" spans="27:32" x14ac:dyDescent="0.25">
      <c r="AA98" t="s">
        <v>85</v>
      </c>
      <c r="AB98" t="s">
        <v>53</v>
      </c>
      <c r="AC98" t="s">
        <v>28</v>
      </c>
      <c r="AD98" t="s">
        <v>86</v>
      </c>
      <c r="AE98">
        <v>722.0761</v>
      </c>
      <c r="AF98">
        <v>878.07709999999997</v>
      </c>
    </row>
    <row r="99" spans="27:32" x14ac:dyDescent="0.25">
      <c r="AA99" t="s">
        <v>85</v>
      </c>
      <c r="AB99" t="s">
        <v>53</v>
      </c>
      <c r="AC99" t="s">
        <v>2</v>
      </c>
      <c r="AD99" t="s">
        <v>86</v>
      </c>
      <c r="AE99">
        <v>718.97550000000001</v>
      </c>
      <c r="AF99">
        <v>878.07709999999997</v>
      </c>
    </row>
    <row r="100" spans="27:32" x14ac:dyDescent="0.25">
      <c r="AA100" t="s">
        <v>85</v>
      </c>
      <c r="AB100" t="s">
        <v>53</v>
      </c>
      <c r="AC100" t="s">
        <v>3</v>
      </c>
      <c r="AD100" t="s">
        <v>86</v>
      </c>
      <c r="AE100">
        <v>717.54419999999902</v>
      </c>
      <c r="AF100">
        <v>878.07709999999997</v>
      </c>
    </row>
    <row r="101" spans="27:32" x14ac:dyDescent="0.25">
      <c r="AA101" t="s">
        <v>85</v>
      </c>
      <c r="AB101" t="s">
        <v>53</v>
      </c>
      <c r="AC101" t="s">
        <v>31</v>
      </c>
      <c r="AD101" t="s">
        <v>86</v>
      </c>
      <c r="AE101">
        <v>690.99569999999903</v>
      </c>
      <c r="AF101">
        <v>878.07709999999997</v>
      </c>
    </row>
    <row r="102" spans="27:32" x14ac:dyDescent="0.25">
      <c r="AA102" t="s">
        <v>85</v>
      </c>
      <c r="AB102" t="s">
        <v>55</v>
      </c>
      <c r="AC102" t="s">
        <v>28</v>
      </c>
      <c r="AD102" t="s">
        <v>86</v>
      </c>
      <c r="AE102">
        <v>457.48930000000001</v>
      </c>
      <c r="AF102">
        <v>878.07709999999997</v>
      </c>
    </row>
    <row r="103" spans="27:32" x14ac:dyDescent="0.25">
      <c r="AA103" t="s">
        <v>85</v>
      </c>
      <c r="AB103" t="s">
        <v>55</v>
      </c>
      <c r="AC103" t="s">
        <v>2</v>
      </c>
      <c r="AD103" t="s">
        <v>86</v>
      </c>
      <c r="AE103">
        <v>450.9769</v>
      </c>
      <c r="AF103">
        <v>878.07709999999997</v>
      </c>
    </row>
    <row r="104" spans="27:32" x14ac:dyDescent="0.25">
      <c r="AA104" t="s">
        <v>85</v>
      </c>
      <c r="AB104" t="s">
        <v>55</v>
      </c>
      <c r="AC104" t="s">
        <v>3</v>
      </c>
      <c r="AD104" t="s">
        <v>86</v>
      </c>
      <c r="AE104">
        <v>457.3476</v>
      </c>
      <c r="AF104">
        <v>878.07709999999997</v>
      </c>
    </row>
    <row r="105" spans="27:32" x14ac:dyDescent="0.25">
      <c r="AA105" t="s">
        <v>85</v>
      </c>
      <c r="AB105" t="s">
        <v>55</v>
      </c>
      <c r="AC105" t="s">
        <v>31</v>
      </c>
      <c r="AD105" t="s">
        <v>86</v>
      </c>
      <c r="AE105">
        <v>454.16820000000001</v>
      </c>
      <c r="AF105">
        <v>878.07709999999997</v>
      </c>
    </row>
    <row r="106" spans="27:32" x14ac:dyDescent="0.25">
      <c r="AA106" t="s">
        <v>85</v>
      </c>
      <c r="AB106" t="s">
        <v>56</v>
      </c>
      <c r="AC106" t="s">
        <v>28</v>
      </c>
      <c r="AD106" t="s">
        <v>86</v>
      </c>
      <c r="AE106">
        <v>878.07709999999997</v>
      </c>
      <c r="AF106">
        <v>878.07709999999997</v>
      </c>
    </row>
    <row r="107" spans="27:32" x14ac:dyDescent="0.25">
      <c r="AA107" t="s">
        <v>85</v>
      </c>
      <c r="AB107" t="s">
        <v>56</v>
      </c>
      <c r="AC107" t="s">
        <v>2</v>
      </c>
      <c r="AD107" t="s">
        <v>86</v>
      </c>
      <c r="AE107">
        <v>864.02800000000002</v>
      </c>
      <c r="AF107">
        <v>878.07709999999997</v>
      </c>
    </row>
    <row r="108" spans="27:32" x14ac:dyDescent="0.25">
      <c r="AA108" t="s">
        <v>85</v>
      </c>
      <c r="AB108" t="s">
        <v>56</v>
      </c>
      <c r="AC108" t="s">
        <v>3</v>
      </c>
      <c r="AD108" t="s">
        <v>86</v>
      </c>
      <c r="AE108">
        <v>861.34130000000005</v>
      </c>
      <c r="AF108">
        <v>878.07709999999997</v>
      </c>
    </row>
    <row r="109" spans="27:32" x14ac:dyDescent="0.25">
      <c r="AA109" t="s">
        <v>85</v>
      </c>
      <c r="AB109" t="s">
        <v>56</v>
      </c>
      <c r="AC109" t="s">
        <v>31</v>
      </c>
      <c r="AD109" t="s">
        <v>86</v>
      </c>
      <c r="AE109">
        <v>825.9221</v>
      </c>
      <c r="AF109">
        <v>878.07709999999997</v>
      </c>
    </row>
    <row r="110" spans="27:32" x14ac:dyDescent="0.25">
      <c r="AA110" t="s">
        <v>87</v>
      </c>
      <c r="AB110" t="s">
        <v>53</v>
      </c>
      <c r="AC110" t="s">
        <v>28</v>
      </c>
      <c r="AD110" t="s">
        <v>88</v>
      </c>
      <c r="AE110">
        <v>15.46622</v>
      </c>
      <c r="AF110">
        <v>16.470379999999999</v>
      </c>
    </row>
    <row r="111" spans="27:32" x14ac:dyDescent="0.25">
      <c r="AA111" t="s">
        <v>87</v>
      </c>
      <c r="AB111" t="s">
        <v>53</v>
      </c>
      <c r="AC111" t="s">
        <v>2</v>
      </c>
      <c r="AD111" t="s">
        <v>88</v>
      </c>
      <c r="AE111">
        <v>15.134739999999899</v>
      </c>
      <c r="AF111">
        <v>16.470379999999999</v>
      </c>
    </row>
    <row r="112" spans="27:32" x14ac:dyDescent="0.25">
      <c r="AA112" t="s">
        <v>87</v>
      </c>
      <c r="AB112" t="s">
        <v>53</v>
      </c>
      <c r="AC112" t="s">
        <v>3</v>
      </c>
      <c r="AD112" t="s">
        <v>88</v>
      </c>
      <c r="AE112">
        <v>14.384679999999999</v>
      </c>
      <c r="AF112">
        <v>16.470379999999999</v>
      </c>
    </row>
    <row r="113" spans="27:32" x14ac:dyDescent="0.25">
      <c r="AA113" t="s">
        <v>87</v>
      </c>
      <c r="AB113" t="s">
        <v>53</v>
      </c>
      <c r="AC113" t="s">
        <v>31</v>
      </c>
      <c r="AD113" t="s">
        <v>88</v>
      </c>
      <c r="AE113">
        <v>14.21284</v>
      </c>
      <c r="AF113">
        <v>16.470379999999999</v>
      </c>
    </row>
    <row r="114" spans="27:32" x14ac:dyDescent="0.25">
      <c r="AA114" t="s">
        <v>87</v>
      </c>
      <c r="AB114" t="s">
        <v>55</v>
      </c>
      <c r="AC114" t="s">
        <v>28</v>
      </c>
      <c r="AD114" t="s">
        <v>88</v>
      </c>
      <c r="AE114">
        <v>7.9772179999999997</v>
      </c>
      <c r="AF114">
        <v>16.470379999999999</v>
      </c>
    </row>
    <row r="115" spans="27:32" x14ac:dyDescent="0.25">
      <c r="AA115" t="s">
        <v>87</v>
      </c>
      <c r="AB115" t="s">
        <v>55</v>
      </c>
      <c r="AC115" t="s">
        <v>2</v>
      </c>
      <c r="AD115" t="s">
        <v>88</v>
      </c>
      <c r="AE115">
        <v>7.8029260000000003</v>
      </c>
      <c r="AF115">
        <v>16.470379999999999</v>
      </c>
    </row>
    <row r="116" spans="27:32" x14ac:dyDescent="0.25">
      <c r="AA116" t="s">
        <v>87</v>
      </c>
      <c r="AB116" t="s">
        <v>55</v>
      </c>
      <c r="AC116" t="s">
        <v>3</v>
      </c>
      <c r="AD116" t="s">
        <v>88</v>
      </c>
      <c r="AE116">
        <v>7.794003</v>
      </c>
      <c r="AF116">
        <v>16.470379999999999</v>
      </c>
    </row>
    <row r="117" spans="27:32" x14ac:dyDescent="0.25">
      <c r="AA117" t="s">
        <v>87</v>
      </c>
      <c r="AB117" t="s">
        <v>55</v>
      </c>
      <c r="AC117" t="s">
        <v>31</v>
      </c>
      <c r="AD117" t="s">
        <v>88</v>
      </c>
      <c r="AE117">
        <v>7.5929679999999999</v>
      </c>
      <c r="AF117">
        <v>16.470379999999999</v>
      </c>
    </row>
    <row r="118" spans="27:32" x14ac:dyDescent="0.25">
      <c r="AA118" t="s">
        <v>87</v>
      </c>
      <c r="AB118" t="s">
        <v>56</v>
      </c>
      <c r="AC118" t="s">
        <v>28</v>
      </c>
      <c r="AD118" t="s">
        <v>88</v>
      </c>
      <c r="AE118">
        <v>16.470379999999999</v>
      </c>
      <c r="AF118">
        <v>16.470379999999999</v>
      </c>
    </row>
    <row r="119" spans="27:32" x14ac:dyDescent="0.25">
      <c r="AA119" t="s">
        <v>87</v>
      </c>
      <c r="AB119" t="s">
        <v>56</v>
      </c>
      <c r="AC119" t="s">
        <v>2</v>
      </c>
      <c r="AD119" t="s">
        <v>88</v>
      </c>
      <c r="AE119">
        <v>16.245729999999998</v>
      </c>
      <c r="AF119">
        <v>16.470379999999999</v>
      </c>
    </row>
    <row r="120" spans="27:32" x14ac:dyDescent="0.25">
      <c r="AA120" t="s">
        <v>87</v>
      </c>
      <c r="AB120" t="s">
        <v>56</v>
      </c>
      <c r="AC120" t="s">
        <v>3</v>
      </c>
      <c r="AD120" t="s">
        <v>88</v>
      </c>
      <c r="AE120">
        <v>16.163029999999999</v>
      </c>
      <c r="AF120">
        <v>16.470379999999999</v>
      </c>
    </row>
    <row r="121" spans="27:32" x14ac:dyDescent="0.25">
      <c r="AA121" t="s">
        <v>87</v>
      </c>
      <c r="AB121" t="s">
        <v>56</v>
      </c>
      <c r="AC121" t="s">
        <v>31</v>
      </c>
      <c r="AD121" t="s">
        <v>88</v>
      </c>
      <c r="AE121">
        <v>16.081319999999899</v>
      </c>
      <c r="AF121">
        <v>16.470379999999999</v>
      </c>
    </row>
    <row r="122" spans="27:32" x14ac:dyDescent="0.25">
      <c r="AA122" t="s">
        <v>89</v>
      </c>
      <c r="AB122" t="s">
        <v>53</v>
      </c>
      <c r="AC122" t="s">
        <v>28</v>
      </c>
      <c r="AD122" t="s">
        <v>86</v>
      </c>
      <c r="AE122">
        <v>-392.963090999999</v>
      </c>
      <c r="AF122">
        <v>-824.78899375000003</v>
      </c>
    </row>
    <row r="123" spans="27:32" x14ac:dyDescent="0.25">
      <c r="AA123" t="s">
        <v>89</v>
      </c>
      <c r="AB123" t="s">
        <v>53</v>
      </c>
      <c r="AC123" t="s">
        <v>2</v>
      </c>
      <c r="AD123" t="s">
        <v>86</v>
      </c>
      <c r="AE123">
        <v>-312.1048965</v>
      </c>
      <c r="AF123">
        <v>-824.78899375000003</v>
      </c>
    </row>
    <row r="124" spans="27:32" x14ac:dyDescent="0.25">
      <c r="AA124" t="s">
        <v>89</v>
      </c>
      <c r="AB124" t="s">
        <v>53</v>
      </c>
      <c r="AC124" t="s">
        <v>3</v>
      </c>
      <c r="AD124" t="s">
        <v>86</v>
      </c>
      <c r="AE124">
        <v>-251.15239249999999</v>
      </c>
      <c r="AF124">
        <v>-824.78899375000003</v>
      </c>
    </row>
    <row r="125" spans="27:32" x14ac:dyDescent="0.25">
      <c r="AA125" t="s">
        <v>89</v>
      </c>
      <c r="AB125" t="s">
        <v>53</v>
      </c>
      <c r="AC125" t="s">
        <v>31</v>
      </c>
      <c r="AD125" t="s">
        <v>86</v>
      </c>
      <c r="AE125">
        <v>-206.82902999999999</v>
      </c>
      <c r="AF125">
        <v>-824.78899375000003</v>
      </c>
    </row>
    <row r="126" spans="27:32" x14ac:dyDescent="0.25">
      <c r="AA126" t="s">
        <v>89</v>
      </c>
      <c r="AB126" t="s">
        <v>55</v>
      </c>
      <c r="AC126" t="s">
        <v>28</v>
      </c>
      <c r="AD126" t="s">
        <v>86</v>
      </c>
      <c r="AE126">
        <v>-223.8335745</v>
      </c>
      <c r="AF126">
        <v>-824.78899375000003</v>
      </c>
    </row>
    <row r="127" spans="27:32" x14ac:dyDescent="0.25">
      <c r="AA127" t="s">
        <v>89</v>
      </c>
      <c r="AB127" t="s">
        <v>55</v>
      </c>
      <c r="AC127" t="s">
        <v>2</v>
      </c>
      <c r="AD127" t="s">
        <v>86</v>
      </c>
      <c r="AE127">
        <v>-154.79979825000001</v>
      </c>
      <c r="AF127">
        <v>-824.78899375000003</v>
      </c>
    </row>
    <row r="128" spans="27:32" x14ac:dyDescent="0.25">
      <c r="AA128" t="s">
        <v>89</v>
      </c>
      <c r="AB128" t="s">
        <v>55</v>
      </c>
      <c r="AC128" t="s">
        <v>3</v>
      </c>
      <c r="AD128" t="s">
        <v>86</v>
      </c>
      <c r="AE128">
        <v>-116.6706365</v>
      </c>
      <c r="AF128">
        <v>-824.78899375000003</v>
      </c>
    </row>
    <row r="129" spans="27:32" x14ac:dyDescent="0.25">
      <c r="AA129" t="s">
        <v>89</v>
      </c>
      <c r="AB129" t="s">
        <v>55</v>
      </c>
      <c r="AC129" t="s">
        <v>31</v>
      </c>
      <c r="AD129" t="s">
        <v>86</v>
      </c>
      <c r="AE129">
        <v>-20.329909000000001</v>
      </c>
      <c r="AF129">
        <v>-824.78899375000003</v>
      </c>
    </row>
    <row r="130" spans="27:32" x14ac:dyDescent="0.25">
      <c r="AA130" t="s">
        <v>89</v>
      </c>
      <c r="AB130" t="s">
        <v>56</v>
      </c>
      <c r="AC130" t="s">
        <v>28</v>
      </c>
      <c r="AD130" t="s">
        <v>86</v>
      </c>
      <c r="AE130">
        <v>-824.78899375000003</v>
      </c>
      <c r="AF130">
        <v>-824.78899375000003</v>
      </c>
    </row>
    <row r="131" spans="27:32" x14ac:dyDescent="0.25">
      <c r="AA131" t="s">
        <v>89</v>
      </c>
      <c r="AB131" t="s">
        <v>56</v>
      </c>
      <c r="AC131" t="s">
        <v>2</v>
      </c>
      <c r="AD131" t="s">
        <v>86</v>
      </c>
      <c r="AE131">
        <v>-745.36790224999902</v>
      </c>
      <c r="AF131">
        <v>-824.78899375000003</v>
      </c>
    </row>
    <row r="132" spans="27:32" x14ac:dyDescent="0.25">
      <c r="AA132" t="s">
        <v>89</v>
      </c>
      <c r="AB132" t="s">
        <v>56</v>
      </c>
      <c r="AC132" t="s">
        <v>3</v>
      </c>
      <c r="AD132" t="s">
        <v>86</v>
      </c>
      <c r="AE132">
        <v>-697.74727774999997</v>
      </c>
      <c r="AF132">
        <v>-824.78899375000003</v>
      </c>
    </row>
    <row r="133" spans="27:32" x14ac:dyDescent="0.25">
      <c r="AA133" t="s">
        <v>89</v>
      </c>
      <c r="AB133" t="s">
        <v>56</v>
      </c>
      <c r="AC133" t="s">
        <v>31</v>
      </c>
      <c r="AD133" t="s">
        <v>86</v>
      </c>
      <c r="AE133">
        <v>-557.05296399999997</v>
      </c>
      <c r="AF133">
        <v>-824.78899375000003</v>
      </c>
    </row>
    <row r="134" spans="27:32" x14ac:dyDescent="0.25">
      <c r="AA134" t="s">
        <v>90</v>
      </c>
      <c r="AB134" t="s">
        <v>53</v>
      </c>
      <c r="AC134" t="s">
        <v>28</v>
      </c>
      <c r="AD134" t="s">
        <v>88</v>
      </c>
      <c r="AE134">
        <v>-12.6859114</v>
      </c>
      <c r="AF134">
        <v>-18.6613805</v>
      </c>
    </row>
    <row r="135" spans="27:32" x14ac:dyDescent="0.25">
      <c r="AA135" t="s">
        <v>90</v>
      </c>
      <c r="AB135" t="s">
        <v>53</v>
      </c>
      <c r="AC135" t="s">
        <v>2</v>
      </c>
      <c r="AD135" t="s">
        <v>88</v>
      </c>
      <c r="AE135">
        <v>-11.3593297</v>
      </c>
      <c r="AF135">
        <v>-18.6613805</v>
      </c>
    </row>
    <row r="136" spans="27:32" x14ac:dyDescent="0.25">
      <c r="AA136" t="s">
        <v>90</v>
      </c>
      <c r="AB136" t="s">
        <v>53</v>
      </c>
      <c r="AC136" t="s">
        <v>3</v>
      </c>
      <c r="AD136" t="s">
        <v>88</v>
      </c>
      <c r="AE136">
        <v>-9.5352387000000007</v>
      </c>
      <c r="AF136">
        <v>-18.6613805</v>
      </c>
    </row>
    <row r="137" spans="27:32" x14ac:dyDescent="0.25">
      <c r="AA137" t="s">
        <v>90</v>
      </c>
      <c r="AB137" t="s">
        <v>53</v>
      </c>
      <c r="AC137" t="s">
        <v>31</v>
      </c>
      <c r="AD137" t="s">
        <v>88</v>
      </c>
      <c r="AE137">
        <v>-8.7464499999999994</v>
      </c>
      <c r="AF137">
        <v>-18.6613805</v>
      </c>
    </row>
    <row r="138" spans="27:32" x14ac:dyDescent="0.25">
      <c r="AA138" t="s">
        <v>90</v>
      </c>
      <c r="AB138" t="s">
        <v>55</v>
      </c>
      <c r="AC138" t="s">
        <v>28</v>
      </c>
      <c r="AD138" t="s">
        <v>88</v>
      </c>
      <c r="AE138">
        <v>-5.3674409999999897</v>
      </c>
      <c r="AF138">
        <v>-18.6613805</v>
      </c>
    </row>
    <row r="139" spans="27:32" x14ac:dyDescent="0.25">
      <c r="AA139" t="s">
        <v>90</v>
      </c>
      <c r="AB139" t="s">
        <v>55</v>
      </c>
      <c r="AC139" t="s">
        <v>2</v>
      </c>
      <c r="AD139" t="s">
        <v>88</v>
      </c>
      <c r="AE139">
        <v>-3.8504027999999999</v>
      </c>
      <c r="AF139">
        <v>-18.6613805</v>
      </c>
    </row>
    <row r="140" spans="27:32" x14ac:dyDescent="0.25">
      <c r="AA140" t="s">
        <v>90</v>
      </c>
      <c r="AB140" t="s">
        <v>55</v>
      </c>
      <c r="AC140" t="s">
        <v>3</v>
      </c>
      <c r="AD140" t="s">
        <v>88</v>
      </c>
      <c r="AE140">
        <v>-3.1025836</v>
      </c>
      <c r="AF140">
        <v>-18.6613805</v>
      </c>
    </row>
    <row r="141" spans="27:32" x14ac:dyDescent="0.25">
      <c r="AA141" t="s">
        <v>90</v>
      </c>
      <c r="AB141" t="s">
        <v>55</v>
      </c>
      <c r="AC141" t="s">
        <v>31</v>
      </c>
      <c r="AD141" t="s">
        <v>88</v>
      </c>
      <c r="AE141">
        <v>-1.0474188</v>
      </c>
      <c r="AF141">
        <v>-18.6613805</v>
      </c>
    </row>
    <row r="142" spans="27:32" x14ac:dyDescent="0.25">
      <c r="AA142" t="s">
        <v>90</v>
      </c>
      <c r="AB142" t="s">
        <v>56</v>
      </c>
      <c r="AC142" t="s">
        <v>28</v>
      </c>
      <c r="AD142" t="s">
        <v>88</v>
      </c>
      <c r="AE142">
        <v>-18.6613805</v>
      </c>
      <c r="AF142">
        <v>-18.6613805</v>
      </c>
    </row>
    <row r="143" spans="27:32" x14ac:dyDescent="0.25">
      <c r="AA143" t="s">
        <v>90</v>
      </c>
      <c r="AB143" t="s">
        <v>56</v>
      </c>
      <c r="AC143" t="s">
        <v>2</v>
      </c>
      <c r="AD143" t="s">
        <v>88</v>
      </c>
      <c r="AE143">
        <v>-17.732246</v>
      </c>
      <c r="AF143">
        <v>-18.6613805</v>
      </c>
    </row>
    <row r="144" spans="27:32" x14ac:dyDescent="0.25">
      <c r="AA144" t="s">
        <v>90</v>
      </c>
      <c r="AB144" t="s">
        <v>56</v>
      </c>
      <c r="AC144" t="s">
        <v>3</v>
      </c>
      <c r="AD144" t="s">
        <v>88</v>
      </c>
      <c r="AE144">
        <v>-17.2969084</v>
      </c>
      <c r="AF144">
        <v>-18.6613805</v>
      </c>
    </row>
    <row r="145" spans="27:32" x14ac:dyDescent="0.25">
      <c r="AA145" t="s">
        <v>90</v>
      </c>
      <c r="AB145" t="s">
        <v>56</v>
      </c>
      <c r="AC145" t="s">
        <v>31</v>
      </c>
      <c r="AD145" t="s">
        <v>88</v>
      </c>
      <c r="AE145">
        <v>-15.504237499999901</v>
      </c>
      <c r="AF145">
        <v>-18.6613805</v>
      </c>
    </row>
    <row r="146" spans="27:32" x14ac:dyDescent="0.25">
      <c r="AA146" t="s">
        <v>91</v>
      </c>
      <c r="AB146" t="s">
        <v>53</v>
      </c>
      <c r="AC146" t="s">
        <v>28</v>
      </c>
      <c r="AD146" t="s">
        <v>92</v>
      </c>
      <c r="AE146">
        <v>261.28429999999997</v>
      </c>
      <c r="AF146">
        <v>274.52969999999999</v>
      </c>
    </row>
    <row r="147" spans="27:32" x14ac:dyDescent="0.25">
      <c r="AA147" t="s">
        <v>91</v>
      </c>
      <c r="AB147" t="s">
        <v>53</v>
      </c>
      <c r="AC147" t="s">
        <v>2</v>
      </c>
      <c r="AD147" t="s">
        <v>92</v>
      </c>
      <c r="AE147">
        <v>255.93190000000001</v>
      </c>
      <c r="AF147">
        <v>274.52969999999999</v>
      </c>
    </row>
    <row r="148" spans="27:32" x14ac:dyDescent="0.25">
      <c r="AA148" t="s">
        <v>91</v>
      </c>
      <c r="AB148" t="s">
        <v>53</v>
      </c>
      <c r="AC148" t="s">
        <v>3</v>
      </c>
      <c r="AD148" t="s">
        <v>92</v>
      </c>
      <c r="AE148">
        <v>239.71610000000001</v>
      </c>
      <c r="AF148">
        <v>274.52969999999999</v>
      </c>
    </row>
    <row r="149" spans="27:32" x14ac:dyDescent="0.25">
      <c r="AA149" t="s">
        <v>91</v>
      </c>
      <c r="AB149" t="s">
        <v>53</v>
      </c>
      <c r="AC149" t="s">
        <v>31</v>
      </c>
      <c r="AD149" t="s">
        <v>92</v>
      </c>
      <c r="AE149">
        <v>232.63030000000001</v>
      </c>
      <c r="AF149">
        <v>274.52969999999999</v>
      </c>
    </row>
    <row r="150" spans="27:32" x14ac:dyDescent="0.25">
      <c r="AA150" t="s">
        <v>91</v>
      </c>
      <c r="AB150" t="s">
        <v>55</v>
      </c>
      <c r="AC150" t="s">
        <v>28</v>
      </c>
      <c r="AD150" t="s">
        <v>92</v>
      </c>
      <c r="AE150">
        <v>116.8839</v>
      </c>
      <c r="AF150">
        <v>274.52969999999999</v>
      </c>
    </row>
    <row r="151" spans="27:32" x14ac:dyDescent="0.25">
      <c r="AA151" t="s">
        <v>91</v>
      </c>
      <c r="AB151" t="s">
        <v>55</v>
      </c>
      <c r="AC151" t="s">
        <v>2</v>
      </c>
      <c r="AD151" t="s">
        <v>92</v>
      </c>
      <c r="AE151">
        <v>115.0455</v>
      </c>
      <c r="AF151">
        <v>274.52969999999999</v>
      </c>
    </row>
    <row r="152" spans="27:32" x14ac:dyDescent="0.25">
      <c r="AA152" t="s">
        <v>91</v>
      </c>
      <c r="AB152" t="s">
        <v>55</v>
      </c>
      <c r="AC152" t="s">
        <v>3</v>
      </c>
      <c r="AD152" t="s">
        <v>92</v>
      </c>
      <c r="AE152">
        <v>114.0551</v>
      </c>
      <c r="AF152">
        <v>274.52969999999999</v>
      </c>
    </row>
    <row r="153" spans="27:32" x14ac:dyDescent="0.25">
      <c r="AA153" t="s">
        <v>91</v>
      </c>
      <c r="AB153" t="s">
        <v>55</v>
      </c>
      <c r="AC153" t="s">
        <v>31</v>
      </c>
      <c r="AD153" t="s">
        <v>92</v>
      </c>
      <c r="AE153">
        <v>110.7812</v>
      </c>
      <c r="AF153">
        <v>274.52969999999999</v>
      </c>
    </row>
    <row r="154" spans="27:32" x14ac:dyDescent="0.25">
      <c r="AA154" t="s">
        <v>91</v>
      </c>
      <c r="AB154" t="s">
        <v>56</v>
      </c>
      <c r="AC154" t="s">
        <v>28</v>
      </c>
      <c r="AD154" t="s">
        <v>92</v>
      </c>
      <c r="AE154">
        <v>273.75740000000002</v>
      </c>
      <c r="AF154">
        <v>274.52969999999999</v>
      </c>
    </row>
    <row r="155" spans="27:32" x14ac:dyDescent="0.25">
      <c r="AA155" t="s">
        <v>91</v>
      </c>
      <c r="AB155" t="s">
        <v>56</v>
      </c>
      <c r="AC155" t="s">
        <v>2</v>
      </c>
      <c r="AD155" t="s">
        <v>92</v>
      </c>
      <c r="AE155">
        <v>274.52969999999999</v>
      </c>
      <c r="AF155">
        <v>274.52969999999999</v>
      </c>
    </row>
    <row r="156" spans="27:32" x14ac:dyDescent="0.25">
      <c r="AA156" t="s">
        <v>91</v>
      </c>
      <c r="AB156" t="s">
        <v>56</v>
      </c>
      <c r="AC156" t="s">
        <v>3</v>
      </c>
      <c r="AD156" t="s">
        <v>92</v>
      </c>
      <c r="AE156">
        <v>267.98570000000001</v>
      </c>
      <c r="AF156">
        <v>274.52969999999999</v>
      </c>
    </row>
    <row r="157" spans="27:32" x14ac:dyDescent="0.25">
      <c r="AA157" t="s">
        <v>91</v>
      </c>
      <c r="AB157" t="s">
        <v>56</v>
      </c>
      <c r="AC157" t="s">
        <v>31</v>
      </c>
      <c r="AD157" t="s">
        <v>92</v>
      </c>
      <c r="AE157">
        <v>256.68979999999999</v>
      </c>
      <c r="AF157">
        <v>274.52969999999999</v>
      </c>
    </row>
    <row r="158" spans="27:32" x14ac:dyDescent="0.25">
      <c r="AA158" t="s">
        <v>93</v>
      </c>
      <c r="AB158" t="s">
        <v>53</v>
      </c>
      <c r="AC158" t="s">
        <v>28</v>
      </c>
      <c r="AD158" t="s">
        <v>94</v>
      </c>
      <c r="AE158">
        <v>557.17399999999998</v>
      </c>
      <c r="AF158">
        <v>909.25149999999996</v>
      </c>
    </row>
    <row r="159" spans="27:32" x14ac:dyDescent="0.25">
      <c r="AA159" t="s">
        <v>93</v>
      </c>
      <c r="AB159" t="s">
        <v>53</v>
      </c>
      <c r="AC159" t="s">
        <v>2</v>
      </c>
      <c r="AD159" t="s">
        <v>94</v>
      </c>
      <c r="AE159">
        <v>532.82730000000004</v>
      </c>
      <c r="AF159">
        <v>909.25149999999996</v>
      </c>
    </row>
    <row r="160" spans="27:32" x14ac:dyDescent="0.25">
      <c r="AA160" t="s">
        <v>93</v>
      </c>
      <c r="AB160" t="s">
        <v>53</v>
      </c>
      <c r="AC160" t="s">
        <v>3</v>
      </c>
      <c r="AD160" t="s">
        <v>94</v>
      </c>
      <c r="AE160">
        <v>504.19399999999899</v>
      </c>
      <c r="AF160">
        <v>909.25149999999996</v>
      </c>
    </row>
    <row r="161" spans="27:32" x14ac:dyDescent="0.25">
      <c r="AA161" t="s">
        <v>93</v>
      </c>
      <c r="AB161" t="s">
        <v>53</v>
      </c>
      <c r="AC161" t="s">
        <v>31</v>
      </c>
      <c r="AD161" t="s">
        <v>94</v>
      </c>
      <c r="AE161">
        <v>436.652299999999</v>
      </c>
      <c r="AF161">
        <v>909.25149999999996</v>
      </c>
    </row>
    <row r="162" spans="27:32" x14ac:dyDescent="0.25">
      <c r="AA162" t="s">
        <v>93</v>
      </c>
      <c r="AB162" t="s">
        <v>55</v>
      </c>
      <c r="AC162" t="s">
        <v>28</v>
      </c>
      <c r="AD162" t="s">
        <v>94</v>
      </c>
      <c r="AE162">
        <v>545.55089999999996</v>
      </c>
      <c r="AF162">
        <v>909.25149999999996</v>
      </c>
    </row>
    <row r="163" spans="27:32" x14ac:dyDescent="0.25">
      <c r="AA163" t="s">
        <v>93</v>
      </c>
      <c r="AB163" t="s">
        <v>55</v>
      </c>
      <c r="AC163" t="s">
        <v>2</v>
      </c>
      <c r="AD163" t="s">
        <v>94</v>
      </c>
      <c r="AE163">
        <v>536.00900000000001</v>
      </c>
      <c r="AF163">
        <v>909.25149999999996</v>
      </c>
    </row>
    <row r="164" spans="27:32" x14ac:dyDescent="0.25">
      <c r="AA164" t="s">
        <v>93</v>
      </c>
      <c r="AB164" t="s">
        <v>55</v>
      </c>
      <c r="AC164" t="s">
        <v>3</v>
      </c>
      <c r="AD164" t="s">
        <v>94</v>
      </c>
      <c r="AE164">
        <v>525.16700000000003</v>
      </c>
      <c r="AF164">
        <v>909.25149999999996</v>
      </c>
    </row>
    <row r="165" spans="27:32" x14ac:dyDescent="0.25">
      <c r="AA165" t="s">
        <v>93</v>
      </c>
      <c r="AB165" t="s">
        <v>55</v>
      </c>
      <c r="AC165" t="s">
        <v>31</v>
      </c>
      <c r="AD165" t="s">
        <v>94</v>
      </c>
      <c r="AE165">
        <v>506.32470000000001</v>
      </c>
      <c r="AF165">
        <v>909.25149999999996</v>
      </c>
    </row>
    <row r="166" spans="27:32" x14ac:dyDescent="0.25">
      <c r="AA166" t="s">
        <v>93</v>
      </c>
      <c r="AB166" t="s">
        <v>56</v>
      </c>
      <c r="AC166" t="s">
        <v>28</v>
      </c>
      <c r="AD166" t="s">
        <v>94</v>
      </c>
      <c r="AE166">
        <v>909.25149999999996</v>
      </c>
      <c r="AF166">
        <v>909.25149999999996</v>
      </c>
    </row>
    <row r="167" spans="27:32" x14ac:dyDescent="0.25">
      <c r="AA167" t="s">
        <v>93</v>
      </c>
      <c r="AB167" t="s">
        <v>56</v>
      </c>
      <c r="AC167" t="s">
        <v>2</v>
      </c>
      <c r="AD167" t="s">
        <v>94</v>
      </c>
      <c r="AE167">
        <v>839.27769999999998</v>
      </c>
      <c r="AF167">
        <v>909.25149999999996</v>
      </c>
    </row>
    <row r="168" spans="27:32" x14ac:dyDescent="0.25">
      <c r="AA168" t="s">
        <v>93</v>
      </c>
      <c r="AB168" t="s">
        <v>56</v>
      </c>
      <c r="AC168" t="s">
        <v>3</v>
      </c>
      <c r="AD168" t="s">
        <v>94</v>
      </c>
      <c r="AE168">
        <v>774.72899999999902</v>
      </c>
      <c r="AF168">
        <v>909.25149999999996</v>
      </c>
    </row>
    <row r="169" spans="27:32" x14ac:dyDescent="0.25">
      <c r="AA169" t="s">
        <v>93</v>
      </c>
      <c r="AB169" t="s">
        <v>56</v>
      </c>
      <c r="AC169" t="s">
        <v>31</v>
      </c>
      <c r="AD169" t="s">
        <v>94</v>
      </c>
      <c r="AE169">
        <v>661.47609999999997</v>
      </c>
      <c r="AF169">
        <v>909.25149999999996</v>
      </c>
    </row>
    <row r="170" spans="27:32" x14ac:dyDescent="0.25">
      <c r="AA170" t="s">
        <v>95</v>
      </c>
      <c r="AB170" t="s">
        <v>53</v>
      </c>
      <c r="AC170" t="s">
        <v>28</v>
      </c>
      <c r="AD170" t="s">
        <v>96</v>
      </c>
      <c r="AE170">
        <v>25.232679999999998</v>
      </c>
      <c r="AF170">
        <v>42.823179999999901</v>
      </c>
    </row>
    <row r="171" spans="27:32" x14ac:dyDescent="0.25">
      <c r="AA171" t="s">
        <v>95</v>
      </c>
      <c r="AB171" t="s">
        <v>53</v>
      </c>
      <c r="AC171" t="s">
        <v>2</v>
      </c>
      <c r="AD171" t="s">
        <v>96</v>
      </c>
      <c r="AE171">
        <v>22.532109999999999</v>
      </c>
      <c r="AF171">
        <v>42.823179999999901</v>
      </c>
    </row>
    <row r="172" spans="27:32" x14ac:dyDescent="0.25">
      <c r="AA172" t="s">
        <v>95</v>
      </c>
      <c r="AB172" t="s">
        <v>53</v>
      </c>
      <c r="AC172" t="s">
        <v>3</v>
      </c>
      <c r="AD172" t="s">
        <v>96</v>
      </c>
      <c r="AE172">
        <v>20.115319999999901</v>
      </c>
      <c r="AF172">
        <v>42.823179999999901</v>
      </c>
    </row>
    <row r="173" spans="27:32" x14ac:dyDescent="0.25">
      <c r="AA173" t="s">
        <v>95</v>
      </c>
      <c r="AB173" t="s">
        <v>53</v>
      </c>
      <c r="AC173" t="s">
        <v>31</v>
      </c>
      <c r="AD173" t="s">
        <v>96</v>
      </c>
      <c r="AE173">
        <v>18.325329999999902</v>
      </c>
      <c r="AF173">
        <v>42.823179999999901</v>
      </c>
    </row>
    <row r="174" spans="27:32" x14ac:dyDescent="0.25">
      <c r="AA174" t="s">
        <v>95</v>
      </c>
      <c r="AB174" t="s">
        <v>55</v>
      </c>
      <c r="AC174" t="s">
        <v>28</v>
      </c>
      <c r="AD174" t="s">
        <v>96</v>
      </c>
      <c r="AE174">
        <v>31.187339999999999</v>
      </c>
      <c r="AF174">
        <v>42.823179999999901</v>
      </c>
    </row>
    <row r="175" spans="27:32" x14ac:dyDescent="0.25">
      <c r="AA175" t="s">
        <v>95</v>
      </c>
      <c r="AB175" t="s">
        <v>55</v>
      </c>
      <c r="AC175" t="s">
        <v>2</v>
      </c>
      <c r="AD175" t="s">
        <v>96</v>
      </c>
      <c r="AE175">
        <v>25.114570000000001</v>
      </c>
      <c r="AF175">
        <v>42.823179999999901</v>
      </c>
    </row>
    <row r="176" spans="27:32" x14ac:dyDescent="0.25">
      <c r="AA176" t="s">
        <v>95</v>
      </c>
      <c r="AB176" t="s">
        <v>55</v>
      </c>
      <c r="AC176" t="s">
        <v>3</v>
      </c>
      <c r="AD176" t="s">
        <v>96</v>
      </c>
      <c r="AE176">
        <v>24.379359999999998</v>
      </c>
      <c r="AF176">
        <v>42.823179999999901</v>
      </c>
    </row>
    <row r="177" spans="27:32" x14ac:dyDescent="0.25">
      <c r="AA177" t="s">
        <v>95</v>
      </c>
      <c r="AB177" t="s">
        <v>55</v>
      </c>
      <c r="AC177" t="s">
        <v>31</v>
      </c>
      <c r="AD177" t="s">
        <v>96</v>
      </c>
      <c r="AE177">
        <v>21.730259999999902</v>
      </c>
      <c r="AF177">
        <v>42.823179999999901</v>
      </c>
    </row>
    <row r="178" spans="27:32" x14ac:dyDescent="0.25">
      <c r="AA178" t="s">
        <v>95</v>
      </c>
      <c r="AB178" t="s">
        <v>56</v>
      </c>
      <c r="AC178" t="s">
        <v>28</v>
      </c>
      <c r="AD178" t="s">
        <v>96</v>
      </c>
      <c r="AE178">
        <v>42.823179999999901</v>
      </c>
      <c r="AF178">
        <v>42.823179999999901</v>
      </c>
    </row>
    <row r="179" spans="27:32" x14ac:dyDescent="0.25">
      <c r="AA179" t="s">
        <v>95</v>
      </c>
      <c r="AB179" t="s">
        <v>56</v>
      </c>
      <c r="AC179" t="s">
        <v>2</v>
      </c>
      <c r="AD179" t="s">
        <v>96</v>
      </c>
      <c r="AE179">
        <v>38.361829999999998</v>
      </c>
      <c r="AF179">
        <v>42.823179999999901</v>
      </c>
    </row>
    <row r="180" spans="27:32" x14ac:dyDescent="0.25">
      <c r="AA180" t="s">
        <v>95</v>
      </c>
      <c r="AB180" t="s">
        <v>56</v>
      </c>
      <c r="AC180" t="s">
        <v>3</v>
      </c>
      <c r="AD180" t="s">
        <v>96</v>
      </c>
      <c r="AE180">
        <v>34.07302</v>
      </c>
      <c r="AF180">
        <v>42.823179999999901</v>
      </c>
    </row>
    <row r="181" spans="27:32" x14ac:dyDescent="0.25">
      <c r="AA181" t="s">
        <v>95</v>
      </c>
      <c r="AB181" t="s">
        <v>56</v>
      </c>
      <c r="AC181" t="s">
        <v>31</v>
      </c>
      <c r="AD181" t="s">
        <v>96</v>
      </c>
      <c r="AE181">
        <v>23.339839999999999</v>
      </c>
      <c r="AF181">
        <v>42.823179999999901</v>
      </c>
    </row>
    <row r="182" spans="27:32" x14ac:dyDescent="0.25">
      <c r="AA182" t="s">
        <v>97</v>
      </c>
      <c r="AB182" t="s">
        <v>53</v>
      </c>
      <c r="AC182" t="s">
        <v>28</v>
      </c>
      <c r="AD182" t="s">
        <v>98</v>
      </c>
      <c r="AE182">
        <v>10.06739</v>
      </c>
      <c r="AF182">
        <v>11.8851599999999</v>
      </c>
    </row>
    <row r="183" spans="27:32" x14ac:dyDescent="0.25">
      <c r="AA183" t="s">
        <v>97</v>
      </c>
      <c r="AB183" t="s">
        <v>53</v>
      </c>
      <c r="AC183" t="s">
        <v>2</v>
      </c>
      <c r="AD183" t="s">
        <v>98</v>
      </c>
      <c r="AE183">
        <v>9.1920299999999902</v>
      </c>
      <c r="AF183">
        <v>11.8851599999999</v>
      </c>
    </row>
    <row r="184" spans="27:32" x14ac:dyDescent="0.25">
      <c r="AA184" t="s">
        <v>97</v>
      </c>
      <c r="AB184" t="s">
        <v>53</v>
      </c>
      <c r="AC184" t="s">
        <v>3</v>
      </c>
      <c r="AD184" t="s">
        <v>98</v>
      </c>
      <c r="AE184">
        <v>8.5812199999999894</v>
      </c>
      <c r="AF184">
        <v>11.8851599999999</v>
      </c>
    </row>
    <row r="185" spans="27:32" x14ac:dyDescent="0.25">
      <c r="AA185" t="s">
        <v>97</v>
      </c>
      <c r="AB185" t="s">
        <v>53</v>
      </c>
      <c r="AC185" t="s">
        <v>31</v>
      </c>
      <c r="AD185" t="s">
        <v>98</v>
      </c>
      <c r="AE185">
        <v>8.3884299999999996</v>
      </c>
      <c r="AF185">
        <v>11.8851599999999</v>
      </c>
    </row>
    <row r="186" spans="27:32" x14ac:dyDescent="0.25">
      <c r="AA186" t="s">
        <v>97</v>
      </c>
      <c r="AB186" t="s">
        <v>55</v>
      </c>
      <c r="AC186" t="s">
        <v>28</v>
      </c>
      <c r="AD186" t="s">
        <v>98</v>
      </c>
      <c r="AE186">
        <v>11.8851599999999</v>
      </c>
      <c r="AF186">
        <v>11.8851599999999</v>
      </c>
    </row>
    <row r="187" spans="27:32" x14ac:dyDescent="0.25">
      <c r="AA187" t="s">
        <v>97</v>
      </c>
      <c r="AB187" t="s">
        <v>55</v>
      </c>
      <c r="AC187" t="s">
        <v>2</v>
      </c>
      <c r="AD187" t="s">
        <v>98</v>
      </c>
      <c r="AE187">
        <v>11.277959999999901</v>
      </c>
      <c r="AF187">
        <v>11.8851599999999</v>
      </c>
    </row>
    <row r="188" spans="27:32" x14ac:dyDescent="0.25">
      <c r="AA188" t="s">
        <v>97</v>
      </c>
      <c r="AB188" t="s">
        <v>55</v>
      </c>
      <c r="AC188" t="s">
        <v>3</v>
      </c>
      <c r="AD188" t="s">
        <v>98</v>
      </c>
      <c r="AE188">
        <v>10.589639999999999</v>
      </c>
      <c r="AF188">
        <v>11.8851599999999</v>
      </c>
    </row>
    <row r="189" spans="27:32" x14ac:dyDescent="0.25">
      <c r="AA189" t="s">
        <v>97</v>
      </c>
      <c r="AB189" t="s">
        <v>55</v>
      </c>
      <c r="AC189" t="s">
        <v>31</v>
      </c>
      <c r="AD189" t="s">
        <v>98</v>
      </c>
      <c r="AE189">
        <v>9.0475899999999996</v>
      </c>
      <c r="AF189">
        <v>11.8851599999999</v>
      </c>
    </row>
    <row r="190" spans="27:32" x14ac:dyDescent="0.25">
      <c r="AA190" t="s">
        <v>97</v>
      </c>
      <c r="AB190" t="s">
        <v>56</v>
      </c>
      <c r="AC190" t="s">
        <v>28</v>
      </c>
      <c r="AD190" t="s">
        <v>98</v>
      </c>
      <c r="AE190">
        <v>10.7477</v>
      </c>
      <c r="AF190">
        <v>11.8851599999999</v>
      </c>
    </row>
    <row r="191" spans="27:32" x14ac:dyDescent="0.25">
      <c r="AA191" t="s">
        <v>97</v>
      </c>
      <c r="AB191" t="s">
        <v>56</v>
      </c>
      <c r="AC191" t="s">
        <v>2</v>
      </c>
      <c r="AD191" t="s">
        <v>98</v>
      </c>
      <c r="AE191">
        <v>10.092079999999999</v>
      </c>
      <c r="AF191">
        <v>11.8851599999999</v>
      </c>
    </row>
    <row r="192" spans="27:32" x14ac:dyDescent="0.25">
      <c r="AA192" t="s">
        <v>97</v>
      </c>
      <c r="AB192" t="s">
        <v>56</v>
      </c>
      <c r="AC192" t="s">
        <v>3</v>
      </c>
      <c r="AD192" t="s">
        <v>98</v>
      </c>
      <c r="AE192">
        <v>9.4447700000000001</v>
      </c>
      <c r="AF192">
        <v>11.8851599999999</v>
      </c>
    </row>
    <row r="193" spans="27:32" x14ac:dyDescent="0.25">
      <c r="AA193" t="s">
        <v>97</v>
      </c>
      <c r="AB193" t="s">
        <v>56</v>
      </c>
      <c r="AC193" t="s">
        <v>31</v>
      </c>
      <c r="AD193" t="s">
        <v>98</v>
      </c>
      <c r="AE193">
        <v>8.8891099999999899</v>
      </c>
      <c r="AF193">
        <v>11.8851599999999</v>
      </c>
    </row>
    <row r="194" spans="27:32" x14ac:dyDescent="0.25">
      <c r="AA194" t="s">
        <v>99</v>
      </c>
      <c r="AB194" t="s">
        <v>53</v>
      </c>
      <c r="AC194" t="s">
        <v>28</v>
      </c>
      <c r="AD194" t="s">
        <v>100</v>
      </c>
      <c r="AE194">
        <v>93.383849999999995</v>
      </c>
      <c r="AF194">
        <v>116.36454999999999</v>
      </c>
    </row>
    <row r="195" spans="27:32" x14ac:dyDescent="0.25">
      <c r="AA195" t="s">
        <v>99</v>
      </c>
      <c r="AB195" t="s">
        <v>53</v>
      </c>
      <c r="AC195" t="s">
        <v>2</v>
      </c>
      <c r="AD195" t="s">
        <v>100</v>
      </c>
      <c r="AE195">
        <v>71.684449999999998</v>
      </c>
      <c r="AF195">
        <v>116.36454999999999</v>
      </c>
    </row>
    <row r="196" spans="27:32" x14ac:dyDescent="0.25">
      <c r="AA196" t="s">
        <v>99</v>
      </c>
      <c r="AB196" t="s">
        <v>53</v>
      </c>
      <c r="AC196" t="s">
        <v>3</v>
      </c>
      <c r="AD196" t="s">
        <v>100</v>
      </c>
      <c r="AE196">
        <v>58.501019999999997</v>
      </c>
      <c r="AF196">
        <v>116.36454999999999</v>
      </c>
    </row>
    <row r="197" spans="27:32" x14ac:dyDescent="0.25">
      <c r="AA197" t="s">
        <v>99</v>
      </c>
      <c r="AB197" t="s">
        <v>53</v>
      </c>
      <c r="AC197" t="s">
        <v>31</v>
      </c>
      <c r="AD197" t="s">
        <v>100</v>
      </c>
      <c r="AE197">
        <v>67.719039999999893</v>
      </c>
      <c r="AF197">
        <v>116.36454999999999</v>
      </c>
    </row>
    <row r="198" spans="27:32" x14ac:dyDescent="0.25">
      <c r="AA198" t="s">
        <v>99</v>
      </c>
      <c r="AB198" t="s">
        <v>55</v>
      </c>
      <c r="AC198" t="s">
        <v>28</v>
      </c>
      <c r="AD198" t="s">
        <v>100</v>
      </c>
      <c r="AE198">
        <v>116.36454999999999</v>
      </c>
      <c r="AF198">
        <v>116.36454999999999</v>
      </c>
    </row>
    <row r="199" spans="27:32" x14ac:dyDescent="0.25">
      <c r="AA199" t="s">
        <v>99</v>
      </c>
      <c r="AB199" t="s">
        <v>55</v>
      </c>
      <c r="AC199" t="s">
        <v>2</v>
      </c>
      <c r="AD199" t="s">
        <v>100</v>
      </c>
      <c r="AE199">
        <v>98.423050000000003</v>
      </c>
      <c r="AF199">
        <v>116.36454999999999</v>
      </c>
    </row>
    <row r="200" spans="27:32" x14ac:dyDescent="0.25">
      <c r="AA200" t="s">
        <v>99</v>
      </c>
      <c r="AB200" t="s">
        <v>55</v>
      </c>
      <c r="AC200" t="s">
        <v>3</v>
      </c>
      <c r="AD200" t="s">
        <v>100</v>
      </c>
      <c r="AE200">
        <v>82.352329999999995</v>
      </c>
      <c r="AF200">
        <v>116.36454999999999</v>
      </c>
    </row>
    <row r="201" spans="27:32" x14ac:dyDescent="0.25">
      <c r="AA201" t="s">
        <v>99</v>
      </c>
      <c r="AB201" t="s">
        <v>55</v>
      </c>
      <c r="AC201" t="s">
        <v>31</v>
      </c>
      <c r="AD201" t="s">
        <v>100</v>
      </c>
      <c r="AE201">
        <v>81.008739999999904</v>
      </c>
      <c r="AF201">
        <v>116.36454999999999</v>
      </c>
    </row>
    <row r="202" spans="27:32" x14ac:dyDescent="0.25">
      <c r="AA202" t="s">
        <v>99</v>
      </c>
      <c r="AB202" t="s">
        <v>56</v>
      </c>
      <c r="AC202" t="s">
        <v>28</v>
      </c>
      <c r="AD202" t="s">
        <v>100</v>
      </c>
      <c r="AE202">
        <v>106.785249999999</v>
      </c>
      <c r="AF202">
        <v>116.36454999999999</v>
      </c>
    </row>
    <row r="203" spans="27:32" x14ac:dyDescent="0.25">
      <c r="AA203" t="s">
        <v>99</v>
      </c>
      <c r="AB203" t="s">
        <v>56</v>
      </c>
      <c r="AC203" t="s">
        <v>2</v>
      </c>
      <c r="AD203" t="s">
        <v>100</v>
      </c>
      <c r="AE203">
        <v>87.610349999999997</v>
      </c>
      <c r="AF203">
        <v>116.36454999999999</v>
      </c>
    </row>
    <row r="204" spans="27:32" x14ac:dyDescent="0.25">
      <c r="AA204" t="s">
        <v>99</v>
      </c>
      <c r="AB204" t="s">
        <v>56</v>
      </c>
      <c r="AC204" t="s">
        <v>3</v>
      </c>
      <c r="AD204" t="s">
        <v>100</v>
      </c>
      <c r="AE204">
        <v>73.171619999999905</v>
      </c>
      <c r="AF204">
        <v>116.36454999999999</v>
      </c>
    </row>
    <row r="205" spans="27:32" x14ac:dyDescent="0.25">
      <c r="AA205" t="s">
        <v>99</v>
      </c>
      <c r="AB205" t="s">
        <v>56</v>
      </c>
      <c r="AC205" t="s">
        <v>31</v>
      </c>
      <c r="AD205" t="s">
        <v>100</v>
      </c>
      <c r="AE205">
        <v>85.760940000000005</v>
      </c>
      <c r="AF205">
        <v>116.36454999999999</v>
      </c>
    </row>
    <row r="206" spans="27:32" x14ac:dyDescent="0.25">
      <c r="AA206" t="s">
        <v>101</v>
      </c>
      <c r="AB206" t="s">
        <v>53</v>
      </c>
      <c r="AC206" t="s">
        <v>28</v>
      </c>
      <c r="AD206" t="s">
        <v>102</v>
      </c>
      <c r="AE206">
        <v>498.62520000000001</v>
      </c>
      <c r="AF206">
        <v>803.40059999999903</v>
      </c>
    </row>
    <row r="207" spans="27:32" x14ac:dyDescent="0.25">
      <c r="AA207" t="s">
        <v>101</v>
      </c>
      <c r="AB207" t="s">
        <v>53</v>
      </c>
      <c r="AC207" t="s">
        <v>2</v>
      </c>
      <c r="AD207" t="s">
        <v>102</v>
      </c>
      <c r="AE207">
        <v>478.72590000000002</v>
      </c>
      <c r="AF207">
        <v>803.40059999999903</v>
      </c>
    </row>
    <row r="208" spans="27:32" x14ac:dyDescent="0.25">
      <c r="AA208" t="s">
        <v>101</v>
      </c>
      <c r="AB208" t="s">
        <v>53</v>
      </c>
      <c r="AC208" t="s">
        <v>3</v>
      </c>
      <c r="AD208" t="s">
        <v>102</v>
      </c>
      <c r="AE208">
        <v>465.2106</v>
      </c>
      <c r="AF208">
        <v>803.40059999999903</v>
      </c>
    </row>
    <row r="209" spans="27:32" x14ac:dyDescent="0.25">
      <c r="AA209" t="s">
        <v>101</v>
      </c>
      <c r="AB209" t="s">
        <v>53</v>
      </c>
      <c r="AC209" t="s">
        <v>31</v>
      </c>
      <c r="AD209" t="s">
        <v>102</v>
      </c>
      <c r="AE209">
        <v>405.44189999999998</v>
      </c>
      <c r="AF209">
        <v>803.40059999999903</v>
      </c>
    </row>
    <row r="210" spans="27:32" x14ac:dyDescent="0.25">
      <c r="AA210" t="s">
        <v>101</v>
      </c>
      <c r="AB210" t="s">
        <v>55</v>
      </c>
      <c r="AC210" t="s">
        <v>28</v>
      </c>
      <c r="AD210" t="s">
        <v>102</v>
      </c>
      <c r="AE210">
        <v>557.03841999999997</v>
      </c>
      <c r="AF210">
        <v>803.40059999999903</v>
      </c>
    </row>
    <row r="211" spans="27:32" x14ac:dyDescent="0.25">
      <c r="AA211" t="s">
        <v>101</v>
      </c>
      <c r="AB211" t="s">
        <v>55</v>
      </c>
      <c r="AC211" t="s">
        <v>2</v>
      </c>
      <c r="AD211" t="s">
        <v>102</v>
      </c>
      <c r="AE211">
        <v>498.46600000000001</v>
      </c>
      <c r="AF211">
        <v>803.40059999999903</v>
      </c>
    </row>
    <row r="212" spans="27:32" x14ac:dyDescent="0.25">
      <c r="AA212" t="s">
        <v>101</v>
      </c>
      <c r="AB212" t="s">
        <v>55</v>
      </c>
      <c r="AC212" t="s">
        <v>3</v>
      </c>
      <c r="AD212" t="s">
        <v>102</v>
      </c>
      <c r="AE212">
        <v>441.8297</v>
      </c>
      <c r="AF212">
        <v>803.40059999999903</v>
      </c>
    </row>
    <row r="213" spans="27:32" x14ac:dyDescent="0.25">
      <c r="AA213" t="s">
        <v>101</v>
      </c>
      <c r="AB213" t="s">
        <v>55</v>
      </c>
      <c r="AC213" t="s">
        <v>31</v>
      </c>
      <c r="AD213" t="s">
        <v>102</v>
      </c>
      <c r="AE213">
        <v>394.88288</v>
      </c>
      <c r="AF213">
        <v>803.40059999999903</v>
      </c>
    </row>
    <row r="214" spans="27:32" x14ac:dyDescent="0.25">
      <c r="AA214" t="s">
        <v>101</v>
      </c>
      <c r="AB214" t="s">
        <v>56</v>
      </c>
      <c r="AC214" t="s">
        <v>28</v>
      </c>
      <c r="AD214" t="s">
        <v>102</v>
      </c>
      <c r="AE214">
        <v>803.40059999999903</v>
      </c>
      <c r="AF214">
        <v>803.40059999999903</v>
      </c>
    </row>
    <row r="215" spans="27:32" x14ac:dyDescent="0.25">
      <c r="AA215" t="s">
        <v>101</v>
      </c>
      <c r="AB215" t="s">
        <v>56</v>
      </c>
      <c r="AC215" t="s">
        <v>2</v>
      </c>
      <c r="AD215" t="s">
        <v>102</v>
      </c>
      <c r="AE215">
        <v>761.23</v>
      </c>
      <c r="AF215">
        <v>803.40059999999903</v>
      </c>
    </row>
    <row r="216" spans="27:32" x14ac:dyDescent="0.25">
      <c r="AA216" t="s">
        <v>101</v>
      </c>
      <c r="AB216" t="s">
        <v>56</v>
      </c>
      <c r="AC216" t="s">
        <v>3</v>
      </c>
      <c r="AD216" t="s">
        <v>102</v>
      </c>
      <c r="AE216">
        <v>700.37969999999996</v>
      </c>
      <c r="AF216">
        <v>803.40059999999903</v>
      </c>
    </row>
    <row r="217" spans="27:32" x14ac:dyDescent="0.25">
      <c r="AA217" t="s">
        <v>101</v>
      </c>
      <c r="AB217" t="s">
        <v>56</v>
      </c>
      <c r="AC217" t="s">
        <v>31</v>
      </c>
      <c r="AD217" t="s">
        <v>102</v>
      </c>
      <c r="AE217">
        <v>549.81959999999901</v>
      </c>
      <c r="AF217">
        <v>803.40059999999903</v>
      </c>
    </row>
    <row r="218" spans="27:32" x14ac:dyDescent="0.25">
      <c r="AA218" t="s">
        <v>103</v>
      </c>
      <c r="AB218" t="s">
        <v>53</v>
      </c>
      <c r="AC218" t="s">
        <v>28</v>
      </c>
      <c r="AD218" t="s">
        <v>79</v>
      </c>
      <c r="AE218">
        <v>4.29301480659608</v>
      </c>
      <c r="AF218">
        <v>5.7619041332881</v>
      </c>
    </row>
    <row r="219" spans="27:32" x14ac:dyDescent="0.25">
      <c r="AA219" t="s">
        <v>103</v>
      </c>
      <c r="AB219" t="s">
        <v>53</v>
      </c>
      <c r="AC219" t="s">
        <v>2</v>
      </c>
      <c r="AD219" t="s">
        <v>79</v>
      </c>
      <c r="AE219">
        <v>3.7864530347083898</v>
      </c>
      <c r="AF219">
        <v>5.7619041332881</v>
      </c>
    </row>
    <row r="220" spans="27:32" x14ac:dyDescent="0.25">
      <c r="AA220" t="s">
        <v>103</v>
      </c>
      <c r="AB220" t="s">
        <v>53</v>
      </c>
      <c r="AC220" t="s">
        <v>3</v>
      </c>
      <c r="AD220" t="s">
        <v>79</v>
      </c>
      <c r="AE220">
        <v>3.2979078820112302</v>
      </c>
      <c r="AF220">
        <v>5.7619041332881</v>
      </c>
    </row>
    <row r="221" spans="27:32" x14ac:dyDescent="0.25">
      <c r="AA221" t="s">
        <v>103</v>
      </c>
      <c r="AB221" t="s">
        <v>53</v>
      </c>
      <c r="AC221" t="s">
        <v>31</v>
      </c>
      <c r="AD221" t="s">
        <v>79</v>
      </c>
      <c r="AE221">
        <v>2.8738607704150598</v>
      </c>
      <c r="AF221">
        <v>5.7619041332881</v>
      </c>
    </row>
    <row r="222" spans="27:32" x14ac:dyDescent="0.25">
      <c r="AA222" t="s">
        <v>103</v>
      </c>
      <c r="AB222" t="s">
        <v>55</v>
      </c>
      <c r="AC222" t="s">
        <v>28</v>
      </c>
      <c r="AD222" t="s">
        <v>79</v>
      </c>
      <c r="AE222">
        <v>5.7619041332881</v>
      </c>
      <c r="AF222">
        <v>5.7619041332881</v>
      </c>
    </row>
    <row r="223" spans="27:32" x14ac:dyDescent="0.25">
      <c r="AA223" t="s">
        <v>103</v>
      </c>
      <c r="AB223" t="s">
        <v>55</v>
      </c>
      <c r="AC223" t="s">
        <v>2</v>
      </c>
      <c r="AD223" t="s">
        <v>79</v>
      </c>
      <c r="AE223">
        <v>5.3177790298497003</v>
      </c>
      <c r="AF223">
        <v>5.7619041332881</v>
      </c>
    </row>
    <row r="224" spans="27:32" x14ac:dyDescent="0.25">
      <c r="AA224" t="s">
        <v>103</v>
      </c>
      <c r="AB224" t="s">
        <v>55</v>
      </c>
      <c r="AC224" t="s">
        <v>3</v>
      </c>
      <c r="AD224" t="s">
        <v>79</v>
      </c>
      <c r="AE224">
        <v>4.6487886497531896</v>
      </c>
      <c r="AF224">
        <v>5.7619041332881</v>
      </c>
    </row>
    <row r="225" spans="27:32" x14ac:dyDescent="0.25">
      <c r="AA225" t="s">
        <v>103</v>
      </c>
      <c r="AB225" t="s">
        <v>55</v>
      </c>
      <c r="AC225" t="s">
        <v>31</v>
      </c>
      <c r="AD225" t="s">
        <v>79</v>
      </c>
      <c r="AE225">
        <v>3.8188494725718001</v>
      </c>
      <c r="AF225">
        <v>5.7619041332881</v>
      </c>
    </row>
    <row r="226" spans="27:32" x14ac:dyDescent="0.25">
      <c r="AA226" t="s">
        <v>103</v>
      </c>
      <c r="AB226" t="s">
        <v>56</v>
      </c>
      <c r="AC226" t="s">
        <v>28</v>
      </c>
      <c r="AD226" t="s">
        <v>79</v>
      </c>
      <c r="AE226">
        <v>5.5962228941307597</v>
      </c>
      <c r="AF226">
        <v>5.7619041332881</v>
      </c>
    </row>
    <row r="227" spans="27:32" x14ac:dyDescent="0.25">
      <c r="AA227" t="s">
        <v>103</v>
      </c>
      <c r="AB227" t="s">
        <v>56</v>
      </c>
      <c r="AC227" t="s">
        <v>2</v>
      </c>
      <c r="AD227" t="s">
        <v>79</v>
      </c>
      <c r="AE227">
        <v>5.1419244239582902</v>
      </c>
      <c r="AF227">
        <v>5.7619041332881</v>
      </c>
    </row>
    <row r="228" spans="27:32" x14ac:dyDescent="0.25">
      <c r="AA228" t="s">
        <v>103</v>
      </c>
      <c r="AB228" t="s">
        <v>56</v>
      </c>
      <c r="AC228" t="s">
        <v>3</v>
      </c>
      <c r="AD228" t="s">
        <v>79</v>
      </c>
      <c r="AE228">
        <v>4.6419663790424499</v>
      </c>
      <c r="AF228">
        <v>5.7619041332881</v>
      </c>
    </row>
    <row r="229" spans="27:32" x14ac:dyDescent="0.25">
      <c r="AA229" t="s">
        <v>103</v>
      </c>
      <c r="AB229" t="s">
        <v>56</v>
      </c>
      <c r="AC229" t="s">
        <v>31</v>
      </c>
      <c r="AD229" t="s">
        <v>79</v>
      </c>
      <c r="AE229">
        <v>3.992975956859</v>
      </c>
      <c r="AF229">
        <v>5.7619041332881</v>
      </c>
    </row>
  </sheetData>
  <mergeCells count="10">
    <mergeCell ref="C16:D19"/>
    <mergeCell ref="I1:J1"/>
    <mergeCell ref="L1:P1"/>
    <mergeCell ref="G1:H1"/>
    <mergeCell ref="C6:D9"/>
    <mergeCell ref="C11:D14"/>
    <mergeCell ref="B4:D4"/>
    <mergeCell ref="B3:D3"/>
    <mergeCell ref="B1:D2"/>
    <mergeCell ref="E1:F1"/>
  </mergeCells>
  <conditionalFormatting sqref="E6:E2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O20 M6:N19 S6:S19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1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9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1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1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0 K4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:O4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:X8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1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40 F28:P3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14 P16:P1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9 I11:I14 I16:I1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9 K20 G11:G14 G16:G2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19 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B3A415BAA1F4C85F5A65EF54434EF" ma:contentTypeVersion="" ma:contentTypeDescription="Create a new document." ma:contentTypeScope="" ma:versionID="f63829ccc6a84b6b3619810f85d0ceab">
  <xsd:schema xmlns:xsd="http://www.w3.org/2001/XMLSchema" xmlns:xs="http://www.w3.org/2001/XMLSchema" xmlns:p="http://schemas.microsoft.com/office/2006/metadata/properties" xmlns:ns2="1bbc435f-02da-4827-ab77-076cd0e249a0" targetNamespace="http://schemas.microsoft.com/office/2006/metadata/properties" ma:root="true" ma:fieldsID="ab713446186e6c39541245848c4ae837" ns2:_="">
    <xsd:import namespace="1bbc435f-02da-4827-ab77-076cd0e249a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bc435f-02da-4827-ab77-076cd0e249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569E96-3368-41A8-B10D-4D7E6E293A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bc435f-02da-4827-ab77-076cd0e249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169DF48-0366-4001-AAF6-687CABFE545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B9ABEF-F173-4DAE-B796-49C4B17D93E6}">
  <ds:schemaRefs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1bbc435f-02da-4827-ab77-076cd0e249a0"/>
    <ds:schemaRef ds:uri="http://schemas.microsoft.com/office/2006/metadata/properties"/>
    <ds:schemaRef ds:uri="http://purl.org/dc/terms/"/>
    <ds:schemaRef ds:uri="http://purl.org/dc/dcmitype/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Christoph Bertram</cp:lastModifiedBy>
  <dcterms:created xsi:type="dcterms:W3CDTF">2017-09-29T16:13:27Z</dcterms:created>
  <dcterms:modified xsi:type="dcterms:W3CDTF">2018-04-13T14:33:52Z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0x010100CAEB3A415BAA1F4C85F5A65EF54434EF</vt:lpwstr>
  </property>
</Properties>
</file>