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/>
  <mc:AlternateContent xmlns:mc="http://schemas.openxmlformats.org/markup-compatibility/2006">
    <mc:Choice Requires="x15">
      <x15ac:absPath xmlns:x15ac="http://schemas.microsoft.com/office/spreadsheetml/2010/11/ac" url="/Users/chloehebert/Documents/csc400/issuecomments_analysis/comment_Analysis/"/>
    </mc:Choice>
  </mc:AlternateContent>
  <bookViews>
    <workbookView xWindow="10360" yWindow="460" windowWidth="23160" windowHeight="14100" activeTab="4"/>
  </bookViews>
  <sheets>
    <sheet name="Watson" sheetId="1" r:id="rId1"/>
    <sheet name="Google" sheetId="2" r:id="rId2"/>
    <sheet name="AWS" sheetId="3" r:id="rId3"/>
    <sheet name="Microsoft" sheetId="4" r:id="rId4"/>
    <sheet name="Google15" sheetId="5" r:id="rId5"/>
  </sheets>
  <calcPr calcId="150001" concurrentCalc="0"/>
  <extLs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7" i="5" l="1"/>
  <c r="D18" i="4"/>
  <c r="D16" i="3"/>
  <c r="D16" i="2"/>
  <c r="D11" i="1"/>
  <c r="B8" i="1"/>
  <c r="B9" i="1"/>
  <c r="D8" i="1"/>
  <c r="D9" i="1"/>
  <c r="D12" i="1"/>
  <c r="E8" i="1"/>
  <c r="E9" i="1"/>
  <c r="E12" i="1"/>
  <c r="F8" i="1"/>
  <c r="F9" i="1"/>
  <c r="F12" i="1"/>
  <c r="D17" i="2"/>
  <c r="E17" i="2"/>
  <c r="F17" i="2"/>
  <c r="D18" i="5"/>
  <c r="E18" i="5"/>
  <c r="F18" i="5"/>
  <c r="D19" i="4"/>
  <c r="E19" i="4"/>
  <c r="F19" i="4"/>
  <c r="F17" i="3"/>
  <c r="E17" i="3"/>
  <c r="D17" i="3"/>
  <c r="D15" i="3"/>
  <c r="E15" i="3"/>
  <c r="F15" i="3"/>
  <c r="D14" i="3"/>
  <c r="E14" i="3"/>
  <c r="F14" i="3"/>
  <c r="D13" i="3"/>
  <c r="E13" i="3"/>
  <c r="F13" i="3"/>
  <c r="F10" i="1"/>
  <c r="E10" i="1"/>
  <c r="D10" i="1"/>
  <c r="B10" i="1"/>
  <c r="F15" i="2"/>
  <c r="F14" i="2"/>
  <c r="F13" i="2"/>
  <c r="E15" i="2"/>
  <c r="E14" i="2"/>
  <c r="E13" i="2"/>
  <c r="D15" i="2"/>
  <c r="D14" i="2"/>
  <c r="D13" i="2"/>
  <c r="B14" i="2"/>
  <c r="B15" i="2"/>
  <c r="B13" i="2"/>
  <c r="F17" i="4"/>
  <c r="E15" i="4"/>
  <c r="F15" i="4"/>
  <c r="B17" i="4"/>
  <c r="E17" i="4"/>
  <c r="B16" i="4"/>
  <c r="E16" i="4"/>
  <c r="B15" i="4"/>
  <c r="F16" i="5"/>
  <c r="F15" i="5"/>
  <c r="D17" i="4"/>
  <c r="D16" i="4"/>
  <c r="F16" i="4"/>
  <c r="D15" i="4"/>
  <c r="E16" i="5"/>
  <c r="E15" i="5"/>
  <c r="E14" i="5"/>
  <c r="F14" i="5"/>
  <c r="D16" i="5"/>
  <c r="D14" i="5"/>
  <c r="B15" i="5"/>
  <c r="D15" i="5"/>
  <c r="B16" i="5"/>
  <c r="B14" i="5"/>
  <c r="J2" i="2"/>
</calcChain>
</file>

<file path=xl/sharedStrings.xml><?xml version="1.0" encoding="utf-8"?>
<sst xmlns="http://schemas.openxmlformats.org/spreadsheetml/2006/main" count="112" uniqueCount="37">
  <si>
    <t>Positive</t>
  </si>
  <si>
    <t>Neutral</t>
  </si>
  <si>
    <t>Negative</t>
  </si>
  <si>
    <t>Total</t>
  </si>
  <si>
    <t>GooglePositive</t>
  </si>
  <si>
    <t>GoogleNeutral</t>
  </si>
  <si>
    <t>GoogleNegative</t>
  </si>
  <si>
    <t>GoogleMismatch</t>
  </si>
  <si>
    <t>comparison between google and watson</t>
  </si>
  <si>
    <t xml:space="preserve"> mismatch: 2776</t>
  </si>
  <si>
    <t>Mismatches</t>
  </si>
  <si>
    <t>Accuracy</t>
  </si>
  <si>
    <t>Class</t>
  </si>
  <si>
    <t>True Positives</t>
  </si>
  <si>
    <t>False Positives</t>
  </si>
  <si>
    <t>Precision</t>
  </si>
  <si>
    <t>Recall</t>
  </si>
  <si>
    <t>F score</t>
  </si>
  <si>
    <t xml:space="preserve"> false Positive</t>
  </si>
  <si>
    <t>false neutral</t>
  </si>
  <si>
    <t>false negative</t>
  </si>
  <si>
    <t xml:space="preserve"> Total</t>
  </si>
  <si>
    <t>WatsonPositive</t>
  </si>
  <si>
    <t>WatsonNeutral</t>
  </si>
  <si>
    <t>WatsonNegative</t>
  </si>
  <si>
    <t>WatsonMismatch</t>
  </si>
  <si>
    <t>Microsoft Positive</t>
  </si>
  <si>
    <t xml:space="preserve"> Mismatch</t>
  </si>
  <si>
    <t>Google15Positive</t>
  </si>
  <si>
    <t>Google15Neutral</t>
  </si>
  <si>
    <t>Google15Negative</t>
  </si>
  <si>
    <t xml:space="preserve"> Google15Mismatch</t>
  </si>
  <si>
    <t>Micro avg</t>
  </si>
  <si>
    <t>Macro avg</t>
  </si>
  <si>
    <t>False Negatives</t>
  </si>
  <si>
    <t>Micro Avg</t>
  </si>
  <si>
    <t>Macro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</si>
</sst>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9" fillId="0" borderId="0"/>
  </cellStyleXfs>
  <cellXfs count="4">
    <xf numFmtId="0" fontId="0" fillId="0" borderId="0" xfId="0"/>
    <xf numFmtId="0" fontId="19" fillId="0" borderId="0" xfId="42"/>
    <xf numFmtId="0" fontId="1" fillId="0" borderId="0" xfId="42" applyFont="1"/>
    <xf numFmtId="0" fontId="19" fillId="0" borderId="0" xfId="42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Watson Breakdown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Watson!$A$1</c:f>
              <c:strCache>
                <c:ptCount val="1"/>
                <c:pt idx="0">
                  <c:v>WatsonPositive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Watson!$A$2</c:f>
              <c:numCache>
                <c:formatCode>General</c:formatCode>
                <c:ptCount val="1"/>
                <c:pt idx="0">
                  <c:v>1856.0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195-4A7A-99CD-9AF64395D74E}"/>
            </c:ext>
          </c:extLst>
        </c:ser>
        <c:ser>
          <c:idx val="1"/>
          <c:order val="1"/>
          <c:tx>
            <c:strRef>
              <c:f>Watson!$B$1</c:f>
              <c:strCache>
                <c:ptCount val="1"/>
                <c:pt idx="0">
                  <c:v>WatsonNeutral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Watson!$B$2</c:f>
              <c:numCache>
                <c:formatCode>General</c:formatCode>
                <c:ptCount val="1"/>
                <c:pt idx="0">
                  <c:v>2072.0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195-4A7A-99CD-9AF64395D74E}"/>
            </c:ext>
          </c:extLst>
        </c:ser>
        <c:ser>
          <c:idx val="2"/>
          <c:order val="2"/>
          <c:tx>
            <c:strRef>
              <c:f>Watson!$C$1</c:f>
              <c:strCache>
                <c:ptCount val="1"/>
                <c:pt idx="0">
                  <c:v>WatsonNegative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Watson!$C$2</c:f>
              <c:numCache>
                <c:formatCode>General</c:formatCode>
                <c:ptCount val="1"/>
                <c:pt idx="0">
                  <c:v>1603.0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3195-4A7A-99CD-9AF64395D74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-2143848288"/>
        <c:axId val="-2098518288"/>
      </c:barChart>
      <c:catAx>
        <c:axId val="-2143848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8518288"/>
        <c:crosses val="autoZero"/>
        <c:auto val="1"/>
        <c:lblAlgn val="ctr"/>
        <c:lblOffset val="100"/>
        <c:noMultiLvlLbl val="0"/>
      </c:catAx>
      <c:valAx>
        <c:axId val="-2098518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3848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Google Breakdown</a:t>
            </a:r>
            <a:r>
              <a:rPr lang="en-US" baseline="0"/>
              <a:t> .25 , .2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0305555555555556"/>
          <c:y val="0.17375"/>
          <c:w val="0.938888888888889"/>
          <c:h val="0.71818642461359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C729-4E18-9EC0-21CB66FA7AB3}"/>
              </c:ext>
            </c:extLst>
          </c:dPt>
          <c:dPt>
            <c:idx val="2"/>
            <c:invertIfNegative val="0"/>
            <c:bubble3D val="0"/>
            <c:spPr>
              <a:solidFill>
                <a:schemeClr val="bg1">
                  <a:lumMod val="65000"/>
                </a:schemeClr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C729-4E18-9EC0-21CB66FA7AB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Google!$A$1:$C$1</c:f>
              <c:strCache>
                <c:ptCount val="3"/>
                <c:pt idx="0">
                  <c:v>GooglePositive</c:v>
                </c:pt>
                <c:pt idx="1">
                  <c:v>GoogleNeutral</c:v>
                </c:pt>
                <c:pt idx="2">
                  <c:v>GoogleNegative</c:v>
                </c:pt>
              </c:strCache>
            </c:strRef>
          </c:cat>
          <c:val>
            <c:numRef>
              <c:f>Google!$A$2:$C$2</c:f>
              <c:numCache>
                <c:formatCode>General</c:formatCode>
                <c:ptCount val="3"/>
                <c:pt idx="0">
                  <c:v>1313.0</c:v>
                </c:pt>
                <c:pt idx="1">
                  <c:v>3267.0</c:v>
                </c:pt>
                <c:pt idx="2">
                  <c:v>1289.0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C729-4E18-9EC0-21CB66FA7AB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-2097633808"/>
        <c:axId val="-2101124400"/>
      </c:barChart>
      <c:catAx>
        <c:axId val="-2097633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1124400"/>
        <c:crosses val="autoZero"/>
        <c:auto val="1"/>
        <c:lblAlgn val="ctr"/>
        <c:lblOffset val="100"/>
        <c:noMultiLvlLbl val="0"/>
      </c:catAx>
      <c:valAx>
        <c:axId val="-210112440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-20976338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AWS Number of Comments per Sentiment </a:t>
            </a:r>
          </a:p>
        </c:rich>
      </c:tx>
      <c:layout>
        <c:manualLayout>
          <c:xMode val="edge"/>
          <c:yMode val="edge"/>
          <c:x val="0.170983612721762"/>
          <c:y val="0.028950542822677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0725817412358339"/>
          <c:y val="0.138859470468432"/>
          <c:w val="0.88607458951352"/>
          <c:h val="0.75442660807928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B9E2-47FA-8E8A-0AAD09445EB8}"/>
              </c:ext>
            </c:extLst>
          </c:dPt>
          <c:dPt>
            <c:idx val="2"/>
            <c:invertIfNegative val="0"/>
            <c:bubble3D val="0"/>
            <c:spPr>
              <a:solidFill>
                <a:schemeClr val="bg2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B9E2-47FA-8E8A-0AAD09445EB8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B9E2-47FA-8E8A-0AAD09445E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AWS!$A$1:$D$1</c:f>
              <c:strCache>
                <c:ptCount val="3"/>
                <c:pt idx="0">
                  <c:v>Positive</c:v>
                </c:pt>
                <c:pt idx="1">
                  <c:v>Negative</c:v>
                </c:pt>
                <c:pt idx="2">
                  <c:v>Neutral</c:v>
                </c:pt>
              </c:strCache>
            </c:strRef>
          </c:cat>
          <c:val>
            <c:numRef>
              <c:f>AWS!$A$2:$D$2</c:f>
              <c:numCache>
                <c:formatCode>General</c:formatCode>
                <c:ptCount val="4"/>
                <c:pt idx="0">
                  <c:v>1648.0</c:v>
                </c:pt>
                <c:pt idx="1">
                  <c:v>1552.0</c:v>
                </c:pt>
                <c:pt idx="2">
                  <c:v>2669.0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B9E2-47FA-8E8A-0AAD09445EB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5"/>
        <c:overlap val="-27"/>
        <c:axId val="-2097559920"/>
        <c:axId val="-2097556528"/>
      </c:barChart>
      <c:catAx>
        <c:axId val="-2097559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7556528"/>
        <c:crosses val="autoZero"/>
        <c:auto val="1"/>
        <c:lblAlgn val="ctr"/>
        <c:lblOffset val="100"/>
        <c:noMultiLvlLbl val="0"/>
      </c:catAx>
      <c:valAx>
        <c:axId val="-209755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7559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Microsoft Breakdown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B381-41D5-B5AC-A7D1F91F675B}"/>
              </c:ext>
            </c:extLst>
          </c:dPt>
          <c:dPt>
            <c:idx val="2"/>
            <c:invertIfNegative val="0"/>
            <c:bubble3D val="0"/>
            <c:spPr>
              <a:solidFill>
                <a:schemeClr val="bg1">
                  <a:lumMod val="50000"/>
                </a:schemeClr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2-B381-41D5-B5AC-A7D1F91F675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Microsoft!$A$1:$C$1</c:f>
              <c:strCache>
                <c:ptCount val="3"/>
                <c:pt idx="0">
                  <c:v>Microsoft Positive</c:v>
                </c:pt>
                <c:pt idx="1">
                  <c:v>Neutral</c:v>
                </c:pt>
                <c:pt idx="2">
                  <c:v>Negative</c:v>
                </c:pt>
              </c:strCache>
            </c:strRef>
          </c:cat>
          <c:val>
            <c:numRef>
              <c:f>Microsoft!$A$2:$C$2</c:f>
              <c:numCache>
                <c:formatCode>General</c:formatCode>
                <c:ptCount val="3"/>
                <c:pt idx="0">
                  <c:v>1895.0</c:v>
                </c:pt>
                <c:pt idx="1">
                  <c:v>2438.0</c:v>
                </c:pt>
                <c:pt idx="2">
                  <c:v>1535.0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381-41D5-B5AC-A7D1F91F675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-2097490592"/>
        <c:axId val="-2097487104"/>
      </c:barChart>
      <c:catAx>
        <c:axId val="-2097490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7487104"/>
        <c:crosses val="autoZero"/>
        <c:auto val="1"/>
        <c:lblAlgn val="ctr"/>
        <c:lblOffset val="100"/>
        <c:noMultiLvlLbl val="0"/>
      </c:catAx>
      <c:valAx>
        <c:axId val="-209748710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-2097490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Google breakdown at .15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0305555555555556"/>
          <c:y val="0.192268518518518"/>
          <c:w val="0.938888888888889"/>
          <c:h val="0.71818642461359"/>
        </c:manualLayout>
      </c:layout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E2D8-444E-88A4-6672B2AD9A17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2-E2D8-444E-88A4-6672B2AD9A17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E2D8-444E-88A4-6672B2AD9A1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Google15!$A$1:$C$1</c:f>
              <c:strCache>
                <c:ptCount val="3"/>
                <c:pt idx="0">
                  <c:v>Google15Positive</c:v>
                </c:pt>
                <c:pt idx="1">
                  <c:v>Google15Neutral</c:v>
                </c:pt>
                <c:pt idx="2">
                  <c:v>Google15Negative</c:v>
                </c:pt>
              </c:strCache>
            </c:strRef>
          </c:cat>
          <c:val>
            <c:numRef>
              <c:f>Google15!$A$2:$C$2</c:f>
              <c:numCache>
                <c:formatCode>General</c:formatCode>
                <c:ptCount val="3"/>
                <c:pt idx="0">
                  <c:v>1450.0</c:v>
                </c:pt>
                <c:pt idx="1">
                  <c:v>3049.0</c:v>
                </c:pt>
                <c:pt idx="2">
                  <c:v>1370.0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2D8-444E-88A4-6672B2AD9A1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-2097445216"/>
        <c:axId val="-2097441728"/>
      </c:barChart>
      <c:catAx>
        <c:axId val="-2097445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97441728"/>
        <c:crosses val="autoZero"/>
        <c:auto val="1"/>
        <c:lblAlgn val="ctr"/>
        <c:lblOffset val="100"/>
        <c:noMultiLvlLbl val="0"/>
      </c:catAx>
      <c:valAx>
        <c:axId val="-209744172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-2097445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242887</xdr:colOff>
      <xdr:row>10</xdr:row>
      <xdr:rowOff>161925</xdr:rowOff>
    </xdr:from>
    <xdr:to>
      <xdr:col>17</xdr:col>
      <xdr:colOff>547687</xdr:colOff>
      <xdr:row>25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283FFE59-93A5-4CD7-BC36-CCF5CF6DB0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228600</xdr:colOff>
      <xdr:row>5</xdr:row>
      <xdr:rowOff>47625</xdr:rowOff>
    </xdr:from>
    <xdr:to>
      <xdr:col>15</xdr:col>
      <xdr:colOff>533400</xdr:colOff>
      <xdr:row>19</xdr:row>
      <xdr:rowOff>123825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B0B8BB7D-A3BA-457B-AD52-E6B0E889C1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85726</xdr:colOff>
      <xdr:row>4</xdr:row>
      <xdr:rowOff>38101</xdr:rowOff>
    </xdr:from>
    <xdr:to>
      <xdr:col>16</xdr:col>
      <xdr:colOff>123826</xdr:colOff>
      <xdr:row>20</xdr:row>
      <xdr:rowOff>50801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45126E63-A84A-4D74-B299-0C7914E4D3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285750</xdr:colOff>
      <xdr:row>3</xdr:row>
      <xdr:rowOff>4762</xdr:rowOff>
    </xdr:from>
    <xdr:to>
      <xdr:col>15</xdr:col>
      <xdr:colOff>590550</xdr:colOff>
      <xdr:row>17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E963CB41-3E83-42F3-B3BF-CC64C5FF4D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95250</xdr:colOff>
      <xdr:row>4</xdr:row>
      <xdr:rowOff>176212</xdr:rowOff>
    </xdr:from>
    <xdr:to>
      <xdr:col>14</xdr:col>
      <xdr:colOff>400050</xdr:colOff>
      <xdr:row>19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="" xmlns:a16="http://schemas.microsoft.com/office/drawing/2014/main" id="{55A346DC-A0A3-4D19-A16E-62A978508B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F11" sqref="F11"/>
    </sheetView>
  </sheetViews>
  <sheetFormatPr baseColWidth="10" defaultColWidth="8.83203125" defaultRowHeight="15" x14ac:dyDescent="0.2"/>
  <cols>
    <col min="2" max="2" width="15.83203125" customWidth="1"/>
    <col min="3" max="3" width="15.5" customWidth="1"/>
  </cols>
  <sheetData>
    <row r="1" spans="1:8" x14ac:dyDescent="0.2">
      <c r="A1" t="s">
        <v>22</v>
      </c>
      <c r="B1" t="s">
        <v>23</v>
      </c>
      <c r="C1" t="s">
        <v>24</v>
      </c>
      <c r="D1" t="s">
        <v>25</v>
      </c>
      <c r="E1" t="s">
        <v>18</v>
      </c>
      <c r="F1" t="s">
        <v>19</v>
      </c>
      <c r="G1" t="s">
        <v>20</v>
      </c>
      <c r="H1" t="s">
        <v>21</v>
      </c>
    </row>
    <row r="2" spans="1:8" x14ac:dyDescent="0.2">
      <c r="A2">
        <v>1856</v>
      </c>
      <c r="B2">
        <v>2072</v>
      </c>
      <c r="C2">
        <v>1603</v>
      </c>
      <c r="D2">
        <v>2000</v>
      </c>
      <c r="E2">
        <v>860</v>
      </c>
      <c r="F2">
        <v>110</v>
      </c>
      <c r="G2">
        <v>1030</v>
      </c>
      <c r="H2">
        <v>5871</v>
      </c>
    </row>
    <row r="4" spans="1:8" x14ac:dyDescent="0.2">
      <c r="A4" t="s">
        <v>0</v>
      </c>
      <c r="B4" t="s">
        <v>2</v>
      </c>
      <c r="C4" t="s">
        <v>1</v>
      </c>
    </row>
    <row r="5" spans="1:8" x14ac:dyDescent="0.2">
      <c r="A5">
        <v>1128</v>
      </c>
      <c r="B5">
        <v>786</v>
      </c>
      <c r="C5">
        <v>3955</v>
      </c>
    </row>
    <row r="6" spans="1:8" x14ac:dyDescent="0.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</row>
    <row r="8" spans="1:8" x14ac:dyDescent="0.2">
      <c r="A8" t="s">
        <v>0</v>
      </c>
      <c r="B8">
        <f>A2-E2</f>
        <v>996</v>
      </c>
      <c r="C8">
        <v>860</v>
      </c>
      <c r="D8">
        <f>B8/(B8+C8)</f>
        <v>0.53663793103448276</v>
      </c>
      <c r="E8">
        <f>B8/A5</f>
        <v>0.88297872340425532</v>
      </c>
      <c r="F8">
        <f>2*D8*E8/(D8+E8)</f>
        <v>0.66756032171581769</v>
      </c>
    </row>
    <row r="9" spans="1:8" x14ac:dyDescent="0.2">
      <c r="A9" t="s">
        <v>2</v>
      </c>
      <c r="B9">
        <f>C2-G2</f>
        <v>573</v>
      </c>
      <c r="C9">
        <v>1030</v>
      </c>
      <c r="D9">
        <f t="shared" ref="D9:D10" si="0">B9/(B9+C9)</f>
        <v>0.3574547723019339</v>
      </c>
      <c r="E9">
        <f>B9/B5</f>
        <v>0.72900763358778631</v>
      </c>
      <c r="F9">
        <f t="shared" ref="F9:F10" si="1">2*D9*E9/(D9+E9)</f>
        <v>0.47969861866889918</v>
      </c>
    </row>
    <row r="10" spans="1:8" x14ac:dyDescent="0.2">
      <c r="A10" t="s">
        <v>1</v>
      </c>
      <c r="B10">
        <f>B2-F2</f>
        <v>1962</v>
      </c>
      <c r="C10">
        <v>110</v>
      </c>
      <c r="D10">
        <f t="shared" si="0"/>
        <v>0.94691119691119696</v>
      </c>
      <c r="E10">
        <f>B10/C5</f>
        <v>0.49608091024020229</v>
      </c>
      <c r="F10">
        <f t="shared" si="1"/>
        <v>0.65107018417122953</v>
      </c>
    </row>
    <row r="11" spans="1:8" x14ac:dyDescent="0.2">
      <c r="A11" t="s">
        <v>35</v>
      </c>
      <c r="D11">
        <f>(B8+B9+B10)/(C8+C9+C10+B8+B9+B10)</f>
        <v>0.6384017356716688</v>
      </c>
      <c r="E11">
        <v>0.6384017356716688</v>
      </c>
      <c r="F11">
        <v>0.6384017356716688</v>
      </c>
    </row>
    <row r="12" spans="1:8" x14ac:dyDescent="0.2">
      <c r="A12" t="s">
        <v>36</v>
      </c>
      <c r="D12">
        <f t="shared" ref="D12:E12" si="2">(D8+D9+D10)/3</f>
        <v>0.61366796674920454</v>
      </c>
      <c r="E12">
        <f t="shared" si="2"/>
        <v>0.70268908907741467</v>
      </c>
      <c r="F12">
        <f>(F8+F9+F10)/3</f>
        <v>0.5994430415186488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F16" sqref="F16"/>
    </sheetView>
  </sheetViews>
  <sheetFormatPr baseColWidth="10" defaultColWidth="8.83203125" defaultRowHeight="15" x14ac:dyDescent="0.2"/>
  <cols>
    <col min="1" max="1" width="17.1640625" customWidth="1"/>
    <col min="2" max="2" width="17.83203125" customWidth="1"/>
    <col min="3" max="3" width="19.83203125" customWidth="1"/>
  </cols>
  <sheetData>
    <row r="1" spans="1:10" x14ac:dyDescent="0.2">
      <c r="A1" t="s">
        <v>4</v>
      </c>
      <c r="B1" t="s">
        <v>5</v>
      </c>
      <c r="C1" t="s">
        <v>6</v>
      </c>
      <c r="D1" t="s">
        <v>7</v>
      </c>
      <c r="E1" t="s">
        <v>18</v>
      </c>
      <c r="F1" t="s">
        <v>19</v>
      </c>
      <c r="G1" t="s">
        <v>20</v>
      </c>
      <c r="H1" t="s">
        <v>21</v>
      </c>
      <c r="J1" t="s">
        <v>11</v>
      </c>
    </row>
    <row r="2" spans="1:10" x14ac:dyDescent="0.2">
      <c r="A2">
        <v>1313</v>
      </c>
      <c r="B2">
        <v>3267</v>
      </c>
      <c r="C2">
        <v>1289</v>
      </c>
      <c r="D2">
        <v>2551</v>
      </c>
      <c r="E2">
        <v>777</v>
      </c>
      <c r="F2">
        <v>900</v>
      </c>
      <c r="G2">
        <v>874</v>
      </c>
      <c r="H2">
        <v>5871</v>
      </c>
      <c r="J2">
        <f>(H2-D2)/H2</f>
        <v>0.56549139839890994</v>
      </c>
    </row>
    <row r="7" spans="1:10" x14ac:dyDescent="0.2">
      <c r="A7" t="s">
        <v>8</v>
      </c>
      <c r="B7" t="s">
        <v>9</v>
      </c>
    </row>
    <row r="8" spans="1:10" x14ac:dyDescent="0.2">
      <c r="A8" t="s">
        <v>0</v>
      </c>
      <c r="B8" t="s">
        <v>2</v>
      </c>
      <c r="C8" t="s">
        <v>1</v>
      </c>
    </row>
    <row r="9" spans="1:10" x14ac:dyDescent="0.2">
      <c r="A9">
        <v>1128</v>
      </c>
      <c r="B9">
        <v>786</v>
      </c>
      <c r="C9">
        <v>3955</v>
      </c>
    </row>
    <row r="11" spans="1:10" x14ac:dyDescent="0.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17</v>
      </c>
    </row>
    <row r="13" spans="1:10" x14ac:dyDescent="0.2">
      <c r="A13" t="s">
        <v>0</v>
      </c>
      <c r="B13">
        <f>A2-E2</f>
        <v>536</v>
      </c>
      <c r="C13">
        <v>777</v>
      </c>
      <c r="D13">
        <f>B13/(B13+C13)</f>
        <v>0.40822543792840821</v>
      </c>
      <c r="E13">
        <f>B13/A9</f>
        <v>0.47517730496453903</v>
      </c>
      <c r="F13">
        <f>2*D13*E13/(D13+E13)</f>
        <v>0.43916427693568216</v>
      </c>
    </row>
    <row r="14" spans="1:10" x14ac:dyDescent="0.2">
      <c r="A14" t="s">
        <v>2</v>
      </c>
      <c r="B14">
        <f>C2-G2</f>
        <v>415</v>
      </c>
      <c r="C14">
        <v>874</v>
      </c>
      <c r="D14">
        <f t="shared" ref="D14:D15" si="0">B14/(B14+C14)</f>
        <v>0.32195500387897596</v>
      </c>
      <c r="E14">
        <f>B14/B9</f>
        <v>0.52798982188295163</v>
      </c>
      <c r="F14">
        <f t="shared" ref="F14:F15" si="1">2*D14*E14/(D14+E14)</f>
        <v>0.4</v>
      </c>
    </row>
    <row r="15" spans="1:10" x14ac:dyDescent="0.2">
      <c r="A15" t="s">
        <v>1</v>
      </c>
      <c r="B15">
        <f>B2-F2</f>
        <v>2367</v>
      </c>
      <c r="C15">
        <v>900</v>
      </c>
      <c r="D15">
        <f t="shared" si="0"/>
        <v>0.72451790633608815</v>
      </c>
      <c r="E15">
        <f>B15/C9</f>
        <v>0.59848293299620736</v>
      </c>
      <c r="F15">
        <f t="shared" si="1"/>
        <v>0.65549709221822205</v>
      </c>
    </row>
    <row r="16" spans="1:10" x14ac:dyDescent="0.2">
      <c r="A16" t="s">
        <v>35</v>
      </c>
      <c r="D16">
        <f>(B13+B14+B15)/(C13+C14+C15+B13+B14+B15)</f>
        <v>0.56534332935764187</v>
      </c>
      <c r="E16">
        <v>0.56534332935764187</v>
      </c>
      <c r="F16">
        <v>0.56534332935764187</v>
      </c>
    </row>
    <row r="17" spans="1:6" x14ac:dyDescent="0.2">
      <c r="A17" t="s">
        <v>36</v>
      </c>
      <c r="D17">
        <f t="shared" ref="D17:E17" si="2">(D13+D14+D15)/3</f>
        <v>0.48489944938115742</v>
      </c>
      <c r="E17">
        <f t="shared" si="2"/>
        <v>0.53388335328123271</v>
      </c>
      <c r="F17">
        <f>(F13+F14+F15)/3</f>
        <v>0.49822045638463469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D17" sqref="D17"/>
    </sheetView>
  </sheetViews>
  <sheetFormatPr baseColWidth="10" defaultColWidth="8.83203125" defaultRowHeight="15" x14ac:dyDescent="0.2"/>
  <sheetData>
    <row r="1" spans="1:9" ht="16" x14ac:dyDescent="0.2">
      <c r="A1" s="1" t="s">
        <v>0</v>
      </c>
      <c r="B1" s="1" t="s">
        <v>2</v>
      </c>
      <c r="C1" s="1" t="s">
        <v>1</v>
      </c>
      <c r="D1" s="1"/>
      <c r="E1" s="1" t="s">
        <v>3</v>
      </c>
      <c r="F1" s="1"/>
      <c r="G1" s="1" t="s">
        <v>10</v>
      </c>
      <c r="H1" s="1"/>
      <c r="I1" s="1" t="s">
        <v>11</v>
      </c>
    </row>
    <row r="2" spans="1:9" ht="16" x14ac:dyDescent="0.2">
      <c r="A2" s="1">
        <v>1648</v>
      </c>
      <c r="B2" s="1">
        <v>1552</v>
      </c>
      <c r="C2" s="1">
        <v>2669</v>
      </c>
      <c r="D2" s="1"/>
      <c r="E2" s="1">
        <v>5869</v>
      </c>
      <c r="F2" s="1"/>
      <c r="G2" s="1">
        <v>1906</v>
      </c>
      <c r="H2" s="1"/>
      <c r="I2" s="1"/>
    </row>
    <row r="5" spans="1:9" ht="16" x14ac:dyDescent="0.2">
      <c r="A5" s="1" t="s">
        <v>0</v>
      </c>
      <c r="B5" s="1" t="s">
        <v>2</v>
      </c>
      <c r="C5" s="1" t="s">
        <v>1</v>
      </c>
      <c r="D5" s="1"/>
      <c r="E5" s="1"/>
      <c r="F5" s="1"/>
      <c r="G5" s="1"/>
      <c r="H5" s="1"/>
      <c r="I5" s="1"/>
    </row>
    <row r="6" spans="1:9" ht="16" x14ac:dyDescent="0.2">
      <c r="A6" s="1">
        <v>1128</v>
      </c>
      <c r="B6" s="1">
        <v>786</v>
      </c>
      <c r="C6" s="1">
        <v>3955</v>
      </c>
      <c r="D6" s="1"/>
      <c r="E6" s="1">
        <v>5869</v>
      </c>
      <c r="F6" s="1"/>
      <c r="G6" s="1"/>
      <c r="H6" s="1"/>
      <c r="I6" s="1"/>
    </row>
    <row r="11" spans="1:9" ht="16" x14ac:dyDescent="0.2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  <c r="F11" s="1" t="s">
        <v>17</v>
      </c>
      <c r="G11" s="2" t="s">
        <v>34</v>
      </c>
      <c r="H11" s="2"/>
      <c r="I11" s="1"/>
    </row>
    <row r="13" spans="1:9" ht="16" x14ac:dyDescent="0.2">
      <c r="A13" s="1" t="s">
        <v>0</v>
      </c>
      <c r="B13" s="1">
        <v>981</v>
      </c>
      <c r="C13" s="1">
        <v>665</v>
      </c>
      <c r="D13">
        <f>B13/(B13+C13)</f>
        <v>0.59599027946537064</v>
      </c>
      <c r="E13">
        <f>B13/A6</f>
        <v>0.86968085106382975</v>
      </c>
      <c r="F13">
        <f>2*D13*E13/(D13+E13)</f>
        <v>0.70728190338860852</v>
      </c>
      <c r="G13" s="1"/>
      <c r="H13" s="1"/>
      <c r="I13" s="1"/>
    </row>
    <row r="14" spans="1:9" ht="16" x14ac:dyDescent="0.2">
      <c r="A14" s="1" t="s">
        <v>2</v>
      </c>
      <c r="B14" s="1">
        <v>543</v>
      </c>
      <c r="C14" s="1">
        <v>967</v>
      </c>
      <c r="D14">
        <f t="shared" ref="D14:D15" si="0">B14/(B14+C14)</f>
        <v>0.35960264900662253</v>
      </c>
      <c r="E14">
        <f>B14/B6</f>
        <v>0.69083969465648853</v>
      </c>
      <c r="F14">
        <f t="shared" ref="F14:F15" si="1">2*D14*E14/(D14+E14)</f>
        <v>0.47299651567944245</v>
      </c>
      <c r="G14" s="1"/>
      <c r="H14" s="1"/>
      <c r="I14" s="1"/>
    </row>
    <row r="15" spans="1:9" ht="16" x14ac:dyDescent="0.2">
      <c r="A15" s="1" t="s">
        <v>1</v>
      </c>
      <c r="B15" s="1">
        <v>2396</v>
      </c>
      <c r="C15" s="1">
        <v>271</v>
      </c>
      <c r="D15">
        <f t="shared" si="0"/>
        <v>0.89838770153730785</v>
      </c>
      <c r="E15">
        <f>B15/C6</f>
        <v>0.60581542351453854</v>
      </c>
      <c r="F15">
        <f t="shared" si="1"/>
        <v>0.72364844457867705</v>
      </c>
      <c r="G15" s="1"/>
      <c r="H15" s="1"/>
      <c r="I15" s="1"/>
    </row>
    <row r="16" spans="1:9" ht="16" x14ac:dyDescent="0.2">
      <c r="A16" s="3" t="s">
        <v>32</v>
      </c>
      <c r="D16">
        <f>(B13+B14+B15)/(B13+B14+B15+C13+C14+C15)</f>
        <v>0.67319251245062683</v>
      </c>
      <c r="E16">
        <v>0.67319251245062683</v>
      </c>
      <c r="F16">
        <v>0.67319251245062683</v>
      </c>
    </row>
    <row r="17" spans="1:6" ht="16" x14ac:dyDescent="0.2">
      <c r="A17" s="3" t="s">
        <v>33</v>
      </c>
      <c r="D17">
        <f>(D13+D14+D15)/3</f>
        <v>0.61799354333643375</v>
      </c>
      <c r="E17">
        <f>(E13+E14+E15)/3</f>
        <v>0.72211198974495228</v>
      </c>
      <c r="F17">
        <f>(F13+F14+F15)/3</f>
        <v>0.63464228788224264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D19" sqref="D19"/>
    </sheetView>
  </sheetViews>
  <sheetFormatPr baseColWidth="10" defaultColWidth="8.83203125" defaultRowHeight="15" x14ac:dyDescent="0.2"/>
  <sheetData>
    <row r="1" spans="1:8" x14ac:dyDescent="0.2">
      <c r="A1" t="s">
        <v>26</v>
      </c>
      <c r="B1" t="s">
        <v>1</v>
      </c>
      <c r="C1" t="s">
        <v>2</v>
      </c>
      <c r="D1" t="s">
        <v>27</v>
      </c>
      <c r="E1" t="s">
        <v>18</v>
      </c>
      <c r="F1" t="s">
        <v>19</v>
      </c>
      <c r="G1" t="s">
        <v>20</v>
      </c>
      <c r="H1" t="s">
        <v>21</v>
      </c>
    </row>
    <row r="2" spans="1:8" x14ac:dyDescent="0.2">
      <c r="A2">
        <v>1895</v>
      </c>
      <c r="B2">
        <v>2438</v>
      </c>
      <c r="C2">
        <v>1535</v>
      </c>
      <c r="D2">
        <v>2158</v>
      </c>
      <c r="E2">
        <v>963</v>
      </c>
      <c r="F2">
        <v>295</v>
      </c>
      <c r="G2">
        <v>900</v>
      </c>
      <c r="H2">
        <v>5871</v>
      </c>
    </row>
    <row r="6" spans="1:8" x14ac:dyDescent="0.2">
      <c r="A6" t="s">
        <v>0</v>
      </c>
      <c r="B6" t="s">
        <v>2</v>
      </c>
      <c r="C6" t="s">
        <v>1</v>
      </c>
    </row>
    <row r="7" spans="1:8" x14ac:dyDescent="0.2">
      <c r="A7">
        <v>1128</v>
      </c>
      <c r="B7">
        <v>786</v>
      </c>
      <c r="C7">
        <v>3955</v>
      </c>
    </row>
    <row r="13" spans="1:8" x14ac:dyDescent="0.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17</v>
      </c>
    </row>
    <row r="15" spans="1:8" x14ac:dyDescent="0.2">
      <c r="A15" t="s">
        <v>0</v>
      </c>
      <c r="B15">
        <f>A2-E2</f>
        <v>932</v>
      </c>
      <c r="C15">
        <v>963</v>
      </c>
      <c r="D15">
        <f>B15/(C15+B15)</f>
        <v>0.49182058047493404</v>
      </c>
      <c r="E15">
        <f>B15/A7</f>
        <v>0.82624113475177308</v>
      </c>
      <c r="F15">
        <f>2*D15*E15/(D15+E15)</f>
        <v>0.6166060205094277</v>
      </c>
    </row>
    <row r="16" spans="1:8" x14ac:dyDescent="0.2">
      <c r="A16" t="s">
        <v>2</v>
      </c>
      <c r="B16">
        <f>C2-G2</f>
        <v>635</v>
      </c>
      <c r="C16">
        <v>900</v>
      </c>
      <c r="D16">
        <f t="shared" ref="D16" si="0">B16/(C16+B16)</f>
        <v>0.41368078175895767</v>
      </c>
      <c r="E16">
        <f xml:space="preserve"> B16/B7</f>
        <v>0.80788804071246823</v>
      </c>
      <c r="F16">
        <f t="shared" ref="F16" si="1">2*D16*E16/(D16+E16)</f>
        <v>0.5471779405428695</v>
      </c>
    </row>
    <row r="17" spans="1:6" x14ac:dyDescent="0.2">
      <c r="A17" t="s">
        <v>1</v>
      </c>
      <c r="B17">
        <f>B2-F2</f>
        <v>2143</v>
      </c>
      <c r="C17">
        <v>295</v>
      </c>
      <c r="D17">
        <f>B17/(C17+B17)</f>
        <v>0.87899917965545526</v>
      </c>
      <c r="E17">
        <f xml:space="preserve"> B17/C7</f>
        <v>0.54184576485461444</v>
      </c>
      <c r="F17">
        <f>2*D17*E17/(D17+E17)</f>
        <v>0.67042077272016265</v>
      </c>
    </row>
    <row r="18" spans="1:6" x14ac:dyDescent="0.2">
      <c r="A18" t="s">
        <v>35</v>
      </c>
      <c r="D18">
        <f>(B15+B16+B17)/(B15+B16+B17+C15+C16+C17)</f>
        <v>0.63224267211997276</v>
      </c>
      <c r="E18">
        <v>0.63224267211997276</v>
      </c>
      <c r="F18">
        <v>0.63224267211997298</v>
      </c>
    </row>
    <row r="19" spans="1:6" x14ac:dyDescent="0.2">
      <c r="A19" t="s">
        <v>36</v>
      </c>
      <c r="D19">
        <f t="shared" ref="D19:E19" si="2">(D15+D16+D17)/3</f>
        <v>0.59483351396311568</v>
      </c>
      <c r="E19">
        <f t="shared" si="2"/>
        <v>0.72532498010628521</v>
      </c>
      <c r="F19">
        <f>(F15+F16+F17)/3</f>
        <v>0.61140157792415328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D21" sqref="D21"/>
    </sheetView>
  </sheetViews>
  <sheetFormatPr baseColWidth="10" defaultColWidth="8.83203125" defaultRowHeight="15" x14ac:dyDescent="0.2"/>
  <cols>
    <col min="1" max="1" width="14" customWidth="1"/>
    <col min="2" max="2" width="16.5" customWidth="1"/>
    <col min="3" max="3" width="14.83203125" customWidth="1"/>
    <col min="4" max="4" width="21.6640625" customWidth="1"/>
  </cols>
  <sheetData>
    <row r="1" spans="1:8" x14ac:dyDescent="0.2">
      <c r="A1" t="s">
        <v>28</v>
      </c>
      <c r="B1" t="s">
        <v>29</v>
      </c>
      <c r="C1" t="s">
        <v>30</v>
      </c>
      <c r="D1" t="s">
        <v>31</v>
      </c>
      <c r="E1" t="s">
        <v>18</v>
      </c>
      <c r="F1" t="s">
        <v>19</v>
      </c>
      <c r="G1" t="s">
        <v>20</v>
      </c>
      <c r="H1" t="s">
        <v>21</v>
      </c>
    </row>
    <row r="2" spans="1:8" x14ac:dyDescent="0.2">
      <c r="A2">
        <v>1450</v>
      </c>
      <c r="B2">
        <v>3049</v>
      </c>
      <c r="C2">
        <v>1370</v>
      </c>
      <c r="D2">
        <v>2512</v>
      </c>
      <c r="E2">
        <v>812</v>
      </c>
      <c r="F2">
        <v>763</v>
      </c>
      <c r="G2">
        <v>937</v>
      </c>
      <c r="H2">
        <v>5871</v>
      </c>
    </row>
    <row r="5" spans="1:8" x14ac:dyDescent="0.2">
      <c r="A5" t="s">
        <v>0</v>
      </c>
      <c r="B5" t="s">
        <v>2</v>
      </c>
      <c r="C5" t="s">
        <v>1</v>
      </c>
    </row>
    <row r="6" spans="1:8" x14ac:dyDescent="0.2">
      <c r="A6">
        <v>1128</v>
      </c>
      <c r="B6">
        <v>786</v>
      </c>
      <c r="C6">
        <v>3955</v>
      </c>
    </row>
    <row r="12" spans="1:8" x14ac:dyDescent="0.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17</v>
      </c>
    </row>
    <row r="14" spans="1:8" x14ac:dyDescent="0.2">
      <c r="A14" t="s">
        <v>0</v>
      </c>
      <c r="B14">
        <f>A2-E2</f>
        <v>638</v>
      </c>
      <c r="C14">
        <v>812</v>
      </c>
      <c r="D14">
        <f>B14/(C14+B14)</f>
        <v>0.44</v>
      </c>
      <c r="E14">
        <f>B14/A6</f>
        <v>0.56560283687943258</v>
      </c>
      <c r="F14">
        <f>2*D14*E14/(D14+E14)</f>
        <v>0.49495733126454616</v>
      </c>
    </row>
    <row r="15" spans="1:8" x14ac:dyDescent="0.2">
      <c r="A15" t="s">
        <v>2</v>
      </c>
      <c r="B15">
        <f>C2-G2</f>
        <v>433</v>
      </c>
      <c r="C15">
        <v>937</v>
      </c>
      <c r="D15">
        <f t="shared" ref="D15" si="0">B15/(C15+B15)</f>
        <v>0.31605839416058396</v>
      </c>
      <c r="E15">
        <f xml:space="preserve"> B15/B6</f>
        <v>0.55089058524173029</v>
      </c>
      <c r="F15">
        <f t="shared" ref="F15:F16" si="1">2*D15*E15/(D15+E15)</f>
        <v>0.40166975881261602</v>
      </c>
    </row>
    <row r="16" spans="1:8" x14ac:dyDescent="0.2">
      <c r="A16" t="s">
        <v>1</v>
      </c>
      <c r="B16">
        <f>B2-F2</f>
        <v>2286</v>
      </c>
      <c r="C16">
        <v>763</v>
      </c>
      <c r="D16">
        <f>B16/(C16+B16)</f>
        <v>0.74975401771072481</v>
      </c>
      <c r="E16">
        <f xml:space="preserve"> B16/C6</f>
        <v>0.57800252844500632</v>
      </c>
      <c r="F16">
        <f t="shared" si="1"/>
        <v>0.65276984580239861</v>
      </c>
    </row>
    <row r="17" spans="1:6" x14ac:dyDescent="0.2">
      <c r="A17" t="s">
        <v>35</v>
      </c>
      <c r="D17">
        <f>(B14+B15+B16)/(B14+B15+B16+C14+C15+C16)</f>
        <v>0.57198841369909692</v>
      </c>
      <c r="E17">
        <v>0.57198841369909692</v>
      </c>
      <c r="F17">
        <v>0.57198841369909692</v>
      </c>
    </row>
    <row r="18" spans="1:6" x14ac:dyDescent="0.2">
      <c r="A18" t="s">
        <v>36</v>
      </c>
      <c r="D18">
        <f t="shared" ref="D18:E18" si="2">(D14+D15+D16)/3</f>
        <v>0.50193747062376959</v>
      </c>
      <c r="E18">
        <f t="shared" si="2"/>
        <v>0.56483198352205644</v>
      </c>
      <c r="F18">
        <f>(F14+F15+F16)/3</f>
        <v>0.51646564529318695</v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Watson</vt:lpstr>
      <vt:lpstr>Google</vt:lpstr>
      <vt:lpstr>AWS</vt:lpstr>
      <vt:lpstr>Microsoft</vt:lpstr>
      <vt:lpstr>Google15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2020-04-15T23:32:17Z</dcterms:created>
  <dcterms:modified xsi:type="dcterms:W3CDTF">2020-05-11T23:55:13Z</dcterms:modified>
</cp:coreProperties>
</file>