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khwan\Desktop\Project\Lance\Lance\DataSheet\"/>
    </mc:Choice>
  </mc:AlternateContent>
  <xr:revisionPtr revIDLastSave="0" documentId="13_ncr:1_{099E436A-AFBF-4926-B33C-06CE40C7D335}" xr6:coauthVersionLast="47" xr6:coauthVersionMax="47" xr10:uidLastSave="{00000000-0000-0000-0000-000000000000}"/>
  <bookViews>
    <workbookView xWindow="-120" yWindow="-120" windowWidth="29040" windowHeight="15840" xr2:uid="{571D6725-6932-4A8A-8476-E2688F8EB7A0}"/>
  </bookViews>
  <sheets>
    <sheet name="AbilityData" sheetId="1" r:id="rId1"/>
  </sheets>
  <definedNames>
    <definedName name="_xlnm._FilterDatabase" localSheetId="0" hidden="1">AbilityData!$B$2:$Q$121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1" l="1"/>
  <c r="F57" i="1"/>
  <c r="F61" i="1"/>
  <c r="F56" i="1"/>
  <c r="F40" i="1"/>
  <c r="F43" i="1"/>
  <c r="F47" i="1"/>
  <c r="F46" i="1"/>
  <c r="F55" i="1"/>
  <c r="F34" i="1"/>
  <c r="F23" i="1"/>
  <c r="F13" i="1"/>
  <c r="F52" i="1"/>
  <c r="F51" i="1"/>
  <c r="F49" i="1"/>
  <c r="F48" i="1"/>
  <c r="F45" i="1"/>
  <c r="F44" i="1"/>
  <c r="F42" i="1"/>
  <c r="F41" i="1"/>
  <c r="F39" i="1"/>
  <c r="F38" i="1"/>
  <c r="F32" i="1"/>
  <c r="F31" i="1"/>
  <c r="F25" i="1"/>
  <c r="F24" i="1"/>
  <c r="F28" i="1"/>
  <c r="F35" i="1"/>
  <c r="F21" i="1"/>
  <c r="F20" i="1"/>
  <c r="F18" i="1"/>
  <c r="F17" i="1"/>
  <c r="F15" i="1"/>
  <c r="F14" i="1"/>
  <c r="F11" i="1"/>
  <c r="F10" i="1"/>
  <c r="F8" i="1"/>
  <c r="F7" i="1"/>
  <c r="F37" i="1"/>
  <c r="F36" i="1"/>
  <c r="F27" i="1"/>
  <c r="F26" i="1"/>
  <c r="F5" i="1"/>
  <c r="F6" i="1"/>
  <c r="F9" i="1"/>
  <c r="F12" i="1"/>
  <c r="F16" i="1"/>
  <c r="F19" i="1"/>
  <c r="F22" i="1"/>
  <c r="F33" i="1"/>
  <c r="F50" i="1"/>
  <c r="F53" i="1"/>
  <c r="F54" i="1"/>
  <c r="F59" i="1"/>
  <c r="F60" i="1"/>
  <c r="F4" i="1"/>
  <c r="Q8" i="1" l="1"/>
  <c r="Q7" i="1"/>
  <c r="Q6" i="1"/>
  <c r="Q5" i="1"/>
  <c r="Q4" i="1"/>
  <c r="Q3" i="1"/>
  <c r="Q13" i="1"/>
  <c r="Q12" i="1"/>
  <c r="Q11" i="1"/>
  <c r="Q10" i="1"/>
  <c r="Q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최석환</author>
  </authors>
  <commentList>
    <comment ref="J3" authorId="0" shapeId="0" xr:uid="{A418B616-AB6C-436C-99C7-838BDCEC8D6C}">
      <text>
        <r>
          <rPr>
            <b/>
            <sz val="9"/>
            <color indexed="81"/>
            <rFont val="돋움"/>
            <family val="3"/>
            <charset val="129"/>
          </rPr>
          <t>최석환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특성은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</commentList>
</comments>
</file>

<file path=xl/sharedStrings.xml><?xml version="1.0" encoding="utf-8"?>
<sst xmlns="http://schemas.openxmlformats.org/spreadsheetml/2006/main" count="336" uniqueCount="188">
  <si>
    <t>id</t>
    <phoneticPr fontId="1" type="noConversion"/>
  </si>
  <si>
    <t>sprite</t>
    <phoneticPr fontId="1" type="noConversion"/>
  </si>
  <si>
    <t>statType</t>
    <phoneticPr fontId="1" type="noConversion"/>
  </si>
  <si>
    <t>levelUpValue</t>
    <phoneticPr fontId="1" type="noConversion"/>
  </si>
  <si>
    <t>#설명</t>
    <phoneticPr fontId="1" type="noConversion"/>
  </si>
  <si>
    <t>공격력증가</t>
    <phoneticPr fontId="1" type="noConversion"/>
  </si>
  <si>
    <t>체력증가</t>
    <phoneticPr fontId="1" type="noConversion"/>
  </si>
  <si>
    <t>공격속도증가</t>
    <phoneticPr fontId="1" type="noConversion"/>
  </si>
  <si>
    <t>이동속도증가</t>
    <phoneticPr fontId="1" type="noConversion"/>
  </si>
  <si>
    <t>크리티컬확률 증가</t>
    <phoneticPr fontId="1" type="noConversion"/>
  </si>
  <si>
    <t>크리티컬 데미지 증가</t>
    <phoneticPr fontId="1" type="noConversion"/>
  </si>
  <si>
    <t>일반 몬스터 추가 데미지</t>
    <phoneticPr fontId="1" type="noConversion"/>
  </si>
  <si>
    <t>보스 몬스터 추가 데미지</t>
    <phoneticPr fontId="1" type="noConversion"/>
  </si>
  <si>
    <t>경험치 획득량 증가</t>
    <phoneticPr fontId="1" type="noConversion"/>
  </si>
  <si>
    <t>골드 획득량 증가</t>
    <phoneticPr fontId="1" type="noConversion"/>
  </si>
  <si>
    <t>AtkRatio</t>
    <phoneticPr fontId="1" type="noConversion"/>
  </si>
  <si>
    <t>HpRatio</t>
    <phoneticPr fontId="1" type="noConversion"/>
  </si>
  <si>
    <t>CriProb</t>
    <phoneticPr fontId="1" type="noConversion"/>
  </si>
  <si>
    <t>CriDmg</t>
    <phoneticPr fontId="1" type="noConversion"/>
  </si>
  <si>
    <t>MonsterDmg</t>
    <phoneticPr fontId="1" type="noConversion"/>
  </si>
  <si>
    <t>BossDmg</t>
    <phoneticPr fontId="1" type="noConversion"/>
  </si>
  <si>
    <t>ExpAmount</t>
    <phoneticPr fontId="1" type="noConversion"/>
  </si>
  <si>
    <t>GoldAmount</t>
    <phoneticPr fontId="1" type="noConversion"/>
  </si>
  <si>
    <t>requireAp</t>
    <phoneticPr fontId="1" type="noConversion"/>
  </si>
  <si>
    <t>maxLevel</t>
    <phoneticPr fontId="1" type="noConversion"/>
  </si>
  <si>
    <t>스킬 데미지 증가</t>
    <phoneticPr fontId="1" type="noConversion"/>
  </si>
  <si>
    <t>SkillDmg</t>
    <phoneticPr fontId="1" type="noConversion"/>
  </si>
  <si>
    <t>이동속도 증가</t>
    <phoneticPr fontId="1" type="noConversion"/>
  </si>
  <si>
    <t>공격속도 증가</t>
    <phoneticPr fontId="1" type="noConversion"/>
  </si>
  <si>
    <t>설명이얌</t>
    <phoneticPr fontId="1" type="noConversion"/>
  </si>
  <si>
    <t>스태이얌</t>
    <phoneticPr fontId="1" type="noConversion"/>
  </si>
  <si>
    <t>수치얌</t>
    <phoneticPr fontId="1" type="noConversion"/>
  </si>
  <si>
    <t>만랩기준, 모두합한수치얌</t>
    <phoneticPr fontId="1" type="noConversion"/>
  </si>
  <si>
    <t>step</t>
    <phoneticPr fontId="1" type="noConversion"/>
  </si>
  <si>
    <t>requireAbilitys</t>
    <phoneticPr fontId="1" type="noConversion"/>
  </si>
  <si>
    <t>[AbilityData]</t>
    <phoneticPr fontId="1" type="noConversion"/>
  </si>
  <si>
    <t>Ability_1</t>
  </si>
  <si>
    <t>Ability_2</t>
  </si>
  <si>
    <t>Ability_3</t>
  </si>
  <si>
    <t>Ability_1, Ability_2</t>
  </si>
  <si>
    <t>Ability_4</t>
  </si>
  <si>
    <t>Ability_5</t>
  </si>
  <si>
    <t>Ability_6</t>
  </si>
  <si>
    <t>Ability_4, Ability_5</t>
  </si>
  <si>
    <t>Ability_7</t>
  </si>
  <si>
    <t>Ability_8</t>
  </si>
  <si>
    <t>Ability_9</t>
  </si>
  <si>
    <t>Ability_7, Ability_8</t>
  </si>
  <si>
    <t>Ability_10</t>
  </si>
  <si>
    <t>Ability_11</t>
  </si>
  <si>
    <t>Ability_12</t>
  </si>
  <si>
    <t>Ability_13</t>
  </si>
  <si>
    <t>Ability_11, Ability_12</t>
  </si>
  <si>
    <t>Ability_14</t>
  </si>
  <si>
    <t>Ability_15</t>
  </si>
  <si>
    <t>Ability_16</t>
  </si>
  <si>
    <t>Ability_14, Ability_15</t>
  </si>
  <si>
    <t>Ability_17</t>
  </si>
  <si>
    <t>Ability_18</t>
  </si>
  <si>
    <t>Ability_19</t>
  </si>
  <si>
    <t>Ability_20</t>
  </si>
  <si>
    <t>Ability_21</t>
  </si>
  <si>
    <t>Ability_22</t>
  </si>
  <si>
    <t>Ability_23</t>
  </si>
  <si>
    <t>Ability_21, Ability_22</t>
  </si>
  <si>
    <t>Ability_24</t>
  </si>
  <si>
    <t>Ability_25</t>
  </si>
  <si>
    <t>Ability_23, Ability_24</t>
  </si>
  <si>
    <t>Ability_26</t>
  </si>
  <si>
    <t>Ability_27</t>
  </si>
  <si>
    <t>Ability_28</t>
  </si>
  <si>
    <t>Ability_26, Ability_27</t>
  </si>
  <si>
    <t>Ability_29</t>
  </si>
  <si>
    <t>Ability_30</t>
  </si>
  <si>
    <t>Ability_28, Ability_29</t>
  </si>
  <si>
    <t>Ability_31</t>
  </si>
  <si>
    <t>Ability_32</t>
  </si>
  <si>
    <t>Ability_30, Ability_31</t>
  </si>
  <si>
    <t>Ability_33</t>
  </si>
  <si>
    <t>Ability_34</t>
  </si>
  <si>
    <t>Ability_35</t>
  </si>
  <si>
    <t>Ability_36</t>
  </si>
  <si>
    <t>Ability_37</t>
  </si>
  <si>
    <t>Ability_35, Ability_36</t>
  </si>
  <si>
    <t>Ability_39</t>
  </si>
  <si>
    <t>Ability_40</t>
  </si>
  <si>
    <t>Ability_38, Ability_39</t>
  </si>
  <si>
    <t>Ability_41</t>
  </si>
  <si>
    <t>Ability_42</t>
  </si>
  <si>
    <t>Ability_43</t>
  </si>
  <si>
    <t>Ability_41, Ability_42</t>
  </si>
  <si>
    <t>Ability_44</t>
  </si>
  <si>
    <t>Ability_45</t>
  </si>
  <si>
    <t>Ability_43, Ability_44</t>
  </si>
  <si>
    <t>Ability_46</t>
  </si>
  <si>
    <t>Ability_47</t>
  </si>
  <si>
    <t>Ability_45, Ability_46</t>
  </si>
  <si>
    <t>Ability_48</t>
  </si>
  <si>
    <t>Ability_49</t>
  </si>
  <si>
    <t>Ability_50</t>
  </si>
  <si>
    <t>Ability_48, Ability_49</t>
  </si>
  <si>
    <t>Ability_51</t>
  </si>
  <si>
    <t>Ability_52</t>
  </si>
  <si>
    <t>Ability_53</t>
  </si>
  <si>
    <t>Ability_51, Ability_52</t>
  </si>
  <si>
    <t>Ability_54</t>
  </si>
  <si>
    <t>Ability_55</t>
  </si>
  <si>
    <t>Ability_56</t>
  </si>
  <si>
    <t>Ability_54, Ability_55</t>
  </si>
  <si>
    <t>Ability_57</t>
  </si>
  <si>
    <t>Ability_58</t>
  </si>
  <si>
    <t>Ability_56, Ability_57</t>
  </si>
  <si>
    <t>Ability_59</t>
  </si>
  <si>
    <t>Ability_60</t>
  </si>
  <si>
    <t>Ability_7, Ability_8</t>
    <phoneticPr fontId="1" type="noConversion"/>
  </si>
  <si>
    <t>Ability_9, Ability_10</t>
    <phoneticPr fontId="1" type="noConversion"/>
  </si>
  <si>
    <t>Ability_17, Ability_18</t>
    <phoneticPr fontId="1" type="noConversion"/>
  </si>
  <si>
    <t>Ability_19, Ability_20</t>
    <phoneticPr fontId="1" type="noConversion"/>
  </si>
  <si>
    <t>Ability_38</t>
    <phoneticPr fontId="1" type="noConversion"/>
  </si>
  <si>
    <t>Icon_Ability_AtkRatio_1</t>
    <phoneticPr fontId="1" type="noConversion"/>
  </si>
  <si>
    <t>Icon_Ability_AtkRatio_2</t>
    <phoneticPr fontId="1" type="noConversion"/>
  </si>
  <si>
    <t>Icon_Ability_HpRatio_1</t>
    <phoneticPr fontId="1" type="noConversion"/>
  </si>
  <si>
    <t>Icon_Ability_HpRatio_2</t>
    <phoneticPr fontId="1" type="noConversion"/>
  </si>
  <si>
    <t>Icon_Ability_AtkSpeed_1</t>
    <phoneticPr fontId="1" type="noConversion"/>
  </si>
  <si>
    <t>Icon_Ability_MoveSpeed_1</t>
    <phoneticPr fontId="1" type="noConversion"/>
  </si>
  <si>
    <t>Icon_Ability_AtkRatio_3</t>
    <phoneticPr fontId="1" type="noConversion"/>
  </si>
  <si>
    <t>Icon_Ability_HpRatio_3</t>
    <phoneticPr fontId="1" type="noConversion"/>
  </si>
  <si>
    <t>Icon_Ability_CriProb_1</t>
    <phoneticPr fontId="1" type="noConversion"/>
  </si>
  <si>
    <t>Icon_Ability_CriDmg_1</t>
    <phoneticPr fontId="1" type="noConversion"/>
  </si>
  <si>
    <t>Icon_Ability_AtkRatio_4</t>
    <phoneticPr fontId="1" type="noConversion"/>
  </si>
  <si>
    <t>Icon_Ability_HpRatio_4</t>
    <phoneticPr fontId="1" type="noConversion"/>
  </si>
  <si>
    <t>Icon_Ability_AtkSpeed_2</t>
    <phoneticPr fontId="1" type="noConversion"/>
  </si>
  <si>
    <t>Icon_Ability_AtkRatio_5</t>
    <phoneticPr fontId="1" type="noConversion"/>
  </si>
  <si>
    <t>Icon_Ability_HpRatio_5</t>
    <phoneticPr fontId="1" type="noConversion"/>
  </si>
  <si>
    <t>Icon_Ability_MoveSpeed_2</t>
    <phoneticPr fontId="1" type="noConversion"/>
  </si>
  <si>
    <t>Icon_Ability_AtkRatio_6</t>
    <phoneticPr fontId="1" type="noConversion"/>
  </si>
  <si>
    <t>Icon_Ability_HpRatio_6</t>
    <phoneticPr fontId="1" type="noConversion"/>
  </si>
  <si>
    <t>Icon_Ability_CriProb_2</t>
    <phoneticPr fontId="1" type="noConversion"/>
  </si>
  <si>
    <t>Icon_Ability_CriDmg_2</t>
    <phoneticPr fontId="1" type="noConversion"/>
  </si>
  <si>
    <t>Icon_Ability_AtkRatio_7</t>
    <phoneticPr fontId="1" type="noConversion"/>
  </si>
  <si>
    <t>Icon_Ability_HpRatio_7</t>
    <phoneticPr fontId="1" type="noConversion"/>
  </si>
  <si>
    <t>Icon_Ability_MonsterDmg_1</t>
    <phoneticPr fontId="1" type="noConversion"/>
  </si>
  <si>
    <t>Icon_Ability_BossDmg_1</t>
    <phoneticPr fontId="1" type="noConversion"/>
  </si>
  <si>
    <t>Icon_Ability_SkillDmg_1</t>
    <phoneticPr fontId="1" type="noConversion"/>
  </si>
  <si>
    <t>Icon_Ability_ExpAmount_1</t>
    <phoneticPr fontId="1" type="noConversion"/>
  </si>
  <si>
    <t>Icon_Ability_GoldAmount_1</t>
    <phoneticPr fontId="1" type="noConversion"/>
  </si>
  <si>
    <t>Icon_Ability_AtkRatio_8</t>
    <phoneticPr fontId="1" type="noConversion"/>
  </si>
  <si>
    <t>Icon_Ability_HpRatio_8</t>
    <phoneticPr fontId="1" type="noConversion"/>
  </si>
  <si>
    <t>Icon_Ability_CriProb_3</t>
    <phoneticPr fontId="1" type="noConversion"/>
  </si>
  <si>
    <t>Icon_Ability_CriDmg_3</t>
    <phoneticPr fontId="1" type="noConversion"/>
  </si>
  <si>
    <t>Icon_Ability_SkillDmg_2</t>
    <phoneticPr fontId="1" type="noConversion"/>
  </si>
  <si>
    <t>Icon_Ability_MonsterDmg_2</t>
    <phoneticPr fontId="1" type="noConversion"/>
  </si>
  <si>
    <t>Icon_Ability_BossDmg_2</t>
    <phoneticPr fontId="1" type="noConversion"/>
  </si>
  <si>
    <t>Icon_Ability_AtkRatio_9</t>
    <phoneticPr fontId="1" type="noConversion"/>
  </si>
  <si>
    <t>Icon_Ability_HpRatio_9</t>
    <phoneticPr fontId="1" type="noConversion"/>
  </si>
  <si>
    <t>Icon_Ability_SkillDmg_3</t>
    <phoneticPr fontId="1" type="noConversion"/>
  </si>
  <si>
    <t>Icon_Ability_AtkRatio_10</t>
    <phoneticPr fontId="1" type="noConversion"/>
  </si>
  <si>
    <t>Icon_Ability_HpRatio_10</t>
    <phoneticPr fontId="1" type="noConversion"/>
  </si>
  <si>
    <t>Icon_Ability_SkillDmg_4</t>
    <phoneticPr fontId="1" type="noConversion"/>
  </si>
  <si>
    <t>Icon_Ability_AtkRatio_11</t>
    <phoneticPr fontId="1" type="noConversion"/>
  </si>
  <si>
    <t>Icon_Ability_HpRatio_11</t>
    <phoneticPr fontId="1" type="noConversion"/>
  </si>
  <si>
    <t>Icon_Ability_MonsterDmg_3</t>
    <phoneticPr fontId="1" type="noConversion"/>
  </si>
  <si>
    <t>Icon_Ability_BossDmg_3</t>
    <phoneticPr fontId="1" type="noConversion"/>
  </si>
  <si>
    <t>Icon_Ability_AtkRatio_12</t>
    <phoneticPr fontId="1" type="noConversion"/>
  </si>
  <si>
    <t>Icon_Ability_HpRatio_12</t>
    <phoneticPr fontId="1" type="noConversion"/>
  </si>
  <si>
    <t>Icon_Ability_AtkSpeed_3</t>
    <phoneticPr fontId="1" type="noConversion"/>
  </si>
  <si>
    <t>Icon_Ability_AtkRatio_13</t>
    <phoneticPr fontId="1" type="noConversion"/>
  </si>
  <si>
    <t>Icon_Ability_HpRatio_13</t>
    <phoneticPr fontId="1" type="noConversion"/>
  </si>
  <si>
    <t>Icon_Ability_MoveSpeed_3</t>
    <phoneticPr fontId="1" type="noConversion"/>
  </si>
  <si>
    <t>Icon_Ability_CriProb_4</t>
    <phoneticPr fontId="1" type="noConversion"/>
  </si>
  <si>
    <t>Icon_Ability_CriDmg_4</t>
    <phoneticPr fontId="1" type="noConversion"/>
  </si>
  <si>
    <t>Icon_Ability_SkillDmg_5</t>
    <phoneticPr fontId="1" type="noConversion"/>
  </si>
  <si>
    <t>Icon_Ability_MonsterDmg_4</t>
    <phoneticPr fontId="1" type="noConversion"/>
  </si>
  <si>
    <t>Icon_Ability_BossDmg_4</t>
    <phoneticPr fontId="1" type="noConversion"/>
  </si>
  <si>
    <t>Icon_Ability_AtkSpeed_4</t>
    <phoneticPr fontId="1" type="noConversion"/>
  </si>
  <si>
    <t>Icon_Ability_MoveSpeed_4</t>
    <phoneticPr fontId="1" type="noConversion"/>
  </si>
  <si>
    <t>Icon_Ability_SkillDmg_6</t>
    <phoneticPr fontId="1" type="noConversion"/>
  </si>
  <si>
    <t>Icon_Ability_AtkRatio_14</t>
    <phoneticPr fontId="1" type="noConversion"/>
  </si>
  <si>
    <t>Icon_Ability_HpRatio_14</t>
    <phoneticPr fontId="1" type="noConversion"/>
  </si>
  <si>
    <t>AtkSpeedRatio</t>
    <phoneticPr fontId="1" type="noConversion"/>
  </si>
  <si>
    <t>MoveSpeedRatio</t>
    <phoneticPr fontId="1" type="noConversion"/>
  </si>
  <si>
    <t>Ability_33, Ability_34</t>
    <phoneticPr fontId="1" type="noConversion"/>
  </si>
  <si>
    <t>AmplifyAtk</t>
    <phoneticPr fontId="1" type="noConversion"/>
  </si>
  <si>
    <t>AmplifyHp</t>
    <phoneticPr fontId="1" type="noConversion"/>
  </si>
  <si>
    <t>공격력증폭</t>
    <phoneticPr fontId="1" type="noConversion"/>
  </si>
  <si>
    <t>체력증폭</t>
    <phoneticPr fontId="1" type="noConversion"/>
  </si>
  <si>
    <t>increaseLevelUpValue</t>
    <phoneticPr fontId="1" type="noConversion"/>
  </si>
  <si>
    <t>increaseStartLevel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</si>
</sst>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9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3" xfId="0" applyFont="1" applyBorder="1" applyAlignment="1">
      <alignment horizontal="center" vertical="center"/>
    </xf>
    <xf numFmtId="10" fontId="0" fillId="0" borderId="3" xfId="0" applyNumberFormat="1" applyBorder="1">
      <alignment vertical="center"/>
    </xf>
    <xf numFmtId="10" fontId="0" fillId="0" borderId="6" xfId="0" applyNumberFormat="1" applyBorder="1">
      <alignment vertical="center"/>
    </xf>
    <xf numFmtId="10" fontId="0" fillId="0" borderId="1" xfId="1" applyNumberFormat="1" applyFont="1" applyBorder="1">
      <alignment vertical="center"/>
    </xf>
    <xf numFmtId="176" fontId="0" fillId="0" borderId="1" xfId="1" applyNumberFormat="1" applyFont="1" applyBorder="1">
      <alignment vertical="center"/>
    </xf>
    <xf numFmtId="10" fontId="0" fillId="0" borderId="5" xfId="1" applyNumberFormat="1" applyFont="1" applyBorder="1">
      <alignment vertical="center"/>
    </xf>
    <xf numFmtId="0" fontId="0" fillId="2" borderId="1" xfId="0" applyFill="1" applyBorder="1">
      <alignment vertical="center"/>
    </xf>
    <xf numFmtId="176" fontId="0" fillId="0" borderId="5" xfId="0" applyNumberForma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6" xfId="0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9" fontId="0" fillId="0" borderId="1" xfId="1" applyNumberFormat="1" applyFont="1" applyBorder="1">
      <alignment vertical="center"/>
    </xf>
    <xf numFmtId="179" fontId="0" fillId="0" borderId="5" xfId="1" applyNumberFormat="1" applyFont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D0BB-8601-4386-9EB7-2DBDF13264FB}">
  <dimension ref="B1:Q121"/>
  <sheetViews>
    <sheetView tabSelected="1" topLeftCell="A18" zoomScale="115" zoomScaleNormal="115" workbookViewId="0">
      <selection activeCell="H46" sqref="H46"/>
    </sheetView>
  </sheetViews>
  <sheetFormatPr defaultRowHeight="16.5" x14ac:dyDescent="0.3"/>
  <cols>
    <col min="1" max="1" width="13.125" bestFit="1" customWidth="1"/>
    <col min="2" max="2" width="10" customWidth="1"/>
    <col min="3" max="3" width="23.5" bestFit="1" customWidth="1"/>
    <col min="4" max="4" width="5.125" bestFit="1" customWidth="1"/>
    <col min="5" max="5" width="20.375" customWidth="1"/>
    <col min="6" max="6" width="13.375" bestFit="1" customWidth="1"/>
    <col min="7" max="7" width="21.875" bestFit="1" customWidth="1"/>
    <col min="8" max="8" width="21.875" customWidth="1"/>
    <col min="9" max="9" width="11.625" bestFit="1" customWidth="1"/>
    <col min="10" max="10" width="19.375" bestFit="1" customWidth="1"/>
    <col min="11" max="11" width="11.5" customWidth="1"/>
    <col min="12" max="12" width="27.375" customWidth="1"/>
    <col min="13" max="13" width="5.5" customWidth="1"/>
    <col min="14" max="14" width="23.625" bestFit="1" customWidth="1"/>
    <col min="15" max="15" width="13.375" bestFit="1" customWidth="1"/>
    <col min="16" max="16" width="10.75" bestFit="1" customWidth="1"/>
    <col min="17" max="17" width="23.5" bestFit="1" customWidth="1"/>
  </cols>
  <sheetData>
    <row r="1" spans="2:17" ht="17.25" thickBot="1" x14ac:dyDescent="0.35"/>
    <row r="2" spans="2:17" x14ac:dyDescent="0.3">
      <c r="B2" s="26" t="s">
        <v>35</v>
      </c>
      <c r="C2" s="27"/>
      <c r="D2" s="27"/>
      <c r="E2" s="27"/>
      <c r="F2" s="27"/>
      <c r="G2" s="27"/>
      <c r="H2" s="27"/>
      <c r="I2" s="27"/>
      <c r="J2" s="27"/>
      <c r="K2" s="27"/>
      <c r="L2" s="28"/>
      <c r="N2" s="17" t="s">
        <v>29</v>
      </c>
      <c r="O2" s="18" t="s">
        <v>30</v>
      </c>
      <c r="P2" s="18" t="s">
        <v>31</v>
      </c>
      <c r="Q2" s="16" t="s">
        <v>32</v>
      </c>
    </row>
    <row r="3" spans="2:17" x14ac:dyDescent="0.3">
      <c r="B3" s="4" t="s">
        <v>0</v>
      </c>
      <c r="C3" s="5" t="s">
        <v>4</v>
      </c>
      <c r="D3" s="5" t="s">
        <v>33</v>
      </c>
      <c r="E3" s="5" t="s">
        <v>2</v>
      </c>
      <c r="F3" s="5" t="s">
        <v>3</v>
      </c>
      <c r="G3" s="5" t="s">
        <v>186</v>
      </c>
      <c r="H3" s="5" t="s">
        <v>187</v>
      </c>
      <c r="I3" s="5" t="s">
        <v>24</v>
      </c>
      <c r="J3" s="5" t="s">
        <v>34</v>
      </c>
      <c r="K3" s="5" t="s">
        <v>23</v>
      </c>
      <c r="L3" s="8" t="s">
        <v>1</v>
      </c>
      <c r="N3" s="2" t="s">
        <v>5</v>
      </c>
      <c r="O3" s="1" t="s">
        <v>15</v>
      </c>
      <c r="P3" s="12">
        <v>0.05</v>
      </c>
      <c r="Q3" s="9">
        <f t="shared" ref="Q3:Q13" si="0">SUMPRODUCT((($E$4:$E$61)=O3)*1, $F$4:$F$61, $I$4:$I$61)</f>
        <v>49</v>
      </c>
    </row>
    <row r="4" spans="2:17" x14ac:dyDescent="0.3">
      <c r="B4" s="2" t="s">
        <v>36</v>
      </c>
      <c r="C4" s="19" t="s">
        <v>5</v>
      </c>
      <c r="D4" s="1">
        <v>1</v>
      </c>
      <c r="E4" s="1" t="s">
        <v>15</v>
      </c>
      <c r="F4" s="11">
        <f t="shared" ref="F4:F33" si="1">VLOOKUP(E4, $O$3:$P$13, 2, FALSE)</f>
        <v>0.05</v>
      </c>
      <c r="G4" s="11"/>
      <c r="H4" s="11"/>
      <c r="I4" s="1">
        <v>5</v>
      </c>
      <c r="J4" s="1"/>
      <c r="K4" s="1">
        <v>2</v>
      </c>
      <c r="L4" s="3" t="s">
        <v>119</v>
      </c>
      <c r="N4" s="2" t="s">
        <v>6</v>
      </c>
      <c r="O4" s="1" t="s">
        <v>16</v>
      </c>
      <c r="P4" s="12">
        <v>0.05</v>
      </c>
      <c r="Q4" s="9">
        <f t="shared" si="0"/>
        <v>49</v>
      </c>
    </row>
    <row r="5" spans="2:17" x14ac:dyDescent="0.3">
      <c r="B5" s="2" t="s">
        <v>37</v>
      </c>
      <c r="C5" s="21" t="s">
        <v>6</v>
      </c>
      <c r="D5" s="1">
        <v>1</v>
      </c>
      <c r="E5" s="1" t="s">
        <v>16</v>
      </c>
      <c r="F5" s="11">
        <f t="shared" si="1"/>
        <v>0.05</v>
      </c>
      <c r="G5" s="11"/>
      <c r="H5" s="11"/>
      <c r="I5" s="1">
        <v>5</v>
      </c>
      <c r="J5" s="1"/>
      <c r="K5" s="1">
        <v>2</v>
      </c>
      <c r="L5" s="3" t="s">
        <v>121</v>
      </c>
      <c r="N5" s="2" t="s">
        <v>7</v>
      </c>
      <c r="O5" s="1" t="s">
        <v>179</v>
      </c>
      <c r="P5" s="12">
        <v>1.2500000000000001E-2</v>
      </c>
      <c r="Q5" s="9">
        <f t="shared" si="0"/>
        <v>0.25</v>
      </c>
    </row>
    <row r="6" spans="2:17" x14ac:dyDescent="0.3">
      <c r="B6" s="2" t="s">
        <v>38</v>
      </c>
      <c r="C6" s="14" t="s">
        <v>28</v>
      </c>
      <c r="D6" s="1">
        <v>2</v>
      </c>
      <c r="E6" s="1" t="s">
        <v>179</v>
      </c>
      <c r="F6" s="11">
        <f t="shared" si="1"/>
        <v>1.2500000000000001E-2</v>
      </c>
      <c r="G6" s="11"/>
      <c r="H6" s="11"/>
      <c r="I6" s="1">
        <v>5</v>
      </c>
      <c r="J6" s="1" t="s">
        <v>39</v>
      </c>
      <c r="K6" s="1">
        <v>2</v>
      </c>
      <c r="L6" s="3" t="s">
        <v>123</v>
      </c>
      <c r="N6" s="2" t="s">
        <v>8</v>
      </c>
      <c r="O6" s="1" t="s">
        <v>180</v>
      </c>
      <c r="P6" s="12">
        <v>1.2500000000000001E-2</v>
      </c>
      <c r="Q6" s="9">
        <f t="shared" si="0"/>
        <v>0.25</v>
      </c>
    </row>
    <row r="7" spans="2:17" x14ac:dyDescent="0.3">
      <c r="B7" s="2" t="s">
        <v>40</v>
      </c>
      <c r="C7" s="19" t="s">
        <v>5</v>
      </c>
      <c r="D7" s="1">
        <v>3</v>
      </c>
      <c r="E7" s="1" t="s">
        <v>15</v>
      </c>
      <c r="F7" s="11">
        <f>VLOOKUP(E7, $O$3:$P$13, 2, FALSE)*2</f>
        <v>0.1</v>
      </c>
      <c r="G7" s="11"/>
      <c r="H7" s="11"/>
      <c r="I7" s="1">
        <v>5</v>
      </c>
      <c r="J7" s="1" t="s">
        <v>38</v>
      </c>
      <c r="K7" s="1">
        <v>2</v>
      </c>
      <c r="L7" s="3" t="s">
        <v>120</v>
      </c>
      <c r="N7" s="2" t="s">
        <v>9</v>
      </c>
      <c r="O7" s="1" t="s">
        <v>17</v>
      </c>
      <c r="P7" s="12">
        <v>5.0000000000000001E-3</v>
      </c>
      <c r="Q7" s="9">
        <f t="shared" si="0"/>
        <v>0.1</v>
      </c>
    </row>
    <row r="8" spans="2:17" x14ac:dyDescent="0.3">
      <c r="B8" s="2" t="s">
        <v>41</v>
      </c>
      <c r="C8" s="21" t="s">
        <v>6</v>
      </c>
      <c r="D8" s="1">
        <v>3</v>
      </c>
      <c r="E8" s="1" t="s">
        <v>16</v>
      </c>
      <c r="F8" s="11">
        <f>VLOOKUP(E8, $O$3:$P$13, 2, FALSE)*2</f>
        <v>0.1</v>
      </c>
      <c r="G8" s="11"/>
      <c r="H8" s="11"/>
      <c r="I8" s="1">
        <v>5</v>
      </c>
      <c r="J8" s="1" t="s">
        <v>38</v>
      </c>
      <c r="K8" s="1">
        <v>2</v>
      </c>
      <c r="L8" s="3" t="s">
        <v>122</v>
      </c>
      <c r="N8" s="2" t="s">
        <v>10</v>
      </c>
      <c r="O8" s="1" t="s">
        <v>18</v>
      </c>
      <c r="P8" s="12">
        <v>0.05</v>
      </c>
      <c r="Q8" s="9">
        <f t="shared" si="0"/>
        <v>11.250000000000002</v>
      </c>
    </row>
    <row r="9" spans="2:17" x14ac:dyDescent="0.3">
      <c r="B9" s="2" t="s">
        <v>42</v>
      </c>
      <c r="C9" s="22" t="s">
        <v>27</v>
      </c>
      <c r="D9" s="1">
        <v>4</v>
      </c>
      <c r="E9" s="1" t="s">
        <v>180</v>
      </c>
      <c r="F9" s="11">
        <f t="shared" si="1"/>
        <v>1.2500000000000001E-2</v>
      </c>
      <c r="G9" s="11"/>
      <c r="H9" s="11"/>
      <c r="I9" s="1">
        <v>5</v>
      </c>
      <c r="J9" s="1" t="s">
        <v>43</v>
      </c>
      <c r="K9" s="1">
        <v>2</v>
      </c>
      <c r="L9" s="3" t="s">
        <v>124</v>
      </c>
      <c r="N9" s="2" t="s">
        <v>11</v>
      </c>
      <c r="O9" s="1" t="s">
        <v>19</v>
      </c>
      <c r="P9" s="12">
        <v>0.01</v>
      </c>
      <c r="Q9" s="9">
        <f t="shared" si="0"/>
        <v>1.25</v>
      </c>
    </row>
    <row r="10" spans="2:17" x14ac:dyDescent="0.3">
      <c r="B10" s="2" t="s">
        <v>44</v>
      </c>
      <c r="C10" s="19" t="s">
        <v>5</v>
      </c>
      <c r="D10" s="1">
        <v>5</v>
      </c>
      <c r="E10" s="1" t="s">
        <v>15</v>
      </c>
      <c r="F10" s="11">
        <f>VLOOKUP(E10, $O$3:$P$13, 2, FALSE)*3</f>
        <v>0.15000000000000002</v>
      </c>
      <c r="G10" s="11"/>
      <c r="H10" s="11"/>
      <c r="I10" s="1">
        <v>5</v>
      </c>
      <c r="J10" s="1" t="s">
        <v>42</v>
      </c>
      <c r="K10" s="1">
        <v>2</v>
      </c>
      <c r="L10" s="3" t="s">
        <v>125</v>
      </c>
      <c r="N10" s="2" t="s">
        <v>12</v>
      </c>
      <c r="O10" s="1" t="s">
        <v>20</v>
      </c>
      <c r="P10" s="12">
        <v>0.01</v>
      </c>
      <c r="Q10" s="9">
        <f t="shared" si="0"/>
        <v>1.25</v>
      </c>
    </row>
    <row r="11" spans="2:17" x14ac:dyDescent="0.3">
      <c r="B11" s="2" t="s">
        <v>45</v>
      </c>
      <c r="C11" s="21" t="s">
        <v>6</v>
      </c>
      <c r="D11" s="1">
        <v>5</v>
      </c>
      <c r="E11" s="1" t="s">
        <v>16</v>
      </c>
      <c r="F11" s="11">
        <f>VLOOKUP(E11, $O$3:$P$13, 2, FALSE)*3</f>
        <v>0.15000000000000002</v>
      </c>
      <c r="G11" s="11"/>
      <c r="H11" s="11"/>
      <c r="I11" s="1">
        <v>5</v>
      </c>
      <c r="J11" s="1" t="s">
        <v>42</v>
      </c>
      <c r="K11" s="1">
        <v>2</v>
      </c>
      <c r="L11" s="3" t="s">
        <v>126</v>
      </c>
      <c r="N11" s="2" t="s">
        <v>13</v>
      </c>
      <c r="O11" s="1" t="s">
        <v>21</v>
      </c>
      <c r="P11" s="12">
        <v>0.02</v>
      </c>
      <c r="Q11" s="9">
        <f t="shared" si="0"/>
        <v>0.15</v>
      </c>
    </row>
    <row r="12" spans="2:17" x14ac:dyDescent="0.3">
      <c r="B12" s="2" t="s">
        <v>46</v>
      </c>
      <c r="C12" s="23" t="s">
        <v>9</v>
      </c>
      <c r="D12" s="1">
        <v>6</v>
      </c>
      <c r="E12" s="1" t="s">
        <v>17</v>
      </c>
      <c r="F12" s="11">
        <f t="shared" si="1"/>
        <v>5.0000000000000001E-3</v>
      </c>
      <c r="G12" s="11"/>
      <c r="H12" s="11"/>
      <c r="I12" s="1">
        <v>5</v>
      </c>
      <c r="J12" s="1" t="s">
        <v>47</v>
      </c>
      <c r="K12" s="1">
        <v>2</v>
      </c>
      <c r="L12" s="3" t="s">
        <v>127</v>
      </c>
      <c r="N12" s="2" t="s">
        <v>14</v>
      </c>
      <c r="O12" s="1" t="s">
        <v>22</v>
      </c>
      <c r="P12" s="12">
        <v>0.02</v>
      </c>
      <c r="Q12" s="9">
        <f t="shared" si="0"/>
        <v>0.15</v>
      </c>
    </row>
    <row r="13" spans="2:17" ht="17.25" thickBot="1" x14ac:dyDescent="0.35">
      <c r="B13" s="2" t="s">
        <v>48</v>
      </c>
      <c r="C13" s="24" t="s">
        <v>10</v>
      </c>
      <c r="D13" s="1">
        <v>6</v>
      </c>
      <c r="E13" s="1" t="s">
        <v>18</v>
      </c>
      <c r="F13" s="11">
        <f>VLOOKUP(E13, $O$3:$P$13, 2, FALSE)*3</f>
        <v>0.15000000000000002</v>
      </c>
      <c r="G13" s="11"/>
      <c r="H13" s="11"/>
      <c r="I13" s="1">
        <v>5</v>
      </c>
      <c r="J13" s="1" t="s">
        <v>114</v>
      </c>
      <c r="K13" s="1">
        <v>2</v>
      </c>
      <c r="L13" s="3" t="s">
        <v>128</v>
      </c>
      <c r="N13" s="6" t="s">
        <v>25</v>
      </c>
      <c r="O13" s="7" t="s">
        <v>26</v>
      </c>
      <c r="P13" s="15">
        <v>0.01</v>
      </c>
      <c r="Q13" s="10">
        <f t="shared" si="0"/>
        <v>3.85</v>
      </c>
    </row>
    <row r="14" spans="2:17" x14ac:dyDescent="0.3">
      <c r="B14" s="2" t="s">
        <v>49</v>
      </c>
      <c r="C14" s="19" t="s">
        <v>5</v>
      </c>
      <c r="D14" s="1">
        <v>7</v>
      </c>
      <c r="E14" s="1" t="s">
        <v>15</v>
      </c>
      <c r="F14" s="11">
        <f>VLOOKUP(E14, $O$3:$P$13, 2, FALSE)*4</f>
        <v>0.2</v>
      </c>
      <c r="G14" s="11"/>
      <c r="H14" s="11"/>
      <c r="I14" s="1">
        <v>5</v>
      </c>
      <c r="J14" s="1" t="s">
        <v>115</v>
      </c>
      <c r="K14" s="1">
        <v>2</v>
      </c>
      <c r="L14" s="3" t="s">
        <v>129</v>
      </c>
    </row>
    <row r="15" spans="2:17" x14ac:dyDescent="0.3">
      <c r="B15" s="2" t="s">
        <v>50</v>
      </c>
      <c r="C15" s="21" t="s">
        <v>6</v>
      </c>
      <c r="D15" s="1">
        <v>7</v>
      </c>
      <c r="E15" s="1" t="s">
        <v>16</v>
      </c>
      <c r="F15" s="11">
        <f>VLOOKUP(E15, $O$3:$P$13, 2, FALSE)*4</f>
        <v>0.2</v>
      </c>
      <c r="G15" s="11"/>
      <c r="H15" s="11"/>
      <c r="I15" s="1">
        <v>5</v>
      </c>
      <c r="J15" s="1" t="s">
        <v>115</v>
      </c>
      <c r="K15" s="1">
        <v>2</v>
      </c>
      <c r="L15" s="3" t="s">
        <v>130</v>
      </c>
    </row>
    <row r="16" spans="2:17" x14ac:dyDescent="0.3">
      <c r="B16" s="2" t="s">
        <v>51</v>
      </c>
      <c r="C16" s="14" t="s">
        <v>28</v>
      </c>
      <c r="D16" s="1">
        <v>8</v>
      </c>
      <c r="E16" s="1" t="s">
        <v>179</v>
      </c>
      <c r="F16" s="11">
        <f t="shared" si="1"/>
        <v>1.2500000000000001E-2</v>
      </c>
      <c r="G16" s="11"/>
      <c r="H16" s="11"/>
      <c r="I16" s="1">
        <v>5</v>
      </c>
      <c r="J16" s="1" t="s">
        <v>52</v>
      </c>
      <c r="K16" s="1">
        <v>2</v>
      </c>
      <c r="L16" s="3" t="s">
        <v>131</v>
      </c>
    </row>
    <row r="17" spans="2:15" x14ac:dyDescent="0.3">
      <c r="B17" s="2" t="s">
        <v>53</v>
      </c>
      <c r="C17" s="19" t="s">
        <v>5</v>
      </c>
      <c r="D17" s="1">
        <v>9</v>
      </c>
      <c r="E17" s="1" t="s">
        <v>15</v>
      </c>
      <c r="F17" s="11">
        <f>VLOOKUP(E17, $O$3:$P$13, 2, FALSE)*5</f>
        <v>0.25</v>
      </c>
      <c r="G17" s="11"/>
      <c r="H17" s="11"/>
      <c r="I17" s="1">
        <v>5</v>
      </c>
      <c r="J17" s="1" t="s">
        <v>51</v>
      </c>
      <c r="K17" s="1">
        <v>2</v>
      </c>
      <c r="L17" s="3" t="s">
        <v>132</v>
      </c>
      <c r="N17">
        <v>2</v>
      </c>
      <c r="O17">
        <v>30</v>
      </c>
    </row>
    <row r="18" spans="2:15" x14ac:dyDescent="0.3">
      <c r="B18" s="2" t="s">
        <v>54</v>
      </c>
      <c r="C18" s="21" t="s">
        <v>6</v>
      </c>
      <c r="D18" s="1">
        <v>9</v>
      </c>
      <c r="E18" s="1" t="s">
        <v>16</v>
      </c>
      <c r="F18" s="11">
        <f>VLOOKUP(E18, $O$3:$P$13, 2, FALSE)*5</f>
        <v>0.25</v>
      </c>
      <c r="G18" s="11"/>
      <c r="H18" s="11"/>
      <c r="I18" s="1">
        <v>5</v>
      </c>
      <c r="J18" s="1" t="s">
        <v>51</v>
      </c>
      <c r="K18" s="1">
        <v>2</v>
      </c>
      <c r="L18" s="3" t="s">
        <v>133</v>
      </c>
      <c r="N18">
        <v>4</v>
      </c>
    </row>
    <row r="19" spans="2:15" x14ac:dyDescent="0.3">
      <c r="B19" s="2" t="s">
        <v>55</v>
      </c>
      <c r="C19" s="22" t="s">
        <v>27</v>
      </c>
      <c r="D19" s="1">
        <v>10</v>
      </c>
      <c r="E19" s="1" t="s">
        <v>180</v>
      </c>
      <c r="F19" s="11">
        <f t="shared" si="1"/>
        <v>1.2500000000000001E-2</v>
      </c>
      <c r="G19" s="11"/>
      <c r="H19" s="11"/>
      <c r="I19" s="1">
        <v>5</v>
      </c>
      <c r="J19" s="1" t="s">
        <v>56</v>
      </c>
      <c r="K19" s="1">
        <v>2</v>
      </c>
      <c r="L19" s="3" t="s">
        <v>134</v>
      </c>
      <c r="N19">
        <v>6</v>
      </c>
    </row>
    <row r="20" spans="2:15" x14ac:dyDescent="0.3">
      <c r="B20" s="2" t="s">
        <v>57</v>
      </c>
      <c r="C20" s="19" t="s">
        <v>5</v>
      </c>
      <c r="D20" s="1">
        <v>11</v>
      </c>
      <c r="E20" s="1" t="s">
        <v>15</v>
      </c>
      <c r="F20" s="11">
        <f>VLOOKUP(E20, $O$3:$P$13, 2, FALSE)*6</f>
        <v>0.30000000000000004</v>
      </c>
      <c r="G20" s="11"/>
      <c r="H20" s="11"/>
      <c r="I20" s="1">
        <v>5</v>
      </c>
      <c r="J20" s="1" t="s">
        <v>55</v>
      </c>
      <c r="K20" s="1">
        <v>2</v>
      </c>
      <c r="L20" s="3" t="s">
        <v>135</v>
      </c>
      <c r="N20">
        <v>8</v>
      </c>
    </row>
    <row r="21" spans="2:15" x14ac:dyDescent="0.3">
      <c r="B21" s="2" t="s">
        <v>58</v>
      </c>
      <c r="C21" s="21" t="s">
        <v>6</v>
      </c>
      <c r="D21" s="1">
        <v>11</v>
      </c>
      <c r="E21" s="1" t="s">
        <v>16</v>
      </c>
      <c r="F21" s="11">
        <f>VLOOKUP(E21, $O$3:$P$13, 2, FALSE)*6</f>
        <v>0.30000000000000004</v>
      </c>
      <c r="G21" s="11"/>
      <c r="H21" s="11"/>
      <c r="I21" s="1">
        <v>5</v>
      </c>
      <c r="J21" s="1" t="s">
        <v>55</v>
      </c>
      <c r="K21" s="1">
        <v>2</v>
      </c>
      <c r="L21" s="3" t="s">
        <v>136</v>
      </c>
      <c r="N21">
        <v>10</v>
      </c>
    </row>
    <row r="22" spans="2:15" x14ac:dyDescent="0.3">
      <c r="B22" s="2" t="s">
        <v>59</v>
      </c>
      <c r="C22" s="23" t="s">
        <v>9</v>
      </c>
      <c r="D22" s="1">
        <v>12</v>
      </c>
      <c r="E22" s="1" t="s">
        <v>17</v>
      </c>
      <c r="F22" s="11">
        <f t="shared" si="1"/>
        <v>5.0000000000000001E-3</v>
      </c>
      <c r="G22" s="11"/>
      <c r="H22" s="11"/>
      <c r="I22" s="1">
        <v>5</v>
      </c>
      <c r="J22" s="1" t="s">
        <v>116</v>
      </c>
      <c r="K22" s="1">
        <v>2</v>
      </c>
      <c r="L22" s="3" t="s">
        <v>137</v>
      </c>
    </row>
    <row r="23" spans="2:15" x14ac:dyDescent="0.3">
      <c r="B23" s="2" t="s">
        <v>60</v>
      </c>
      <c r="C23" s="24" t="s">
        <v>10</v>
      </c>
      <c r="D23" s="1">
        <v>12</v>
      </c>
      <c r="E23" s="1" t="s">
        <v>18</v>
      </c>
      <c r="F23" s="11">
        <f>VLOOKUP(E23, $O$3:$P$13, 2, FALSE)*6</f>
        <v>0.30000000000000004</v>
      </c>
      <c r="G23" s="11"/>
      <c r="H23" s="11"/>
      <c r="I23" s="1">
        <v>5</v>
      </c>
      <c r="J23" s="1" t="s">
        <v>116</v>
      </c>
      <c r="K23" s="1">
        <v>2</v>
      </c>
      <c r="L23" s="3" t="s">
        <v>138</v>
      </c>
    </row>
    <row r="24" spans="2:15" x14ac:dyDescent="0.3">
      <c r="B24" s="2" t="s">
        <v>61</v>
      </c>
      <c r="C24" s="19" t="s">
        <v>5</v>
      </c>
      <c r="D24" s="1">
        <v>13</v>
      </c>
      <c r="E24" s="1" t="s">
        <v>15</v>
      </c>
      <c r="F24" s="11">
        <f>VLOOKUP(E24, $O$3:$P$13, 2, FALSE)*10</f>
        <v>0.5</v>
      </c>
      <c r="G24" s="11"/>
      <c r="H24" s="11"/>
      <c r="I24" s="1">
        <v>5</v>
      </c>
      <c r="J24" s="1" t="s">
        <v>117</v>
      </c>
      <c r="K24" s="1">
        <v>2</v>
      </c>
      <c r="L24" s="3" t="s">
        <v>139</v>
      </c>
    </row>
    <row r="25" spans="2:15" x14ac:dyDescent="0.3">
      <c r="B25" s="2" t="s">
        <v>62</v>
      </c>
      <c r="C25" s="21" t="s">
        <v>6</v>
      </c>
      <c r="D25" s="1">
        <v>13</v>
      </c>
      <c r="E25" s="1" t="s">
        <v>16</v>
      </c>
      <c r="F25" s="11">
        <f>VLOOKUP(E25, $O$3:$P$13, 2, FALSE)*10</f>
        <v>0.5</v>
      </c>
      <c r="G25" s="11"/>
      <c r="H25" s="11"/>
      <c r="I25" s="1">
        <v>5</v>
      </c>
      <c r="J25" s="1" t="s">
        <v>117</v>
      </c>
      <c r="K25" s="1">
        <v>2</v>
      </c>
      <c r="L25" s="3" t="s">
        <v>140</v>
      </c>
    </row>
    <row r="26" spans="2:15" x14ac:dyDescent="0.3">
      <c r="B26" s="2" t="s">
        <v>63</v>
      </c>
      <c r="C26" s="1" t="s">
        <v>11</v>
      </c>
      <c r="D26" s="1">
        <v>14</v>
      </c>
      <c r="E26" s="1" t="s">
        <v>19</v>
      </c>
      <c r="F26" s="11">
        <f>VLOOKUP(E26, $O$3:$P$13, 2, FALSE)*2</f>
        <v>0.02</v>
      </c>
      <c r="G26" s="11"/>
      <c r="H26" s="11"/>
      <c r="I26" s="1">
        <v>5</v>
      </c>
      <c r="J26" s="1" t="s">
        <v>64</v>
      </c>
      <c r="K26" s="1">
        <v>2</v>
      </c>
      <c r="L26" s="3" t="s">
        <v>141</v>
      </c>
    </row>
    <row r="27" spans="2:15" x14ac:dyDescent="0.3">
      <c r="B27" s="2" t="s">
        <v>65</v>
      </c>
      <c r="C27" s="1" t="s">
        <v>12</v>
      </c>
      <c r="D27" s="1">
        <v>14</v>
      </c>
      <c r="E27" s="1" t="s">
        <v>20</v>
      </c>
      <c r="F27" s="11">
        <f>VLOOKUP(E27, $O$3:$P$13, 2, FALSE)*2</f>
        <v>0.02</v>
      </c>
      <c r="G27" s="11"/>
      <c r="H27" s="11"/>
      <c r="I27" s="1">
        <v>5</v>
      </c>
      <c r="J27" s="1" t="s">
        <v>64</v>
      </c>
      <c r="K27" s="1">
        <v>2</v>
      </c>
      <c r="L27" s="3" t="s">
        <v>142</v>
      </c>
    </row>
    <row r="28" spans="2:15" x14ac:dyDescent="0.3">
      <c r="B28" s="2" t="s">
        <v>66</v>
      </c>
      <c r="C28" s="1" t="s">
        <v>25</v>
      </c>
      <c r="D28" s="1">
        <v>15</v>
      </c>
      <c r="E28" s="1" t="s">
        <v>26</v>
      </c>
      <c r="F28" s="11">
        <f>VLOOKUP(E28, $O$3:$P$13, 2, FALSE)*2</f>
        <v>0.02</v>
      </c>
      <c r="G28" s="11"/>
      <c r="H28" s="11"/>
      <c r="I28" s="1">
        <v>5</v>
      </c>
      <c r="J28" s="1" t="s">
        <v>67</v>
      </c>
      <c r="K28" s="1">
        <v>2</v>
      </c>
      <c r="L28" s="3" t="s">
        <v>143</v>
      </c>
    </row>
    <row r="29" spans="2:15" x14ac:dyDescent="0.3">
      <c r="B29" s="2" t="s">
        <v>68</v>
      </c>
      <c r="C29" s="1" t="s">
        <v>13</v>
      </c>
      <c r="D29" s="1">
        <v>16</v>
      </c>
      <c r="E29" s="1" t="s">
        <v>21</v>
      </c>
      <c r="F29" s="11">
        <v>0.03</v>
      </c>
      <c r="G29" s="11"/>
      <c r="H29" s="11"/>
      <c r="I29" s="1">
        <v>5</v>
      </c>
      <c r="J29" s="1" t="s">
        <v>66</v>
      </c>
      <c r="K29" s="1">
        <v>2</v>
      </c>
      <c r="L29" s="3" t="s">
        <v>144</v>
      </c>
    </row>
    <row r="30" spans="2:15" x14ac:dyDescent="0.3">
      <c r="B30" s="2" t="s">
        <v>69</v>
      </c>
      <c r="C30" s="1" t="s">
        <v>14</v>
      </c>
      <c r="D30" s="1">
        <v>16</v>
      </c>
      <c r="E30" s="1" t="s">
        <v>22</v>
      </c>
      <c r="F30" s="11">
        <v>0.03</v>
      </c>
      <c r="G30" s="11"/>
      <c r="H30" s="11"/>
      <c r="I30" s="1">
        <v>5</v>
      </c>
      <c r="J30" s="1" t="s">
        <v>66</v>
      </c>
      <c r="K30" s="1">
        <v>2</v>
      </c>
      <c r="L30" s="3" t="s">
        <v>145</v>
      </c>
    </row>
    <row r="31" spans="2:15" x14ac:dyDescent="0.3">
      <c r="B31" s="2" t="s">
        <v>70</v>
      </c>
      <c r="C31" s="19" t="s">
        <v>5</v>
      </c>
      <c r="D31" s="1">
        <v>17</v>
      </c>
      <c r="E31" s="1" t="s">
        <v>15</v>
      </c>
      <c r="F31" s="11">
        <f>VLOOKUP(E31, $O$3:$P$13, 2, FALSE)*15</f>
        <v>0.75</v>
      </c>
      <c r="G31" s="11"/>
      <c r="H31" s="11"/>
      <c r="I31" s="1">
        <v>5</v>
      </c>
      <c r="J31" s="1" t="s">
        <v>71</v>
      </c>
      <c r="K31" s="1">
        <v>2</v>
      </c>
      <c r="L31" s="3" t="s">
        <v>146</v>
      </c>
    </row>
    <row r="32" spans="2:15" x14ac:dyDescent="0.3">
      <c r="B32" s="2" t="s">
        <v>72</v>
      </c>
      <c r="C32" s="21" t="s">
        <v>6</v>
      </c>
      <c r="D32" s="1">
        <v>17</v>
      </c>
      <c r="E32" s="1" t="s">
        <v>16</v>
      </c>
      <c r="F32" s="11">
        <f>VLOOKUP(E32, $O$3:$P$13, 2, FALSE)*15</f>
        <v>0.75</v>
      </c>
      <c r="G32" s="11"/>
      <c r="H32" s="11"/>
      <c r="I32" s="1">
        <v>5</v>
      </c>
      <c r="J32" s="1" t="s">
        <v>71</v>
      </c>
      <c r="K32" s="1">
        <v>2</v>
      </c>
      <c r="L32" s="3" t="s">
        <v>147</v>
      </c>
    </row>
    <row r="33" spans="2:12" x14ac:dyDescent="0.3">
      <c r="B33" s="2" t="s">
        <v>73</v>
      </c>
      <c r="C33" s="23" t="s">
        <v>9</v>
      </c>
      <c r="D33" s="1">
        <v>18</v>
      </c>
      <c r="E33" s="1" t="s">
        <v>17</v>
      </c>
      <c r="F33" s="11">
        <f t="shared" si="1"/>
        <v>5.0000000000000001E-3</v>
      </c>
      <c r="G33" s="11"/>
      <c r="H33" s="11"/>
      <c r="I33" s="1">
        <v>5</v>
      </c>
      <c r="J33" s="1" t="s">
        <v>74</v>
      </c>
      <c r="K33" s="1">
        <v>2</v>
      </c>
      <c r="L33" s="3" t="s">
        <v>148</v>
      </c>
    </row>
    <row r="34" spans="2:12" x14ac:dyDescent="0.3">
      <c r="B34" s="2" t="s">
        <v>75</v>
      </c>
      <c r="C34" s="24" t="s">
        <v>10</v>
      </c>
      <c r="D34" s="1">
        <v>18</v>
      </c>
      <c r="E34" s="1" t="s">
        <v>18</v>
      </c>
      <c r="F34" s="11">
        <f>VLOOKUP(E34, $O$3:$P$13, 2, FALSE)*12</f>
        <v>0.60000000000000009</v>
      </c>
      <c r="G34" s="11"/>
      <c r="H34" s="11"/>
      <c r="I34" s="1">
        <v>5</v>
      </c>
      <c r="J34" s="1" t="s">
        <v>74</v>
      </c>
      <c r="K34" s="1">
        <v>2</v>
      </c>
      <c r="L34" s="3" t="s">
        <v>149</v>
      </c>
    </row>
    <row r="35" spans="2:12" x14ac:dyDescent="0.3">
      <c r="B35" s="2" t="s">
        <v>76</v>
      </c>
      <c r="C35" s="1" t="s">
        <v>25</v>
      </c>
      <c r="D35" s="1">
        <v>19</v>
      </c>
      <c r="E35" s="1" t="s">
        <v>26</v>
      </c>
      <c r="F35" s="11">
        <f>VLOOKUP(E35, $O$3:$P$13, 2, FALSE)*5</f>
        <v>0.05</v>
      </c>
      <c r="G35" s="11"/>
      <c r="H35" s="11"/>
      <c r="I35" s="1">
        <v>5</v>
      </c>
      <c r="J35" s="1" t="s">
        <v>77</v>
      </c>
      <c r="K35" s="1">
        <v>2</v>
      </c>
      <c r="L35" s="3" t="s">
        <v>150</v>
      </c>
    </row>
    <row r="36" spans="2:12" x14ac:dyDescent="0.3">
      <c r="B36" s="2" t="s">
        <v>78</v>
      </c>
      <c r="C36" s="1" t="s">
        <v>11</v>
      </c>
      <c r="D36" s="1">
        <v>20</v>
      </c>
      <c r="E36" s="1" t="s">
        <v>19</v>
      </c>
      <c r="F36" s="11">
        <f>VLOOKUP(E36, $O$3:$P$13, 2, FALSE)*3</f>
        <v>0.03</v>
      </c>
      <c r="G36" s="11"/>
      <c r="H36" s="11"/>
      <c r="I36" s="1">
        <v>5</v>
      </c>
      <c r="J36" s="1" t="s">
        <v>76</v>
      </c>
      <c r="K36" s="1">
        <v>2</v>
      </c>
      <c r="L36" s="3" t="s">
        <v>151</v>
      </c>
    </row>
    <row r="37" spans="2:12" x14ac:dyDescent="0.3">
      <c r="B37" s="2" t="s">
        <v>79</v>
      </c>
      <c r="C37" s="1" t="s">
        <v>12</v>
      </c>
      <c r="D37" s="1">
        <v>20</v>
      </c>
      <c r="E37" s="1" t="s">
        <v>20</v>
      </c>
      <c r="F37" s="11">
        <f>VLOOKUP(E37, $O$3:$P$13, 2, FALSE)*3</f>
        <v>0.03</v>
      </c>
      <c r="G37" s="11"/>
      <c r="H37" s="11"/>
      <c r="I37" s="1">
        <v>5</v>
      </c>
      <c r="J37" s="1" t="s">
        <v>76</v>
      </c>
      <c r="K37" s="1">
        <v>2</v>
      </c>
      <c r="L37" s="3" t="s">
        <v>152</v>
      </c>
    </row>
    <row r="38" spans="2:12" x14ac:dyDescent="0.3">
      <c r="B38" s="2" t="s">
        <v>80</v>
      </c>
      <c r="C38" s="19" t="s">
        <v>5</v>
      </c>
      <c r="D38" s="1">
        <v>21</v>
      </c>
      <c r="E38" s="1" t="s">
        <v>15</v>
      </c>
      <c r="F38" s="11">
        <f>VLOOKUP(E38, $O$3:$P$13, 2, FALSE)*20</f>
        <v>1</v>
      </c>
      <c r="G38" s="11"/>
      <c r="H38" s="11"/>
      <c r="I38" s="1">
        <v>5</v>
      </c>
      <c r="J38" s="1" t="s">
        <v>181</v>
      </c>
      <c r="K38" s="1">
        <v>2</v>
      </c>
      <c r="L38" s="3" t="s">
        <v>153</v>
      </c>
    </row>
    <row r="39" spans="2:12" x14ac:dyDescent="0.3">
      <c r="B39" s="2" t="s">
        <v>81</v>
      </c>
      <c r="C39" s="21" t="s">
        <v>6</v>
      </c>
      <c r="D39" s="1">
        <v>21</v>
      </c>
      <c r="E39" s="1" t="s">
        <v>16</v>
      </c>
      <c r="F39" s="11">
        <f>VLOOKUP(E39, $O$3:$P$13, 2, FALSE)*20</f>
        <v>1</v>
      </c>
      <c r="G39" s="11"/>
      <c r="H39" s="11"/>
      <c r="I39" s="1">
        <v>5</v>
      </c>
      <c r="J39" s="1" t="s">
        <v>181</v>
      </c>
      <c r="K39" s="1">
        <v>2</v>
      </c>
      <c r="L39" s="3" t="s">
        <v>154</v>
      </c>
    </row>
    <row r="40" spans="2:12" x14ac:dyDescent="0.3">
      <c r="B40" s="2" t="s">
        <v>82</v>
      </c>
      <c r="C40" s="1" t="s">
        <v>25</v>
      </c>
      <c r="D40" s="1">
        <v>22</v>
      </c>
      <c r="E40" s="1" t="s">
        <v>26</v>
      </c>
      <c r="F40" s="11">
        <f>VLOOKUP(E40, $O$3:$P$13, 2, FALSE)*10</f>
        <v>0.1</v>
      </c>
      <c r="G40" s="11"/>
      <c r="H40" s="11"/>
      <c r="I40" s="1">
        <v>5</v>
      </c>
      <c r="J40" s="1" t="s">
        <v>83</v>
      </c>
      <c r="K40" s="1">
        <v>2</v>
      </c>
      <c r="L40" s="3" t="s">
        <v>155</v>
      </c>
    </row>
    <row r="41" spans="2:12" x14ac:dyDescent="0.3">
      <c r="B41" s="2" t="s">
        <v>118</v>
      </c>
      <c r="C41" s="19" t="s">
        <v>5</v>
      </c>
      <c r="D41" s="1">
        <v>23</v>
      </c>
      <c r="E41" s="1" t="s">
        <v>15</v>
      </c>
      <c r="F41" s="11">
        <f>VLOOKUP(E41, $O$3:$P$13, 2, FALSE)*25</f>
        <v>1.25</v>
      </c>
      <c r="G41" s="11"/>
      <c r="H41" s="11"/>
      <c r="I41" s="1">
        <v>5</v>
      </c>
      <c r="J41" s="1" t="s">
        <v>82</v>
      </c>
      <c r="K41" s="1">
        <v>2</v>
      </c>
      <c r="L41" s="3" t="s">
        <v>156</v>
      </c>
    </row>
    <row r="42" spans="2:12" x14ac:dyDescent="0.3">
      <c r="B42" s="2" t="s">
        <v>84</v>
      </c>
      <c r="C42" s="21" t="s">
        <v>6</v>
      </c>
      <c r="D42" s="1">
        <v>23</v>
      </c>
      <c r="E42" s="1" t="s">
        <v>16</v>
      </c>
      <c r="F42" s="11">
        <f>VLOOKUP(E42, $O$3:$P$13, 2, FALSE)*25</f>
        <v>1.25</v>
      </c>
      <c r="G42" s="11"/>
      <c r="H42" s="11"/>
      <c r="I42" s="1">
        <v>5</v>
      </c>
      <c r="J42" s="1" t="s">
        <v>82</v>
      </c>
      <c r="K42" s="1">
        <v>2</v>
      </c>
      <c r="L42" s="3" t="s">
        <v>157</v>
      </c>
    </row>
    <row r="43" spans="2:12" x14ac:dyDescent="0.3">
      <c r="B43" s="2" t="s">
        <v>85</v>
      </c>
      <c r="C43" s="1" t="s">
        <v>25</v>
      </c>
      <c r="D43" s="1">
        <v>24</v>
      </c>
      <c r="E43" s="1" t="s">
        <v>26</v>
      </c>
      <c r="F43" s="11">
        <f>VLOOKUP(E43, $O$3:$P$13, 2, FALSE)*10</f>
        <v>0.1</v>
      </c>
      <c r="G43" s="11"/>
      <c r="H43" s="11"/>
      <c r="I43" s="1">
        <v>5</v>
      </c>
      <c r="J43" s="1" t="s">
        <v>86</v>
      </c>
      <c r="K43" s="1">
        <v>2</v>
      </c>
      <c r="L43" s="3" t="s">
        <v>158</v>
      </c>
    </row>
    <row r="44" spans="2:12" x14ac:dyDescent="0.3">
      <c r="B44" s="2" t="s">
        <v>87</v>
      </c>
      <c r="C44" s="19" t="s">
        <v>5</v>
      </c>
      <c r="D44" s="1">
        <v>25</v>
      </c>
      <c r="E44" s="1" t="s">
        <v>15</v>
      </c>
      <c r="F44" s="11">
        <f>VLOOKUP(E44, $O$3:$P$13, 2, FALSE)*30</f>
        <v>1.5</v>
      </c>
      <c r="G44" s="11"/>
      <c r="H44" s="11"/>
      <c r="I44" s="1">
        <v>5</v>
      </c>
      <c r="J44" s="1" t="s">
        <v>85</v>
      </c>
      <c r="K44" s="1">
        <v>2</v>
      </c>
      <c r="L44" s="3" t="s">
        <v>159</v>
      </c>
    </row>
    <row r="45" spans="2:12" x14ac:dyDescent="0.3">
      <c r="B45" s="2" t="s">
        <v>88</v>
      </c>
      <c r="C45" s="21" t="s">
        <v>6</v>
      </c>
      <c r="D45" s="1">
        <v>25</v>
      </c>
      <c r="E45" s="1" t="s">
        <v>16</v>
      </c>
      <c r="F45" s="11">
        <f>VLOOKUP(E45, $O$3:$P$13, 2, FALSE)*30</f>
        <v>1.5</v>
      </c>
      <c r="G45" s="11"/>
      <c r="H45" s="11"/>
      <c r="I45" s="1">
        <v>5</v>
      </c>
      <c r="J45" s="1" t="s">
        <v>85</v>
      </c>
      <c r="K45" s="1">
        <v>2</v>
      </c>
      <c r="L45" s="3" t="s">
        <v>160</v>
      </c>
    </row>
    <row r="46" spans="2:12" x14ac:dyDescent="0.3">
      <c r="B46" s="2" t="s">
        <v>89</v>
      </c>
      <c r="C46" s="1" t="s">
        <v>11</v>
      </c>
      <c r="D46" s="1">
        <v>26</v>
      </c>
      <c r="E46" s="1" t="s">
        <v>19</v>
      </c>
      <c r="F46" s="11">
        <f>VLOOKUP(E46, $O$3:$P$13, 2, FALSE)*5</f>
        <v>0.05</v>
      </c>
      <c r="G46" s="11"/>
      <c r="H46" s="11"/>
      <c r="I46" s="1">
        <v>5</v>
      </c>
      <c r="J46" s="1" t="s">
        <v>90</v>
      </c>
      <c r="K46" s="1">
        <v>2</v>
      </c>
      <c r="L46" s="3" t="s">
        <v>161</v>
      </c>
    </row>
    <row r="47" spans="2:12" x14ac:dyDescent="0.3">
      <c r="B47" s="2" t="s">
        <v>91</v>
      </c>
      <c r="C47" s="1" t="s">
        <v>12</v>
      </c>
      <c r="D47" s="1">
        <v>26</v>
      </c>
      <c r="E47" s="1" t="s">
        <v>20</v>
      </c>
      <c r="F47" s="11">
        <f>VLOOKUP(E47, $O$3:$P$13, 2, FALSE)*5</f>
        <v>0.05</v>
      </c>
      <c r="G47" s="11"/>
      <c r="H47" s="11"/>
      <c r="I47" s="1">
        <v>5</v>
      </c>
      <c r="J47" s="1" t="s">
        <v>90</v>
      </c>
      <c r="K47" s="1">
        <v>2</v>
      </c>
      <c r="L47" s="3" t="s">
        <v>162</v>
      </c>
    </row>
    <row r="48" spans="2:12" x14ac:dyDescent="0.3">
      <c r="B48" s="2" t="s">
        <v>92</v>
      </c>
      <c r="C48" s="19" t="s">
        <v>5</v>
      </c>
      <c r="D48" s="1">
        <v>27</v>
      </c>
      <c r="E48" s="1" t="s">
        <v>15</v>
      </c>
      <c r="F48" s="11">
        <f>VLOOKUP(E48, $O$3:$P$13, 2, FALSE)*35</f>
        <v>1.75</v>
      </c>
      <c r="G48" s="11"/>
      <c r="H48" s="11"/>
      <c r="I48" s="1">
        <v>5</v>
      </c>
      <c r="J48" s="1" t="s">
        <v>93</v>
      </c>
      <c r="K48" s="1">
        <v>2</v>
      </c>
      <c r="L48" s="3" t="s">
        <v>163</v>
      </c>
    </row>
    <row r="49" spans="2:14" x14ac:dyDescent="0.3">
      <c r="B49" s="2" t="s">
        <v>94</v>
      </c>
      <c r="C49" s="21" t="s">
        <v>6</v>
      </c>
      <c r="D49" s="1">
        <v>27</v>
      </c>
      <c r="E49" s="1" t="s">
        <v>16</v>
      </c>
      <c r="F49" s="11">
        <f>VLOOKUP(E49, $O$3:$P$13, 2, FALSE)*35</f>
        <v>1.75</v>
      </c>
      <c r="G49" s="11"/>
      <c r="H49" s="11"/>
      <c r="I49" s="1">
        <v>5</v>
      </c>
      <c r="J49" s="1" t="s">
        <v>93</v>
      </c>
      <c r="K49" s="1">
        <v>2</v>
      </c>
      <c r="L49" s="3" t="s">
        <v>164</v>
      </c>
    </row>
    <row r="50" spans="2:14" x14ac:dyDescent="0.3">
      <c r="B50" s="2" t="s">
        <v>95</v>
      </c>
      <c r="C50" s="14" t="s">
        <v>28</v>
      </c>
      <c r="D50" s="1">
        <v>28</v>
      </c>
      <c r="E50" s="1" t="s">
        <v>179</v>
      </c>
      <c r="F50" s="11">
        <f t="shared" ref="F50:F60" si="2">VLOOKUP(E50, $O$3:$P$13, 2, FALSE)</f>
        <v>1.2500000000000001E-2</v>
      </c>
      <c r="G50" s="11"/>
      <c r="H50" s="11"/>
      <c r="I50" s="1">
        <v>5</v>
      </c>
      <c r="J50" s="1" t="s">
        <v>96</v>
      </c>
      <c r="K50" s="1">
        <v>2</v>
      </c>
      <c r="L50" s="3" t="s">
        <v>165</v>
      </c>
    </row>
    <row r="51" spans="2:14" x14ac:dyDescent="0.3">
      <c r="B51" s="2" t="s">
        <v>97</v>
      </c>
      <c r="C51" s="19" t="s">
        <v>5</v>
      </c>
      <c r="D51" s="1">
        <v>29</v>
      </c>
      <c r="E51" s="1" t="s">
        <v>15</v>
      </c>
      <c r="F51" s="11">
        <f>VLOOKUP(E51, $O$3:$P$13, 2, FALSE)*40</f>
        <v>2</v>
      </c>
      <c r="G51" s="11"/>
      <c r="H51" s="11"/>
      <c r="I51" s="1">
        <v>5</v>
      </c>
      <c r="J51" s="1" t="s">
        <v>95</v>
      </c>
      <c r="K51" s="1">
        <v>2</v>
      </c>
      <c r="L51" s="3" t="s">
        <v>166</v>
      </c>
    </row>
    <row r="52" spans="2:14" x14ac:dyDescent="0.3">
      <c r="B52" s="2" t="s">
        <v>98</v>
      </c>
      <c r="C52" s="21" t="s">
        <v>6</v>
      </c>
      <c r="D52" s="1">
        <v>29</v>
      </c>
      <c r="E52" s="1" t="s">
        <v>16</v>
      </c>
      <c r="F52" s="11">
        <f>VLOOKUP(E52, $O$3:$P$13, 2, FALSE)*40</f>
        <v>2</v>
      </c>
      <c r="G52" s="11"/>
      <c r="H52" s="11"/>
      <c r="I52" s="1">
        <v>5</v>
      </c>
      <c r="J52" s="1" t="s">
        <v>95</v>
      </c>
      <c r="K52" s="1">
        <v>2</v>
      </c>
      <c r="L52" s="3" t="s">
        <v>167</v>
      </c>
    </row>
    <row r="53" spans="2:14" x14ac:dyDescent="0.3">
      <c r="B53" s="2" t="s">
        <v>99</v>
      </c>
      <c r="C53" s="22" t="s">
        <v>27</v>
      </c>
      <c r="D53" s="1">
        <v>30</v>
      </c>
      <c r="E53" s="1" t="s">
        <v>180</v>
      </c>
      <c r="F53" s="11">
        <f t="shared" si="2"/>
        <v>1.2500000000000001E-2</v>
      </c>
      <c r="G53" s="11"/>
      <c r="H53" s="11"/>
      <c r="I53" s="1">
        <v>5</v>
      </c>
      <c r="J53" s="1" t="s">
        <v>100</v>
      </c>
      <c r="K53" s="1">
        <v>2</v>
      </c>
      <c r="L53" s="3" t="s">
        <v>168</v>
      </c>
    </row>
    <row r="54" spans="2:14" x14ac:dyDescent="0.3">
      <c r="B54" s="2" t="s">
        <v>101</v>
      </c>
      <c r="C54" s="23" t="s">
        <v>9</v>
      </c>
      <c r="D54" s="1">
        <v>31</v>
      </c>
      <c r="E54" s="1" t="s">
        <v>17</v>
      </c>
      <c r="F54" s="11">
        <f t="shared" si="2"/>
        <v>5.0000000000000001E-3</v>
      </c>
      <c r="G54" s="11"/>
      <c r="H54" s="11"/>
      <c r="I54" s="1">
        <v>5</v>
      </c>
      <c r="J54" s="1" t="s">
        <v>99</v>
      </c>
      <c r="K54" s="1">
        <v>2</v>
      </c>
      <c r="L54" s="3" t="s">
        <v>169</v>
      </c>
    </row>
    <row r="55" spans="2:14" x14ac:dyDescent="0.3">
      <c r="B55" s="2" t="s">
        <v>102</v>
      </c>
      <c r="C55" s="24" t="s">
        <v>10</v>
      </c>
      <c r="D55" s="1">
        <v>31</v>
      </c>
      <c r="E55" s="1" t="s">
        <v>18</v>
      </c>
      <c r="F55" s="11">
        <f>VLOOKUP(E55, $O$3:$P$13, 2, FALSE)*24</f>
        <v>1.2000000000000002</v>
      </c>
      <c r="G55" s="11"/>
      <c r="H55" s="11"/>
      <c r="I55" s="1">
        <v>5</v>
      </c>
      <c r="J55" s="1" t="s">
        <v>99</v>
      </c>
      <c r="K55" s="1">
        <v>2</v>
      </c>
      <c r="L55" s="3" t="s">
        <v>170</v>
      </c>
    </row>
    <row r="56" spans="2:14" x14ac:dyDescent="0.3">
      <c r="B56" s="2" t="s">
        <v>103</v>
      </c>
      <c r="C56" s="1" t="s">
        <v>25</v>
      </c>
      <c r="D56" s="1">
        <v>32</v>
      </c>
      <c r="E56" s="1" t="s">
        <v>26</v>
      </c>
      <c r="F56" s="11">
        <f>VLOOKUP(E56, $O$3:$P$13, 2, FALSE)*20</f>
        <v>0.2</v>
      </c>
      <c r="G56" s="11"/>
      <c r="H56" s="11"/>
      <c r="I56" s="1">
        <v>5</v>
      </c>
      <c r="J56" s="1" t="s">
        <v>104</v>
      </c>
      <c r="K56" s="1">
        <v>2</v>
      </c>
      <c r="L56" s="3" t="s">
        <v>171</v>
      </c>
    </row>
    <row r="57" spans="2:14" x14ac:dyDescent="0.3">
      <c r="B57" s="2" t="s">
        <v>105</v>
      </c>
      <c r="C57" s="1" t="s">
        <v>11</v>
      </c>
      <c r="D57" s="1">
        <v>33</v>
      </c>
      <c r="E57" s="1" t="s">
        <v>19</v>
      </c>
      <c r="F57" s="11">
        <f>VLOOKUP(E57, $O$3:$P$13, 2, FALSE)*15</f>
        <v>0.15</v>
      </c>
      <c r="G57" s="11"/>
      <c r="H57" s="11"/>
      <c r="I57" s="1">
        <v>5</v>
      </c>
      <c r="J57" s="1" t="s">
        <v>103</v>
      </c>
      <c r="K57" s="1">
        <v>2</v>
      </c>
      <c r="L57" s="3" t="s">
        <v>172</v>
      </c>
    </row>
    <row r="58" spans="2:14" x14ac:dyDescent="0.3">
      <c r="B58" s="2" t="s">
        <v>106</v>
      </c>
      <c r="C58" s="1" t="s">
        <v>12</v>
      </c>
      <c r="D58" s="1">
        <v>33</v>
      </c>
      <c r="E58" s="1" t="s">
        <v>20</v>
      </c>
      <c r="F58" s="11">
        <f>VLOOKUP(E58, $O$3:$P$13, 2, FALSE)*15</f>
        <v>0.15</v>
      </c>
      <c r="G58" s="11"/>
      <c r="H58" s="11"/>
      <c r="I58" s="1">
        <v>5</v>
      </c>
      <c r="J58" s="1" t="s">
        <v>103</v>
      </c>
      <c r="K58" s="1">
        <v>2</v>
      </c>
      <c r="L58" s="3" t="s">
        <v>173</v>
      </c>
    </row>
    <row r="59" spans="2:14" x14ac:dyDescent="0.3">
      <c r="B59" s="2" t="s">
        <v>107</v>
      </c>
      <c r="C59" s="14" t="s">
        <v>28</v>
      </c>
      <c r="D59" s="1">
        <v>34</v>
      </c>
      <c r="E59" s="1" t="s">
        <v>179</v>
      </c>
      <c r="F59" s="11">
        <f t="shared" si="2"/>
        <v>1.2500000000000001E-2</v>
      </c>
      <c r="G59" s="11"/>
      <c r="H59" s="11"/>
      <c r="I59" s="1">
        <v>5</v>
      </c>
      <c r="J59" s="1" t="s">
        <v>108</v>
      </c>
      <c r="K59" s="1">
        <v>2</v>
      </c>
      <c r="L59" s="3" t="s">
        <v>174</v>
      </c>
    </row>
    <row r="60" spans="2:14" x14ac:dyDescent="0.3">
      <c r="B60" s="2" t="s">
        <v>109</v>
      </c>
      <c r="C60" s="22" t="s">
        <v>27</v>
      </c>
      <c r="D60" s="1">
        <v>34</v>
      </c>
      <c r="E60" s="1" t="s">
        <v>180</v>
      </c>
      <c r="F60" s="11">
        <f t="shared" si="2"/>
        <v>1.2500000000000001E-2</v>
      </c>
      <c r="G60" s="11"/>
      <c r="H60" s="11"/>
      <c r="I60" s="1">
        <v>5</v>
      </c>
      <c r="J60" s="1" t="s">
        <v>108</v>
      </c>
      <c r="K60" s="1">
        <v>2</v>
      </c>
      <c r="L60" s="3" t="s">
        <v>175</v>
      </c>
    </row>
    <row r="61" spans="2:14" x14ac:dyDescent="0.3">
      <c r="B61" s="2" t="s">
        <v>110</v>
      </c>
      <c r="C61" s="1" t="s">
        <v>25</v>
      </c>
      <c r="D61" s="1">
        <v>35</v>
      </c>
      <c r="E61" s="1" t="s">
        <v>26</v>
      </c>
      <c r="F61" s="11">
        <f>VLOOKUP(E61, $O$3:$P$13, 2, FALSE)*30</f>
        <v>0.3</v>
      </c>
      <c r="G61" s="11"/>
      <c r="H61" s="11"/>
      <c r="I61" s="1">
        <v>5</v>
      </c>
      <c r="J61" s="1" t="s">
        <v>111</v>
      </c>
      <c r="K61" s="1">
        <v>2</v>
      </c>
      <c r="L61" s="3" t="s">
        <v>176</v>
      </c>
    </row>
    <row r="62" spans="2:14" x14ac:dyDescent="0.3">
      <c r="B62" s="2" t="s">
        <v>112</v>
      </c>
      <c r="C62" s="19" t="s">
        <v>184</v>
      </c>
      <c r="D62" s="1">
        <v>36</v>
      </c>
      <c r="E62" s="1" t="s">
        <v>182</v>
      </c>
      <c r="F62" s="11">
        <v>0.25</v>
      </c>
      <c r="G62" s="11">
        <v>0.125</v>
      </c>
      <c r="H62" s="29">
        <v>5</v>
      </c>
      <c r="I62" s="1">
        <v>999</v>
      </c>
      <c r="J62" s="1" t="s">
        <v>110</v>
      </c>
      <c r="K62" s="1">
        <v>2</v>
      </c>
      <c r="L62" s="3" t="s">
        <v>177</v>
      </c>
    </row>
    <row r="63" spans="2:14" ht="17.25" thickBot="1" x14ac:dyDescent="0.35">
      <c r="B63" s="6" t="s">
        <v>113</v>
      </c>
      <c r="C63" s="20" t="s">
        <v>185</v>
      </c>
      <c r="D63" s="7">
        <v>36</v>
      </c>
      <c r="E63" s="7" t="s">
        <v>183</v>
      </c>
      <c r="F63" s="13">
        <v>0.25</v>
      </c>
      <c r="G63" s="13">
        <v>0.125</v>
      </c>
      <c r="H63" s="30">
        <v>5</v>
      </c>
      <c r="I63" s="7">
        <v>999</v>
      </c>
      <c r="J63" s="7" t="s">
        <v>110</v>
      </c>
      <c r="K63" s="7">
        <v>2</v>
      </c>
      <c r="L63" s="25" t="s">
        <v>178</v>
      </c>
    </row>
    <row r="64" spans="2:14" x14ac:dyDescent="0.3">
      <c r="M64">
        <v>1</v>
      </c>
      <c r="N64" s="1">
        <v>5</v>
      </c>
    </row>
    <row r="65" spans="13:16" x14ac:dyDescent="0.3">
      <c r="M65">
        <v>2</v>
      </c>
      <c r="N65" s="1">
        <v>5</v>
      </c>
      <c r="O65">
        <v>10</v>
      </c>
      <c r="P65">
        <v>30</v>
      </c>
    </row>
    <row r="66" spans="13:16" x14ac:dyDescent="0.3">
      <c r="M66">
        <v>3</v>
      </c>
      <c r="N66" s="1">
        <v>5</v>
      </c>
      <c r="O66">
        <v>15</v>
      </c>
      <c r="P66">
        <v>60</v>
      </c>
    </row>
    <row r="67" spans="13:16" x14ac:dyDescent="0.3">
      <c r="M67">
        <v>4</v>
      </c>
      <c r="N67" s="1">
        <v>5</v>
      </c>
      <c r="O67">
        <v>20</v>
      </c>
      <c r="P67">
        <v>90</v>
      </c>
    </row>
    <row r="68" spans="13:16" x14ac:dyDescent="0.3">
      <c r="M68">
        <v>5</v>
      </c>
      <c r="N68" s="1">
        <v>5</v>
      </c>
      <c r="O68">
        <v>25</v>
      </c>
      <c r="P68">
        <v>120</v>
      </c>
    </row>
    <row r="69" spans="13:16" x14ac:dyDescent="0.3">
      <c r="M69">
        <v>6</v>
      </c>
      <c r="N69" s="1">
        <v>5</v>
      </c>
      <c r="O69">
        <v>30</v>
      </c>
      <c r="P69">
        <v>150</v>
      </c>
    </row>
    <row r="70" spans="13:16" x14ac:dyDescent="0.3">
      <c r="M70">
        <v>7</v>
      </c>
      <c r="N70" s="1">
        <v>5</v>
      </c>
      <c r="O70">
        <v>35</v>
      </c>
      <c r="P70">
        <v>180</v>
      </c>
    </row>
    <row r="71" spans="13:16" x14ac:dyDescent="0.3">
      <c r="M71">
        <v>8</v>
      </c>
      <c r="N71" s="1">
        <v>5</v>
      </c>
      <c r="O71">
        <v>40</v>
      </c>
      <c r="P71">
        <v>210</v>
      </c>
    </row>
    <row r="72" spans="13:16" x14ac:dyDescent="0.3">
      <c r="M72">
        <v>9</v>
      </c>
      <c r="N72" s="1">
        <v>5</v>
      </c>
      <c r="O72">
        <v>45</v>
      </c>
      <c r="P72">
        <v>240</v>
      </c>
    </row>
    <row r="73" spans="13:16" x14ac:dyDescent="0.3">
      <c r="M73">
        <v>10</v>
      </c>
      <c r="N73" s="1">
        <v>5</v>
      </c>
      <c r="O73">
        <v>50</v>
      </c>
      <c r="P73">
        <v>270</v>
      </c>
    </row>
    <row r="74" spans="13:16" x14ac:dyDescent="0.3">
      <c r="M74">
        <v>11</v>
      </c>
      <c r="N74" s="1">
        <v>5</v>
      </c>
      <c r="O74">
        <v>55</v>
      </c>
      <c r="P74">
        <v>300</v>
      </c>
    </row>
    <row r="75" spans="13:16" x14ac:dyDescent="0.3">
      <c r="M75">
        <v>12</v>
      </c>
      <c r="N75" s="1">
        <v>5</v>
      </c>
      <c r="O75">
        <v>60</v>
      </c>
      <c r="P75">
        <v>330</v>
      </c>
    </row>
    <row r="76" spans="13:16" x14ac:dyDescent="0.3">
      <c r="M76">
        <v>13</v>
      </c>
      <c r="N76" s="1">
        <v>5</v>
      </c>
      <c r="O76">
        <v>65</v>
      </c>
      <c r="P76">
        <v>360</v>
      </c>
    </row>
    <row r="77" spans="13:16" x14ac:dyDescent="0.3">
      <c r="M77">
        <v>14</v>
      </c>
      <c r="N77" s="1">
        <v>5</v>
      </c>
      <c r="O77">
        <v>70</v>
      </c>
      <c r="P77">
        <v>390</v>
      </c>
    </row>
    <row r="78" spans="13:16" x14ac:dyDescent="0.3">
      <c r="M78">
        <v>15</v>
      </c>
      <c r="N78" s="1">
        <v>5</v>
      </c>
      <c r="O78">
        <v>75</v>
      </c>
      <c r="P78">
        <v>420</v>
      </c>
    </row>
    <row r="79" spans="13:16" x14ac:dyDescent="0.3">
      <c r="M79">
        <v>16</v>
      </c>
      <c r="N79" s="1">
        <v>5</v>
      </c>
      <c r="O79">
        <v>80</v>
      </c>
      <c r="P79">
        <v>450</v>
      </c>
    </row>
    <row r="80" spans="13:16" x14ac:dyDescent="0.3">
      <c r="M80">
        <v>17</v>
      </c>
      <c r="N80" s="1">
        <v>5</v>
      </c>
      <c r="O80">
        <v>85</v>
      </c>
      <c r="P80">
        <v>480</v>
      </c>
    </row>
    <row r="81" spans="13:16" x14ac:dyDescent="0.3">
      <c r="M81">
        <v>18</v>
      </c>
      <c r="N81" s="1">
        <v>5</v>
      </c>
      <c r="O81">
        <v>90</v>
      </c>
      <c r="P81">
        <v>510</v>
      </c>
    </row>
    <row r="82" spans="13:16" x14ac:dyDescent="0.3">
      <c r="M82">
        <v>19</v>
      </c>
      <c r="N82" s="1">
        <v>5</v>
      </c>
      <c r="O82">
        <v>95</v>
      </c>
      <c r="P82">
        <v>540</v>
      </c>
    </row>
    <row r="83" spans="13:16" x14ac:dyDescent="0.3">
      <c r="M83">
        <v>20</v>
      </c>
      <c r="N83" s="1">
        <v>5</v>
      </c>
      <c r="O83">
        <v>100</v>
      </c>
      <c r="P83">
        <v>570</v>
      </c>
    </row>
    <row r="84" spans="13:16" x14ac:dyDescent="0.3">
      <c r="M84">
        <v>21</v>
      </c>
      <c r="N84" s="1">
        <v>5</v>
      </c>
      <c r="O84">
        <v>105</v>
      </c>
      <c r="P84">
        <v>600</v>
      </c>
    </row>
    <row r="85" spans="13:16" x14ac:dyDescent="0.3">
      <c r="M85">
        <v>22</v>
      </c>
      <c r="N85" s="1">
        <v>5</v>
      </c>
      <c r="O85">
        <v>110</v>
      </c>
      <c r="P85">
        <v>630</v>
      </c>
    </row>
    <row r="86" spans="13:16" x14ac:dyDescent="0.3">
      <c r="M86">
        <v>23</v>
      </c>
      <c r="N86" s="1">
        <v>5</v>
      </c>
      <c r="O86">
        <v>115</v>
      </c>
      <c r="P86">
        <v>660</v>
      </c>
    </row>
    <row r="87" spans="13:16" x14ac:dyDescent="0.3">
      <c r="M87">
        <v>24</v>
      </c>
      <c r="N87" s="1">
        <v>5</v>
      </c>
      <c r="O87">
        <v>120</v>
      </c>
      <c r="P87">
        <v>690</v>
      </c>
    </row>
    <row r="88" spans="13:16" x14ac:dyDescent="0.3">
      <c r="M88">
        <v>25</v>
      </c>
      <c r="N88" s="1">
        <v>5</v>
      </c>
      <c r="O88">
        <v>125</v>
      </c>
      <c r="P88">
        <v>720</v>
      </c>
    </row>
    <row r="89" spans="13:16" x14ac:dyDescent="0.3">
      <c r="M89">
        <v>26</v>
      </c>
      <c r="N89" s="1">
        <v>5</v>
      </c>
      <c r="O89">
        <v>130</v>
      </c>
      <c r="P89">
        <v>750</v>
      </c>
    </row>
    <row r="90" spans="13:16" x14ac:dyDescent="0.3">
      <c r="M90">
        <v>27</v>
      </c>
      <c r="N90" s="1">
        <v>5</v>
      </c>
      <c r="O90">
        <v>135</v>
      </c>
      <c r="P90">
        <v>780</v>
      </c>
    </row>
    <row r="91" spans="13:16" x14ac:dyDescent="0.3">
      <c r="M91">
        <v>28</v>
      </c>
      <c r="N91" s="1">
        <v>5</v>
      </c>
      <c r="P91">
        <v>810</v>
      </c>
    </row>
    <row r="92" spans="13:16" x14ac:dyDescent="0.3">
      <c r="M92">
        <v>29</v>
      </c>
      <c r="N92" s="1">
        <v>5</v>
      </c>
    </row>
    <row r="93" spans="13:16" x14ac:dyDescent="0.3">
      <c r="M93">
        <v>30</v>
      </c>
      <c r="N93" s="1">
        <v>5</v>
      </c>
    </row>
    <row r="94" spans="13:16" x14ac:dyDescent="0.3">
      <c r="M94">
        <v>31</v>
      </c>
      <c r="N94" s="1">
        <v>5</v>
      </c>
    </row>
    <row r="95" spans="13:16" x14ac:dyDescent="0.3">
      <c r="M95">
        <v>32</v>
      </c>
      <c r="N95" s="1">
        <v>5</v>
      </c>
    </row>
    <row r="96" spans="13:16" x14ac:dyDescent="0.3">
      <c r="M96">
        <v>33</v>
      </c>
      <c r="N96" s="1">
        <v>5</v>
      </c>
    </row>
    <row r="97" spans="13:14" x14ac:dyDescent="0.3">
      <c r="M97">
        <v>34</v>
      </c>
      <c r="N97" s="1">
        <v>5</v>
      </c>
    </row>
    <row r="98" spans="13:14" x14ac:dyDescent="0.3">
      <c r="M98">
        <v>35</v>
      </c>
      <c r="N98" s="1">
        <v>5</v>
      </c>
    </row>
    <row r="99" spans="13:14" x14ac:dyDescent="0.3">
      <c r="M99">
        <v>36</v>
      </c>
      <c r="N99" s="1">
        <v>5</v>
      </c>
    </row>
    <row r="100" spans="13:14" x14ac:dyDescent="0.3">
      <c r="M100">
        <v>37</v>
      </c>
      <c r="N100" s="1">
        <v>5</v>
      </c>
    </row>
    <row r="101" spans="13:14" x14ac:dyDescent="0.3">
      <c r="M101">
        <v>38</v>
      </c>
      <c r="N101" s="1">
        <v>5</v>
      </c>
    </row>
    <row r="102" spans="13:14" x14ac:dyDescent="0.3">
      <c r="M102">
        <v>39</v>
      </c>
      <c r="N102" s="1">
        <v>5</v>
      </c>
    </row>
    <row r="103" spans="13:14" x14ac:dyDescent="0.3">
      <c r="M103">
        <v>40</v>
      </c>
      <c r="N103" s="1">
        <v>5</v>
      </c>
    </row>
    <row r="104" spans="13:14" x14ac:dyDescent="0.3">
      <c r="M104">
        <v>41</v>
      </c>
      <c r="N104" s="1">
        <v>5</v>
      </c>
    </row>
    <row r="105" spans="13:14" x14ac:dyDescent="0.3">
      <c r="M105">
        <v>42</v>
      </c>
      <c r="N105" s="1">
        <v>5</v>
      </c>
    </row>
    <row r="106" spans="13:14" x14ac:dyDescent="0.3">
      <c r="M106">
        <v>43</v>
      </c>
      <c r="N106" s="1">
        <v>5</v>
      </c>
    </row>
    <row r="107" spans="13:14" x14ac:dyDescent="0.3">
      <c r="M107">
        <v>44</v>
      </c>
      <c r="N107" s="1">
        <v>5</v>
      </c>
    </row>
    <row r="108" spans="13:14" x14ac:dyDescent="0.3">
      <c r="M108">
        <v>45</v>
      </c>
      <c r="N108" s="1">
        <v>5</v>
      </c>
    </row>
    <row r="109" spans="13:14" x14ac:dyDescent="0.3">
      <c r="M109">
        <v>46</v>
      </c>
      <c r="N109" s="1">
        <v>5</v>
      </c>
    </row>
    <row r="110" spans="13:14" x14ac:dyDescent="0.3">
      <c r="M110">
        <v>47</v>
      </c>
      <c r="N110" s="1">
        <v>5</v>
      </c>
    </row>
    <row r="111" spans="13:14" x14ac:dyDescent="0.3">
      <c r="M111">
        <v>48</v>
      </c>
      <c r="N111" s="1">
        <v>5</v>
      </c>
    </row>
    <row r="112" spans="13:14" x14ac:dyDescent="0.3">
      <c r="M112">
        <v>49</v>
      </c>
      <c r="N112" s="1">
        <v>5</v>
      </c>
    </row>
    <row r="113" spans="13:14" x14ac:dyDescent="0.3">
      <c r="M113">
        <v>50</v>
      </c>
      <c r="N113" s="1">
        <v>5</v>
      </c>
    </row>
    <row r="114" spans="13:14" x14ac:dyDescent="0.3">
      <c r="M114">
        <v>51</v>
      </c>
      <c r="N114" s="1">
        <v>5</v>
      </c>
    </row>
    <row r="115" spans="13:14" x14ac:dyDescent="0.3">
      <c r="M115">
        <v>52</v>
      </c>
      <c r="N115" s="1">
        <v>5</v>
      </c>
    </row>
    <row r="116" spans="13:14" x14ac:dyDescent="0.3">
      <c r="M116">
        <v>53</v>
      </c>
      <c r="N116" s="1">
        <v>5</v>
      </c>
    </row>
    <row r="117" spans="13:14" x14ac:dyDescent="0.3">
      <c r="M117">
        <v>54</v>
      </c>
      <c r="N117" s="1">
        <v>5</v>
      </c>
    </row>
    <row r="118" spans="13:14" x14ac:dyDescent="0.3">
      <c r="M118">
        <v>55</v>
      </c>
      <c r="N118" s="1">
        <v>5</v>
      </c>
    </row>
    <row r="119" spans="13:14" x14ac:dyDescent="0.3">
      <c r="M119">
        <v>56</v>
      </c>
      <c r="N119" s="1">
        <v>5</v>
      </c>
    </row>
    <row r="120" spans="13:14" x14ac:dyDescent="0.3">
      <c r="M120">
        <v>57</v>
      </c>
      <c r="N120" s="1">
        <v>5</v>
      </c>
    </row>
    <row r="121" spans="13:14" x14ac:dyDescent="0.3">
      <c r="M121">
        <v>58</v>
      </c>
      <c r="N121" s="1">
        <v>5</v>
      </c>
    </row>
  </sheetData>
  <autoFilter ref="B2:Q121" xr:uid="{A036D0BB-8601-4386-9EB7-2DBDF13264FB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1">
    <mergeCell ref="B2:L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AbilityData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Seokhwan</dc:creator>
  <cp:lastModifiedBy>석환 최</cp:lastModifiedBy>
  <dcterms:created xsi:type="dcterms:W3CDTF">2022-10-13T07:52:46Z</dcterms:created>
  <dcterms:modified xsi:type="dcterms:W3CDTF">2024-11-11T10:28:12Z</dcterms:modified>
</cp:coreProperties>
</file>