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khwan\Desktop\Project\Lance_6.0\DataSheet\"/>
    </mc:Choice>
  </mc:AlternateContent>
  <xr:revisionPtr revIDLastSave="0" documentId="13_ncr:1_{2D5CFCBE-C4DA-478B-B4C9-3F46E00B4312}" xr6:coauthVersionLast="47" xr6:coauthVersionMax="47" xr10:uidLastSave="{00000000-0000-0000-0000-000000000000}"/>
  <bookViews>
    <workbookView xWindow="-120" yWindow="-120" windowWidth="29040" windowHeight="15840" xr2:uid="{571D6725-6932-4A8A-8476-E2688F8EB7A0}"/>
  </bookViews>
  <sheets>
    <sheet name="WeaponData" sheetId="1" r:id="rId1"/>
    <sheet name="ArmorData" sheetId="2" r:id="rId2"/>
    <sheet name="GlovesData" sheetId="4" r:id="rId3"/>
    <sheet name="ShoesData" sheetId="3" r:id="rId4"/>
    <sheet name="ReforgeData" sheetId="8" r:id="rId5"/>
    <sheet name="UpgradeData" sheetId="5" r:id="rId6"/>
    <sheet name="OwnStatData" sheetId="6" r:id="rId7"/>
    <sheet name="EquipmentCommonData" sheetId="7" r:id="rId8"/>
    <sheet name="EquipmentOptionData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49" i="5" l="1"/>
  <c r="BN50" i="5"/>
  <c r="BN51" i="5"/>
  <c r="BN52" i="5"/>
  <c r="BN53" i="5"/>
  <c r="BN54" i="5"/>
  <c r="BN55" i="5"/>
  <c r="BN56" i="5"/>
  <c r="BN57" i="5"/>
  <c r="BN58" i="5"/>
  <c r="BN59" i="5"/>
  <c r="BN60" i="5"/>
  <c r="BN61" i="5"/>
  <c r="BN62" i="5"/>
  <c r="BN63" i="5"/>
  <c r="BN64" i="5"/>
  <c r="BN65" i="5"/>
  <c r="BN66" i="5"/>
  <c r="BN67" i="5"/>
  <c r="BN68" i="5"/>
  <c r="F59" i="5"/>
  <c r="F63" i="5"/>
  <c r="F67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49" i="5"/>
  <c r="BK42" i="8"/>
  <c r="BK43" i="8"/>
  <c r="BK40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C42" i="8"/>
  <c r="C43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C40" i="8"/>
  <c r="BK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C41" i="8"/>
  <c r="I4" i="9"/>
  <c r="G46" i="5"/>
  <c r="G66" i="5" s="1"/>
  <c r="F48" i="5"/>
  <c r="G48" i="5" s="1"/>
  <c r="F47" i="5"/>
  <c r="G47" i="5" s="1"/>
  <c r="F46" i="5"/>
  <c r="F66" i="5" s="1"/>
  <c r="F45" i="5"/>
  <c r="F65" i="5" s="1"/>
  <c r="F44" i="5"/>
  <c r="F64" i="5" s="1"/>
  <c r="G40" i="5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AC40" i="5" s="1"/>
  <c r="AD40" i="5" s="1"/>
  <c r="AE40" i="5" s="1"/>
  <c r="AF40" i="5" s="1"/>
  <c r="AG40" i="5" s="1"/>
  <c r="AH40" i="5" s="1"/>
  <c r="AI40" i="5" s="1"/>
  <c r="AJ40" i="5" s="1"/>
  <c r="AK40" i="5" s="1"/>
  <c r="AL40" i="5" s="1"/>
  <c r="AM40" i="5" s="1"/>
  <c r="AN40" i="5" s="1"/>
  <c r="AO40" i="5" s="1"/>
  <c r="AP40" i="5" s="1"/>
  <c r="AQ40" i="5" s="1"/>
  <c r="AR40" i="5" s="1"/>
  <c r="AS40" i="5" s="1"/>
  <c r="AT40" i="5" s="1"/>
  <c r="AU40" i="5" s="1"/>
  <c r="AV40" i="5" s="1"/>
  <c r="AW40" i="5" s="1"/>
  <c r="AX40" i="5" s="1"/>
  <c r="AY40" i="5" s="1"/>
  <c r="AZ40" i="5" s="1"/>
  <c r="BA40" i="5" s="1"/>
  <c r="BB40" i="5" s="1"/>
  <c r="BC40" i="5" s="1"/>
  <c r="BC60" i="5" s="1"/>
  <c r="G41" i="5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Z41" i="5" s="1"/>
  <c r="AA41" i="5" s="1"/>
  <c r="AB41" i="5" s="1"/>
  <c r="AC41" i="5" s="1"/>
  <c r="AD41" i="5" s="1"/>
  <c r="AE41" i="5" s="1"/>
  <c r="AF41" i="5" s="1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AR41" i="5" s="1"/>
  <c r="AS41" i="5" s="1"/>
  <c r="AT41" i="5" s="1"/>
  <c r="AU41" i="5" s="1"/>
  <c r="AV41" i="5" s="1"/>
  <c r="AW41" i="5" s="1"/>
  <c r="AX41" i="5" s="1"/>
  <c r="AY41" i="5" s="1"/>
  <c r="AZ41" i="5" s="1"/>
  <c r="BA41" i="5" s="1"/>
  <c r="BB41" i="5" s="1"/>
  <c r="BC41" i="5" s="1"/>
  <c r="BC61" i="5" s="1"/>
  <c r="G42" i="5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AB42" i="5" s="1"/>
  <c r="AC42" i="5" s="1"/>
  <c r="AD42" i="5" s="1"/>
  <c r="AE42" i="5" s="1"/>
  <c r="AF42" i="5" s="1"/>
  <c r="AG42" i="5" s="1"/>
  <c r="AH42" i="5" s="1"/>
  <c r="AI42" i="5" s="1"/>
  <c r="AJ42" i="5" s="1"/>
  <c r="AK42" i="5" s="1"/>
  <c r="AL42" i="5" s="1"/>
  <c r="AM42" i="5" s="1"/>
  <c r="AN42" i="5" s="1"/>
  <c r="AO42" i="5" s="1"/>
  <c r="AP42" i="5" s="1"/>
  <c r="AQ42" i="5" s="1"/>
  <c r="AR42" i="5" s="1"/>
  <c r="AS42" i="5" s="1"/>
  <c r="AT42" i="5" s="1"/>
  <c r="AU42" i="5" s="1"/>
  <c r="AV42" i="5" s="1"/>
  <c r="AW42" i="5" s="1"/>
  <c r="AX42" i="5" s="1"/>
  <c r="AY42" i="5" s="1"/>
  <c r="AZ42" i="5" s="1"/>
  <c r="BA42" i="5" s="1"/>
  <c r="BB42" i="5" s="1"/>
  <c r="BC42" i="5" s="1"/>
  <c r="BC62" i="5" s="1"/>
  <c r="G43" i="5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AB43" i="5" s="1"/>
  <c r="AC43" i="5" s="1"/>
  <c r="AD43" i="5" s="1"/>
  <c r="AE43" i="5" s="1"/>
  <c r="AF43" i="5" s="1"/>
  <c r="AG43" i="5" s="1"/>
  <c r="AH43" i="5" s="1"/>
  <c r="AI43" i="5" s="1"/>
  <c r="AJ43" i="5" s="1"/>
  <c r="AK43" i="5" s="1"/>
  <c r="AL43" i="5" s="1"/>
  <c r="AM43" i="5" s="1"/>
  <c r="AN43" i="5" s="1"/>
  <c r="AO43" i="5" s="1"/>
  <c r="AP43" i="5" s="1"/>
  <c r="AQ43" i="5" s="1"/>
  <c r="AR43" i="5" s="1"/>
  <c r="AS43" i="5" s="1"/>
  <c r="AT43" i="5" s="1"/>
  <c r="AU43" i="5" s="1"/>
  <c r="AV43" i="5" s="1"/>
  <c r="AW43" i="5" s="1"/>
  <c r="AX43" i="5" s="1"/>
  <c r="AY43" i="5" s="1"/>
  <c r="AZ43" i="5" s="1"/>
  <c r="BA43" i="5" s="1"/>
  <c r="BB43" i="5" s="1"/>
  <c r="BC43" i="5" s="1"/>
  <c r="BC63" i="5" s="1"/>
  <c r="F43" i="5"/>
  <c r="F42" i="5"/>
  <c r="F62" i="5" s="1"/>
  <c r="F41" i="5"/>
  <c r="F61" i="5" s="1"/>
  <c r="F40" i="5"/>
  <c r="F60" i="5" s="1"/>
  <c r="F39" i="5"/>
  <c r="G39" i="5" s="1"/>
  <c r="G39" i="3"/>
  <c r="G40" i="3" s="1"/>
  <c r="G41" i="3" s="1"/>
  <c r="G42" i="3" s="1"/>
  <c r="G43" i="3" s="1"/>
  <c r="G44" i="3" s="1"/>
  <c r="G45" i="3" s="1"/>
  <c r="G46" i="3" s="1"/>
  <c r="G47" i="3" s="1"/>
  <c r="G48" i="3" s="1"/>
  <c r="G39" i="2"/>
  <c r="G40" i="2" s="1"/>
  <c r="G41" i="2" s="1"/>
  <c r="G42" i="2" s="1"/>
  <c r="G43" i="2" s="1"/>
  <c r="G44" i="2" s="1"/>
  <c r="G45" i="2" s="1"/>
  <c r="G46" i="2" s="1"/>
  <c r="G47" i="2" s="1"/>
  <c r="G48" i="2" s="1"/>
  <c r="P39" i="2"/>
  <c r="P40" i="2"/>
  <c r="P41" i="2" s="1"/>
  <c r="P42" i="2" s="1"/>
  <c r="P43" i="2" s="1"/>
  <c r="P44" i="2" s="1"/>
  <c r="P45" i="2" s="1"/>
  <c r="P46" i="2" s="1"/>
  <c r="P47" i="2" s="1"/>
  <c r="P48" i="2" s="1"/>
  <c r="G39" i="4"/>
  <c r="G40" i="4" s="1"/>
  <c r="G41" i="4" s="1"/>
  <c r="G42" i="4" s="1"/>
  <c r="G43" i="4" s="1"/>
  <c r="G44" i="4" s="1"/>
  <c r="G45" i="4" s="1"/>
  <c r="G46" i="4" s="1"/>
  <c r="G47" i="4" s="1"/>
  <c r="G48" i="4" s="1"/>
  <c r="AD24" i="8"/>
  <c r="AE24" i="8" s="1"/>
  <c r="AC24" i="8"/>
  <c r="AD23" i="8"/>
  <c r="AE23" i="8" s="1"/>
  <c r="AC23" i="8"/>
  <c r="Y24" i="8"/>
  <c r="Z24" i="8" s="1"/>
  <c r="AA24" i="8" s="1"/>
  <c r="X24" i="8"/>
  <c r="Y23" i="8"/>
  <c r="Z23" i="8"/>
  <c r="AA23" i="8" s="1"/>
  <c r="X23" i="8"/>
  <c r="T24" i="8"/>
  <c r="U24" i="8" s="1"/>
  <c r="V24" i="8" s="1"/>
  <c r="S24" i="8"/>
  <c r="T23" i="8"/>
  <c r="U23" i="8" s="1"/>
  <c r="V23" i="8" s="1"/>
  <c r="S23" i="8"/>
  <c r="P24" i="8"/>
  <c r="Q24" i="8" s="1"/>
  <c r="O24" i="8"/>
  <c r="P23" i="8"/>
  <c r="Q23" i="8" s="1"/>
  <c r="O23" i="8"/>
  <c r="K24" i="8"/>
  <c r="L24" i="8" s="1"/>
  <c r="J24" i="8"/>
  <c r="K23" i="8"/>
  <c r="L23" i="8" s="1"/>
  <c r="J23" i="8"/>
  <c r="E24" i="8"/>
  <c r="F24" i="8" s="1"/>
  <c r="G24" i="8" s="1"/>
  <c r="D24" i="8"/>
  <c r="E23" i="8"/>
  <c r="F23" i="8" s="1"/>
  <c r="G23" i="8" s="1"/>
  <c r="D23" i="8"/>
  <c r="G40" i="1"/>
  <c r="G41" i="1" s="1"/>
  <c r="G42" i="1" s="1"/>
  <c r="G43" i="1" s="1"/>
  <c r="G44" i="1" s="1"/>
  <c r="G45" i="1" s="1"/>
  <c r="G46" i="1" s="1"/>
  <c r="G47" i="1" s="1"/>
  <c r="G48" i="1" s="1"/>
  <c r="G49" i="1" s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25" i="2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21" i="2"/>
  <c r="P22" i="2" s="1"/>
  <c r="P20" i="2"/>
  <c r="P16" i="2"/>
  <c r="P26" i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22" i="1"/>
  <c r="P23" i="1" s="1"/>
  <c r="P21" i="1"/>
  <c r="P17" i="1"/>
  <c r="P37" i="4"/>
  <c r="P36" i="4"/>
  <c r="P35" i="4"/>
  <c r="P37" i="3"/>
  <c r="P36" i="3"/>
  <c r="P35" i="3"/>
  <c r="M7" i="6"/>
  <c r="L11" i="6"/>
  <c r="M11" i="6" s="1"/>
  <c r="P34" i="3"/>
  <c r="P25" i="4"/>
  <c r="P26" i="4" s="1"/>
  <c r="P27" i="4" s="1"/>
  <c r="P28" i="4" s="1"/>
  <c r="P29" i="4" s="1"/>
  <c r="P30" i="4" s="1"/>
  <c r="P31" i="4" s="1"/>
  <c r="P32" i="4" s="1"/>
  <c r="P33" i="4" s="1"/>
  <c r="P34" i="4" s="1"/>
  <c r="P38" i="4" s="1"/>
  <c r="P21" i="4"/>
  <c r="P22" i="4" s="1"/>
  <c r="P20" i="4"/>
  <c r="P16" i="4"/>
  <c r="H39" i="5" l="1"/>
  <c r="G59" i="5"/>
  <c r="H48" i="5"/>
  <c r="G68" i="5"/>
  <c r="H47" i="5"/>
  <c r="G67" i="5"/>
  <c r="G45" i="5"/>
  <c r="AI60" i="5"/>
  <c r="H46" i="5"/>
  <c r="AO63" i="5"/>
  <c r="Y63" i="5"/>
  <c r="I63" i="5"/>
  <c r="BA62" i="5"/>
  <c r="AK62" i="5"/>
  <c r="U62" i="5"/>
  <c r="AW61" i="5"/>
  <c r="AG61" i="5"/>
  <c r="Q61" i="5"/>
  <c r="AS60" i="5"/>
  <c r="AC60" i="5"/>
  <c r="M60" i="5"/>
  <c r="AN63" i="5"/>
  <c r="X63" i="5"/>
  <c r="H63" i="5"/>
  <c r="AZ62" i="5"/>
  <c r="AJ62" i="5"/>
  <c r="T62" i="5"/>
  <c r="AV61" i="5"/>
  <c r="AF61" i="5"/>
  <c r="P61" i="5"/>
  <c r="AR60" i="5"/>
  <c r="AB60" i="5"/>
  <c r="L60" i="5"/>
  <c r="AM63" i="5"/>
  <c r="W63" i="5"/>
  <c r="G63" i="5"/>
  <c r="AY62" i="5"/>
  <c r="AI62" i="5"/>
  <c r="S62" i="5"/>
  <c r="AU61" i="5"/>
  <c r="AE61" i="5"/>
  <c r="O61" i="5"/>
  <c r="AQ60" i="5"/>
  <c r="AA60" i="5"/>
  <c r="K60" i="5"/>
  <c r="BB63" i="5"/>
  <c r="AL63" i="5"/>
  <c r="V63" i="5"/>
  <c r="AX62" i="5"/>
  <c r="AH62" i="5"/>
  <c r="R62" i="5"/>
  <c r="AT61" i="5"/>
  <c r="AD61" i="5"/>
  <c r="N61" i="5"/>
  <c r="AP60" i="5"/>
  <c r="Z60" i="5"/>
  <c r="J60" i="5"/>
  <c r="BA63" i="5"/>
  <c r="AW62" i="5"/>
  <c r="AO60" i="5"/>
  <c r="AZ63" i="5"/>
  <c r="AJ63" i="5"/>
  <c r="T63" i="5"/>
  <c r="AV62" i="5"/>
  <c r="AF62" i="5"/>
  <c r="P62" i="5"/>
  <c r="AR61" i="5"/>
  <c r="AB61" i="5"/>
  <c r="L61" i="5"/>
  <c r="AN60" i="5"/>
  <c r="X60" i="5"/>
  <c r="H60" i="5"/>
  <c r="K61" i="5"/>
  <c r="W60" i="5"/>
  <c r="AI63" i="5"/>
  <c r="AE62" i="5"/>
  <c r="AQ61" i="5"/>
  <c r="G60" i="5"/>
  <c r="G44" i="5"/>
  <c r="F68" i="5"/>
  <c r="AX63" i="5"/>
  <c r="AH63" i="5"/>
  <c r="R63" i="5"/>
  <c r="AT62" i="5"/>
  <c r="AD62" i="5"/>
  <c r="N62" i="5"/>
  <c r="AP61" i="5"/>
  <c r="Z61" i="5"/>
  <c r="J61" i="5"/>
  <c r="BB60" i="5"/>
  <c r="AL60" i="5"/>
  <c r="V60" i="5"/>
  <c r="U63" i="5"/>
  <c r="I60" i="5"/>
  <c r="AY63" i="5"/>
  <c r="S63" i="5"/>
  <c r="AU62" i="5"/>
  <c r="O62" i="5"/>
  <c r="AA61" i="5"/>
  <c r="AM60" i="5"/>
  <c r="AW63" i="5"/>
  <c r="AG63" i="5"/>
  <c r="Q63" i="5"/>
  <c r="AS62" i="5"/>
  <c r="AC62" i="5"/>
  <c r="M62" i="5"/>
  <c r="AO61" i="5"/>
  <c r="Y61" i="5"/>
  <c r="I61" i="5"/>
  <c r="BA60" i="5"/>
  <c r="AK60" i="5"/>
  <c r="U60" i="5"/>
  <c r="AC61" i="5"/>
  <c r="AV63" i="5"/>
  <c r="AF63" i="5"/>
  <c r="P63" i="5"/>
  <c r="AR62" i="5"/>
  <c r="AB62" i="5"/>
  <c r="L62" i="5"/>
  <c r="AN61" i="5"/>
  <c r="X61" i="5"/>
  <c r="H61" i="5"/>
  <c r="AZ60" i="5"/>
  <c r="AJ60" i="5"/>
  <c r="T60" i="5"/>
  <c r="AU63" i="5"/>
  <c r="K62" i="5"/>
  <c r="W61" i="5"/>
  <c r="AY60" i="5"/>
  <c r="AK63" i="5"/>
  <c r="AS61" i="5"/>
  <c r="G61" i="5"/>
  <c r="AT63" i="5"/>
  <c r="AD63" i="5"/>
  <c r="N63" i="5"/>
  <c r="AP62" i="5"/>
  <c r="Z62" i="5"/>
  <c r="J62" i="5"/>
  <c r="BB61" i="5"/>
  <c r="AL61" i="5"/>
  <c r="V61" i="5"/>
  <c r="AX60" i="5"/>
  <c r="AH60" i="5"/>
  <c r="R60" i="5"/>
  <c r="AE63" i="5"/>
  <c r="S60" i="5"/>
  <c r="AS63" i="5"/>
  <c r="AC63" i="5"/>
  <c r="M63" i="5"/>
  <c r="AO62" i="5"/>
  <c r="Y62" i="5"/>
  <c r="I62" i="5"/>
  <c r="BA61" i="5"/>
  <c r="AK61" i="5"/>
  <c r="U61" i="5"/>
  <c r="AW60" i="5"/>
  <c r="AG60" i="5"/>
  <c r="Q60" i="5"/>
  <c r="M61" i="5"/>
  <c r="AQ62" i="5"/>
  <c r="AR63" i="5"/>
  <c r="AB63" i="5"/>
  <c r="L63" i="5"/>
  <c r="AN62" i="5"/>
  <c r="X62" i="5"/>
  <c r="H62" i="5"/>
  <c r="AZ61" i="5"/>
  <c r="AJ61" i="5"/>
  <c r="T61" i="5"/>
  <c r="AV60" i="5"/>
  <c r="AF60" i="5"/>
  <c r="P60" i="5"/>
  <c r="AG62" i="5"/>
  <c r="AA62" i="5"/>
  <c r="AQ63" i="5"/>
  <c r="AA63" i="5"/>
  <c r="K63" i="5"/>
  <c r="AM62" i="5"/>
  <c r="W62" i="5"/>
  <c r="G62" i="5"/>
  <c r="AY61" i="5"/>
  <c r="AI61" i="5"/>
  <c r="S61" i="5"/>
  <c r="AU60" i="5"/>
  <c r="AE60" i="5"/>
  <c r="O60" i="5"/>
  <c r="Q62" i="5"/>
  <c r="Y60" i="5"/>
  <c r="O63" i="5"/>
  <c r="AM61" i="5"/>
  <c r="AP63" i="5"/>
  <c r="Z63" i="5"/>
  <c r="J63" i="5"/>
  <c r="BB62" i="5"/>
  <c r="AL62" i="5"/>
  <c r="V62" i="5"/>
  <c r="AX61" i="5"/>
  <c r="AH61" i="5"/>
  <c r="R61" i="5"/>
  <c r="AT60" i="5"/>
  <c r="AD60" i="5"/>
  <c r="N60" i="5"/>
  <c r="P38" i="3"/>
  <c r="G38" i="4"/>
  <c r="P25" i="3"/>
  <c r="P26" i="3" s="1"/>
  <c r="P20" i="3"/>
  <c r="G20" i="3" s="1"/>
  <c r="P16" i="3"/>
  <c r="G25" i="3"/>
  <c r="G24" i="3"/>
  <c r="G23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24" i="4"/>
  <c r="G23" i="4"/>
  <c r="G20" i="4"/>
  <c r="G19" i="4"/>
  <c r="G18" i="4"/>
  <c r="G17" i="4"/>
  <c r="G15" i="4"/>
  <c r="G14" i="4"/>
  <c r="G13" i="4"/>
  <c r="G12" i="4"/>
  <c r="G11" i="4"/>
  <c r="G10" i="4"/>
  <c r="G9" i="4"/>
  <c r="G8" i="4"/>
  <c r="G7" i="4"/>
  <c r="G6" i="4"/>
  <c r="G5" i="4"/>
  <c r="G4" i="4"/>
  <c r="G24" i="2"/>
  <c r="G23" i="2"/>
  <c r="G20" i="2"/>
  <c r="G19" i="2"/>
  <c r="G18" i="2"/>
  <c r="G17" i="2"/>
  <c r="G15" i="2"/>
  <c r="G14" i="2"/>
  <c r="G13" i="2"/>
  <c r="G12" i="2"/>
  <c r="G11" i="2"/>
  <c r="G10" i="2"/>
  <c r="G9" i="2"/>
  <c r="G8" i="2"/>
  <c r="G7" i="2"/>
  <c r="G6" i="2"/>
  <c r="G5" i="2"/>
  <c r="G4" i="2"/>
  <c r="O35" i="3"/>
  <c r="O36" i="3" s="1"/>
  <c r="O37" i="3" s="1"/>
  <c r="O32" i="3"/>
  <c r="O25" i="3"/>
  <c r="O26" i="3" s="1"/>
  <c r="O27" i="3" s="1"/>
  <c r="O28" i="3" s="1"/>
  <c r="O20" i="3"/>
  <c r="O21" i="3" s="1"/>
  <c r="O22" i="3" s="1"/>
  <c r="O16" i="3"/>
  <c r="O35" i="4"/>
  <c r="O36" i="4" s="1"/>
  <c r="O37" i="4" s="1"/>
  <c r="O32" i="4"/>
  <c r="O25" i="4"/>
  <c r="O26" i="4" s="1"/>
  <c r="O27" i="4" s="1"/>
  <c r="O28" i="4" s="1"/>
  <c r="O20" i="4"/>
  <c r="O21" i="4" s="1"/>
  <c r="O22" i="4" s="1"/>
  <c r="O16" i="4"/>
  <c r="O35" i="2"/>
  <c r="O36" i="2" s="1"/>
  <c r="O37" i="2" s="1"/>
  <c r="O32" i="2"/>
  <c r="O25" i="2"/>
  <c r="O26" i="2" s="1"/>
  <c r="O27" i="2" s="1"/>
  <c r="O28" i="2" s="1"/>
  <c r="O20" i="2"/>
  <c r="O21" i="2" s="1"/>
  <c r="O22" i="2" s="1"/>
  <c r="O16" i="2"/>
  <c r="G24" i="1"/>
  <c r="O36" i="1"/>
  <c r="O37" i="1" s="1"/>
  <c r="O38" i="1" s="1"/>
  <c r="O33" i="1"/>
  <c r="O26" i="1"/>
  <c r="O27" i="1" s="1"/>
  <c r="O28" i="1" s="1"/>
  <c r="O29" i="1" s="1"/>
  <c r="O21" i="1"/>
  <c r="O22" i="1" s="1"/>
  <c r="O23" i="1" s="1"/>
  <c r="O17" i="1"/>
  <c r="G16" i="4"/>
  <c r="G38" i="2"/>
  <c r="G22" i="2"/>
  <c r="G16" i="2"/>
  <c r="G25" i="1"/>
  <c r="I46" i="5" l="1"/>
  <c r="H66" i="5"/>
  <c r="H44" i="5"/>
  <c r="G64" i="5"/>
  <c r="G65" i="5"/>
  <c r="H45" i="5"/>
  <c r="I47" i="5"/>
  <c r="H67" i="5"/>
  <c r="I48" i="5"/>
  <c r="H68" i="5"/>
  <c r="I39" i="5"/>
  <c r="H59" i="5"/>
  <c r="P21" i="3"/>
  <c r="G21" i="3" s="1"/>
  <c r="G31" i="4"/>
  <c r="G32" i="4"/>
  <c r="G33" i="4"/>
  <c r="G30" i="4"/>
  <c r="G22" i="4"/>
  <c r="G21" i="4"/>
  <c r="G36" i="4"/>
  <c r="G34" i="4"/>
  <c r="G37" i="4"/>
  <c r="G35" i="4"/>
  <c r="G25" i="4"/>
  <c r="G26" i="4"/>
  <c r="G27" i="4"/>
  <c r="G28" i="4"/>
  <c r="G32" i="2"/>
  <c r="G34" i="2"/>
  <c r="G37" i="2"/>
  <c r="G33" i="2"/>
  <c r="G35" i="2"/>
  <c r="G21" i="2"/>
  <c r="G25" i="2"/>
  <c r="G36" i="2"/>
  <c r="G26" i="2"/>
  <c r="G27" i="2"/>
  <c r="G28" i="2"/>
  <c r="G30" i="2"/>
  <c r="G31" i="2"/>
  <c r="P27" i="3"/>
  <c r="G26" i="3"/>
  <c r="P22" i="3"/>
  <c r="G22" i="3" s="1"/>
  <c r="J48" i="5" l="1"/>
  <c r="I68" i="5"/>
  <c r="J47" i="5"/>
  <c r="I67" i="5"/>
  <c r="H65" i="5"/>
  <c r="I45" i="5"/>
  <c r="J39" i="5"/>
  <c r="I59" i="5"/>
  <c r="I44" i="5"/>
  <c r="H64" i="5"/>
  <c r="J46" i="5"/>
  <c r="I66" i="5"/>
  <c r="P28" i="3"/>
  <c r="G27" i="3"/>
  <c r="K47" i="5" l="1"/>
  <c r="J67" i="5"/>
  <c r="J44" i="5"/>
  <c r="I64" i="5"/>
  <c r="K46" i="5"/>
  <c r="J66" i="5"/>
  <c r="K39" i="5"/>
  <c r="J59" i="5"/>
  <c r="J45" i="5"/>
  <c r="I65" i="5"/>
  <c r="K48" i="5"/>
  <c r="J68" i="5"/>
  <c r="P29" i="3"/>
  <c r="P30" i="3" s="1"/>
  <c r="G28" i="3"/>
  <c r="L48" i="5" l="1"/>
  <c r="K68" i="5"/>
  <c r="K45" i="5"/>
  <c r="J65" i="5"/>
  <c r="L39" i="5"/>
  <c r="K59" i="5"/>
  <c r="L46" i="5"/>
  <c r="K66" i="5"/>
  <c r="K44" i="5"/>
  <c r="J64" i="5"/>
  <c r="L47" i="5"/>
  <c r="K67" i="5"/>
  <c r="P31" i="3"/>
  <c r="G30" i="3"/>
  <c r="M47" i="5" l="1"/>
  <c r="L67" i="5"/>
  <c r="L45" i="5"/>
  <c r="K65" i="5"/>
  <c r="L44" i="5"/>
  <c r="K64" i="5"/>
  <c r="M46" i="5"/>
  <c r="L66" i="5"/>
  <c r="M39" i="5"/>
  <c r="L59" i="5"/>
  <c r="M48" i="5"/>
  <c r="L68" i="5"/>
  <c r="P32" i="3"/>
  <c r="G31" i="3"/>
  <c r="N46" i="5" l="1"/>
  <c r="M66" i="5"/>
  <c r="N48" i="5"/>
  <c r="M68" i="5"/>
  <c r="N39" i="5"/>
  <c r="M59" i="5"/>
  <c r="M44" i="5"/>
  <c r="L64" i="5"/>
  <c r="M45" i="5"/>
  <c r="L65" i="5"/>
  <c r="N47" i="5"/>
  <c r="M67" i="5"/>
  <c r="P33" i="3"/>
  <c r="G32" i="3"/>
  <c r="N44" i="5" l="1"/>
  <c r="M64" i="5"/>
  <c r="N45" i="5"/>
  <c r="M65" i="5"/>
  <c r="O47" i="5"/>
  <c r="N67" i="5"/>
  <c r="O39" i="5"/>
  <c r="N59" i="5"/>
  <c r="O48" i="5"/>
  <c r="N68" i="5"/>
  <c r="O46" i="5"/>
  <c r="N66" i="5"/>
  <c r="G33" i="3"/>
  <c r="P39" i="5" l="1"/>
  <c r="O59" i="5"/>
  <c r="P47" i="5"/>
  <c r="O67" i="5"/>
  <c r="P46" i="5"/>
  <c r="O66" i="5"/>
  <c r="P48" i="5"/>
  <c r="O68" i="5"/>
  <c r="O45" i="5"/>
  <c r="N65" i="5"/>
  <c r="O44" i="5"/>
  <c r="N64" i="5"/>
  <c r="G34" i="3"/>
  <c r="P45" i="5" l="1"/>
  <c r="O65" i="5"/>
  <c r="P44" i="5"/>
  <c r="O64" i="5"/>
  <c r="Q48" i="5"/>
  <c r="P68" i="5"/>
  <c r="Q46" i="5"/>
  <c r="P66" i="5"/>
  <c r="Q47" i="5"/>
  <c r="P67" i="5"/>
  <c r="Q39" i="5"/>
  <c r="P59" i="5"/>
  <c r="G35" i="3"/>
  <c r="H11" i="9"/>
  <c r="AV7" i="8"/>
  <c r="R47" i="5" l="1"/>
  <c r="Q67" i="5"/>
  <c r="R46" i="5"/>
  <c r="Q66" i="5"/>
  <c r="R39" i="5"/>
  <c r="Q59" i="5"/>
  <c r="R48" i="5"/>
  <c r="Q68" i="5"/>
  <c r="Q44" i="5"/>
  <c r="P64" i="5"/>
  <c r="Q45" i="5"/>
  <c r="P65" i="5"/>
  <c r="G36" i="3"/>
  <c r="BD3" i="8"/>
  <c r="BD4" i="8"/>
  <c r="BD5" i="8"/>
  <c r="BD6" i="8"/>
  <c r="BD2" i="8"/>
  <c r="BC7" i="8"/>
  <c r="BD7" i="8" s="1"/>
  <c r="G7" i="8"/>
  <c r="G6" i="8"/>
  <c r="G5" i="8"/>
  <c r="G4" i="8"/>
  <c r="G3" i="8"/>
  <c r="G2" i="8"/>
  <c r="G8" i="8" s="1"/>
  <c r="AY2" i="8"/>
  <c r="AZ2" i="8" s="1"/>
  <c r="BA2" i="8" s="1"/>
  <c r="AY3" i="8"/>
  <c r="AZ3" i="8" s="1"/>
  <c r="BA3" i="8" s="1"/>
  <c r="AY4" i="8"/>
  <c r="AZ4" i="8" s="1"/>
  <c r="BA4" i="8" s="1"/>
  <c r="AY5" i="8"/>
  <c r="AZ5" i="8" s="1"/>
  <c r="BA5" i="8" s="1"/>
  <c r="D8" i="5"/>
  <c r="D7" i="5"/>
  <c r="D6" i="5"/>
  <c r="D5" i="5"/>
  <c r="D4" i="5"/>
  <c r="D22" i="8"/>
  <c r="E22" i="8" s="1"/>
  <c r="F22" i="8" s="1"/>
  <c r="G22" i="8" s="1"/>
  <c r="D21" i="8"/>
  <c r="E21" i="8" s="1"/>
  <c r="F21" i="8" s="1"/>
  <c r="G21" i="8" s="1"/>
  <c r="D20" i="8"/>
  <c r="E20" i="8" s="1"/>
  <c r="F20" i="8" s="1"/>
  <c r="G20" i="8" s="1"/>
  <c r="F10" i="5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F9" i="5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F8" i="5"/>
  <c r="G8" i="5" s="1"/>
  <c r="H8" i="5" s="1"/>
  <c r="I8" i="5" s="1"/>
  <c r="J8" i="5" s="1"/>
  <c r="K8" i="5" s="1"/>
  <c r="L8" i="5" s="1"/>
  <c r="M8" i="5" s="1"/>
  <c r="N8" i="5" s="1"/>
  <c r="O8" i="5" s="1"/>
  <c r="F7" i="5"/>
  <c r="G7" i="5" s="1"/>
  <c r="H7" i="5" s="1"/>
  <c r="I7" i="5" s="1"/>
  <c r="J7" i="5" s="1"/>
  <c r="K7" i="5" s="1"/>
  <c r="L7" i="5" s="1"/>
  <c r="M7" i="5" s="1"/>
  <c r="N7" i="5" s="1"/>
  <c r="O7" i="5" s="1"/>
  <c r="F6" i="5"/>
  <c r="G6" i="5" s="1"/>
  <c r="H6" i="5" s="1"/>
  <c r="I6" i="5" s="1"/>
  <c r="J6" i="5" s="1"/>
  <c r="K6" i="5" s="1"/>
  <c r="L6" i="5" s="1"/>
  <c r="M6" i="5" s="1"/>
  <c r="N6" i="5" s="1"/>
  <c r="O6" i="5" s="1"/>
  <c r="F5" i="5"/>
  <c r="G5" i="5" s="1"/>
  <c r="H5" i="5" s="1"/>
  <c r="I5" i="5" s="1"/>
  <c r="J5" i="5" s="1"/>
  <c r="K5" i="5" s="1"/>
  <c r="L5" i="5" s="1"/>
  <c r="M5" i="5" s="1"/>
  <c r="N5" i="5" s="1"/>
  <c r="O5" i="5" s="1"/>
  <c r="F4" i="5"/>
  <c r="G4" i="5" s="1"/>
  <c r="H4" i="5" s="1"/>
  <c r="I4" i="5" s="1"/>
  <c r="J4" i="5" s="1"/>
  <c r="K4" i="5" s="1"/>
  <c r="L4" i="5" s="1"/>
  <c r="M4" i="5" s="1"/>
  <c r="N4" i="5" s="1"/>
  <c r="O4" i="5" s="1"/>
  <c r="F38" i="5"/>
  <c r="F37" i="5"/>
  <c r="F36" i="5"/>
  <c r="F35" i="5"/>
  <c r="F34" i="5"/>
  <c r="F33" i="5"/>
  <c r="F32" i="5"/>
  <c r="F31" i="5"/>
  <c r="F30" i="5"/>
  <c r="F29" i="5"/>
  <c r="F28" i="5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AF28" i="5" s="1"/>
  <c r="AG28" i="5" s="1"/>
  <c r="AH28" i="5" s="1"/>
  <c r="AI28" i="5" s="1"/>
  <c r="F27" i="5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F27" i="5" s="1"/>
  <c r="AG27" i="5" s="1"/>
  <c r="AH27" i="5" s="1"/>
  <c r="AI27" i="5" s="1"/>
  <c r="F26" i="5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F25" i="5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F24" i="5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AF24" i="5" s="1"/>
  <c r="AG24" i="5" s="1"/>
  <c r="AH24" i="5" s="1"/>
  <c r="AI24" i="5" s="1"/>
  <c r="F23" i="5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F22" i="5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F21" i="5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Z21" i="5" s="1"/>
  <c r="AA21" i="5" s="1"/>
  <c r="AB21" i="5" s="1"/>
  <c r="AC21" i="5" s="1"/>
  <c r="AD21" i="5" s="1"/>
  <c r="F20" i="5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AA20" i="5" s="1"/>
  <c r="AB20" i="5" s="1"/>
  <c r="AC20" i="5" s="1"/>
  <c r="AD20" i="5" s="1"/>
  <c r="F19" i="5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F18" i="5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F17" i="5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F16" i="5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F11" i="5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F12" i="5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F13" i="5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F14" i="5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F15" i="5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5" i="1"/>
  <c r="G17" i="1"/>
  <c r="G35" i="5" l="1"/>
  <c r="F55" i="5"/>
  <c r="G37" i="5"/>
  <c r="F57" i="5"/>
  <c r="G38" i="5"/>
  <c r="F58" i="5"/>
  <c r="R45" i="5"/>
  <c r="Q65" i="5"/>
  <c r="R44" i="5"/>
  <c r="Q64" i="5"/>
  <c r="S48" i="5"/>
  <c r="R68" i="5"/>
  <c r="G29" i="5"/>
  <c r="F49" i="5"/>
  <c r="G30" i="5"/>
  <c r="F50" i="5"/>
  <c r="S39" i="5"/>
  <c r="R59" i="5"/>
  <c r="G31" i="5"/>
  <c r="F51" i="5"/>
  <c r="G32" i="5"/>
  <c r="F52" i="5"/>
  <c r="S46" i="5"/>
  <c r="R66" i="5"/>
  <c r="G36" i="5"/>
  <c r="F56" i="5"/>
  <c r="G33" i="5"/>
  <c r="F53" i="5"/>
  <c r="G34" i="5"/>
  <c r="F54" i="5"/>
  <c r="S47" i="5"/>
  <c r="R67" i="5"/>
  <c r="AY8" i="8"/>
  <c r="AZ8" i="8" s="1"/>
  <c r="BA8" i="8" s="1"/>
  <c r="AY7" i="8"/>
  <c r="AZ7" i="8" s="1"/>
  <c r="BA7" i="8" s="1"/>
  <c r="AY6" i="8"/>
  <c r="AZ6" i="8" s="1"/>
  <c r="BA6" i="8" s="1"/>
  <c r="G38" i="3"/>
  <c r="G37" i="3"/>
  <c r="G21" i="1"/>
  <c r="G26" i="1"/>
  <c r="G23" i="1"/>
  <c r="G22" i="1"/>
  <c r="T48" i="5" l="1"/>
  <c r="S68" i="5"/>
  <c r="H29" i="5"/>
  <c r="G49" i="5"/>
  <c r="T47" i="5"/>
  <c r="S67" i="5"/>
  <c r="H34" i="5"/>
  <c r="G54" i="5"/>
  <c r="H36" i="5"/>
  <c r="G56" i="5"/>
  <c r="S44" i="5"/>
  <c r="R64" i="5"/>
  <c r="T46" i="5"/>
  <c r="S66" i="5"/>
  <c r="H33" i="5"/>
  <c r="G53" i="5"/>
  <c r="H37" i="5"/>
  <c r="G57" i="5"/>
  <c r="S45" i="5"/>
  <c r="R65" i="5"/>
  <c r="H38" i="5"/>
  <c r="G58" i="5"/>
  <c r="H30" i="5"/>
  <c r="G50" i="5"/>
  <c r="H32" i="5"/>
  <c r="G52" i="5"/>
  <c r="H31" i="5"/>
  <c r="G51" i="5"/>
  <c r="T39" i="5"/>
  <c r="S59" i="5"/>
  <c r="H35" i="5"/>
  <c r="G55" i="5"/>
  <c r="AU6" i="8"/>
  <c r="G27" i="1"/>
  <c r="OO40" i="5"/>
  <c r="U39" i="5" l="1"/>
  <c r="T59" i="5"/>
  <c r="U46" i="5"/>
  <c r="T66" i="5"/>
  <c r="I31" i="5"/>
  <c r="H51" i="5"/>
  <c r="I34" i="5"/>
  <c r="H54" i="5"/>
  <c r="I36" i="5"/>
  <c r="H56" i="5"/>
  <c r="I33" i="5"/>
  <c r="H53" i="5"/>
  <c r="I29" i="5"/>
  <c r="H49" i="5"/>
  <c r="I35" i="5"/>
  <c r="H55" i="5"/>
  <c r="I32" i="5"/>
  <c r="H52" i="5"/>
  <c r="U47" i="5"/>
  <c r="T67" i="5"/>
  <c r="T44" i="5"/>
  <c r="S64" i="5"/>
  <c r="I30" i="5"/>
  <c r="H50" i="5"/>
  <c r="I38" i="5"/>
  <c r="H58" i="5"/>
  <c r="T45" i="5"/>
  <c r="S65" i="5"/>
  <c r="I37" i="5"/>
  <c r="H57" i="5"/>
  <c r="U48" i="5"/>
  <c r="T68" i="5"/>
  <c r="G28" i="1"/>
  <c r="J35" i="5" l="1"/>
  <c r="I55" i="5"/>
  <c r="J29" i="5"/>
  <c r="I49" i="5"/>
  <c r="J33" i="5"/>
  <c r="I53" i="5"/>
  <c r="J38" i="5"/>
  <c r="I58" i="5"/>
  <c r="J30" i="5"/>
  <c r="I50" i="5"/>
  <c r="J36" i="5"/>
  <c r="I56" i="5"/>
  <c r="J34" i="5"/>
  <c r="I54" i="5"/>
  <c r="V46" i="5"/>
  <c r="U66" i="5"/>
  <c r="U44" i="5"/>
  <c r="T64" i="5"/>
  <c r="V48" i="5"/>
  <c r="U68" i="5"/>
  <c r="J37" i="5"/>
  <c r="I57" i="5"/>
  <c r="U45" i="5"/>
  <c r="T65" i="5"/>
  <c r="J31" i="5"/>
  <c r="I51" i="5"/>
  <c r="V47" i="5"/>
  <c r="U67" i="5"/>
  <c r="J32" i="5"/>
  <c r="I52" i="5"/>
  <c r="V39" i="5"/>
  <c r="U59" i="5"/>
  <c r="G29" i="1"/>
  <c r="W46" i="5" l="1"/>
  <c r="V66" i="5"/>
  <c r="V45" i="5"/>
  <c r="U65" i="5"/>
  <c r="W47" i="5"/>
  <c r="V67" i="5"/>
  <c r="K31" i="5"/>
  <c r="J51" i="5"/>
  <c r="W39" i="5"/>
  <c r="V59" i="5"/>
  <c r="K32" i="5"/>
  <c r="J52" i="5"/>
  <c r="K36" i="5"/>
  <c r="J56" i="5"/>
  <c r="K34" i="5"/>
  <c r="J54" i="5"/>
  <c r="K29" i="5"/>
  <c r="J49" i="5"/>
  <c r="K38" i="5"/>
  <c r="J58" i="5"/>
  <c r="K37" i="5"/>
  <c r="J57" i="5"/>
  <c r="K30" i="5"/>
  <c r="J50" i="5"/>
  <c r="K33" i="5"/>
  <c r="J53" i="5"/>
  <c r="W48" i="5"/>
  <c r="V68" i="5"/>
  <c r="V44" i="5"/>
  <c r="U64" i="5"/>
  <c r="K35" i="5"/>
  <c r="J55" i="5"/>
  <c r="G31" i="1"/>
  <c r="W44" i="5" l="1"/>
  <c r="V64" i="5"/>
  <c r="X48" i="5"/>
  <c r="W68" i="5"/>
  <c r="X39" i="5"/>
  <c r="W59" i="5"/>
  <c r="L30" i="5"/>
  <c r="K50" i="5"/>
  <c r="L35" i="5"/>
  <c r="K55" i="5"/>
  <c r="L31" i="5"/>
  <c r="K51" i="5"/>
  <c r="W45" i="5"/>
  <c r="V65" i="5"/>
  <c r="L36" i="5"/>
  <c r="K56" i="5"/>
  <c r="L32" i="5"/>
  <c r="K52" i="5"/>
  <c r="L33" i="5"/>
  <c r="K53" i="5"/>
  <c r="L37" i="5"/>
  <c r="K57" i="5"/>
  <c r="L34" i="5"/>
  <c r="K54" i="5"/>
  <c r="X47" i="5"/>
  <c r="W67" i="5"/>
  <c r="L38" i="5"/>
  <c r="K58" i="5"/>
  <c r="L29" i="5"/>
  <c r="K49" i="5"/>
  <c r="X46" i="5"/>
  <c r="W66" i="5"/>
  <c r="G32" i="1"/>
  <c r="M31" i="5" l="1"/>
  <c r="L51" i="5"/>
  <c r="Y46" i="5"/>
  <c r="X66" i="5"/>
  <c r="X45" i="5"/>
  <c r="W65" i="5"/>
  <c r="Y47" i="5"/>
  <c r="X67" i="5"/>
  <c r="M29" i="5"/>
  <c r="L49" i="5"/>
  <c r="M38" i="5"/>
  <c r="L58" i="5"/>
  <c r="M35" i="5"/>
  <c r="L55" i="5"/>
  <c r="M34" i="5"/>
  <c r="L54" i="5"/>
  <c r="Y48" i="5"/>
  <c r="X68" i="5"/>
  <c r="M30" i="5"/>
  <c r="L50" i="5"/>
  <c r="M37" i="5"/>
  <c r="L57" i="5"/>
  <c r="M36" i="5"/>
  <c r="L56" i="5"/>
  <c r="Y39" i="5"/>
  <c r="X59" i="5"/>
  <c r="M33" i="5"/>
  <c r="L53" i="5"/>
  <c r="M32" i="5"/>
  <c r="L52" i="5"/>
  <c r="X44" i="5"/>
  <c r="W64" i="5"/>
  <c r="G33" i="1"/>
  <c r="N34" i="5" l="1"/>
  <c r="M54" i="5"/>
  <c r="Z47" i="5"/>
  <c r="Y67" i="5"/>
  <c r="N33" i="5"/>
  <c r="M53" i="5"/>
  <c r="N37" i="5"/>
  <c r="M57" i="5"/>
  <c r="N35" i="5"/>
  <c r="M55" i="5"/>
  <c r="Y44" i="5"/>
  <c r="X64" i="5"/>
  <c r="N32" i="5"/>
  <c r="M52" i="5"/>
  <c r="Z39" i="5"/>
  <c r="Y59" i="5"/>
  <c r="Z46" i="5"/>
  <c r="Y66" i="5"/>
  <c r="N38" i="5"/>
  <c r="M58" i="5"/>
  <c r="N29" i="5"/>
  <c r="M49" i="5"/>
  <c r="N36" i="5"/>
  <c r="M56" i="5"/>
  <c r="Y45" i="5"/>
  <c r="X65" i="5"/>
  <c r="N30" i="5"/>
  <c r="M50" i="5"/>
  <c r="Z48" i="5"/>
  <c r="Y68" i="5"/>
  <c r="N31" i="5"/>
  <c r="M51" i="5"/>
  <c r="G34" i="1"/>
  <c r="O31" i="5" l="1"/>
  <c r="N51" i="5"/>
  <c r="AA39" i="5"/>
  <c r="Z59" i="5"/>
  <c r="O30" i="5"/>
  <c r="N50" i="5"/>
  <c r="O37" i="5"/>
  <c r="N57" i="5"/>
  <c r="AA48" i="5"/>
  <c r="Z68" i="5"/>
  <c r="O32" i="5"/>
  <c r="N52" i="5"/>
  <c r="AA47" i="5"/>
  <c r="Z67" i="5"/>
  <c r="Z45" i="5"/>
  <c r="Y65" i="5"/>
  <c r="O29" i="5"/>
  <c r="N49" i="5"/>
  <c r="Z44" i="5"/>
  <c r="Y64" i="5"/>
  <c r="O35" i="5"/>
  <c r="N55" i="5"/>
  <c r="O36" i="5"/>
  <c r="N56" i="5"/>
  <c r="O33" i="5"/>
  <c r="N53" i="5"/>
  <c r="O38" i="5"/>
  <c r="N58" i="5"/>
  <c r="AA46" i="5"/>
  <c r="Z66" i="5"/>
  <c r="O34" i="5"/>
  <c r="N54" i="5"/>
  <c r="G35" i="1"/>
  <c r="P34" i="5" l="1"/>
  <c r="O54" i="5"/>
  <c r="AB46" i="5"/>
  <c r="AA66" i="5"/>
  <c r="AA45" i="5"/>
  <c r="Z65" i="5"/>
  <c r="P32" i="5"/>
  <c r="O52" i="5"/>
  <c r="P37" i="5"/>
  <c r="O57" i="5"/>
  <c r="AB48" i="5"/>
  <c r="AA68" i="5"/>
  <c r="P35" i="5"/>
  <c r="O55" i="5"/>
  <c r="AB47" i="5"/>
  <c r="AA67" i="5"/>
  <c r="P33" i="5"/>
  <c r="O53" i="5"/>
  <c r="AB39" i="5"/>
  <c r="AA59" i="5"/>
  <c r="P36" i="5"/>
  <c r="O56" i="5"/>
  <c r="P30" i="5"/>
  <c r="O50" i="5"/>
  <c r="P38" i="5"/>
  <c r="O58" i="5"/>
  <c r="AA44" i="5"/>
  <c r="Z64" i="5"/>
  <c r="P29" i="5"/>
  <c r="O49" i="5"/>
  <c r="P31" i="5"/>
  <c r="O51" i="5"/>
  <c r="G36" i="1"/>
  <c r="Q29" i="5" l="1"/>
  <c r="P49" i="5"/>
  <c r="Q31" i="5"/>
  <c r="P51" i="5"/>
  <c r="Q38" i="5"/>
  <c r="P58" i="5"/>
  <c r="Q35" i="5"/>
  <c r="P55" i="5"/>
  <c r="AB44" i="5"/>
  <c r="AA64" i="5"/>
  <c r="Q37" i="5"/>
  <c r="P57" i="5"/>
  <c r="Q30" i="5"/>
  <c r="P50" i="5"/>
  <c r="AC39" i="5"/>
  <c r="AB59" i="5"/>
  <c r="AC46" i="5"/>
  <c r="AB66" i="5"/>
  <c r="Q32" i="5"/>
  <c r="P52" i="5"/>
  <c r="Q36" i="5"/>
  <c r="P56" i="5"/>
  <c r="AC47" i="5"/>
  <c r="AB67" i="5"/>
  <c r="AC48" i="5"/>
  <c r="AB68" i="5"/>
  <c r="AB45" i="5"/>
  <c r="AA65" i="5"/>
  <c r="Q33" i="5"/>
  <c r="P53" i="5"/>
  <c r="Q34" i="5"/>
  <c r="P54" i="5"/>
  <c r="G37" i="1"/>
  <c r="AD39" i="5" l="1"/>
  <c r="AC59" i="5"/>
  <c r="R33" i="5"/>
  <c r="Q53" i="5"/>
  <c r="R37" i="5"/>
  <c r="Q57" i="5"/>
  <c r="R35" i="5"/>
  <c r="Q55" i="5"/>
  <c r="AC45" i="5"/>
  <c r="AB65" i="5"/>
  <c r="R36" i="5"/>
  <c r="Q56" i="5"/>
  <c r="R34" i="5"/>
  <c r="Q54" i="5"/>
  <c r="AD48" i="5"/>
  <c r="AC68" i="5"/>
  <c r="AD47" i="5"/>
  <c r="AC67" i="5"/>
  <c r="R31" i="5"/>
  <c r="Q51" i="5"/>
  <c r="R30" i="5"/>
  <c r="Q50" i="5"/>
  <c r="AC44" i="5"/>
  <c r="AB64" i="5"/>
  <c r="R38" i="5"/>
  <c r="Q58" i="5"/>
  <c r="R32" i="5"/>
  <c r="Q52" i="5"/>
  <c r="AD46" i="5"/>
  <c r="AC66" i="5"/>
  <c r="R29" i="5"/>
  <c r="Q49" i="5"/>
  <c r="G38" i="1"/>
  <c r="G39" i="1"/>
  <c r="AE46" i="5" l="1"/>
  <c r="AD66" i="5"/>
  <c r="S35" i="5"/>
  <c r="R55" i="5"/>
  <c r="AE48" i="5"/>
  <c r="AD68" i="5"/>
  <c r="S32" i="5"/>
  <c r="R52" i="5"/>
  <c r="S37" i="5"/>
  <c r="R57" i="5"/>
  <c r="S29" i="5"/>
  <c r="R49" i="5"/>
  <c r="S36" i="5"/>
  <c r="R56" i="5"/>
  <c r="S31" i="5"/>
  <c r="R51" i="5"/>
  <c r="S33" i="5"/>
  <c r="R53" i="5"/>
  <c r="AD45" i="5"/>
  <c r="AC65" i="5"/>
  <c r="S34" i="5"/>
  <c r="R54" i="5"/>
  <c r="S38" i="5"/>
  <c r="R58" i="5"/>
  <c r="AD44" i="5"/>
  <c r="AC64" i="5"/>
  <c r="S30" i="5"/>
  <c r="R50" i="5"/>
  <c r="AE47" i="5"/>
  <c r="AD67" i="5"/>
  <c r="AE39" i="5"/>
  <c r="AD59" i="5"/>
  <c r="AF47" i="5" l="1"/>
  <c r="AE67" i="5"/>
  <c r="T29" i="5"/>
  <c r="S49" i="5"/>
  <c r="AE44" i="5"/>
  <c r="AD64" i="5"/>
  <c r="T32" i="5"/>
  <c r="S52" i="5"/>
  <c r="T30" i="5"/>
  <c r="S50" i="5"/>
  <c r="AF39" i="5"/>
  <c r="AE59" i="5"/>
  <c r="T37" i="5"/>
  <c r="S57" i="5"/>
  <c r="T34" i="5"/>
  <c r="S54" i="5"/>
  <c r="AF48" i="5"/>
  <c r="AE68" i="5"/>
  <c r="T31" i="5"/>
  <c r="S51" i="5"/>
  <c r="T36" i="5"/>
  <c r="S56" i="5"/>
  <c r="T35" i="5"/>
  <c r="S55" i="5"/>
  <c r="T38" i="5"/>
  <c r="S58" i="5"/>
  <c r="AE45" i="5"/>
  <c r="AD65" i="5"/>
  <c r="T33" i="5"/>
  <c r="S53" i="5"/>
  <c r="AF46" i="5"/>
  <c r="AE66" i="5"/>
  <c r="U33" i="5" l="1"/>
  <c r="T53" i="5"/>
  <c r="U34" i="5"/>
  <c r="T54" i="5"/>
  <c r="AF45" i="5"/>
  <c r="AE65" i="5"/>
  <c r="U36" i="5"/>
  <c r="T56" i="5"/>
  <c r="U30" i="5"/>
  <c r="T50" i="5"/>
  <c r="U32" i="5"/>
  <c r="T52" i="5"/>
  <c r="U31" i="5"/>
  <c r="T51" i="5"/>
  <c r="U29" i="5"/>
  <c r="T49" i="5"/>
  <c r="AG46" i="5"/>
  <c r="AF66" i="5"/>
  <c r="U38" i="5"/>
  <c r="T58" i="5"/>
  <c r="AF44" i="5"/>
  <c r="AE64" i="5"/>
  <c r="U37" i="5"/>
  <c r="T57" i="5"/>
  <c r="AG39" i="5"/>
  <c r="AF59" i="5"/>
  <c r="U35" i="5"/>
  <c r="T55" i="5"/>
  <c r="AG48" i="5"/>
  <c r="AF68" i="5"/>
  <c r="AG47" i="5"/>
  <c r="AF67" i="5"/>
  <c r="V30" i="5" l="1"/>
  <c r="U50" i="5"/>
  <c r="V29" i="5"/>
  <c r="U49" i="5"/>
  <c r="AH48" i="5"/>
  <c r="AG68" i="5"/>
  <c r="V37" i="5"/>
  <c r="U57" i="5"/>
  <c r="V36" i="5"/>
  <c r="U56" i="5"/>
  <c r="AG44" i="5"/>
  <c r="AF64" i="5"/>
  <c r="AG45" i="5"/>
  <c r="AF65" i="5"/>
  <c r="V31" i="5"/>
  <c r="U51" i="5"/>
  <c r="AH39" i="5"/>
  <c r="AG59" i="5"/>
  <c r="V38" i="5"/>
  <c r="U58" i="5"/>
  <c r="V34" i="5"/>
  <c r="U54" i="5"/>
  <c r="AH47" i="5"/>
  <c r="AG67" i="5"/>
  <c r="V35" i="5"/>
  <c r="U55" i="5"/>
  <c r="V32" i="5"/>
  <c r="U52" i="5"/>
  <c r="AH46" i="5"/>
  <c r="AG66" i="5"/>
  <c r="V33" i="5"/>
  <c r="U53" i="5"/>
  <c r="W31" i="5" l="1"/>
  <c r="V51" i="5"/>
  <c r="W35" i="5"/>
  <c r="V55" i="5"/>
  <c r="AH45" i="5"/>
  <c r="AG65" i="5"/>
  <c r="AI48" i="5"/>
  <c r="AH68" i="5"/>
  <c r="W33" i="5"/>
  <c r="V53" i="5"/>
  <c r="W32" i="5"/>
  <c r="V52" i="5"/>
  <c r="AH44" i="5"/>
  <c r="AG64" i="5"/>
  <c r="AI47" i="5"/>
  <c r="AH67" i="5"/>
  <c r="W34" i="5"/>
  <c r="V54" i="5"/>
  <c r="W29" i="5"/>
  <c r="V49" i="5"/>
  <c r="AI46" i="5"/>
  <c r="AH66" i="5"/>
  <c r="W36" i="5"/>
  <c r="V56" i="5"/>
  <c r="W37" i="5"/>
  <c r="V57" i="5"/>
  <c r="W38" i="5"/>
  <c r="V58" i="5"/>
  <c r="AI39" i="5"/>
  <c r="AH59" i="5"/>
  <c r="W30" i="5"/>
  <c r="V50" i="5"/>
  <c r="X37" i="5" l="1"/>
  <c r="W57" i="5"/>
  <c r="AJ46" i="5"/>
  <c r="AI66" i="5"/>
  <c r="AJ47" i="5"/>
  <c r="AI67" i="5"/>
  <c r="X38" i="5"/>
  <c r="W58" i="5"/>
  <c r="X32" i="5"/>
  <c r="W52" i="5"/>
  <c r="X33" i="5"/>
  <c r="W53" i="5"/>
  <c r="X29" i="5"/>
  <c r="W49" i="5"/>
  <c r="X35" i="5"/>
  <c r="W55" i="5"/>
  <c r="AI44" i="5"/>
  <c r="AH64" i="5"/>
  <c r="X36" i="5"/>
  <c r="W56" i="5"/>
  <c r="AJ48" i="5"/>
  <c r="AI68" i="5"/>
  <c r="AI45" i="5"/>
  <c r="AH65" i="5"/>
  <c r="X30" i="5"/>
  <c r="W50" i="5"/>
  <c r="AJ39" i="5"/>
  <c r="AI59" i="5"/>
  <c r="X34" i="5"/>
  <c r="W54" i="5"/>
  <c r="X31" i="5"/>
  <c r="W51" i="5"/>
  <c r="Y35" i="5" l="1"/>
  <c r="X55" i="5"/>
  <c r="Y33" i="5"/>
  <c r="X53" i="5"/>
  <c r="Y32" i="5"/>
  <c r="X52" i="5"/>
  <c r="Y38" i="5"/>
  <c r="X58" i="5"/>
  <c r="Y29" i="5"/>
  <c r="X49" i="5"/>
  <c r="AK47" i="5"/>
  <c r="AJ67" i="5"/>
  <c r="Y34" i="5"/>
  <c r="X54" i="5"/>
  <c r="AK39" i="5"/>
  <c r="AJ59" i="5"/>
  <c r="AK48" i="5"/>
  <c r="AJ68" i="5"/>
  <c r="Y36" i="5"/>
  <c r="X56" i="5"/>
  <c r="AK46" i="5"/>
  <c r="AJ66" i="5"/>
  <c r="Y31" i="5"/>
  <c r="X51" i="5"/>
  <c r="Y30" i="5"/>
  <c r="X50" i="5"/>
  <c r="AJ45" i="5"/>
  <c r="AI65" i="5"/>
  <c r="AJ44" i="5"/>
  <c r="AI64" i="5"/>
  <c r="Y37" i="5"/>
  <c r="X57" i="5"/>
  <c r="AL39" i="5" l="1"/>
  <c r="AK59" i="5"/>
  <c r="Z37" i="5"/>
  <c r="Y57" i="5"/>
  <c r="AK44" i="5"/>
  <c r="AJ64" i="5"/>
  <c r="Z34" i="5"/>
  <c r="Y54" i="5"/>
  <c r="AK45" i="5"/>
  <c r="AJ65" i="5"/>
  <c r="AL47" i="5"/>
  <c r="AK67" i="5"/>
  <c r="Z30" i="5"/>
  <c r="Y50" i="5"/>
  <c r="Z29" i="5"/>
  <c r="Y49" i="5"/>
  <c r="Z31" i="5"/>
  <c r="Y51" i="5"/>
  <c r="Z38" i="5"/>
  <c r="Y58" i="5"/>
  <c r="AL46" i="5"/>
  <c r="AK66" i="5"/>
  <c r="Z32" i="5"/>
  <c r="Y52" i="5"/>
  <c r="Z36" i="5"/>
  <c r="Y56" i="5"/>
  <c r="Z33" i="5"/>
  <c r="Y53" i="5"/>
  <c r="AL48" i="5"/>
  <c r="AK68" i="5"/>
  <c r="Z35" i="5"/>
  <c r="Y55" i="5"/>
  <c r="AA29" i="5" l="1"/>
  <c r="Z49" i="5"/>
  <c r="AA36" i="5"/>
  <c r="Z56" i="5"/>
  <c r="AA34" i="5"/>
  <c r="Z54" i="5"/>
  <c r="AA35" i="5"/>
  <c r="Z55" i="5"/>
  <c r="AM48" i="5"/>
  <c r="AL68" i="5"/>
  <c r="AA33" i="5"/>
  <c r="Z53" i="5"/>
  <c r="AM46" i="5"/>
  <c r="AL66" i="5"/>
  <c r="AL44" i="5"/>
  <c r="AK64" i="5"/>
  <c r="AA38" i="5"/>
  <c r="Z58" i="5"/>
  <c r="AA37" i="5"/>
  <c r="Z57" i="5"/>
  <c r="AL45" i="5"/>
  <c r="AK65" i="5"/>
  <c r="AA30" i="5"/>
  <c r="Z50" i="5"/>
  <c r="AM47" i="5"/>
  <c r="AL67" i="5"/>
  <c r="AA32" i="5"/>
  <c r="Z52" i="5"/>
  <c r="AA31" i="5"/>
  <c r="Z51" i="5"/>
  <c r="AM39" i="5"/>
  <c r="AL59" i="5"/>
  <c r="AN48" i="5" l="1"/>
  <c r="AM68" i="5"/>
  <c r="AB35" i="5"/>
  <c r="AA55" i="5"/>
  <c r="AN39" i="5"/>
  <c r="AM59" i="5"/>
  <c r="AM45" i="5"/>
  <c r="AL65" i="5"/>
  <c r="AB34" i="5"/>
  <c r="AA54" i="5"/>
  <c r="AM44" i="5"/>
  <c r="AL64" i="5"/>
  <c r="AB31" i="5"/>
  <c r="AA51" i="5"/>
  <c r="AB33" i="5"/>
  <c r="AA53" i="5"/>
  <c r="AN47" i="5"/>
  <c r="AM67" i="5"/>
  <c r="AB37" i="5"/>
  <c r="AA57" i="5"/>
  <c r="AB36" i="5"/>
  <c r="AA56" i="5"/>
  <c r="AB32" i="5"/>
  <c r="AA52" i="5"/>
  <c r="AB30" i="5"/>
  <c r="AA50" i="5"/>
  <c r="AN46" i="5"/>
  <c r="AM66" i="5"/>
  <c r="AB38" i="5"/>
  <c r="AA58" i="5"/>
  <c r="AB29" i="5"/>
  <c r="AA49" i="5"/>
  <c r="AC33" i="5" l="1"/>
  <c r="AB53" i="5"/>
  <c r="AO46" i="5"/>
  <c r="AN66" i="5"/>
  <c r="AC36" i="5"/>
  <c r="AB56" i="5"/>
  <c r="AO39" i="5"/>
  <c r="AN59" i="5"/>
  <c r="AC31" i="5"/>
  <c r="AB51" i="5"/>
  <c r="AN44" i="5"/>
  <c r="AM64" i="5"/>
  <c r="AC34" i="5"/>
  <c r="AB54" i="5"/>
  <c r="AC37" i="5"/>
  <c r="AB57" i="5"/>
  <c r="AC35" i="5"/>
  <c r="AB55" i="5"/>
  <c r="AC32" i="5"/>
  <c r="AB52" i="5"/>
  <c r="AC29" i="5"/>
  <c r="AB49" i="5"/>
  <c r="AC38" i="5"/>
  <c r="AB58" i="5"/>
  <c r="AC30" i="5"/>
  <c r="AB50" i="5"/>
  <c r="AN45" i="5"/>
  <c r="AM65" i="5"/>
  <c r="AO47" i="5"/>
  <c r="AN67" i="5"/>
  <c r="AO48" i="5"/>
  <c r="AN68" i="5"/>
  <c r="AO45" i="5" l="1"/>
  <c r="AN65" i="5"/>
  <c r="AD38" i="5"/>
  <c r="AC58" i="5"/>
  <c r="AD37" i="5"/>
  <c r="AC57" i="5"/>
  <c r="AD34" i="5"/>
  <c r="AC54" i="5"/>
  <c r="AD30" i="5"/>
  <c r="AC50" i="5"/>
  <c r="AD29" i="5"/>
  <c r="AC49" i="5"/>
  <c r="AO44" i="5"/>
  <c r="AN64" i="5"/>
  <c r="AD31" i="5"/>
  <c r="AC51" i="5"/>
  <c r="AD32" i="5"/>
  <c r="AC52" i="5"/>
  <c r="AP46" i="5"/>
  <c r="AO66" i="5"/>
  <c r="AP48" i="5"/>
  <c r="AO68" i="5"/>
  <c r="AP47" i="5"/>
  <c r="AO67" i="5"/>
  <c r="AP39" i="5"/>
  <c r="AO59" i="5"/>
  <c r="AD36" i="5"/>
  <c r="AC56" i="5"/>
  <c r="AD35" i="5"/>
  <c r="AC55" i="5"/>
  <c r="AD33" i="5"/>
  <c r="AC53" i="5"/>
  <c r="AE35" i="5" l="1"/>
  <c r="AD55" i="5"/>
  <c r="AQ39" i="5"/>
  <c r="AP59" i="5"/>
  <c r="AE34" i="5"/>
  <c r="AD54" i="5"/>
  <c r="AE38" i="5"/>
  <c r="AD58" i="5"/>
  <c r="AE31" i="5"/>
  <c r="AD51" i="5"/>
  <c r="AP44" i="5"/>
  <c r="AO64" i="5"/>
  <c r="AQ47" i="5"/>
  <c r="AP67" i="5"/>
  <c r="AQ48" i="5"/>
  <c r="AP68" i="5"/>
  <c r="AE33" i="5"/>
  <c r="AD53" i="5"/>
  <c r="AE36" i="5"/>
  <c r="AD56" i="5"/>
  <c r="AE29" i="5"/>
  <c r="AD49" i="5"/>
  <c r="AE30" i="5"/>
  <c r="AD50" i="5"/>
  <c r="AE37" i="5"/>
  <c r="AD57" i="5"/>
  <c r="AQ46" i="5"/>
  <c r="AP66" i="5"/>
  <c r="AE32" i="5"/>
  <c r="AD52" i="5"/>
  <c r="AP45" i="5"/>
  <c r="AO65" i="5"/>
  <c r="AF32" i="5" l="1"/>
  <c r="AE52" i="5"/>
  <c r="AR47" i="5"/>
  <c r="AQ67" i="5"/>
  <c r="AR46" i="5"/>
  <c r="AQ66" i="5"/>
  <c r="AQ44" i="5"/>
  <c r="AP64" i="5"/>
  <c r="AQ45" i="5"/>
  <c r="AP65" i="5"/>
  <c r="AF37" i="5"/>
  <c r="AE57" i="5"/>
  <c r="AF31" i="5"/>
  <c r="AE51" i="5"/>
  <c r="AF30" i="5"/>
  <c r="AE50" i="5"/>
  <c r="AF38" i="5"/>
  <c r="AE58" i="5"/>
  <c r="AF29" i="5"/>
  <c r="AE49" i="5"/>
  <c r="AF34" i="5"/>
  <c r="AE54" i="5"/>
  <c r="AR48" i="5"/>
  <c r="AQ68" i="5"/>
  <c r="AF36" i="5"/>
  <c r="AE56" i="5"/>
  <c r="AR39" i="5"/>
  <c r="AQ59" i="5"/>
  <c r="AF33" i="5"/>
  <c r="AE53" i="5"/>
  <c r="AF35" i="5"/>
  <c r="AE55" i="5"/>
  <c r="AG35" i="5" l="1"/>
  <c r="AF55" i="5"/>
  <c r="AS39" i="5"/>
  <c r="AR59" i="5"/>
  <c r="AG31" i="5"/>
  <c r="AF51" i="5"/>
  <c r="AG37" i="5"/>
  <c r="AF57" i="5"/>
  <c r="AS46" i="5"/>
  <c r="AR66" i="5"/>
  <c r="AR45" i="5"/>
  <c r="AQ65" i="5"/>
  <c r="AS48" i="5"/>
  <c r="AR68" i="5"/>
  <c r="AG29" i="5"/>
  <c r="AF49" i="5"/>
  <c r="AS47" i="5"/>
  <c r="AR67" i="5"/>
  <c r="AG33" i="5"/>
  <c r="AF53" i="5"/>
  <c r="AG36" i="5"/>
  <c r="AF56" i="5"/>
  <c r="AG34" i="5"/>
  <c r="AF54" i="5"/>
  <c r="AG30" i="5"/>
  <c r="AF50" i="5"/>
  <c r="AR44" i="5"/>
  <c r="AQ64" i="5"/>
  <c r="AG38" i="5"/>
  <c r="AF58" i="5"/>
  <c r="AG32" i="5"/>
  <c r="AF52" i="5"/>
  <c r="AH29" i="5" l="1"/>
  <c r="AG49" i="5"/>
  <c r="AH37" i="5"/>
  <c r="AG57" i="5"/>
  <c r="AH38" i="5"/>
  <c r="AG58" i="5"/>
  <c r="AS44" i="5"/>
  <c r="AR64" i="5"/>
  <c r="AH36" i="5"/>
  <c r="AG56" i="5"/>
  <c r="AH31" i="5"/>
  <c r="AG51" i="5"/>
  <c r="AH32" i="5"/>
  <c r="AG52" i="5"/>
  <c r="AT46" i="5"/>
  <c r="AS66" i="5"/>
  <c r="AH34" i="5"/>
  <c r="AG54" i="5"/>
  <c r="AH33" i="5"/>
  <c r="AG53" i="5"/>
  <c r="AT39" i="5"/>
  <c r="AS59" i="5"/>
  <c r="AS45" i="5"/>
  <c r="AR65" i="5"/>
  <c r="AH30" i="5"/>
  <c r="AG50" i="5"/>
  <c r="AT48" i="5"/>
  <c r="AS68" i="5"/>
  <c r="AT47" i="5"/>
  <c r="AS67" i="5"/>
  <c r="AH35" i="5"/>
  <c r="AG55" i="5"/>
  <c r="AI35" i="5" l="1"/>
  <c r="AH55" i="5"/>
  <c r="AU48" i="5"/>
  <c r="AT68" i="5"/>
  <c r="AT44" i="5"/>
  <c r="AS64" i="5"/>
  <c r="AI38" i="5"/>
  <c r="AH58" i="5"/>
  <c r="AI32" i="5"/>
  <c r="AH52" i="5"/>
  <c r="AU47" i="5"/>
  <c r="AT67" i="5"/>
  <c r="AI31" i="5"/>
  <c r="AH51" i="5"/>
  <c r="AI30" i="5"/>
  <c r="AH50" i="5"/>
  <c r="AT45" i="5"/>
  <c r="AS65" i="5"/>
  <c r="AI37" i="5"/>
  <c r="AH57" i="5"/>
  <c r="AU46" i="5"/>
  <c r="AT66" i="5"/>
  <c r="AI36" i="5"/>
  <c r="AH56" i="5"/>
  <c r="AU39" i="5"/>
  <c r="AT59" i="5"/>
  <c r="AI33" i="5"/>
  <c r="AH53" i="5"/>
  <c r="AI34" i="5"/>
  <c r="AH54" i="5"/>
  <c r="AI29" i="5"/>
  <c r="AH49" i="5"/>
  <c r="AJ34" i="5" l="1"/>
  <c r="AI54" i="5"/>
  <c r="AJ33" i="5"/>
  <c r="AI53" i="5"/>
  <c r="AU44" i="5"/>
  <c r="AT64" i="5"/>
  <c r="AJ32" i="5"/>
  <c r="AI52" i="5"/>
  <c r="AJ29" i="5"/>
  <c r="AI49" i="5"/>
  <c r="AJ38" i="5"/>
  <c r="AI58" i="5"/>
  <c r="AV48" i="5"/>
  <c r="AU68" i="5"/>
  <c r="AJ30" i="5"/>
  <c r="AI50" i="5"/>
  <c r="AJ36" i="5"/>
  <c r="AI56" i="5"/>
  <c r="AJ31" i="5"/>
  <c r="AI51" i="5"/>
  <c r="AV47" i="5"/>
  <c r="AU67" i="5"/>
  <c r="AV39" i="5"/>
  <c r="AU59" i="5"/>
  <c r="AV46" i="5"/>
  <c r="AU66" i="5"/>
  <c r="AJ37" i="5"/>
  <c r="AI57" i="5"/>
  <c r="AU45" i="5"/>
  <c r="AT65" i="5"/>
  <c r="AJ35" i="5"/>
  <c r="AI55" i="5"/>
  <c r="AK30" i="5" l="1"/>
  <c r="AJ50" i="5"/>
  <c r="AK38" i="5"/>
  <c r="AJ58" i="5"/>
  <c r="AV45" i="5"/>
  <c r="AU65" i="5"/>
  <c r="AK37" i="5"/>
  <c r="AJ57" i="5"/>
  <c r="AK29" i="5"/>
  <c r="AJ49" i="5"/>
  <c r="AK32" i="5"/>
  <c r="AJ52" i="5"/>
  <c r="AK33" i="5"/>
  <c r="AJ53" i="5"/>
  <c r="AW48" i="5"/>
  <c r="AV68" i="5"/>
  <c r="AW39" i="5"/>
  <c r="AV59" i="5"/>
  <c r="AW47" i="5"/>
  <c r="AV67" i="5"/>
  <c r="AK35" i="5"/>
  <c r="AJ55" i="5"/>
  <c r="AW46" i="5"/>
  <c r="AV66" i="5"/>
  <c r="AV44" i="5"/>
  <c r="AU64" i="5"/>
  <c r="AK31" i="5"/>
  <c r="AJ51" i="5"/>
  <c r="AK36" i="5"/>
  <c r="AJ56" i="5"/>
  <c r="AK34" i="5"/>
  <c r="AJ54" i="5"/>
  <c r="AL36" i="5" l="1"/>
  <c r="AK56" i="5"/>
  <c r="AL34" i="5"/>
  <c r="AK54" i="5"/>
  <c r="AL32" i="5"/>
  <c r="AK52" i="5"/>
  <c r="AW44" i="5"/>
  <c r="AV64" i="5"/>
  <c r="AL31" i="5"/>
  <c r="AK51" i="5"/>
  <c r="AL37" i="5"/>
  <c r="AK57" i="5"/>
  <c r="AL38" i="5"/>
  <c r="AK58" i="5"/>
  <c r="AX48" i="5"/>
  <c r="AW68" i="5"/>
  <c r="AL29" i="5"/>
  <c r="AK49" i="5"/>
  <c r="AX46" i="5"/>
  <c r="AW66" i="5"/>
  <c r="AL33" i="5"/>
  <c r="AK53" i="5"/>
  <c r="AL35" i="5"/>
  <c r="AK55" i="5"/>
  <c r="AW45" i="5"/>
  <c r="AV65" i="5"/>
  <c r="AX47" i="5"/>
  <c r="AW67" i="5"/>
  <c r="AX39" i="5"/>
  <c r="AW59" i="5"/>
  <c r="AL30" i="5"/>
  <c r="AK50" i="5"/>
  <c r="AM38" i="5" l="1"/>
  <c r="AL58" i="5"/>
  <c r="AM35" i="5"/>
  <c r="AL55" i="5"/>
  <c r="AM30" i="5"/>
  <c r="AL50" i="5"/>
  <c r="AY47" i="5"/>
  <c r="AX67" i="5"/>
  <c r="AX45" i="5"/>
  <c r="AW65" i="5"/>
  <c r="AY39" i="5"/>
  <c r="AX59" i="5"/>
  <c r="AM34" i="5"/>
  <c r="AL54" i="5"/>
  <c r="AY48" i="5"/>
  <c r="AX68" i="5"/>
  <c r="AM33" i="5"/>
  <c r="AL53" i="5"/>
  <c r="AM37" i="5"/>
  <c r="AL57" i="5"/>
  <c r="AM31" i="5"/>
  <c r="AL51" i="5"/>
  <c r="AX44" i="5"/>
  <c r="AW64" i="5"/>
  <c r="AM32" i="5"/>
  <c r="AL52" i="5"/>
  <c r="AY46" i="5"/>
  <c r="AX66" i="5"/>
  <c r="AM29" i="5"/>
  <c r="AL49" i="5"/>
  <c r="AM36" i="5"/>
  <c r="AL56" i="5"/>
  <c r="AZ48" i="5" l="1"/>
  <c r="AY68" i="5"/>
  <c r="AY45" i="5"/>
  <c r="AX65" i="5"/>
  <c r="AZ47" i="5"/>
  <c r="AY67" i="5"/>
  <c r="AN35" i="5"/>
  <c r="AM55" i="5"/>
  <c r="AN34" i="5"/>
  <c r="AM54" i="5"/>
  <c r="AZ39" i="5"/>
  <c r="AY59" i="5"/>
  <c r="AY44" i="5"/>
  <c r="AX64" i="5"/>
  <c r="AN31" i="5"/>
  <c r="AN51" i="5" s="1"/>
  <c r="AM51" i="5"/>
  <c r="AN36" i="5"/>
  <c r="AM56" i="5"/>
  <c r="AN29" i="5"/>
  <c r="AN49" i="5" s="1"/>
  <c r="AM49" i="5"/>
  <c r="AZ46" i="5"/>
  <c r="AY66" i="5"/>
  <c r="AN32" i="5"/>
  <c r="AN52" i="5" s="1"/>
  <c r="AM52" i="5"/>
  <c r="AN30" i="5"/>
  <c r="AN50" i="5" s="1"/>
  <c r="AM50" i="5"/>
  <c r="AN37" i="5"/>
  <c r="AM57" i="5"/>
  <c r="AN33" i="5"/>
  <c r="AN53" i="5" s="1"/>
  <c r="AM53" i="5"/>
  <c r="AN38" i="5"/>
  <c r="AM58" i="5"/>
  <c r="BA46" i="5" l="1"/>
  <c r="AZ66" i="5"/>
  <c r="BA39" i="5"/>
  <c r="AZ59" i="5"/>
  <c r="AO34" i="5"/>
  <c r="AN54" i="5"/>
  <c r="AZ45" i="5"/>
  <c r="AY65" i="5"/>
  <c r="AO37" i="5"/>
  <c r="AN57" i="5"/>
  <c r="AO35" i="5"/>
  <c r="AN55" i="5"/>
  <c r="BA47" i="5"/>
  <c r="AZ67" i="5"/>
  <c r="AO38" i="5"/>
  <c r="AN58" i="5"/>
  <c r="AZ44" i="5"/>
  <c r="AY64" i="5"/>
  <c r="AO36" i="5"/>
  <c r="AN56" i="5"/>
  <c r="BA48" i="5"/>
  <c r="AZ68" i="5"/>
  <c r="BB47" i="5" l="1"/>
  <c r="BA67" i="5"/>
  <c r="AP35" i="5"/>
  <c r="AO55" i="5"/>
  <c r="AP37" i="5"/>
  <c r="AO57" i="5"/>
  <c r="BA45" i="5"/>
  <c r="AZ65" i="5"/>
  <c r="BB39" i="5"/>
  <c r="BA59" i="5"/>
  <c r="AP38" i="5"/>
  <c r="AO58" i="5"/>
  <c r="BB48" i="5"/>
  <c r="BA68" i="5"/>
  <c r="AP34" i="5"/>
  <c r="AO54" i="5"/>
  <c r="AP36" i="5"/>
  <c r="AO56" i="5"/>
  <c r="BA44" i="5"/>
  <c r="AZ64" i="5"/>
  <c r="BB46" i="5"/>
  <c r="BA66" i="5"/>
  <c r="BC48" i="5" l="1"/>
  <c r="BB68" i="5"/>
  <c r="AQ38" i="5"/>
  <c r="AP58" i="5"/>
  <c r="BB45" i="5"/>
  <c r="BA65" i="5"/>
  <c r="BC46" i="5"/>
  <c r="BB66" i="5"/>
  <c r="AQ35" i="5"/>
  <c r="AP55" i="5"/>
  <c r="AQ34" i="5"/>
  <c r="AP54" i="5"/>
  <c r="BC39" i="5"/>
  <c r="BC59" i="5" s="1"/>
  <c r="BB59" i="5"/>
  <c r="AQ37" i="5"/>
  <c r="AP57" i="5"/>
  <c r="BB44" i="5"/>
  <c r="BA64" i="5"/>
  <c r="AQ36" i="5"/>
  <c r="AP56" i="5"/>
  <c r="BC47" i="5"/>
  <c r="BB67" i="5"/>
  <c r="AR38" i="5" l="1"/>
  <c r="AQ58" i="5"/>
  <c r="AR37" i="5"/>
  <c r="AQ57" i="5"/>
  <c r="AR34" i="5"/>
  <c r="AQ54" i="5"/>
  <c r="AR35" i="5"/>
  <c r="AQ55" i="5"/>
  <c r="BD47" i="5"/>
  <c r="BC67" i="5"/>
  <c r="BC45" i="5"/>
  <c r="BB65" i="5"/>
  <c r="BD46" i="5"/>
  <c r="BC66" i="5"/>
  <c r="AR36" i="5"/>
  <c r="AQ56" i="5"/>
  <c r="BC44" i="5"/>
  <c r="BB64" i="5"/>
  <c r="BD48" i="5"/>
  <c r="BC68" i="5"/>
  <c r="AS36" i="5" l="1"/>
  <c r="AS56" i="5" s="1"/>
  <c r="AR56" i="5"/>
  <c r="BE46" i="5"/>
  <c r="BD66" i="5"/>
  <c r="BE47" i="5"/>
  <c r="BD67" i="5"/>
  <c r="AS35" i="5"/>
  <c r="AS55" i="5" s="1"/>
  <c r="AR55" i="5"/>
  <c r="AS37" i="5"/>
  <c r="AS57" i="5" s="1"/>
  <c r="AR57" i="5"/>
  <c r="BD45" i="5"/>
  <c r="BC65" i="5"/>
  <c r="AS34" i="5"/>
  <c r="AS54" i="5" s="1"/>
  <c r="AR54" i="5"/>
  <c r="BE48" i="5"/>
  <c r="BD68" i="5"/>
  <c r="BD44" i="5"/>
  <c r="BC64" i="5"/>
  <c r="AS38" i="5"/>
  <c r="AS58" i="5" s="1"/>
  <c r="AR58" i="5"/>
  <c r="BF48" i="5" l="1"/>
  <c r="BE68" i="5"/>
  <c r="BE45" i="5"/>
  <c r="BD65" i="5"/>
  <c r="BF46" i="5"/>
  <c r="BE66" i="5"/>
  <c r="BF47" i="5"/>
  <c r="BE67" i="5"/>
  <c r="BE44" i="5"/>
  <c r="BD64" i="5"/>
  <c r="BG47" i="5" l="1"/>
  <c r="BF67" i="5"/>
  <c r="BF44" i="5"/>
  <c r="BE64" i="5"/>
  <c r="BG46" i="5"/>
  <c r="BF66" i="5"/>
  <c r="BF45" i="5"/>
  <c r="BE65" i="5"/>
  <c r="BG48" i="5"/>
  <c r="BF68" i="5"/>
  <c r="BG45" i="5" l="1"/>
  <c r="BF65" i="5"/>
  <c r="BH46" i="5"/>
  <c r="BG66" i="5"/>
  <c r="BG44" i="5"/>
  <c r="BF64" i="5"/>
  <c r="BH48" i="5"/>
  <c r="BG68" i="5"/>
  <c r="BH47" i="5"/>
  <c r="BG67" i="5"/>
  <c r="BI47" i="5" l="1"/>
  <c r="BH67" i="5"/>
  <c r="BI48" i="5"/>
  <c r="BH68" i="5"/>
  <c r="BH44" i="5"/>
  <c r="BG64" i="5"/>
  <c r="BI46" i="5"/>
  <c r="BH66" i="5"/>
  <c r="BH45" i="5"/>
  <c r="BG65" i="5"/>
  <c r="BI45" i="5" l="1"/>
  <c r="BH65" i="5"/>
  <c r="BJ46" i="5"/>
  <c r="BI66" i="5"/>
  <c r="BI44" i="5"/>
  <c r="BH64" i="5"/>
  <c r="BJ48" i="5"/>
  <c r="BI68" i="5"/>
  <c r="BJ47" i="5"/>
  <c r="BI67" i="5"/>
  <c r="BK47" i="5" l="1"/>
  <c r="BJ67" i="5"/>
  <c r="BK48" i="5"/>
  <c r="BJ68" i="5"/>
  <c r="BJ44" i="5"/>
  <c r="BI64" i="5"/>
  <c r="BK46" i="5"/>
  <c r="BJ66" i="5"/>
  <c r="BJ45" i="5"/>
  <c r="BI65" i="5"/>
  <c r="BK45" i="5" l="1"/>
  <c r="BJ65" i="5"/>
  <c r="BL46" i="5"/>
  <c r="BK66" i="5"/>
  <c r="BK44" i="5"/>
  <c r="BJ64" i="5"/>
  <c r="BL48" i="5"/>
  <c r="BK68" i="5"/>
  <c r="BL47" i="5"/>
  <c r="BK67" i="5"/>
  <c r="BM47" i="5" l="1"/>
  <c r="BM67" i="5" s="1"/>
  <c r="BL67" i="5"/>
  <c r="BM48" i="5"/>
  <c r="BM68" i="5" s="1"/>
  <c r="BL68" i="5"/>
  <c r="BL44" i="5"/>
  <c r="BK64" i="5"/>
  <c r="BM46" i="5"/>
  <c r="BM66" i="5" s="1"/>
  <c r="BL66" i="5"/>
  <c r="BL45" i="5"/>
  <c r="BK65" i="5"/>
  <c r="BM45" i="5" l="1"/>
  <c r="BM65" i="5" s="1"/>
  <c r="BL65" i="5"/>
  <c r="BM44" i="5"/>
  <c r="BM64" i="5" s="1"/>
  <c r="BL64" i="5"/>
</calcChain>
</file>

<file path=xl/sharedStrings.xml><?xml version="1.0" encoding="utf-8"?>
<sst xmlns="http://schemas.openxmlformats.org/spreadsheetml/2006/main" count="1995" uniqueCount="712">
  <si>
    <t>id</t>
    <phoneticPr fontId="1" type="noConversion"/>
  </si>
  <si>
    <t>#설명</t>
    <phoneticPr fontId="1" type="noConversion"/>
  </si>
  <si>
    <t>[WeaponData]</t>
    <phoneticPr fontId="1" type="noConversion"/>
  </si>
  <si>
    <t>Weapon_1</t>
    <phoneticPr fontId="1" type="noConversion"/>
  </si>
  <si>
    <t>grade</t>
    <phoneticPr fontId="1" type="noConversion"/>
  </si>
  <si>
    <t>valueType</t>
    <phoneticPr fontId="1" type="noConversion"/>
  </si>
  <si>
    <t>Weapon_2</t>
  </si>
  <si>
    <t>Weapon_3</t>
  </si>
  <si>
    <t>Weapon_4</t>
  </si>
  <si>
    <t>Weapon_5</t>
  </si>
  <si>
    <t>Weapon_6</t>
  </si>
  <si>
    <t>baseValue</t>
    <phoneticPr fontId="1" type="noConversion"/>
  </si>
  <si>
    <t>Weapon_7</t>
  </si>
  <si>
    <t>Weapon_8</t>
  </si>
  <si>
    <t>Weapon_9</t>
  </si>
  <si>
    <t>Weapon_10</t>
  </si>
  <si>
    <t>Weapon_11</t>
  </si>
  <si>
    <t>Weapon_12</t>
  </si>
  <si>
    <t>Weapon_13</t>
  </si>
  <si>
    <t>Weapon_14</t>
  </si>
  <si>
    <t>Weapon_15</t>
  </si>
  <si>
    <t>Weapon_16</t>
  </si>
  <si>
    <t>Weapon_17</t>
  </si>
  <si>
    <t>Weapon_18</t>
  </si>
  <si>
    <t>Weapon_19</t>
  </si>
  <si>
    <t>Weapon_20</t>
  </si>
  <si>
    <t>Weapon_21</t>
  </si>
  <si>
    <t>Weapon_22</t>
  </si>
  <si>
    <t>Weapon_23</t>
  </si>
  <si>
    <t>Weapon_24</t>
  </si>
  <si>
    <t>Weapon_25</t>
  </si>
  <si>
    <t>Weapon_26</t>
  </si>
  <si>
    <t>Weapon_27</t>
  </si>
  <si>
    <t>Weapon_28</t>
  </si>
  <si>
    <t>Weapon_29</t>
  </si>
  <si>
    <t>Weapon_30</t>
  </si>
  <si>
    <t>Weapon_31</t>
    <phoneticPr fontId="1" type="noConversion"/>
  </si>
  <si>
    <t>Weapon_32</t>
    <phoneticPr fontId="1" type="noConversion"/>
  </si>
  <si>
    <t>Weapon_33</t>
    <phoneticPr fontId="1" type="noConversion"/>
  </si>
  <si>
    <t>Weapon_34</t>
    <phoneticPr fontId="1" type="noConversion"/>
  </si>
  <si>
    <t>Weapon_35</t>
    <phoneticPr fontId="1" type="noConversion"/>
  </si>
  <si>
    <t>총 공격력 945% 증가</t>
    <phoneticPr fontId="1" type="noConversion"/>
  </si>
  <si>
    <t>[ArmorData]</t>
    <phoneticPr fontId="1" type="noConversion"/>
  </si>
  <si>
    <t>Armor_1</t>
    <phoneticPr fontId="1" type="noConversion"/>
  </si>
  <si>
    <t>Armor_2</t>
  </si>
  <si>
    <t>Armor_3</t>
  </si>
  <si>
    <t>Armor_4</t>
  </si>
  <si>
    <t>Armor_5</t>
  </si>
  <si>
    <t>Armor_6</t>
  </si>
  <si>
    <t>Armor_7</t>
  </si>
  <si>
    <t>Armor_8</t>
  </si>
  <si>
    <t>Armor_9</t>
  </si>
  <si>
    <t>Armor_10</t>
  </si>
  <si>
    <t>Armor_11</t>
  </si>
  <si>
    <t>Armor_12</t>
  </si>
  <si>
    <t>Armor_13</t>
  </si>
  <si>
    <t>Armor_14</t>
  </si>
  <si>
    <t>Armor_15</t>
  </si>
  <si>
    <t>Armor_16</t>
  </si>
  <si>
    <t>Armor_17</t>
  </si>
  <si>
    <t>Armor_18</t>
  </si>
  <si>
    <t>Armor_19</t>
  </si>
  <si>
    <t>Armor_20</t>
  </si>
  <si>
    <t>Armor_21</t>
  </si>
  <si>
    <t>Armor_22</t>
  </si>
  <si>
    <t>Armor_23</t>
  </si>
  <si>
    <t>Armor_24</t>
  </si>
  <si>
    <t>Armor_25</t>
  </si>
  <si>
    <t>Armor_26</t>
  </si>
  <si>
    <t>Armor_27</t>
  </si>
  <si>
    <t>Armor_28</t>
  </si>
  <si>
    <t>Armor_29</t>
  </si>
  <si>
    <t>Armor_30</t>
  </si>
  <si>
    <t>Armor_31</t>
  </si>
  <si>
    <t>Armor_32</t>
  </si>
  <si>
    <t>Armor_33</t>
  </si>
  <si>
    <t>Armor_34</t>
  </si>
  <si>
    <t>Armor_35</t>
  </si>
  <si>
    <t>[GlovesData]</t>
    <phoneticPr fontId="1" type="noConversion"/>
  </si>
  <si>
    <t>[ShoesData]</t>
    <phoneticPr fontId="1" type="noConversion"/>
  </si>
  <si>
    <t>[UpgradeData]</t>
    <phoneticPr fontId="1" type="noConversion"/>
  </si>
  <si>
    <t>Atk</t>
    <phoneticPr fontId="1" type="noConversion"/>
  </si>
  <si>
    <t>CriDmg</t>
    <phoneticPr fontId="1" type="noConversion"/>
  </si>
  <si>
    <t>CriProb</t>
    <phoneticPr fontId="1" type="noConversion"/>
  </si>
  <si>
    <t>levelUpValue</t>
    <phoneticPr fontId="1" type="noConversion"/>
  </si>
  <si>
    <t>Hp</t>
    <phoneticPr fontId="1" type="noConversion"/>
  </si>
  <si>
    <t>Gloves_1</t>
  </si>
  <si>
    <t>Gloves_2</t>
  </si>
  <si>
    <t>Gloves_3</t>
  </si>
  <si>
    <t>Gloves_4</t>
  </si>
  <si>
    <t>Gloves_5</t>
  </si>
  <si>
    <t>Gloves_6</t>
  </si>
  <si>
    <t>Gloves_7</t>
  </si>
  <si>
    <t>Gloves_8</t>
  </si>
  <si>
    <t>Gloves_9</t>
  </si>
  <si>
    <t>Gloves_10</t>
  </si>
  <si>
    <t>Gloves_11</t>
  </si>
  <si>
    <t>Gloves_12</t>
  </si>
  <si>
    <t>Gloves_13</t>
  </si>
  <si>
    <t>Gloves_14</t>
  </si>
  <si>
    <t>Gloves_15</t>
  </si>
  <si>
    <t>Gloves_16</t>
  </si>
  <si>
    <t>Gloves_17</t>
  </si>
  <si>
    <t>Gloves_18</t>
  </si>
  <si>
    <t>Gloves_19</t>
  </si>
  <si>
    <t>Gloves_20</t>
  </si>
  <si>
    <t>Gloves_21</t>
  </si>
  <si>
    <t>Gloves_22</t>
  </si>
  <si>
    <t>Gloves_23</t>
  </si>
  <si>
    <t>Gloves_24</t>
  </si>
  <si>
    <t>Gloves_25</t>
  </si>
  <si>
    <t>Gloves_26</t>
  </si>
  <si>
    <t>Gloves_27</t>
  </si>
  <si>
    <t>Gloves_28</t>
  </si>
  <si>
    <t>Gloves_29</t>
  </si>
  <si>
    <t>Gloves_30</t>
  </si>
  <si>
    <t>Gloves_31</t>
  </si>
  <si>
    <t>Gloves_32</t>
  </si>
  <si>
    <t>Gloves_33</t>
  </si>
  <si>
    <t>Gloves_34</t>
  </si>
  <si>
    <t>Gloves_35</t>
  </si>
  <si>
    <t>Shoes_1</t>
    <phoneticPr fontId="1" type="noConversion"/>
  </si>
  <si>
    <t>Shoes_2</t>
  </si>
  <si>
    <t>Shoes_3</t>
  </si>
  <si>
    <t>Shoes_4</t>
  </si>
  <si>
    <t>Shoes_5</t>
  </si>
  <si>
    <t>Shoes_6</t>
  </si>
  <si>
    <t>Shoes_7</t>
  </si>
  <si>
    <t>Shoes_8</t>
  </si>
  <si>
    <t>Shoes_9</t>
  </si>
  <si>
    <t>Shoes_10</t>
  </si>
  <si>
    <t>Shoes_11</t>
  </si>
  <si>
    <t>Shoes_12</t>
  </si>
  <si>
    <t>Shoes_13</t>
  </si>
  <si>
    <t>Shoes_14</t>
  </si>
  <si>
    <t>Shoes_15</t>
  </si>
  <si>
    <t>Shoes_16</t>
  </si>
  <si>
    <t>Shoes_17</t>
  </si>
  <si>
    <t>Shoes_18</t>
  </si>
  <si>
    <t>Shoes_19</t>
  </si>
  <si>
    <t>Shoes_20</t>
  </si>
  <si>
    <t>Shoes_21</t>
  </si>
  <si>
    <t>Shoes_22</t>
  </si>
  <si>
    <t>Shoes_23</t>
  </si>
  <si>
    <t>Shoes_24</t>
  </si>
  <si>
    <t>Shoes_25</t>
  </si>
  <si>
    <t>Shoes_26</t>
  </si>
  <si>
    <t>Shoes_27</t>
  </si>
  <si>
    <t>Shoes_28</t>
  </si>
  <si>
    <t>Shoes_29</t>
  </si>
  <si>
    <t>Shoes_30</t>
  </si>
  <si>
    <t>Shoes_31</t>
  </si>
  <si>
    <t>Shoes_32</t>
  </si>
  <si>
    <t>Shoes_33</t>
  </si>
  <si>
    <t>Shoes_34</t>
  </si>
  <si>
    <t>Shoes_35</t>
  </si>
  <si>
    <t>type</t>
    <phoneticPr fontId="1" type="noConversion"/>
  </si>
  <si>
    <t>Weapon</t>
    <phoneticPr fontId="1" type="noConversion"/>
  </si>
  <si>
    <t>Armor</t>
  </si>
  <si>
    <t>Armor</t>
    <phoneticPr fontId="1" type="noConversion"/>
  </si>
  <si>
    <t>Gloves</t>
  </si>
  <si>
    <t>Gloves</t>
    <phoneticPr fontId="1" type="noConversion"/>
  </si>
  <si>
    <t>Shoes</t>
  </si>
  <si>
    <t>Shoes</t>
    <phoneticPr fontId="1" type="noConversion"/>
  </si>
  <si>
    <t>subGrade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</si>
  <si>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</si>
  <si>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</si>
  <si>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</si>
  <si>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</si>
  <si>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S</t>
    <phoneticPr fontId="1" type="noConversion"/>
  </si>
  <si>
    <t>SS</t>
    <phoneticPr fontId="1" type="noConversion"/>
  </si>
  <si>
    <t>SSS</t>
    <phoneticPr fontId="1" type="noConversion"/>
  </si>
  <si>
    <t>One_Star</t>
  </si>
  <si>
    <t>One_Star</t>
    <phoneticPr fontId="1" type="noConversion"/>
  </si>
  <si>
    <t>Two_Star</t>
  </si>
  <si>
    <t>Three_Star</t>
  </si>
  <si>
    <t>Four_Star</t>
  </si>
  <si>
    <t>Five_Star</t>
  </si>
  <si>
    <t>combineCount</t>
    <phoneticPr fontId="1" type="noConversion"/>
  </si>
  <si>
    <t>maxLevel</t>
    <phoneticPr fontId="1" type="noConversion"/>
  </si>
  <si>
    <t>[EquipmentCommonData]*</t>
    <phoneticPr fontId="1" type="noConversion"/>
  </si>
  <si>
    <t>ownOptionMaxCount</t>
    <phoneticPr fontId="1" type="noConversion"/>
  </si>
  <si>
    <t xml:space="preserve">골드 훈련 </t>
    <phoneticPr fontId="1" type="noConversion"/>
  </si>
  <si>
    <t>특성</t>
    <phoneticPr fontId="1" type="noConversion"/>
  </si>
  <si>
    <t>유물</t>
    <phoneticPr fontId="1" type="noConversion"/>
  </si>
  <si>
    <t>장비</t>
    <phoneticPr fontId="1" type="noConversion"/>
  </si>
  <si>
    <t>공격력을 전부 더하고</t>
    <phoneticPr fontId="1" type="noConversion"/>
  </si>
  <si>
    <t>추가 공격력 마지막에 곱해주고</t>
    <phoneticPr fontId="1" type="noConversion"/>
  </si>
  <si>
    <t>크리 터지면 또 곱해주고</t>
    <phoneticPr fontId="1" type="noConversion"/>
  </si>
  <si>
    <t>스킬이면 마지막에 곱해주고</t>
    <phoneticPr fontId="1" type="noConversion"/>
  </si>
  <si>
    <t>AtkRatio</t>
    <phoneticPr fontId="1" type="noConversion"/>
  </si>
  <si>
    <t>HpRatio</t>
    <phoneticPr fontId="1" type="noConversion"/>
  </si>
  <si>
    <t>[OwnStatData]</t>
    <phoneticPr fontId="1" type="noConversion"/>
  </si>
  <si>
    <t>OwnStat_CriDmg</t>
  </si>
  <si>
    <t>OwnStat_CriProb_01</t>
  </si>
  <si>
    <t>OwnStat_CriProb_02</t>
  </si>
  <si>
    <t>ownStats #1</t>
  </si>
  <si>
    <t>ownStats #2</t>
  </si>
  <si>
    <t>ownStats #3</t>
  </si>
  <si>
    <t>ownStats #1</t>
    <phoneticPr fontId="1" type="noConversion"/>
  </si>
  <si>
    <t>ownStats #2</t>
    <phoneticPr fontId="1" type="noConversion"/>
  </si>
  <si>
    <t>ownStats #3</t>
    <phoneticPr fontId="1" type="noConversion"/>
  </si>
  <si>
    <t>sprite</t>
    <phoneticPr fontId="1" type="noConversion"/>
  </si>
  <si>
    <t>Icon_Cuirasses_1</t>
  </si>
  <si>
    <t>Icon_Cuirasses_2</t>
    <phoneticPr fontId="1" type="noConversion"/>
  </si>
  <si>
    <t>Icon_Cuirasses_3</t>
  </si>
  <si>
    <t>Icon_Cuirasses_4</t>
  </si>
  <si>
    <t>Icon_Cuirasses_5</t>
  </si>
  <si>
    <t>Icon_Cuirasses_6</t>
  </si>
  <si>
    <t>Icon_Cuirasses_7</t>
  </si>
  <si>
    <t>Icon_Cuirasses_8</t>
  </si>
  <si>
    <t>Icon_Cuirasses_9</t>
  </si>
  <si>
    <t>Icon_Cuirasses_10</t>
  </si>
  <si>
    <t>Icon_Cuirasses_12</t>
  </si>
  <si>
    <t>Icon_Cuirasses_13</t>
  </si>
  <si>
    <t>Icon_Cuirasses_14</t>
  </si>
  <si>
    <t>Icon_Cuirasses_15</t>
  </si>
  <si>
    <t>Icon_Cuirasses_16</t>
  </si>
  <si>
    <t>Icon_Cuirasses_17</t>
  </si>
  <si>
    <t>Icon_Cuirasses_18</t>
  </si>
  <si>
    <t>Icon_Cuirasses_19</t>
  </si>
  <si>
    <t>Icon_Cuirasses_20</t>
  </si>
  <si>
    <t>Icon_Cuirasses_21</t>
  </si>
  <si>
    <t>Icon_Cuirasses_22</t>
  </si>
  <si>
    <t>Icon_Cuirasses_23</t>
  </si>
  <si>
    <t>Icon_Cuirasses_24</t>
  </si>
  <si>
    <t>Icon_Cuirasses_25</t>
  </si>
  <si>
    <t>Icon_Cuirasses_26</t>
  </si>
  <si>
    <t>Icon_Cuirasses_27</t>
  </si>
  <si>
    <t>Icon_Cuirasses_28</t>
  </si>
  <si>
    <t>Icon_Cuirasses_29</t>
  </si>
  <si>
    <t>Icon_Cuirasses_30</t>
  </si>
  <si>
    <t>Icon_Cuirasses_31</t>
  </si>
  <si>
    <t>Icon_Cuirasses_32</t>
  </si>
  <si>
    <t>Icon_Cuirasses_33</t>
  </si>
  <si>
    <t>Icon_Cuirasses_34</t>
  </si>
  <si>
    <t>Icon_Sabatons_1</t>
  </si>
  <si>
    <t>Icon_Sabatons_2</t>
    <phoneticPr fontId="1" type="noConversion"/>
  </si>
  <si>
    <t>Icon_Sabatons_3</t>
  </si>
  <si>
    <t>Icon_Sabatons_4</t>
  </si>
  <si>
    <t>Icon_Sabatons_5</t>
  </si>
  <si>
    <t>Icon_Sabatons_6</t>
  </si>
  <si>
    <t>Icon_Sabatons_7</t>
  </si>
  <si>
    <t>Icon_Sabatons_8</t>
  </si>
  <si>
    <t>Icon_Sabatons_9</t>
  </si>
  <si>
    <t>Icon_Sabatons_10</t>
  </si>
  <si>
    <t>Icon_Sabatons_12</t>
  </si>
  <si>
    <t>Icon_Sabatons_13</t>
  </si>
  <si>
    <t>Icon_Sabatons_14</t>
  </si>
  <si>
    <t>Icon_Sabatons_15</t>
  </si>
  <si>
    <t>Icon_Sabatons_16</t>
  </si>
  <si>
    <t>Icon_Sabatons_17</t>
  </si>
  <si>
    <t>Icon_Sabatons_18</t>
  </si>
  <si>
    <t>Icon_Sabatons_19</t>
  </si>
  <si>
    <t>Icon_Sabatons_20</t>
  </si>
  <si>
    <t>Icon_Sabatons_21</t>
  </si>
  <si>
    <t>Icon_Sabatons_22</t>
  </si>
  <si>
    <t>Icon_Sabatons_23</t>
  </si>
  <si>
    <t>Icon_Sabatons_24</t>
  </si>
  <si>
    <t>Icon_Sabatons_25</t>
  </si>
  <si>
    <t>Icon_Sabatons_26</t>
  </si>
  <si>
    <t>Icon_Sabatons_27</t>
  </si>
  <si>
    <t>Icon_Sabatons_28</t>
  </si>
  <si>
    <t>Icon_Sabatons_29</t>
  </si>
  <si>
    <t>Icon_Sabatons_30</t>
  </si>
  <si>
    <t>Icon_Sabatons_31</t>
  </si>
  <si>
    <t>Icon_Sabatons_32</t>
  </si>
  <si>
    <t>Icon_Sabatons_33</t>
  </si>
  <si>
    <t>Icon_Sabatons_34</t>
  </si>
  <si>
    <t>Icon_Sabatons_35</t>
  </si>
  <si>
    <t>Icon_Weapons_1</t>
  </si>
  <si>
    <t>Icon_Weapons_2</t>
  </si>
  <si>
    <t>Icon_Weapons_3</t>
  </si>
  <si>
    <t>Icon_Weapons_4</t>
  </si>
  <si>
    <t>Icon_Weapons_5</t>
  </si>
  <si>
    <t>Icon_Weapons_6</t>
  </si>
  <si>
    <t>Icon_Weapons_7</t>
  </si>
  <si>
    <t>Icon_Weapons_8</t>
  </si>
  <si>
    <t>Icon_Weapons_9</t>
  </si>
  <si>
    <t>Icon_Weapons_10</t>
  </si>
  <si>
    <t>Icon_Weapons_11</t>
  </si>
  <si>
    <t>Icon_Weapons_12</t>
  </si>
  <si>
    <t>Icon_Weapons_13</t>
  </si>
  <si>
    <t>Icon_Weapons_14</t>
  </si>
  <si>
    <t>Icon_Weapons_15</t>
  </si>
  <si>
    <t>Icon_Weapons_16</t>
  </si>
  <si>
    <t>Icon_Weapons_17</t>
  </si>
  <si>
    <t>Icon_Weapons_18</t>
  </si>
  <si>
    <t>Icon_Weapons_19</t>
  </si>
  <si>
    <t>Icon_Weapons_20</t>
  </si>
  <si>
    <t>Icon_Weapons_21</t>
  </si>
  <si>
    <t>Icon_Weapons_22</t>
  </si>
  <si>
    <t>Icon_Weapons_23</t>
  </si>
  <si>
    <t>Icon_Weapons_24</t>
  </si>
  <si>
    <t>Icon_Weapons_25</t>
  </si>
  <si>
    <t>Icon_Weapons_26</t>
  </si>
  <si>
    <t>Icon_Weapons_27</t>
  </si>
  <si>
    <t>Icon_Weapons_28</t>
  </si>
  <si>
    <t>Icon_Weapons_29</t>
  </si>
  <si>
    <t>Icon_Weapons_30</t>
  </si>
  <si>
    <t>Icon_Weapons_31</t>
  </si>
  <si>
    <t>Icon_Weapons_32</t>
  </si>
  <si>
    <t>Icon_Weapons_33</t>
  </si>
  <si>
    <t>Icon_Weapons_34</t>
  </si>
  <si>
    <t>Icon_Weapons_35</t>
  </si>
  <si>
    <t>Icon_Bracers_1</t>
  </si>
  <si>
    <t>Icon_Bracers_2</t>
  </si>
  <si>
    <t>Icon_Bracers_3</t>
  </si>
  <si>
    <t>Icon_Bracers_4</t>
  </si>
  <si>
    <t>Icon_Bracers_5</t>
  </si>
  <si>
    <t>Icon_Bracers_6</t>
  </si>
  <si>
    <t>Icon_Bracers_7</t>
  </si>
  <si>
    <t>Icon_Bracers_8</t>
  </si>
  <si>
    <t>Icon_Bracers_9</t>
  </si>
  <si>
    <t>Icon_Bracers_10</t>
  </si>
  <si>
    <t>Icon_Bracers_12</t>
  </si>
  <si>
    <t>Icon_Bracers_13</t>
  </si>
  <si>
    <t>Icon_Bracers_14</t>
  </si>
  <si>
    <t>Icon_Bracers_15</t>
  </si>
  <si>
    <t>Icon_Bracers_16</t>
  </si>
  <si>
    <t>Icon_Bracers_17</t>
  </si>
  <si>
    <t>Icon_Bracers_18</t>
  </si>
  <si>
    <t>Icon_Bracers_19</t>
  </si>
  <si>
    <t>Icon_Bracers_20</t>
  </si>
  <si>
    <t>Icon_Bracers_21</t>
  </si>
  <si>
    <t>Icon_Bracers_22</t>
  </si>
  <si>
    <t>Icon_Bracers_23</t>
  </si>
  <si>
    <t>Icon_Bracers_24</t>
  </si>
  <si>
    <t>Icon_Bracers_25</t>
  </si>
  <si>
    <t>Icon_Bracers_26</t>
  </si>
  <si>
    <t>Icon_Bracers_27</t>
  </si>
  <si>
    <t>Icon_Bracers_28</t>
  </si>
  <si>
    <t>Icon_Bracers_29</t>
  </si>
  <si>
    <t>Icon_Bracers_30</t>
  </si>
  <si>
    <t>Icon_Bracers_31</t>
  </si>
  <si>
    <t>Icon_Bracers_32</t>
  </si>
  <si>
    <t>Icon_Bracers_33</t>
  </si>
  <si>
    <t>Icon_Bracers_34</t>
  </si>
  <si>
    <t>Icon_Bracers_35</t>
  </si>
  <si>
    <t>Icon_Cuirasses_11</t>
    <phoneticPr fontId="1" type="noConversion"/>
  </si>
  <si>
    <t>Icon_Bracers_11</t>
    <phoneticPr fontId="1" type="noConversion"/>
  </si>
  <si>
    <t>Icon_Sabatons_11</t>
    <phoneticPr fontId="1" type="noConversion"/>
  </si>
  <si>
    <t>Icon_Cuirasses_35</t>
    <phoneticPr fontId="1" type="noConversion"/>
  </si>
  <si>
    <t>OwnStat_AtkRatio_02</t>
  </si>
  <si>
    <t>OwnStat_AtkRatio_02</t>
    <phoneticPr fontId="1" type="noConversion"/>
  </si>
  <si>
    <t>OwnStat_AtkRatio_01</t>
  </si>
  <si>
    <t>OwnStat_AtkRatio_01</t>
    <phoneticPr fontId="1" type="noConversion"/>
  </si>
  <si>
    <t>OwnStat_HpRatio_01</t>
  </si>
  <si>
    <t>OwnStat_HpRatio_01</t>
    <phoneticPr fontId="1" type="noConversion"/>
  </si>
  <si>
    <t>OwnStat_HpRatio_02</t>
  </si>
  <si>
    <t>OwnStat_HpRatio_02</t>
    <phoneticPr fontId="1" type="noConversion"/>
  </si>
  <si>
    <t>require #0</t>
  </si>
  <si>
    <t>baseRequire</t>
    <phoneticPr fontId="1" type="noConversion"/>
  </si>
  <si>
    <t>probs #0</t>
  </si>
  <si>
    <t>probs #1</t>
  </si>
  <si>
    <t>probs #2</t>
  </si>
  <si>
    <t>probs #3</t>
  </si>
  <si>
    <t>probs #4</t>
  </si>
  <si>
    <t>probs #5</t>
  </si>
  <si>
    <t>probs #6</t>
  </si>
  <si>
    <t>probs #7</t>
  </si>
  <si>
    <t>probs #8</t>
  </si>
  <si>
    <t>probs #9</t>
  </si>
  <si>
    <t>probs #10</t>
  </si>
  <si>
    <t>probs #11</t>
  </si>
  <si>
    <t>probs #12</t>
  </si>
  <si>
    <t>probs #13</t>
  </si>
  <si>
    <t>probs #14</t>
  </si>
  <si>
    <t>probs #15</t>
  </si>
  <si>
    <t>probs #16</t>
  </si>
  <si>
    <t>probs #17</t>
  </si>
  <si>
    <t>probs #18</t>
  </si>
  <si>
    <t>probs #19</t>
  </si>
  <si>
    <t>probs #20</t>
  </si>
  <si>
    <t>probs #21</t>
  </si>
  <si>
    <t>probs #22</t>
  </si>
  <si>
    <t>probs #23</t>
  </si>
  <si>
    <t>probs #24</t>
  </si>
  <si>
    <t>probs #25</t>
  </si>
  <si>
    <t>probs #26</t>
  </si>
  <si>
    <t>probs #27</t>
  </si>
  <si>
    <t>probs #28</t>
  </si>
  <si>
    <t>probs #29</t>
  </si>
  <si>
    <t>probs #30</t>
  </si>
  <si>
    <t>probs #31</t>
  </si>
  <si>
    <t>probs #32</t>
  </si>
  <si>
    <t>probs #33</t>
  </si>
  <si>
    <t>probs #34</t>
  </si>
  <si>
    <t>probs #35</t>
  </si>
  <si>
    <t>probs #36</t>
  </si>
  <si>
    <t>probs #37</t>
  </si>
  <si>
    <t>probs #38</t>
  </si>
  <si>
    <t>probs #39</t>
  </si>
  <si>
    <t>require #1</t>
  </si>
  <si>
    <t>require #2</t>
  </si>
  <si>
    <t>require #3</t>
  </si>
  <si>
    <t>require #4</t>
  </si>
  <si>
    <t>require #5</t>
  </si>
  <si>
    <t>require #6</t>
  </si>
  <si>
    <t>require #7</t>
  </si>
  <si>
    <t>require #8</t>
  </si>
  <si>
    <t>require #9</t>
  </si>
  <si>
    <t>require #10</t>
  </si>
  <si>
    <t>require #11</t>
  </si>
  <si>
    <t>require #12</t>
  </si>
  <si>
    <t>require #13</t>
  </si>
  <si>
    <t>require #14</t>
  </si>
  <si>
    <t>require #15</t>
  </si>
  <si>
    <t>require #16</t>
  </si>
  <si>
    <t>require #17</t>
  </si>
  <si>
    <t>require #18</t>
  </si>
  <si>
    <t>require #19</t>
  </si>
  <si>
    <t>require #20</t>
  </si>
  <si>
    <t>require #21</t>
  </si>
  <si>
    <t>require #22</t>
  </si>
  <si>
    <t>require #23</t>
  </si>
  <si>
    <t>require #24</t>
  </si>
  <si>
    <t>require #25</t>
  </si>
  <si>
    <t>require #26</t>
  </si>
  <si>
    <t>require #27</t>
  </si>
  <si>
    <t>require #28</t>
  </si>
  <si>
    <t>require #29</t>
  </si>
  <si>
    <t>require #30</t>
  </si>
  <si>
    <t>require #31</t>
  </si>
  <si>
    <t>require #32</t>
  </si>
  <si>
    <t>require #33</t>
  </si>
  <si>
    <t>require #34</t>
  </si>
  <si>
    <t>require #35</t>
  </si>
  <si>
    <t>require #36</t>
  </si>
  <si>
    <t>require #37</t>
  </si>
  <si>
    <t>require #38</t>
  </si>
  <si>
    <t>require #39</t>
  </si>
  <si>
    <t>reforge #0</t>
  </si>
  <si>
    <t>reforge #1</t>
  </si>
  <si>
    <t>reforge #2</t>
  </si>
  <si>
    <t>reforge #3</t>
  </si>
  <si>
    <t>reforge #4</t>
  </si>
  <si>
    <t>reforge #5</t>
  </si>
  <si>
    <t>reforge #6</t>
  </si>
  <si>
    <t>reforge #7</t>
  </si>
  <si>
    <t>reforge #8</t>
  </si>
  <si>
    <t>reforge #9</t>
  </si>
  <si>
    <t>reforge #10</t>
  </si>
  <si>
    <t>reforge #11</t>
  </si>
  <si>
    <t>reforge #12</t>
  </si>
  <si>
    <t>reforge #13</t>
  </si>
  <si>
    <t>reforge #14</t>
  </si>
  <si>
    <t>reforge #15</t>
  </si>
  <si>
    <t>reforge #16</t>
  </si>
  <si>
    <t>reforge #17</t>
  </si>
  <si>
    <t>reforge #18</t>
  </si>
  <si>
    <t>reforge #19</t>
  </si>
  <si>
    <t>reforge #20</t>
  </si>
  <si>
    <t>reforge #21</t>
  </si>
  <si>
    <t>reforge #22</t>
  </si>
  <si>
    <t>reforge #23</t>
  </si>
  <si>
    <t>reforge #24</t>
  </si>
  <si>
    <t>reforge #25</t>
  </si>
  <si>
    <t>reforge #26</t>
  </si>
  <si>
    <t>reforge #27</t>
  </si>
  <si>
    <t>reforge #28</t>
  </si>
  <si>
    <t>reforge #29</t>
  </si>
  <si>
    <t>reforge #30</t>
  </si>
  <si>
    <t>reforge #31</t>
  </si>
  <si>
    <t>reforge #32</t>
  </si>
  <si>
    <t>reforge #33</t>
  </si>
  <si>
    <t>reforge #34</t>
  </si>
  <si>
    <t>reforge #35</t>
  </si>
  <si>
    <t>reforge #36</t>
  </si>
  <si>
    <t>reforge #37</t>
  </si>
  <si>
    <t>reforge #38</t>
  </si>
  <si>
    <t>reforge #39</t>
  </si>
  <si>
    <t>reforge #40</t>
  </si>
  <si>
    <t>[ReforgeRequireStoneData]</t>
    <phoneticPr fontId="1" type="noConversion"/>
  </si>
  <si>
    <t>[ReforgeProbData]</t>
    <phoneticPr fontId="1" type="noConversion"/>
  </si>
  <si>
    <t>[ReforgeData]</t>
    <phoneticPr fontId="1" type="noConversion"/>
  </si>
  <si>
    <t>reforgeAddMaxLevel</t>
    <phoneticPr fontId="1" type="noConversion"/>
  </si>
  <si>
    <t>reforgeFailedBonusProbValue</t>
    <phoneticPr fontId="1" type="noConversion"/>
  </si>
  <si>
    <t>maxReforge</t>
    <phoneticPr fontId="1" type="noConversion"/>
  </si>
  <si>
    <t>probs #C</t>
    <phoneticPr fontId="1" type="noConversion"/>
  </si>
  <si>
    <t>probs #B</t>
    <phoneticPr fontId="1" type="noConversion"/>
  </si>
  <si>
    <t>probs #A</t>
    <phoneticPr fontId="1" type="noConversion"/>
  </si>
  <si>
    <t>probs #S</t>
    <phoneticPr fontId="1" type="noConversion"/>
  </si>
  <si>
    <t>probs #SS</t>
    <phoneticPr fontId="1" type="noConversion"/>
  </si>
  <si>
    <t>probs #SSS</t>
    <phoneticPr fontId="1" type="noConversion"/>
  </si>
  <si>
    <t>statType</t>
    <phoneticPr fontId="1" type="noConversion"/>
  </si>
  <si>
    <t>statValue #C</t>
    <phoneticPr fontId="1" type="noConversion"/>
  </si>
  <si>
    <t>statValue #B</t>
    <phoneticPr fontId="1" type="noConversion"/>
  </si>
  <si>
    <t>statValue #A</t>
    <phoneticPr fontId="1" type="noConversion"/>
  </si>
  <si>
    <t>statValue #S</t>
    <phoneticPr fontId="1" type="noConversion"/>
  </si>
  <si>
    <t>statValue #SS</t>
    <phoneticPr fontId="1" type="noConversion"/>
  </si>
  <si>
    <t>statValue #SSS</t>
    <phoneticPr fontId="1" type="noConversion"/>
  </si>
  <si>
    <t>AtkSpeedRatio</t>
    <phoneticPr fontId="1" type="noConversion"/>
  </si>
  <si>
    <t>MoveSpeedRatio</t>
    <phoneticPr fontId="1" type="noConversion"/>
  </si>
  <si>
    <t>AddDmg</t>
  </si>
  <si>
    <t>BossDmg</t>
  </si>
  <si>
    <t>MonsterDmg</t>
    <phoneticPr fontId="1" type="noConversion"/>
  </si>
  <si>
    <t>ExpAmount</t>
  </si>
  <si>
    <t>GoldAmount</t>
  </si>
  <si>
    <t>SkillDmg</t>
    <phoneticPr fontId="1" type="noConversion"/>
  </si>
  <si>
    <t>unlockSlot #1</t>
    <phoneticPr fontId="1" type="noConversion"/>
  </si>
  <si>
    <t>unlockSlot #2</t>
    <phoneticPr fontId="1" type="noConversion"/>
  </si>
  <si>
    <t>unlockSlot #3</t>
    <phoneticPr fontId="1" type="noConversion"/>
  </si>
  <si>
    <t>unlockSlot #4</t>
    <phoneticPr fontId="1" type="noConversion"/>
  </si>
  <si>
    <t>changePrice #0</t>
    <phoneticPr fontId="1" type="noConversion"/>
  </si>
  <si>
    <t>changePrice #1</t>
    <phoneticPr fontId="1" type="noConversion"/>
  </si>
  <si>
    <t>changePrice #2</t>
    <phoneticPr fontId="1" type="noConversion"/>
  </si>
  <si>
    <t>changePrice #3</t>
    <phoneticPr fontId="1" type="noConversion"/>
  </si>
  <si>
    <t>changePrice #4</t>
    <phoneticPr fontId="1" type="noConversion"/>
  </si>
  <si>
    <t>[EquipmentOptionStatGradeProbData]</t>
    <phoneticPr fontId="1" type="noConversion"/>
  </si>
  <si>
    <t>[EquipmentOptionStatValueData]</t>
    <phoneticPr fontId="1" type="noConversion"/>
  </si>
  <si>
    <t>[EquipmentOptionStatUnlockData]</t>
    <phoneticPr fontId="1" type="noConversion"/>
  </si>
  <si>
    <t>[EquipmentOptionStatChangePrice]</t>
    <phoneticPr fontId="1" type="noConversion"/>
  </si>
  <si>
    <t>changePrice #5</t>
    <phoneticPr fontId="1" type="noConversion"/>
  </si>
  <si>
    <t>unlockSlot #5</t>
    <phoneticPr fontId="1" type="noConversion"/>
  </si>
  <si>
    <t>optionStatMaxCount</t>
    <phoneticPr fontId="1" type="noConversion"/>
  </si>
  <si>
    <t>optionStatMaxPreset</t>
    <phoneticPr fontId="1" type="noConversion"/>
  </si>
  <si>
    <t>OwnStat_SuperCriProb_01</t>
    <phoneticPr fontId="1" type="noConversion"/>
  </si>
  <si>
    <t>OwnStat_SuperCriDmg_01</t>
    <phoneticPr fontId="1" type="noConversion"/>
  </si>
  <si>
    <t>SuperCriDmg</t>
    <phoneticPr fontId="1" type="noConversion"/>
  </si>
  <si>
    <t>SuperCriProb</t>
    <phoneticPr fontId="1" type="noConversion"/>
  </si>
  <si>
    <t>Weapon_36</t>
  </si>
  <si>
    <t>Weapon_37</t>
  </si>
  <si>
    <t>Weapon_38</t>
  </si>
  <si>
    <t>Weapon_39</t>
  </si>
  <si>
    <t>Weapon_40</t>
  </si>
  <si>
    <t>Weapon_41</t>
  </si>
  <si>
    <t>Weapon_42</t>
  </si>
  <si>
    <t>Weapon_43</t>
  </si>
  <si>
    <t>Weapon_44</t>
  </si>
  <si>
    <t>Weapon_45</t>
  </si>
  <si>
    <t>SR</t>
    <phoneticPr fontId="1" type="noConversion"/>
  </si>
  <si>
    <t>SSR</t>
    <phoneticPr fontId="1" type="noConversion"/>
  </si>
  <si>
    <t>OwnStat_CriDmg</t>
    <phoneticPr fontId="1" type="noConversion"/>
  </si>
  <si>
    <t>Icon_Weapons_36</t>
  </si>
  <si>
    <t>Icon_Weapons_37</t>
  </si>
  <si>
    <t>Icon_Weapons_38</t>
  </si>
  <si>
    <t>Icon_Weapons_39</t>
  </si>
  <si>
    <t>Icon_Weapons_40</t>
  </si>
  <si>
    <t>Icon_Weapons_41</t>
  </si>
  <si>
    <t>Icon_Weapons_42</t>
  </si>
  <si>
    <t>Icon_Weapons_43</t>
  </si>
  <si>
    <t>Icon_Weapons_44</t>
  </si>
  <si>
    <t>Icon_Weapons_45</t>
  </si>
  <si>
    <t>OwnStat_AmplifyAtk</t>
  </si>
  <si>
    <t>OwnStat_AmplifyAtk</t>
    <phoneticPr fontId="1" type="noConversion"/>
  </si>
  <si>
    <t>OwnStat_AmplifyHp</t>
    <phoneticPr fontId="1" type="noConversion"/>
  </si>
  <si>
    <t>AmplifyAtk</t>
    <phoneticPr fontId="1" type="noConversion"/>
  </si>
  <si>
    <t>AmplifyHp</t>
    <phoneticPr fontId="1" type="noConversion"/>
  </si>
  <si>
    <t>require #40</t>
  </si>
  <si>
    <t>require #41</t>
  </si>
  <si>
    <t>require #42</t>
  </si>
  <si>
    <t>require #43</t>
  </si>
  <si>
    <t>require #44</t>
  </si>
  <si>
    <t>require #45</t>
  </si>
  <si>
    <t>require #46</t>
  </si>
  <si>
    <t>require #47</t>
  </si>
  <si>
    <t>require #48</t>
  </si>
  <si>
    <t>require #49</t>
  </si>
  <si>
    <t>require #50</t>
  </si>
  <si>
    <t>require #51</t>
  </si>
  <si>
    <t>require #52</t>
  </si>
  <si>
    <t>require #53</t>
  </si>
  <si>
    <t>require #54</t>
  </si>
  <si>
    <t>require #55</t>
  </si>
  <si>
    <t>require #56</t>
  </si>
  <si>
    <t>require #57</t>
  </si>
  <si>
    <t>require #58</t>
  </si>
  <si>
    <t>require #59</t>
  </si>
  <si>
    <t>probs #40</t>
  </si>
  <si>
    <t>probs #41</t>
  </si>
  <si>
    <t>probs #42</t>
  </si>
  <si>
    <t>probs #43</t>
  </si>
  <si>
    <t>probs #44</t>
  </si>
  <si>
    <t>probs #45</t>
  </si>
  <si>
    <t>probs #46</t>
  </si>
  <si>
    <t>probs #47</t>
  </si>
  <si>
    <t>probs #48</t>
  </si>
  <si>
    <t>probs #49</t>
  </si>
  <si>
    <t>probs #50</t>
  </si>
  <si>
    <t>probs #51</t>
  </si>
  <si>
    <t>probs #52</t>
  </si>
  <si>
    <t>probs #53</t>
  </si>
  <si>
    <t>probs #54</t>
  </si>
  <si>
    <t>probs #55</t>
  </si>
  <si>
    <t>probs #56</t>
  </si>
  <si>
    <t>probs #57</t>
  </si>
  <si>
    <t>probs #58</t>
  </si>
  <si>
    <t>probs #59</t>
  </si>
  <si>
    <t>Gloves_36</t>
  </si>
  <si>
    <t>Gloves_37</t>
  </si>
  <si>
    <t>Gloves_38</t>
  </si>
  <si>
    <t>Gloves_39</t>
  </si>
  <si>
    <t>Gloves_40</t>
  </si>
  <si>
    <t>Gloves_41</t>
  </si>
  <si>
    <t>Gloves_42</t>
  </si>
  <si>
    <t>Gloves_43</t>
  </si>
  <si>
    <t>Gloves_44</t>
  </si>
  <si>
    <t>Gloves_45</t>
  </si>
  <si>
    <t>Icon_Bracers_37</t>
  </si>
  <si>
    <t>Icon_Bracers_38</t>
  </si>
  <si>
    <t>Icon_Bracers_39</t>
  </si>
  <si>
    <t>Icon_Bracers_40</t>
  </si>
  <si>
    <t>Icon_Bracers_41</t>
  </si>
  <si>
    <t>Icon_Bracers_42</t>
  </si>
  <si>
    <t>Icon_Bracers_43</t>
  </si>
  <si>
    <t>Icon_Bracers_44</t>
  </si>
  <si>
    <t>Icon_Bracers_45</t>
  </si>
  <si>
    <t>Armor_36</t>
  </si>
  <si>
    <t>Armor_37</t>
  </si>
  <si>
    <t>Armor_38</t>
  </si>
  <si>
    <t>Armor_39</t>
  </si>
  <si>
    <t>Armor_40</t>
  </si>
  <si>
    <t>Armor_41</t>
  </si>
  <si>
    <t>Armor_42</t>
  </si>
  <si>
    <t>Armor_43</t>
  </si>
  <si>
    <t>Armor_44</t>
  </si>
  <si>
    <t>Armor_45</t>
  </si>
  <si>
    <t>Icon_Cuirasses_36</t>
  </si>
  <si>
    <t>Icon_Cuirasses_37</t>
  </si>
  <si>
    <t>Icon_Cuirasses_38</t>
  </si>
  <si>
    <t>Icon_Cuirasses_39</t>
  </si>
  <si>
    <t>Icon_Cuirasses_40</t>
  </si>
  <si>
    <t>Icon_Cuirasses_41</t>
  </si>
  <si>
    <t>Icon_Cuirasses_42</t>
  </si>
  <si>
    <t>Icon_Cuirasses_43</t>
  </si>
  <si>
    <t>Icon_Cuirasses_44</t>
  </si>
  <si>
    <t>Icon_Cuirasses_45</t>
  </si>
  <si>
    <t>Shoes_36</t>
  </si>
  <si>
    <t>Shoes_37</t>
  </si>
  <si>
    <t>Shoes_38</t>
  </si>
  <si>
    <t>Shoes_39</t>
  </si>
  <si>
    <t>Shoes_40</t>
  </si>
  <si>
    <t>Shoes_41</t>
  </si>
  <si>
    <t>Shoes_42</t>
  </si>
  <si>
    <t>Shoes_43</t>
  </si>
  <si>
    <t>Shoes_44</t>
  </si>
  <si>
    <t>Shoes_45</t>
  </si>
  <si>
    <t>Icon_Sabatons_36</t>
  </si>
  <si>
    <t>Icon_Sabatons_37</t>
  </si>
  <si>
    <t>Icon_Sabatons_38</t>
  </si>
  <si>
    <t>Icon_Sabatons_39</t>
  </si>
  <si>
    <t>Icon_Sabatons_40</t>
  </si>
  <si>
    <t>Icon_Sabatons_41</t>
  </si>
  <si>
    <t>Icon_Sabatons_42</t>
  </si>
  <si>
    <t>Icon_Sabatons_43</t>
  </si>
  <si>
    <t>Icon_Sabatons_44</t>
  </si>
  <si>
    <t>Icon_Sabatons_45</t>
  </si>
  <si>
    <t>reforge #41</t>
  </si>
  <si>
    <t>reforge #42</t>
  </si>
  <si>
    <t>reforge #43</t>
  </si>
  <si>
    <t>reforge #44</t>
  </si>
  <si>
    <t>reforge #45</t>
  </si>
  <si>
    <t>reforge #46</t>
  </si>
  <si>
    <t>reforge #47</t>
  </si>
  <si>
    <t>reforge #48</t>
  </si>
  <si>
    <t>reforge #49</t>
  </si>
  <si>
    <t>reforge #50</t>
  </si>
  <si>
    <t>reforge #51</t>
  </si>
  <si>
    <t>reforge #52</t>
  </si>
  <si>
    <t>reforge #53</t>
  </si>
  <si>
    <t>reforge #54</t>
  </si>
  <si>
    <t>reforge #55</t>
  </si>
  <si>
    <t>reforge #56</t>
  </si>
  <si>
    <t>reforge #57</t>
  </si>
  <si>
    <t>reforge #58</t>
  </si>
  <si>
    <t>reforge #59</t>
  </si>
  <si>
    <t>reforge #60</t>
  </si>
  <si>
    <t>probs #SR</t>
    <phoneticPr fontId="1" type="noConversion"/>
  </si>
  <si>
    <t>statValue #SR</t>
    <phoneticPr fontId="1" type="noConversion"/>
  </si>
  <si>
    <t>Icon_Bracers_36</t>
    <phoneticPr fontId="1" type="noConversion"/>
  </si>
  <si>
    <t>[EquipmentOptionStatToOwnStatData]</t>
    <phoneticPr fontId="1" type="noConversion"/>
  </si>
  <si>
    <t>changeValue</t>
    <phoneticPr fontId="1" type="noConversion"/>
  </si>
  <si>
    <t>3.7c</t>
    <phoneticPr fontId="1" type="noConversion"/>
  </si>
  <si>
    <t>9.1c</t>
    <phoneticPr fontId="1" type="noConversion"/>
  </si>
  <si>
    <t>17c</t>
    <phoneticPr fontId="1" type="noConversion"/>
  </si>
  <si>
    <t>615b</t>
    <phoneticPr fontId="1" type="noConversion"/>
  </si>
  <si>
    <t>73B</t>
    <phoneticPr fontId="1" type="noConversion"/>
  </si>
  <si>
    <t>78B</t>
    <phoneticPr fontId="1" type="noConversion"/>
  </si>
  <si>
    <t>98B</t>
    <phoneticPr fontId="1" type="noConversion"/>
  </si>
  <si>
    <t>382B</t>
    <phoneticPr fontId="1" type="noConversion"/>
  </si>
  <si>
    <t>478B</t>
    <phoneticPr fontId="1" type="noConversion"/>
  </si>
  <si>
    <t>1.9C</t>
    <phoneticPr fontId="1" type="noConversion"/>
  </si>
  <si>
    <t>2.9C</t>
    <phoneticPr fontId="1" type="noConversion"/>
  </si>
  <si>
    <t>3.9C</t>
    <phoneticPr fontId="1" type="noConversion"/>
  </si>
  <si>
    <t>4.9C</t>
    <phoneticPr fontId="1" type="noConversion"/>
  </si>
  <si>
    <t>7.9C</t>
    <phoneticPr fontId="1" type="noConversion"/>
  </si>
  <si>
    <t>14C</t>
    <phoneticPr fontId="1" type="noConversion"/>
  </si>
  <si>
    <t>28C</t>
    <phoneticPr fontId="1" type="noConversion"/>
  </si>
  <si>
    <t>42C</t>
    <phoneticPr fontId="1" type="noConversion"/>
  </si>
  <si>
    <t>56C</t>
    <phoneticPr fontId="1" type="noConversion"/>
  </si>
  <si>
    <t>113C</t>
    <phoneticPr fontId="1" type="noConversion"/>
  </si>
  <si>
    <t>ss1</t>
    <phoneticPr fontId="1" type="noConversion"/>
  </si>
  <si>
    <t>ss2</t>
    <phoneticPr fontId="1" type="noConversion"/>
  </si>
  <si>
    <t>ss3</t>
    <phoneticPr fontId="1" type="noConversion"/>
  </si>
  <si>
    <t>ss4</t>
    <phoneticPr fontId="1" type="noConversion"/>
  </si>
  <si>
    <t>ss5</t>
    <phoneticPr fontId="1" type="noConversion"/>
  </si>
  <si>
    <t>sss1</t>
    <phoneticPr fontId="1" type="noConversion"/>
  </si>
  <si>
    <t>sss2</t>
    <phoneticPr fontId="1" type="noConversion"/>
  </si>
  <si>
    <t>sss4</t>
    <phoneticPr fontId="1" type="noConversion"/>
  </si>
  <si>
    <t>SSS3</t>
    <phoneticPr fontId="1" type="noConversion"/>
  </si>
  <si>
    <t>sss5</t>
    <phoneticPr fontId="1" type="noConversion"/>
  </si>
  <si>
    <t>sr1</t>
    <phoneticPr fontId="1" type="noConversion"/>
  </si>
  <si>
    <t>Sr2</t>
    <phoneticPr fontId="1" type="noConversion"/>
  </si>
  <si>
    <t>sr3</t>
    <phoneticPr fontId="1" type="noConversion"/>
  </si>
  <si>
    <t>sr4</t>
    <phoneticPr fontId="1" type="noConversion"/>
  </si>
  <si>
    <t>sr5</t>
    <phoneticPr fontId="1" type="noConversion"/>
  </si>
  <si>
    <t>ssr1</t>
    <phoneticPr fontId="1" type="noConversion"/>
  </si>
  <si>
    <t>ssr2</t>
    <phoneticPr fontId="1" type="noConversion"/>
  </si>
  <si>
    <t>ssr3</t>
    <phoneticPr fontId="1" type="noConversion"/>
  </si>
  <si>
    <t>ssr4</t>
    <phoneticPr fontId="1" type="noConversion"/>
  </si>
  <si>
    <t>ssr5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</si>
</sst>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0.0%"/>
    <numFmt numFmtId="177" formatCode="0.0000%"/>
    <numFmt numFmtId="178" formatCode="0.000%"/>
    <numFmt numFmtId="179" formatCode="_-* #,##0.0_-;\-* #,##0.0_-;_-* &quot;-&quot;?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41" fontId="3" fillId="0" borderId="1" xfId="1" applyFont="1" applyBorder="1" applyAlignment="1">
      <alignment vertical="center" wrapText="1"/>
    </xf>
    <xf numFmtId="41" fontId="3" fillId="0" borderId="4" xfId="1" applyFont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9" xfId="0" applyBorder="1">
      <alignment vertical="center"/>
    </xf>
    <xf numFmtId="9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3" fillId="3" borderId="4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176" fontId="0" fillId="0" borderId="1" xfId="0" applyNumberFormat="1" applyFill="1" applyBorder="1">
      <alignment vertical="center"/>
    </xf>
    <xf numFmtId="41" fontId="3" fillId="0" borderId="10" xfId="1" applyFont="1" applyBorder="1" applyAlignment="1">
      <alignment vertical="center" wrapText="1"/>
    </xf>
    <xf numFmtId="41" fontId="3" fillId="0" borderId="0" xfId="1" applyFont="1" applyBorder="1" applyAlignment="1">
      <alignment vertical="center" wrapText="1"/>
    </xf>
    <xf numFmtId="0" fontId="0" fillId="0" borderId="2" xfId="0" applyFill="1" applyBorder="1">
      <alignment vertical="center"/>
    </xf>
    <xf numFmtId="9" fontId="0" fillId="0" borderId="1" xfId="2" applyFont="1" applyBorder="1">
      <alignment vertical="center"/>
    </xf>
    <xf numFmtId="9" fontId="0" fillId="0" borderId="3" xfId="2" applyFont="1" applyBorder="1">
      <alignment vertical="center"/>
    </xf>
    <xf numFmtId="176" fontId="0" fillId="0" borderId="1" xfId="2" applyNumberFormat="1" applyFont="1" applyBorder="1">
      <alignment vertical="center"/>
    </xf>
    <xf numFmtId="177" fontId="0" fillId="0" borderId="3" xfId="2" applyNumberFormat="1" applyFont="1" applyBorder="1">
      <alignment vertical="center"/>
    </xf>
    <xf numFmtId="9" fontId="0" fillId="0" borderId="0" xfId="2" applyFont="1">
      <alignment vertical="center"/>
    </xf>
    <xf numFmtId="0" fontId="3" fillId="3" borderId="3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2" fillId="0" borderId="2" xfId="0" applyFont="1" applyBorder="1">
      <alignment vertical="center"/>
    </xf>
    <xf numFmtId="41" fontId="3" fillId="3" borderId="1" xfId="1" applyFont="1" applyFill="1" applyBorder="1">
      <alignment vertical="center"/>
    </xf>
    <xf numFmtId="41" fontId="0" fillId="0" borderId="1" xfId="1" applyFont="1" applyBorder="1">
      <alignment vertical="center"/>
    </xf>
    <xf numFmtId="41" fontId="0" fillId="0" borderId="3" xfId="1" applyFont="1" applyBorder="1">
      <alignment vertical="center"/>
    </xf>
    <xf numFmtId="41" fontId="3" fillId="3" borderId="4" xfId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41" fontId="0" fillId="0" borderId="0" xfId="0" applyNumberFormat="1">
      <alignment vertical="center"/>
    </xf>
    <xf numFmtId="41" fontId="0" fillId="0" borderId="0" xfId="1" applyFont="1">
      <alignment vertical="center"/>
    </xf>
    <xf numFmtId="10" fontId="0" fillId="0" borderId="9" xfId="0" applyNumberFormat="1" applyBorder="1">
      <alignment vertical="center"/>
    </xf>
    <xf numFmtId="10" fontId="0" fillId="0" borderId="4" xfId="0" applyNumberFormat="1" applyBorder="1">
      <alignment vertical="center"/>
    </xf>
    <xf numFmtId="10" fontId="0" fillId="0" borderId="0" xfId="0" applyNumberFormat="1">
      <alignment vertical="center"/>
    </xf>
    <xf numFmtId="10" fontId="0" fillId="0" borderId="1" xfId="2" applyNumberFormat="1" applyFont="1" applyBorder="1">
      <alignment vertical="center"/>
    </xf>
    <xf numFmtId="10" fontId="0" fillId="0" borderId="4" xfId="2" applyNumberFormat="1" applyFont="1" applyBorder="1">
      <alignment vertical="center"/>
    </xf>
    <xf numFmtId="0" fontId="2" fillId="0" borderId="9" xfId="0" applyFont="1" applyFill="1" applyBorder="1">
      <alignment vertical="center"/>
    </xf>
    <xf numFmtId="0" fontId="0" fillId="0" borderId="5" xfId="0" applyFill="1" applyBorder="1">
      <alignment vertical="center"/>
    </xf>
    <xf numFmtId="0" fontId="2" fillId="0" borderId="2" xfId="0" applyFont="1" applyFill="1" applyBorder="1">
      <alignment vertical="center"/>
    </xf>
    <xf numFmtId="0" fontId="0" fillId="0" borderId="3" xfId="0" applyFill="1" applyBorder="1">
      <alignment vertical="center"/>
    </xf>
    <xf numFmtId="176" fontId="0" fillId="0" borderId="1" xfId="2" applyNumberFormat="1" applyFont="1" applyFill="1" applyBorder="1">
      <alignment vertical="center"/>
    </xf>
    <xf numFmtId="177" fontId="0" fillId="0" borderId="3" xfId="2" applyNumberFormat="1" applyFont="1" applyFill="1" applyBorder="1">
      <alignment vertical="center"/>
    </xf>
    <xf numFmtId="176" fontId="0" fillId="0" borderId="4" xfId="2" applyNumberFormat="1" applyFont="1" applyFill="1" applyBorder="1">
      <alignment vertical="center"/>
    </xf>
    <xf numFmtId="177" fontId="0" fillId="0" borderId="5" xfId="2" applyNumberFormat="1" applyFont="1" applyFill="1" applyBorder="1">
      <alignment vertical="center"/>
    </xf>
    <xf numFmtId="41" fontId="3" fillId="0" borderId="11" xfId="1" applyFont="1" applyBorder="1" applyAlignment="1">
      <alignment vertical="center" wrapText="1"/>
    </xf>
    <xf numFmtId="41" fontId="3" fillId="0" borderId="12" xfId="1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4" xfId="0" applyFill="1" applyBorder="1">
      <alignment vertical="center"/>
    </xf>
    <xf numFmtId="41" fontId="3" fillId="0" borderId="14" xfId="1" applyFont="1" applyBorder="1" applyAlignment="1">
      <alignment vertical="center" wrapText="1"/>
    </xf>
    <xf numFmtId="176" fontId="0" fillId="0" borderId="14" xfId="0" applyNumberFormat="1" applyFill="1" applyBorder="1">
      <alignment vertical="center"/>
    </xf>
    <xf numFmtId="9" fontId="3" fillId="0" borderId="14" xfId="0" applyNumberFormat="1" applyFont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41" fontId="3" fillId="0" borderId="16" xfId="1" applyFont="1" applyBorder="1" applyAlignment="1">
      <alignment vertical="center" wrapText="1"/>
    </xf>
    <xf numFmtId="41" fontId="6" fillId="0" borderId="1" xfId="1" applyFont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8" xfId="0" applyFill="1" applyBorder="1">
      <alignment vertical="center"/>
    </xf>
    <xf numFmtId="41" fontId="3" fillId="0" borderId="8" xfId="1" applyFont="1" applyBorder="1" applyAlignment="1">
      <alignment vertical="center" wrapText="1"/>
    </xf>
    <xf numFmtId="0" fontId="0" fillId="0" borderId="7" xfId="0" applyBorder="1">
      <alignment vertical="center"/>
    </xf>
    <xf numFmtId="10" fontId="0" fillId="0" borderId="1" xfId="0" applyNumberFormat="1" applyFill="1" applyBorder="1">
      <alignment vertical="center"/>
    </xf>
    <xf numFmtId="9" fontId="3" fillId="0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ill="1" applyBorder="1">
      <alignment vertical="center"/>
    </xf>
    <xf numFmtId="10" fontId="0" fillId="0" borderId="8" xfId="0" applyNumberFormat="1" applyFill="1" applyBorder="1">
      <alignment vertical="center"/>
    </xf>
    <xf numFmtId="9" fontId="3" fillId="0" borderId="8" xfId="0" applyNumberFormat="1" applyFont="1" applyFill="1" applyBorder="1" applyAlignment="1">
      <alignment horizontal="center" vertical="center" wrapText="1"/>
    </xf>
    <xf numFmtId="178" fontId="0" fillId="0" borderId="4" xfId="0" applyNumberFormat="1" applyFill="1" applyBorder="1">
      <alignment vertical="center"/>
    </xf>
    <xf numFmtId="9" fontId="3" fillId="0" borderId="4" xfId="0" applyNumberFormat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43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13" xfId="0" applyFill="1" applyBorder="1">
      <alignment vertical="center"/>
    </xf>
    <xf numFmtId="176" fontId="0" fillId="0" borderId="14" xfId="2" applyNumberFormat="1" applyFont="1" applyFill="1" applyBorder="1">
      <alignment vertical="center"/>
    </xf>
    <xf numFmtId="177" fontId="0" fillId="0" borderId="15" xfId="2" applyNumberFormat="1" applyFont="1" applyFill="1" applyBorder="1">
      <alignment vertical="center"/>
    </xf>
    <xf numFmtId="0" fontId="0" fillId="0" borderId="6" xfId="0" applyFill="1" applyBorder="1">
      <alignment vertical="center"/>
    </xf>
    <xf numFmtId="176" fontId="0" fillId="0" borderId="8" xfId="2" applyNumberFormat="1" applyFont="1" applyFill="1" applyBorder="1">
      <alignment vertical="center"/>
    </xf>
    <xf numFmtId="177" fontId="0" fillId="0" borderId="7" xfId="2" applyNumberFormat="1" applyFont="1" applyFill="1" applyBorder="1">
      <alignment vertical="center"/>
    </xf>
    <xf numFmtId="9" fontId="3" fillId="3" borderId="1" xfId="2" applyNumberFormat="1" applyFont="1" applyFill="1" applyBorder="1">
      <alignment vertical="center"/>
    </xf>
    <xf numFmtId="9" fontId="0" fillId="0" borderId="1" xfId="2" applyNumberFormat="1" applyFont="1" applyBorder="1">
      <alignment vertical="center"/>
    </xf>
    <xf numFmtId="9" fontId="0" fillId="0" borderId="1" xfId="0" applyNumberFormat="1" applyBorder="1">
      <alignment vertical="center"/>
    </xf>
    <xf numFmtId="9" fontId="0" fillId="0" borderId="3" xfId="0" applyNumberFormat="1" applyBorder="1">
      <alignment vertical="center"/>
    </xf>
    <xf numFmtId="9" fontId="0" fillId="0" borderId="4" xfId="0" applyNumberFormat="1" applyBorder="1">
      <alignment vertical="center"/>
    </xf>
    <xf numFmtId="9" fontId="0" fillId="0" borderId="5" xfId="0" applyNumberFormat="1" applyBorder="1">
      <alignment vertical="center"/>
    </xf>
    <xf numFmtId="9" fontId="3" fillId="3" borderId="4" xfId="2" applyNumberFormat="1" applyFont="1" applyFill="1" applyBorder="1">
      <alignment vertical="center"/>
    </xf>
    <xf numFmtId="41" fontId="6" fillId="0" borderId="3" xfId="1" applyFont="1" applyBorder="1">
      <alignment vertical="center"/>
    </xf>
    <xf numFmtId="41" fontId="6" fillId="0" borderId="4" xfId="1" applyFont="1" applyBorder="1">
      <alignment vertical="center"/>
    </xf>
    <xf numFmtId="41" fontId="6" fillId="0" borderId="5" xfId="1" applyFont="1" applyBorder="1">
      <alignment vertical="center"/>
    </xf>
    <xf numFmtId="0" fontId="3" fillId="0" borderId="14" xfId="0" applyFont="1" applyBorder="1">
      <alignment vertical="center"/>
    </xf>
    <xf numFmtId="0" fontId="3" fillId="3" borderId="14" xfId="0" applyFont="1" applyFill="1" applyBorder="1">
      <alignment vertical="center"/>
    </xf>
    <xf numFmtId="0" fontId="3" fillId="3" borderId="8" xfId="0" applyFont="1" applyFill="1" applyBorder="1">
      <alignment vertical="center"/>
    </xf>
    <xf numFmtId="41" fontId="0" fillId="0" borderId="4" xfId="1" applyFont="1" applyBorder="1">
      <alignment vertical="center"/>
    </xf>
    <xf numFmtId="41" fontId="0" fillId="0" borderId="5" xfId="1" applyFont="1" applyBorder="1">
      <alignment vertical="center"/>
    </xf>
    <xf numFmtId="41" fontId="0" fillId="0" borderId="1" xfId="1" applyFont="1" applyFill="1" applyBorder="1">
      <alignment vertical="center"/>
    </xf>
    <xf numFmtId="10" fontId="0" fillId="0" borderId="5" xfId="0" applyNumberFormat="1" applyFill="1" applyBorder="1">
      <alignment vertical="center"/>
    </xf>
    <xf numFmtId="9" fontId="0" fillId="0" borderId="5" xfId="2" applyFont="1" applyBorder="1">
      <alignment vertical="center"/>
    </xf>
    <xf numFmtId="176" fontId="0" fillId="0" borderId="14" xfId="2" applyNumberFormat="1" applyFont="1" applyBorder="1">
      <alignment vertical="center"/>
    </xf>
    <xf numFmtId="176" fontId="0" fillId="0" borderId="8" xfId="2" applyNumberFormat="1" applyFont="1" applyBorder="1">
      <alignment vertical="center"/>
    </xf>
    <xf numFmtId="176" fontId="0" fillId="0" borderId="4" xfId="2" applyNumberFormat="1" applyFont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BCEFF35-81FE-45F7-BF8A-9ABE02DBDA22}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D0BB-8601-4386-9EB7-2DBDF13264FB}">
  <dimension ref="A2:R51"/>
  <sheetViews>
    <sheetView tabSelected="1" topLeftCell="A36" zoomScale="85" zoomScaleNormal="85" workbookViewId="0">
      <selection activeCell="J54" sqref="J54"/>
    </sheetView>
  </sheetViews>
  <sheetFormatPr defaultRowHeight="16.5" x14ac:dyDescent="0.3"/>
  <cols>
    <col min="1" max="1" width="11.5" bestFit="1" customWidth="1"/>
    <col min="2" max="2" width="6.625" bestFit="1" customWidth="1"/>
    <col min="3" max="3" width="8.625" bestFit="1" customWidth="1"/>
    <col min="4" max="4" width="6.875" bestFit="1" customWidth="1"/>
    <col min="5" max="5" width="10.25" bestFit="1" customWidth="1"/>
    <col min="6" max="6" width="10.625" bestFit="1" customWidth="1"/>
    <col min="7" max="7" width="23.75" bestFit="1" customWidth="1"/>
    <col min="8" max="8" width="13.375" bestFit="1" customWidth="1"/>
    <col min="9" max="9" width="16.5" bestFit="1" customWidth="1"/>
    <col min="10" max="10" width="25.125" bestFit="1" customWidth="1"/>
    <col min="11" max="11" width="20.125" bestFit="1" customWidth="1"/>
    <col min="12" max="12" width="15.125" bestFit="1" customWidth="1"/>
    <col min="13" max="13" width="10" bestFit="1" customWidth="1"/>
    <col min="14" max="14" width="17.25" bestFit="1" customWidth="1"/>
    <col min="15" max="15" width="14" bestFit="1" customWidth="1"/>
    <col min="16" max="16" width="23.75" bestFit="1" customWidth="1"/>
  </cols>
  <sheetData>
    <row r="2" spans="1:16" ht="17.25" thickBot="1" x14ac:dyDescent="0.35"/>
    <row r="3" spans="1:16" x14ac:dyDescent="0.3">
      <c r="A3" s="113" t="s">
        <v>2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5"/>
      <c r="O3" s="83"/>
    </row>
    <row r="4" spans="1:16" x14ac:dyDescent="0.3">
      <c r="A4" s="3" t="s">
        <v>0</v>
      </c>
      <c r="B4" s="41" t="s">
        <v>1</v>
      </c>
      <c r="C4" s="41" t="s">
        <v>156</v>
      </c>
      <c r="D4" s="41" t="s">
        <v>4</v>
      </c>
      <c r="E4" s="41" t="s">
        <v>164</v>
      </c>
      <c r="F4" s="6" t="s">
        <v>5</v>
      </c>
      <c r="G4" s="41" t="s">
        <v>11</v>
      </c>
      <c r="H4" s="6" t="s">
        <v>84</v>
      </c>
      <c r="I4" s="6" t="s">
        <v>196</v>
      </c>
      <c r="J4" s="6" t="s">
        <v>197</v>
      </c>
      <c r="K4" s="6" t="s">
        <v>198</v>
      </c>
      <c r="L4" s="6" t="s">
        <v>178</v>
      </c>
      <c r="M4" s="6" t="s">
        <v>179</v>
      </c>
      <c r="N4" s="4" t="s">
        <v>202</v>
      </c>
      <c r="O4" s="83"/>
    </row>
    <row r="5" spans="1:16" x14ac:dyDescent="0.3">
      <c r="A5" s="2" t="s">
        <v>3</v>
      </c>
      <c r="B5" s="1"/>
      <c r="C5" s="1" t="s">
        <v>157</v>
      </c>
      <c r="D5" s="1" t="s">
        <v>165</v>
      </c>
      <c r="E5" s="1" t="s">
        <v>173</v>
      </c>
      <c r="F5" s="1" t="s">
        <v>81</v>
      </c>
      <c r="G5" s="8">
        <f t="shared" ref="G5:G23" si="0">P5*0.125</f>
        <v>12.5</v>
      </c>
      <c r="H5" s="16">
        <v>2.5000000000000001E-2</v>
      </c>
      <c r="I5" s="12" t="s">
        <v>345</v>
      </c>
      <c r="J5" s="14"/>
      <c r="K5" s="14"/>
      <c r="L5" s="1">
        <v>5</v>
      </c>
      <c r="M5" s="1">
        <v>100</v>
      </c>
      <c r="N5" s="17" t="s">
        <v>270</v>
      </c>
      <c r="O5" s="27">
        <v>100</v>
      </c>
      <c r="P5" s="58">
        <v>100</v>
      </c>
    </row>
    <row r="6" spans="1:16" x14ac:dyDescent="0.3">
      <c r="A6" s="2" t="s">
        <v>6</v>
      </c>
      <c r="B6" s="1"/>
      <c r="C6" s="1" t="s">
        <v>157</v>
      </c>
      <c r="D6" s="1" t="s">
        <v>165</v>
      </c>
      <c r="E6" s="1" t="s">
        <v>174</v>
      </c>
      <c r="F6" s="1" t="s">
        <v>81</v>
      </c>
      <c r="G6" s="8">
        <f t="shared" si="0"/>
        <v>18.75</v>
      </c>
      <c r="H6" s="16">
        <v>2.5000000000000001E-2</v>
      </c>
      <c r="I6" s="12" t="s">
        <v>345</v>
      </c>
      <c r="J6" s="14"/>
      <c r="K6" s="14"/>
      <c r="L6" s="1">
        <v>5</v>
      </c>
      <c r="M6" s="1">
        <v>100</v>
      </c>
      <c r="N6" s="17" t="s">
        <v>271</v>
      </c>
      <c r="O6" s="27">
        <v>150</v>
      </c>
      <c r="P6" s="58">
        <v>150</v>
      </c>
    </row>
    <row r="7" spans="1:16" x14ac:dyDescent="0.3">
      <c r="A7" s="2" t="s">
        <v>7</v>
      </c>
      <c r="B7" s="1"/>
      <c r="C7" s="1" t="s">
        <v>157</v>
      </c>
      <c r="D7" s="1" t="s">
        <v>165</v>
      </c>
      <c r="E7" s="1" t="s">
        <v>175</v>
      </c>
      <c r="F7" s="1" t="s">
        <v>81</v>
      </c>
      <c r="G7" s="8">
        <f t="shared" si="0"/>
        <v>40</v>
      </c>
      <c r="H7" s="16">
        <v>2.5000000000000001E-2</v>
      </c>
      <c r="I7" s="12" t="s">
        <v>345</v>
      </c>
      <c r="J7" s="14"/>
      <c r="K7" s="14"/>
      <c r="L7" s="1">
        <v>5</v>
      </c>
      <c r="M7" s="1">
        <v>100</v>
      </c>
      <c r="N7" s="17" t="s">
        <v>272</v>
      </c>
      <c r="O7" s="27">
        <v>320</v>
      </c>
      <c r="P7" s="58">
        <v>320</v>
      </c>
    </row>
    <row r="8" spans="1:16" x14ac:dyDescent="0.3">
      <c r="A8" s="2" t="s">
        <v>8</v>
      </c>
      <c r="B8" s="1"/>
      <c r="C8" s="1" t="s">
        <v>157</v>
      </c>
      <c r="D8" s="1" t="s">
        <v>165</v>
      </c>
      <c r="E8" s="1" t="s">
        <v>176</v>
      </c>
      <c r="F8" s="1" t="s">
        <v>81</v>
      </c>
      <c r="G8" s="8">
        <f t="shared" si="0"/>
        <v>60</v>
      </c>
      <c r="H8" s="16">
        <v>2.5000000000000001E-2</v>
      </c>
      <c r="I8" s="12" t="s">
        <v>345</v>
      </c>
      <c r="J8" s="14"/>
      <c r="K8" s="14"/>
      <c r="L8" s="1">
        <v>5</v>
      </c>
      <c r="M8" s="1">
        <v>100</v>
      </c>
      <c r="N8" s="17" t="s">
        <v>273</v>
      </c>
      <c r="O8" s="27">
        <v>480</v>
      </c>
      <c r="P8" s="58">
        <v>480</v>
      </c>
    </row>
    <row r="9" spans="1:16" x14ac:dyDescent="0.3">
      <c r="A9" s="2" t="s">
        <v>9</v>
      </c>
      <c r="B9" s="10"/>
      <c r="C9" s="1" t="s">
        <v>157</v>
      </c>
      <c r="D9" s="1" t="s">
        <v>165</v>
      </c>
      <c r="E9" s="1" t="s">
        <v>177</v>
      </c>
      <c r="F9" s="1" t="s">
        <v>81</v>
      </c>
      <c r="G9" s="8">
        <f t="shared" si="0"/>
        <v>75</v>
      </c>
      <c r="H9" s="16">
        <v>2.5000000000000001E-2</v>
      </c>
      <c r="I9" s="12" t="s">
        <v>345</v>
      </c>
      <c r="J9" s="14"/>
      <c r="K9" s="14"/>
      <c r="L9" s="1">
        <v>5</v>
      </c>
      <c r="M9" s="1">
        <v>100</v>
      </c>
      <c r="N9" s="17" t="s">
        <v>274</v>
      </c>
      <c r="O9" s="27">
        <v>600</v>
      </c>
      <c r="P9" s="58">
        <v>600</v>
      </c>
    </row>
    <row r="10" spans="1:16" x14ac:dyDescent="0.3">
      <c r="A10" s="2" t="s">
        <v>10</v>
      </c>
      <c r="B10" s="1"/>
      <c r="C10" s="1" t="s">
        <v>157</v>
      </c>
      <c r="D10" s="10" t="s">
        <v>166</v>
      </c>
      <c r="E10" s="1" t="s">
        <v>172</v>
      </c>
      <c r="F10" s="1" t="s">
        <v>81</v>
      </c>
      <c r="G10" s="8">
        <f t="shared" si="0"/>
        <v>125</v>
      </c>
      <c r="H10" s="25">
        <v>0.02</v>
      </c>
      <c r="I10" s="12" t="s">
        <v>345</v>
      </c>
      <c r="J10" s="14"/>
      <c r="K10" s="14"/>
      <c r="L10" s="1">
        <v>5</v>
      </c>
      <c r="M10" s="1">
        <v>150</v>
      </c>
      <c r="N10" s="17" t="s">
        <v>275</v>
      </c>
      <c r="O10" s="27">
        <v>1000</v>
      </c>
      <c r="P10" s="58">
        <v>1000</v>
      </c>
    </row>
    <row r="11" spans="1:16" x14ac:dyDescent="0.3">
      <c r="A11" s="2" t="s">
        <v>12</v>
      </c>
      <c r="B11" s="1"/>
      <c r="C11" s="1" t="s">
        <v>157</v>
      </c>
      <c r="D11" s="10" t="s">
        <v>166</v>
      </c>
      <c r="E11" s="1" t="s">
        <v>174</v>
      </c>
      <c r="F11" s="1" t="s">
        <v>81</v>
      </c>
      <c r="G11" s="8">
        <f t="shared" si="0"/>
        <v>225</v>
      </c>
      <c r="H11" s="25">
        <v>0.02</v>
      </c>
      <c r="I11" s="12" t="s">
        <v>345</v>
      </c>
      <c r="J11" s="14"/>
      <c r="K11" s="14"/>
      <c r="L11" s="1">
        <v>5</v>
      </c>
      <c r="M11" s="1">
        <v>150</v>
      </c>
      <c r="N11" s="17" t="s">
        <v>276</v>
      </c>
      <c r="O11" s="27">
        <v>1800</v>
      </c>
      <c r="P11" s="58">
        <v>1800</v>
      </c>
    </row>
    <row r="12" spans="1:16" x14ac:dyDescent="0.3">
      <c r="A12" s="2" t="s">
        <v>13</v>
      </c>
      <c r="B12" s="1"/>
      <c r="C12" s="1" t="s">
        <v>157</v>
      </c>
      <c r="D12" s="10" t="s">
        <v>166</v>
      </c>
      <c r="E12" s="1" t="s">
        <v>175</v>
      </c>
      <c r="F12" s="1" t="s">
        <v>81</v>
      </c>
      <c r="G12" s="8">
        <f t="shared" si="0"/>
        <v>275</v>
      </c>
      <c r="H12" s="25">
        <v>0.02</v>
      </c>
      <c r="I12" s="12" t="s">
        <v>345</v>
      </c>
      <c r="J12" s="14"/>
      <c r="K12" s="14"/>
      <c r="L12" s="1">
        <v>5</v>
      </c>
      <c r="M12" s="1">
        <v>150</v>
      </c>
      <c r="N12" s="17" t="s">
        <v>277</v>
      </c>
      <c r="O12" s="27">
        <v>2200</v>
      </c>
      <c r="P12" s="58">
        <v>2200</v>
      </c>
    </row>
    <row r="13" spans="1:16" x14ac:dyDescent="0.3">
      <c r="A13" s="2" t="s">
        <v>14</v>
      </c>
      <c r="B13" s="1"/>
      <c r="C13" s="1" t="s">
        <v>157</v>
      </c>
      <c r="D13" s="10" t="s">
        <v>166</v>
      </c>
      <c r="E13" s="1" t="s">
        <v>176</v>
      </c>
      <c r="F13" s="1" t="s">
        <v>81</v>
      </c>
      <c r="G13" s="8">
        <f t="shared" si="0"/>
        <v>350</v>
      </c>
      <c r="H13" s="25">
        <v>0.02</v>
      </c>
      <c r="I13" s="12" t="s">
        <v>345</v>
      </c>
      <c r="J13" s="14"/>
      <c r="K13" s="14"/>
      <c r="L13" s="1">
        <v>5</v>
      </c>
      <c r="M13" s="1">
        <v>150</v>
      </c>
      <c r="N13" s="17" t="s">
        <v>278</v>
      </c>
      <c r="O13" s="27">
        <v>2800</v>
      </c>
      <c r="P13" s="58">
        <v>2800</v>
      </c>
    </row>
    <row r="14" spans="1:16" x14ac:dyDescent="0.3">
      <c r="A14" s="2" t="s">
        <v>15</v>
      </c>
      <c r="B14" s="1"/>
      <c r="C14" s="1" t="s">
        <v>157</v>
      </c>
      <c r="D14" s="10" t="s">
        <v>166</v>
      </c>
      <c r="E14" s="1" t="s">
        <v>177</v>
      </c>
      <c r="F14" s="1" t="s">
        <v>81</v>
      </c>
      <c r="G14" s="8">
        <f t="shared" si="0"/>
        <v>400</v>
      </c>
      <c r="H14" s="25">
        <v>0.02</v>
      </c>
      <c r="I14" s="12" t="s">
        <v>345</v>
      </c>
      <c r="J14" s="14"/>
      <c r="K14" s="14"/>
      <c r="L14" s="1">
        <v>5</v>
      </c>
      <c r="M14" s="1">
        <v>150</v>
      </c>
      <c r="N14" s="17" t="s">
        <v>279</v>
      </c>
      <c r="O14" s="27">
        <v>3200</v>
      </c>
      <c r="P14" s="58">
        <v>3200</v>
      </c>
    </row>
    <row r="15" spans="1:16" x14ac:dyDescent="0.3">
      <c r="A15" s="2" t="s">
        <v>16</v>
      </c>
      <c r="B15" s="1"/>
      <c r="C15" s="1" t="s">
        <v>157</v>
      </c>
      <c r="D15" s="10" t="s">
        <v>167</v>
      </c>
      <c r="E15" s="1" t="s">
        <v>172</v>
      </c>
      <c r="F15" s="1" t="s">
        <v>81</v>
      </c>
      <c r="G15" s="8">
        <f t="shared" si="0"/>
        <v>1250</v>
      </c>
      <c r="H15" s="25">
        <v>0.01</v>
      </c>
      <c r="I15" s="12" t="s">
        <v>345</v>
      </c>
      <c r="J15" s="14"/>
      <c r="K15" s="14"/>
      <c r="L15" s="1">
        <v>5</v>
      </c>
      <c r="M15" s="1">
        <v>200</v>
      </c>
      <c r="N15" s="17" t="s">
        <v>280</v>
      </c>
      <c r="O15" s="27">
        <v>10000</v>
      </c>
      <c r="P15" s="58">
        <v>10000</v>
      </c>
    </row>
    <row r="16" spans="1:16" x14ac:dyDescent="0.3">
      <c r="A16" s="2" t="s">
        <v>17</v>
      </c>
      <c r="B16" s="1"/>
      <c r="C16" s="1" t="s">
        <v>157</v>
      </c>
      <c r="D16" s="10" t="s">
        <v>167</v>
      </c>
      <c r="E16" s="1" t="s">
        <v>174</v>
      </c>
      <c r="F16" s="1" t="s">
        <v>81</v>
      </c>
      <c r="G16" s="8">
        <f t="shared" si="0"/>
        <v>2250</v>
      </c>
      <c r="H16" s="25">
        <v>0.01</v>
      </c>
      <c r="I16" s="12" t="s">
        <v>345</v>
      </c>
      <c r="J16" s="14"/>
      <c r="K16" s="14"/>
      <c r="L16" s="1">
        <v>5</v>
      </c>
      <c r="M16" s="1">
        <v>200</v>
      </c>
      <c r="N16" s="17" t="s">
        <v>281</v>
      </c>
      <c r="O16" s="27">
        <v>18000</v>
      </c>
      <c r="P16" s="58">
        <v>18000</v>
      </c>
    </row>
    <row r="17" spans="1:16" x14ac:dyDescent="0.3">
      <c r="A17" s="2" t="s">
        <v>18</v>
      </c>
      <c r="B17" s="1"/>
      <c r="C17" s="1" t="s">
        <v>157</v>
      </c>
      <c r="D17" s="10" t="s">
        <v>167</v>
      </c>
      <c r="E17" s="1" t="s">
        <v>175</v>
      </c>
      <c r="F17" s="1" t="s">
        <v>81</v>
      </c>
      <c r="G17" s="8">
        <f t="shared" si="0"/>
        <v>4500</v>
      </c>
      <c r="H17" s="25">
        <v>0.01</v>
      </c>
      <c r="I17" s="12" t="s">
        <v>345</v>
      </c>
      <c r="J17" s="14"/>
      <c r="K17" s="14"/>
      <c r="L17" s="1">
        <v>5</v>
      </c>
      <c r="M17" s="1">
        <v>200</v>
      </c>
      <c r="N17" s="17" t="s">
        <v>282</v>
      </c>
      <c r="O17" s="27">
        <f t="shared" ref="O17:P17" si="1">O16*2</f>
        <v>36000</v>
      </c>
      <c r="P17" s="58">
        <f t="shared" si="1"/>
        <v>36000</v>
      </c>
    </row>
    <row r="18" spans="1:16" x14ac:dyDescent="0.3">
      <c r="A18" s="2" t="s">
        <v>19</v>
      </c>
      <c r="B18" s="1"/>
      <c r="C18" s="1" t="s">
        <v>157</v>
      </c>
      <c r="D18" s="10" t="s">
        <v>167</v>
      </c>
      <c r="E18" s="1" t="s">
        <v>176</v>
      </c>
      <c r="F18" s="1" t="s">
        <v>81</v>
      </c>
      <c r="G18" s="8">
        <f t="shared" si="0"/>
        <v>7250</v>
      </c>
      <c r="H18" s="25">
        <v>0.01</v>
      </c>
      <c r="I18" s="12" t="s">
        <v>345</v>
      </c>
      <c r="J18" s="14"/>
      <c r="K18" s="14"/>
      <c r="L18" s="1">
        <v>5</v>
      </c>
      <c r="M18" s="1">
        <v>200</v>
      </c>
      <c r="N18" s="17" t="s">
        <v>283</v>
      </c>
      <c r="O18" s="27">
        <v>58000</v>
      </c>
      <c r="P18" s="58">
        <v>58000</v>
      </c>
    </row>
    <row r="19" spans="1:16" x14ac:dyDescent="0.3">
      <c r="A19" s="2" t="s">
        <v>20</v>
      </c>
      <c r="B19" s="1"/>
      <c r="C19" s="1" t="s">
        <v>157</v>
      </c>
      <c r="D19" s="10" t="s">
        <v>167</v>
      </c>
      <c r="E19" s="1" t="s">
        <v>177</v>
      </c>
      <c r="F19" s="1" t="s">
        <v>81</v>
      </c>
      <c r="G19" s="8">
        <f t="shared" si="0"/>
        <v>8750</v>
      </c>
      <c r="H19" s="25">
        <v>0.01</v>
      </c>
      <c r="I19" s="12" t="s">
        <v>345</v>
      </c>
      <c r="J19" s="14"/>
      <c r="K19" s="14"/>
      <c r="L19" s="1">
        <v>5</v>
      </c>
      <c r="M19" s="1">
        <v>200</v>
      </c>
      <c r="N19" s="17" t="s">
        <v>284</v>
      </c>
      <c r="O19" s="27">
        <v>70000</v>
      </c>
      <c r="P19" s="58">
        <v>70000</v>
      </c>
    </row>
    <row r="20" spans="1:16" x14ac:dyDescent="0.3">
      <c r="A20" s="2" t="s">
        <v>21</v>
      </c>
      <c r="B20" s="1"/>
      <c r="C20" s="1" t="s">
        <v>157</v>
      </c>
      <c r="D20" s="10" t="s">
        <v>168</v>
      </c>
      <c r="E20" s="1" t="s">
        <v>172</v>
      </c>
      <c r="F20" s="1" t="s">
        <v>81</v>
      </c>
      <c r="G20" s="8">
        <f t="shared" si="0"/>
        <v>12500</v>
      </c>
      <c r="H20" s="25">
        <v>5.0000000000000001E-3</v>
      </c>
      <c r="I20" s="12" t="s">
        <v>345</v>
      </c>
      <c r="J20" s="13" t="s">
        <v>193</v>
      </c>
      <c r="K20" s="14"/>
      <c r="L20" s="1">
        <v>5</v>
      </c>
      <c r="M20" s="1">
        <v>250</v>
      </c>
      <c r="N20" s="17" t="s">
        <v>285</v>
      </c>
      <c r="O20" s="27">
        <v>100000</v>
      </c>
      <c r="P20" s="58">
        <v>100000</v>
      </c>
    </row>
    <row r="21" spans="1:16" x14ac:dyDescent="0.3">
      <c r="A21" s="2" t="s">
        <v>22</v>
      </c>
      <c r="B21" s="1"/>
      <c r="C21" s="1" t="s">
        <v>157</v>
      </c>
      <c r="D21" s="10" t="s">
        <v>168</v>
      </c>
      <c r="E21" s="1" t="s">
        <v>174</v>
      </c>
      <c r="F21" s="1" t="s">
        <v>81</v>
      </c>
      <c r="G21" s="8">
        <f t="shared" si="0"/>
        <v>25000</v>
      </c>
      <c r="H21" s="25">
        <v>5.0000000000000001E-3</v>
      </c>
      <c r="I21" s="12" t="s">
        <v>345</v>
      </c>
      <c r="J21" s="13" t="s">
        <v>193</v>
      </c>
      <c r="K21" s="14"/>
      <c r="L21" s="1">
        <v>5</v>
      </c>
      <c r="M21" s="1">
        <v>250</v>
      </c>
      <c r="N21" s="17" t="s">
        <v>286</v>
      </c>
      <c r="O21" s="27">
        <f>O20*2</f>
        <v>200000</v>
      </c>
      <c r="P21" s="58">
        <f>P20*2</f>
        <v>200000</v>
      </c>
    </row>
    <row r="22" spans="1:16" x14ac:dyDescent="0.3">
      <c r="A22" s="2" t="s">
        <v>23</v>
      </c>
      <c r="B22" s="1"/>
      <c r="C22" s="1" t="s">
        <v>157</v>
      </c>
      <c r="D22" s="10" t="s">
        <v>168</v>
      </c>
      <c r="E22" s="1" t="s">
        <v>175</v>
      </c>
      <c r="F22" s="1" t="s">
        <v>81</v>
      </c>
      <c r="G22" s="8">
        <f t="shared" si="0"/>
        <v>50000</v>
      </c>
      <c r="H22" s="25">
        <v>5.0000000000000001E-3</v>
      </c>
      <c r="I22" s="12" t="s">
        <v>345</v>
      </c>
      <c r="J22" s="13" t="s">
        <v>193</v>
      </c>
      <c r="K22" s="14"/>
      <c r="L22" s="1">
        <v>5</v>
      </c>
      <c r="M22" s="1">
        <v>250</v>
      </c>
      <c r="N22" s="17" t="s">
        <v>287</v>
      </c>
      <c r="O22" s="27">
        <f t="shared" ref="O22:P23" si="2">O21*2</f>
        <v>400000</v>
      </c>
      <c r="P22" s="58">
        <f t="shared" si="2"/>
        <v>400000</v>
      </c>
    </row>
    <row r="23" spans="1:16" x14ac:dyDescent="0.3">
      <c r="A23" s="2" t="s">
        <v>24</v>
      </c>
      <c r="B23" s="1"/>
      <c r="C23" s="1" t="s">
        <v>157</v>
      </c>
      <c r="D23" s="10" t="s">
        <v>168</v>
      </c>
      <c r="E23" s="1" t="s">
        <v>176</v>
      </c>
      <c r="F23" s="1" t="s">
        <v>81</v>
      </c>
      <c r="G23" s="8">
        <f t="shared" si="0"/>
        <v>100000</v>
      </c>
      <c r="H23" s="25">
        <v>5.0000000000000001E-3</v>
      </c>
      <c r="I23" s="12" t="s">
        <v>345</v>
      </c>
      <c r="J23" s="13" t="s">
        <v>193</v>
      </c>
      <c r="K23" s="14"/>
      <c r="L23" s="1">
        <v>5</v>
      </c>
      <c r="M23" s="1">
        <v>250</v>
      </c>
      <c r="N23" s="17" t="s">
        <v>288</v>
      </c>
      <c r="O23" s="27">
        <f t="shared" si="2"/>
        <v>800000</v>
      </c>
      <c r="P23" s="58">
        <f t="shared" si="2"/>
        <v>800000</v>
      </c>
    </row>
    <row r="24" spans="1:16" x14ac:dyDescent="0.3">
      <c r="A24" s="2" t="s">
        <v>25</v>
      </c>
      <c r="B24" s="1"/>
      <c r="C24" s="1" t="s">
        <v>157</v>
      </c>
      <c r="D24" s="10" t="s">
        <v>168</v>
      </c>
      <c r="E24" s="1" t="s">
        <v>177</v>
      </c>
      <c r="F24" s="1" t="s">
        <v>81</v>
      </c>
      <c r="G24" s="8">
        <f>P24*0.25</f>
        <v>250000</v>
      </c>
      <c r="H24" s="25">
        <v>5.0000000000000001E-3</v>
      </c>
      <c r="I24" s="12" t="s">
        <v>345</v>
      </c>
      <c r="J24" s="13" t="s">
        <v>193</v>
      </c>
      <c r="K24" s="14"/>
      <c r="L24" s="1">
        <v>5</v>
      </c>
      <c r="M24" s="1">
        <v>250</v>
      </c>
      <c r="N24" s="17" t="s">
        <v>289</v>
      </c>
      <c r="O24" s="27">
        <v>1000000</v>
      </c>
      <c r="P24" s="58">
        <v>1000000</v>
      </c>
    </row>
    <row r="25" spans="1:16" x14ac:dyDescent="0.3">
      <c r="A25" s="2" t="s">
        <v>26</v>
      </c>
      <c r="B25" s="1"/>
      <c r="C25" s="1" t="s">
        <v>157</v>
      </c>
      <c r="D25" s="10" t="s">
        <v>169</v>
      </c>
      <c r="E25" s="1" t="s">
        <v>172</v>
      </c>
      <c r="F25" s="1" t="s">
        <v>81</v>
      </c>
      <c r="G25" s="8">
        <f>P25*1</f>
        <v>2000000</v>
      </c>
      <c r="H25" s="25">
        <v>4.0000000000000001E-3</v>
      </c>
      <c r="I25" s="12" t="s">
        <v>345</v>
      </c>
      <c r="J25" s="13" t="s">
        <v>193</v>
      </c>
      <c r="K25" s="14"/>
      <c r="L25" s="1">
        <v>5</v>
      </c>
      <c r="M25" s="1">
        <v>300</v>
      </c>
      <c r="N25" s="17" t="s">
        <v>290</v>
      </c>
      <c r="O25" s="27">
        <v>2000000</v>
      </c>
      <c r="P25" s="58">
        <v>2000000</v>
      </c>
    </row>
    <row r="26" spans="1:16" x14ac:dyDescent="0.3">
      <c r="A26" s="2" t="s">
        <v>27</v>
      </c>
      <c r="B26" s="1"/>
      <c r="C26" s="1" t="s">
        <v>157</v>
      </c>
      <c r="D26" s="10" t="s">
        <v>169</v>
      </c>
      <c r="E26" s="1" t="s">
        <v>174</v>
      </c>
      <c r="F26" s="1" t="s">
        <v>81</v>
      </c>
      <c r="G26" s="8">
        <f>P26*1</f>
        <v>4000000</v>
      </c>
      <c r="H26" s="25">
        <v>4.0000000000000001E-3</v>
      </c>
      <c r="I26" s="12" t="s">
        <v>345</v>
      </c>
      <c r="J26" s="13" t="s">
        <v>193</v>
      </c>
      <c r="K26" s="14"/>
      <c r="L26" s="1">
        <v>5</v>
      </c>
      <c r="M26" s="1">
        <v>300</v>
      </c>
      <c r="N26" s="17" t="s">
        <v>291</v>
      </c>
      <c r="O26" s="27">
        <f>O25*2</f>
        <v>4000000</v>
      </c>
      <c r="P26" s="58">
        <f>P25*2</f>
        <v>4000000</v>
      </c>
    </row>
    <row r="27" spans="1:16" x14ac:dyDescent="0.3">
      <c r="A27" s="2" t="s">
        <v>28</v>
      </c>
      <c r="B27" s="1"/>
      <c r="C27" s="1" t="s">
        <v>157</v>
      </c>
      <c r="D27" s="10" t="s">
        <v>169</v>
      </c>
      <c r="E27" s="1" t="s">
        <v>175</v>
      </c>
      <c r="F27" s="1" t="s">
        <v>81</v>
      </c>
      <c r="G27" s="8">
        <f>P27*1</f>
        <v>8000000</v>
      </c>
      <c r="H27" s="25">
        <v>4.0000000000000001E-3</v>
      </c>
      <c r="I27" s="12" t="s">
        <v>345</v>
      </c>
      <c r="J27" s="13" t="s">
        <v>193</v>
      </c>
      <c r="K27" s="14"/>
      <c r="L27" s="1">
        <v>5</v>
      </c>
      <c r="M27" s="1">
        <v>300</v>
      </c>
      <c r="N27" s="17" t="s">
        <v>292</v>
      </c>
      <c r="O27" s="27">
        <f t="shared" ref="O27:P29" si="3">O26*2</f>
        <v>8000000</v>
      </c>
      <c r="P27" s="58">
        <f t="shared" si="3"/>
        <v>8000000</v>
      </c>
    </row>
    <row r="28" spans="1:16" x14ac:dyDescent="0.3">
      <c r="A28" s="2" t="s">
        <v>29</v>
      </c>
      <c r="B28" s="1"/>
      <c r="C28" s="1" t="s">
        <v>157</v>
      </c>
      <c r="D28" s="10" t="s">
        <v>169</v>
      </c>
      <c r="E28" s="1" t="s">
        <v>176</v>
      </c>
      <c r="F28" s="1" t="s">
        <v>81</v>
      </c>
      <c r="G28" s="8">
        <f>P28*1</f>
        <v>16000000</v>
      </c>
      <c r="H28" s="25">
        <v>4.0000000000000001E-3</v>
      </c>
      <c r="I28" s="12" t="s">
        <v>345</v>
      </c>
      <c r="J28" s="13" t="s">
        <v>193</v>
      </c>
      <c r="K28" s="14"/>
      <c r="L28" s="1">
        <v>5</v>
      </c>
      <c r="M28" s="1">
        <v>300</v>
      </c>
      <c r="N28" s="17" t="s">
        <v>293</v>
      </c>
      <c r="O28" s="27">
        <f t="shared" si="3"/>
        <v>16000000</v>
      </c>
      <c r="P28" s="58">
        <f t="shared" si="3"/>
        <v>16000000</v>
      </c>
    </row>
    <row r="29" spans="1:16" x14ac:dyDescent="0.3">
      <c r="A29" s="2" t="s">
        <v>30</v>
      </c>
      <c r="B29" s="1"/>
      <c r="C29" s="1" t="s">
        <v>157</v>
      </c>
      <c r="D29" s="10" t="s">
        <v>169</v>
      </c>
      <c r="E29" s="1" t="s">
        <v>177</v>
      </c>
      <c r="F29" s="1" t="s">
        <v>81</v>
      </c>
      <c r="G29" s="8">
        <f>P29*1</f>
        <v>32000000</v>
      </c>
      <c r="H29" s="25">
        <v>4.0000000000000001E-3</v>
      </c>
      <c r="I29" s="12" t="s">
        <v>345</v>
      </c>
      <c r="J29" s="13" t="s">
        <v>193</v>
      </c>
      <c r="K29" s="14"/>
      <c r="L29" s="1">
        <v>5</v>
      </c>
      <c r="M29" s="1">
        <v>300</v>
      </c>
      <c r="N29" s="17" t="s">
        <v>294</v>
      </c>
      <c r="O29" s="27">
        <f t="shared" si="3"/>
        <v>32000000</v>
      </c>
      <c r="P29" s="58">
        <f t="shared" si="3"/>
        <v>32000000</v>
      </c>
    </row>
    <row r="30" spans="1:16" x14ac:dyDescent="0.3">
      <c r="A30" s="2" t="s">
        <v>31</v>
      </c>
      <c r="B30" s="1"/>
      <c r="C30" s="1" t="s">
        <v>157</v>
      </c>
      <c r="D30" s="10" t="s">
        <v>170</v>
      </c>
      <c r="E30" s="1" t="s">
        <v>172</v>
      </c>
      <c r="F30" s="1" t="s">
        <v>81</v>
      </c>
      <c r="G30" s="8">
        <v>64000000</v>
      </c>
      <c r="H30" s="25">
        <v>2E-3</v>
      </c>
      <c r="I30" s="12" t="s">
        <v>343</v>
      </c>
      <c r="J30" s="13" t="s">
        <v>193</v>
      </c>
      <c r="K30" s="13" t="s">
        <v>194</v>
      </c>
      <c r="L30" s="1">
        <v>5</v>
      </c>
      <c r="M30" s="1">
        <v>350</v>
      </c>
      <c r="N30" s="17" t="s">
        <v>295</v>
      </c>
      <c r="O30" s="27">
        <v>50000000</v>
      </c>
      <c r="P30" s="58">
        <f>P29*4</f>
        <v>128000000</v>
      </c>
    </row>
    <row r="31" spans="1:16" x14ac:dyDescent="0.3">
      <c r="A31" s="2" t="s">
        <v>32</v>
      </c>
      <c r="B31" s="1"/>
      <c r="C31" s="1" t="s">
        <v>157</v>
      </c>
      <c r="D31" s="10" t="s">
        <v>170</v>
      </c>
      <c r="E31" s="1" t="s">
        <v>174</v>
      </c>
      <c r="F31" s="1" t="s">
        <v>81</v>
      </c>
      <c r="G31" s="8">
        <f t="shared" ref="G31:G39" si="4">P31*1</f>
        <v>256000000</v>
      </c>
      <c r="H31" s="25">
        <v>2E-3</v>
      </c>
      <c r="I31" s="12" t="s">
        <v>343</v>
      </c>
      <c r="J31" s="13" t="s">
        <v>193</v>
      </c>
      <c r="K31" s="13" t="s">
        <v>194</v>
      </c>
      <c r="L31" s="1">
        <v>5</v>
      </c>
      <c r="M31" s="1">
        <v>350</v>
      </c>
      <c r="N31" s="17" t="s">
        <v>296</v>
      </c>
      <c r="O31" s="27">
        <v>80000000</v>
      </c>
      <c r="P31" s="58">
        <f>P30*2</f>
        <v>256000000</v>
      </c>
    </row>
    <row r="32" spans="1:16" x14ac:dyDescent="0.3">
      <c r="A32" s="2" t="s">
        <v>33</v>
      </c>
      <c r="B32" s="1"/>
      <c r="C32" s="1" t="s">
        <v>157</v>
      </c>
      <c r="D32" s="10" t="s">
        <v>170</v>
      </c>
      <c r="E32" s="1" t="s">
        <v>175</v>
      </c>
      <c r="F32" s="1" t="s">
        <v>81</v>
      </c>
      <c r="G32" s="8">
        <f t="shared" si="4"/>
        <v>512000000</v>
      </c>
      <c r="H32" s="25">
        <v>2E-3</v>
      </c>
      <c r="I32" s="12" t="s">
        <v>343</v>
      </c>
      <c r="J32" s="13" t="s">
        <v>193</v>
      </c>
      <c r="K32" s="13" t="s">
        <v>194</v>
      </c>
      <c r="L32" s="1">
        <v>5</v>
      </c>
      <c r="M32" s="1">
        <v>350</v>
      </c>
      <c r="N32" s="17" t="s">
        <v>297</v>
      </c>
      <c r="O32" s="27">
        <v>140000000</v>
      </c>
      <c r="P32" s="58">
        <f t="shared" ref="P32:P34" si="5">P31*2</f>
        <v>512000000</v>
      </c>
    </row>
    <row r="33" spans="1:18" x14ac:dyDescent="0.3">
      <c r="A33" s="2" t="s">
        <v>34</v>
      </c>
      <c r="B33" s="1"/>
      <c r="C33" s="1" t="s">
        <v>157</v>
      </c>
      <c r="D33" s="10" t="s">
        <v>170</v>
      </c>
      <c r="E33" s="1" t="s">
        <v>176</v>
      </c>
      <c r="F33" s="1" t="s">
        <v>81</v>
      </c>
      <c r="G33" s="8">
        <f t="shared" si="4"/>
        <v>1024000000</v>
      </c>
      <c r="H33" s="25">
        <v>2E-3</v>
      </c>
      <c r="I33" s="12" t="s">
        <v>343</v>
      </c>
      <c r="J33" s="13" t="s">
        <v>193</v>
      </c>
      <c r="K33" s="13" t="s">
        <v>194</v>
      </c>
      <c r="L33" s="1">
        <v>5</v>
      </c>
      <c r="M33" s="1">
        <v>350</v>
      </c>
      <c r="N33" s="17" t="s">
        <v>298</v>
      </c>
      <c r="O33" s="27">
        <f t="shared" ref="O33" si="6">O32*2</f>
        <v>280000000</v>
      </c>
      <c r="P33" s="58">
        <f t="shared" si="5"/>
        <v>1024000000</v>
      </c>
    </row>
    <row r="34" spans="1:18" x14ac:dyDescent="0.3">
      <c r="A34" s="2" t="s">
        <v>35</v>
      </c>
      <c r="B34" s="1"/>
      <c r="C34" s="1" t="s">
        <v>157</v>
      </c>
      <c r="D34" s="10" t="s">
        <v>170</v>
      </c>
      <c r="E34" s="1" t="s">
        <v>177</v>
      </c>
      <c r="F34" s="1" t="s">
        <v>81</v>
      </c>
      <c r="G34" s="8">
        <f t="shared" si="4"/>
        <v>2048000000</v>
      </c>
      <c r="H34" s="25">
        <v>2E-3</v>
      </c>
      <c r="I34" s="12" t="s">
        <v>343</v>
      </c>
      <c r="J34" s="13" t="s">
        <v>193</v>
      </c>
      <c r="K34" s="13" t="s">
        <v>194</v>
      </c>
      <c r="L34" s="1">
        <v>5</v>
      </c>
      <c r="M34" s="1">
        <v>350</v>
      </c>
      <c r="N34" s="17" t="s">
        <v>299</v>
      </c>
      <c r="O34" s="27">
        <v>400000000</v>
      </c>
      <c r="P34" s="58">
        <f t="shared" si="5"/>
        <v>2048000000</v>
      </c>
    </row>
    <row r="35" spans="1:18" x14ac:dyDescent="0.3">
      <c r="A35" s="2" t="s">
        <v>36</v>
      </c>
      <c r="B35" s="1"/>
      <c r="C35" s="1" t="s">
        <v>157</v>
      </c>
      <c r="D35" s="10" t="s">
        <v>171</v>
      </c>
      <c r="E35" s="1" t="s">
        <v>172</v>
      </c>
      <c r="F35" s="1" t="s">
        <v>81</v>
      </c>
      <c r="G35" s="8">
        <f t="shared" si="4"/>
        <v>16384000000</v>
      </c>
      <c r="H35" s="25">
        <v>1E-3</v>
      </c>
      <c r="I35" s="12" t="s">
        <v>343</v>
      </c>
      <c r="J35" s="60" t="s">
        <v>518</v>
      </c>
      <c r="K35" s="60" t="s">
        <v>517</v>
      </c>
      <c r="L35" s="1">
        <v>5</v>
      </c>
      <c r="M35" s="1">
        <v>400</v>
      </c>
      <c r="N35" s="17" t="s">
        <v>300</v>
      </c>
      <c r="O35" s="27">
        <v>1000000000</v>
      </c>
      <c r="P35" s="58">
        <f>P34*8</f>
        <v>16384000000</v>
      </c>
    </row>
    <row r="36" spans="1:18" x14ac:dyDescent="0.3">
      <c r="A36" s="2" t="s">
        <v>37</v>
      </c>
      <c r="B36" s="1"/>
      <c r="C36" s="1" t="s">
        <v>157</v>
      </c>
      <c r="D36" s="10" t="s">
        <v>171</v>
      </c>
      <c r="E36" s="1" t="s">
        <v>174</v>
      </c>
      <c r="F36" s="1" t="s">
        <v>81</v>
      </c>
      <c r="G36" s="8">
        <f t="shared" si="4"/>
        <v>49152000000</v>
      </c>
      <c r="H36" s="25">
        <v>1E-3</v>
      </c>
      <c r="I36" s="12" t="s">
        <v>343</v>
      </c>
      <c r="J36" s="60" t="s">
        <v>518</v>
      </c>
      <c r="K36" s="60" t="s">
        <v>517</v>
      </c>
      <c r="L36" s="1">
        <v>5</v>
      </c>
      <c r="M36" s="1">
        <v>400</v>
      </c>
      <c r="N36" s="17" t="s">
        <v>301</v>
      </c>
      <c r="O36" s="27">
        <f>O35*2</f>
        <v>2000000000</v>
      </c>
      <c r="P36" s="58">
        <f>P35*3</f>
        <v>49152000000</v>
      </c>
    </row>
    <row r="37" spans="1:18" x14ac:dyDescent="0.3">
      <c r="A37" s="2" t="s">
        <v>38</v>
      </c>
      <c r="B37" s="1"/>
      <c r="C37" s="1" t="s">
        <v>157</v>
      </c>
      <c r="D37" s="10" t="s">
        <v>171</v>
      </c>
      <c r="E37" s="1" t="s">
        <v>175</v>
      </c>
      <c r="F37" s="1" t="s">
        <v>81</v>
      </c>
      <c r="G37" s="8">
        <f t="shared" si="4"/>
        <v>196608000000</v>
      </c>
      <c r="H37" s="25">
        <v>1E-3</v>
      </c>
      <c r="I37" s="12" t="s">
        <v>343</v>
      </c>
      <c r="J37" s="60" t="s">
        <v>518</v>
      </c>
      <c r="K37" s="60" t="s">
        <v>517</v>
      </c>
      <c r="L37" s="1">
        <v>5</v>
      </c>
      <c r="M37" s="1">
        <v>400</v>
      </c>
      <c r="N37" s="17" t="s">
        <v>302</v>
      </c>
      <c r="O37" s="27">
        <f t="shared" ref="O37:O38" si="7">O36*2</f>
        <v>4000000000</v>
      </c>
      <c r="P37" s="58">
        <f>P36*4</f>
        <v>196608000000</v>
      </c>
    </row>
    <row r="38" spans="1:18" x14ac:dyDescent="0.3">
      <c r="A38" s="2" t="s">
        <v>39</v>
      </c>
      <c r="B38" s="1"/>
      <c r="C38" s="1" t="s">
        <v>157</v>
      </c>
      <c r="D38" s="10" t="s">
        <v>171</v>
      </c>
      <c r="E38" s="1" t="s">
        <v>176</v>
      </c>
      <c r="F38" s="1" t="s">
        <v>81</v>
      </c>
      <c r="G38" s="8">
        <f t="shared" si="4"/>
        <v>983040000000</v>
      </c>
      <c r="H38" s="25">
        <v>1E-3</v>
      </c>
      <c r="I38" s="12" t="s">
        <v>343</v>
      </c>
      <c r="J38" s="60" t="s">
        <v>518</v>
      </c>
      <c r="K38" s="60" t="s">
        <v>517</v>
      </c>
      <c r="L38" s="1">
        <v>5</v>
      </c>
      <c r="M38" s="1">
        <v>400</v>
      </c>
      <c r="N38" s="17" t="s">
        <v>303</v>
      </c>
      <c r="O38" s="27">
        <f t="shared" si="7"/>
        <v>8000000000</v>
      </c>
      <c r="P38" s="58">
        <f>P37*5</f>
        <v>983040000000</v>
      </c>
    </row>
    <row r="39" spans="1:18" ht="17.25" thickBot="1" x14ac:dyDescent="0.35">
      <c r="A39" s="61" t="s">
        <v>40</v>
      </c>
      <c r="B39" s="62"/>
      <c r="C39" s="62" t="s">
        <v>157</v>
      </c>
      <c r="D39" s="63" t="s">
        <v>171</v>
      </c>
      <c r="E39" s="62" t="s">
        <v>177</v>
      </c>
      <c r="F39" s="62" t="s">
        <v>81</v>
      </c>
      <c r="G39" s="64">
        <f t="shared" si="4"/>
        <v>4915200000000</v>
      </c>
      <c r="H39" s="65">
        <v>1E-3</v>
      </c>
      <c r="I39" s="66" t="s">
        <v>343</v>
      </c>
      <c r="J39" s="67" t="s">
        <v>518</v>
      </c>
      <c r="K39" s="67" t="s">
        <v>517</v>
      </c>
      <c r="L39" s="62">
        <v>5</v>
      </c>
      <c r="M39" s="62">
        <v>400</v>
      </c>
      <c r="N39" s="68" t="s">
        <v>304</v>
      </c>
      <c r="O39" s="27">
        <v>20000000000</v>
      </c>
      <c r="P39" s="69">
        <f>P38*5</f>
        <v>4915200000000</v>
      </c>
      <c r="R39" t="s">
        <v>41</v>
      </c>
    </row>
    <row r="40" spans="1:18" x14ac:dyDescent="0.3">
      <c r="A40" s="71" t="s">
        <v>521</v>
      </c>
      <c r="B40" s="72"/>
      <c r="C40" s="73" t="s">
        <v>157</v>
      </c>
      <c r="D40" s="72" t="s">
        <v>531</v>
      </c>
      <c r="E40" s="72" t="s">
        <v>172</v>
      </c>
      <c r="F40" s="72" t="s">
        <v>81</v>
      </c>
      <c r="G40" s="74">
        <f t="shared" ref="G40:G49" si="8">G39*5</f>
        <v>24576000000000</v>
      </c>
      <c r="H40" s="79">
        <v>5.0000000000000001E-4</v>
      </c>
      <c r="I40" s="80" t="s">
        <v>533</v>
      </c>
      <c r="J40" s="72" t="s">
        <v>518</v>
      </c>
      <c r="K40" s="72" t="s">
        <v>544</v>
      </c>
      <c r="L40" s="72">
        <v>3</v>
      </c>
      <c r="M40" s="72">
        <v>500</v>
      </c>
      <c r="N40" s="75" t="s">
        <v>534</v>
      </c>
      <c r="O40" s="83"/>
      <c r="P40" s="69">
        <f t="shared" ref="P40:P49" si="9">P39*5</f>
        <v>24576000000000</v>
      </c>
    </row>
    <row r="41" spans="1:18" x14ac:dyDescent="0.3">
      <c r="A41" s="2" t="s">
        <v>522</v>
      </c>
      <c r="B41" s="1"/>
      <c r="C41" s="10" t="s">
        <v>157</v>
      </c>
      <c r="D41" s="1" t="s">
        <v>531</v>
      </c>
      <c r="E41" s="1" t="s">
        <v>174</v>
      </c>
      <c r="F41" s="1" t="s">
        <v>81</v>
      </c>
      <c r="G41" s="8">
        <f t="shared" si="8"/>
        <v>122880000000000</v>
      </c>
      <c r="H41" s="76">
        <v>5.0000000000000001E-4</v>
      </c>
      <c r="I41" s="77" t="s">
        <v>533</v>
      </c>
      <c r="J41" s="1" t="s">
        <v>518</v>
      </c>
      <c r="K41" s="1" t="s">
        <v>544</v>
      </c>
      <c r="L41" s="1">
        <v>3</v>
      </c>
      <c r="M41" s="1">
        <v>500</v>
      </c>
      <c r="N41" s="17" t="s">
        <v>535</v>
      </c>
      <c r="O41" s="83"/>
      <c r="P41" s="69">
        <f t="shared" si="9"/>
        <v>122880000000000</v>
      </c>
    </row>
    <row r="42" spans="1:18" x14ac:dyDescent="0.3">
      <c r="A42" s="2" t="s">
        <v>523</v>
      </c>
      <c r="B42" s="1"/>
      <c r="C42" s="10" t="s">
        <v>157</v>
      </c>
      <c r="D42" s="1" t="s">
        <v>531</v>
      </c>
      <c r="E42" s="1" t="s">
        <v>175</v>
      </c>
      <c r="F42" s="1" t="s">
        <v>81</v>
      </c>
      <c r="G42" s="8">
        <f t="shared" si="8"/>
        <v>614400000000000</v>
      </c>
      <c r="H42" s="76">
        <v>5.0000000000000001E-4</v>
      </c>
      <c r="I42" s="77" t="s">
        <v>533</v>
      </c>
      <c r="J42" s="1" t="s">
        <v>518</v>
      </c>
      <c r="K42" s="1" t="s">
        <v>544</v>
      </c>
      <c r="L42" s="1">
        <v>3</v>
      </c>
      <c r="M42" s="1">
        <v>500</v>
      </c>
      <c r="N42" s="17" t="s">
        <v>536</v>
      </c>
      <c r="O42" s="83"/>
      <c r="P42" s="69">
        <f t="shared" si="9"/>
        <v>614400000000000</v>
      </c>
    </row>
    <row r="43" spans="1:18" x14ac:dyDescent="0.3">
      <c r="A43" s="2" t="s">
        <v>524</v>
      </c>
      <c r="B43" s="1"/>
      <c r="C43" s="10" t="s">
        <v>157</v>
      </c>
      <c r="D43" s="1" t="s">
        <v>531</v>
      </c>
      <c r="E43" s="1" t="s">
        <v>176</v>
      </c>
      <c r="F43" s="1" t="s">
        <v>81</v>
      </c>
      <c r="G43" s="8">
        <f t="shared" si="8"/>
        <v>3072000000000000</v>
      </c>
      <c r="H43" s="76">
        <v>5.0000000000000001E-4</v>
      </c>
      <c r="I43" s="77" t="s">
        <v>533</v>
      </c>
      <c r="J43" s="1" t="s">
        <v>518</v>
      </c>
      <c r="K43" s="1" t="s">
        <v>544</v>
      </c>
      <c r="L43" s="1">
        <v>3</v>
      </c>
      <c r="M43" s="1">
        <v>500</v>
      </c>
      <c r="N43" s="17" t="s">
        <v>537</v>
      </c>
      <c r="O43" s="83"/>
      <c r="P43" s="69">
        <f t="shared" si="9"/>
        <v>3072000000000000</v>
      </c>
    </row>
    <row r="44" spans="1:18" x14ac:dyDescent="0.3">
      <c r="A44" s="2" t="s">
        <v>525</v>
      </c>
      <c r="B44" s="1"/>
      <c r="C44" s="10" t="s">
        <v>157</v>
      </c>
      <c r="D44" s="1" t="s">
        <v>531</v>
      </c>
      <c r="E44" s="1" t="s">
        <v>177</v>
      </c>
      <c r="F44" s="1" t="s">
        <v>81</v>
      </c>
      <c r="G44" s="8">
        <f t="shared" si="8"/>
        <v>1.536E+16</v>
      </c>
      <c r="H44" s="76">
        <v>5.0000000000000001E-4</v>
      </c>
      <c r="I44" s="77" t="s">
        <v>533</v>
      </c>
      <c r="J44" s="1" t="s">
        <v>518</v>
      </c>
      <c r="K44" s="1" t="s">
        <v>544</v>
      </c>
      <c r="L44" s="1">
        <v>3</v>
      </c>
      <c r="M44" s="1">
        <v>500</v>
      </c>
      <c r="N44" s="17" t="s">
        <v>538</v>
      </c>
      <c r="O44" s="83"/>
      <c r="P44" s="69">
        <f t="shared" si="9"/>
        <v>1.536E+16</v>
      </c>
    </row>
    <row r="45" spans="1:18" x14ac:dyDescent="0.3">
      <c r="A45" s="2" t="s">
        <v>526</v>
      </c>
      <c r="B45" s="1"/>
      <c r="C45" s="10" t="s">
        <v>157</v>
      </c>
      <c r="D45" s="1" t="s">
        <v>532</v>
      </c>
      <c r="E45" s="1" t="s">
        <v>172</v>
      </c>
      <c r="F45" s="1" t="s">
        <v>81</v>
      </c>
      <c r="G45" s="8">
        <f t="shared" si="8"/>
        <v>7.68E+16</v>
      </c>
      <c r="H45" s="78">
        <v>2.5000000000000001E-4</v>
      </c>
      <c r="I45" s="77" t="s">
        <v>533</v>
      </c>
      <c r="J45" s="1" t="s">
        <v>518</v>
      </c>
      <c r="K45" s="1" t="s">
        <v>544</v>
      </c>
      <c r="L45" s="1">
        <v>2</v>
      </c>
      <c r="M45" s="1">
        <v>600</v>
      </c>
      <c r="N45" s="17" t="s">
        <v>539</v>
      </c>
      <c r="O45" s="83"/>
      <c r="P45" s="69">
        <f t="shared" si="9"/>
        <v>7.68E+16</v>
      </c>
    </row>
    <row r="46" spans="1:18" x14ac:dyDescent="0.3">
      <c r="A46" s="2" t="s">
        <v>527</v>
      </c>
      <c r="B46" s="1"/>
      <c r="C46" s="10" t="s">
        <v>157</v>
      </c>
      <c r="D46" s="1" t="s">
        <v>532</v>
      </c>
      <c r="E46" s="1" t="s">
        <v>174</v>
      </c>
      <c r="F46" s="1" t="s">
        <v>81</v>
      </c>
      <c r="G46" s="8">
        <f t="shared" si="8"/>
        <v>3.84E+17</v>
      </c>
      <c r="H46" s="78">
        <v>2.5000000000000001E-4</v>
      </c>
      <c r="I46" s="77" t="s">
        <v>533</v>
      </c>
      <c r="J46" s="1" t="s">
        <v>518</v>
      </c>
      <c r="K46" s="1" t="s">
        <v>544</v>
      </c>
      <c r="L46" s="1">
        <v>2</v>
      </c>
      <c r="M46" s="1">
        <v>600</v>
      </c>
      <c r="N46" s="17" t="s">
        <v>540</v>
      </c>
      <c r="O46" s="83"/>
      <c r="P46" s="69">
        <f t="shared" si="9"/>
        <v>3.84E+17</v>
      </c>
    </row>
    <row r="47" spans="1:18" x14ac:dyDescent="0.3">
      <c r="A47" s="2" t="s">
        <v>528</v>
      </c>
      <c r="B47" s="1"/>
      <c r="C47" s="10" t="s">
        <v>157</v>
      </c>
      <c r="D47" s="1" t="s">
        <v>532</v>
      </c>
      <c r="E47" s="1" t="s">
        <v>175</v>
      </c>
      <c r="F47" s="1" t="s">
        <v>81</v>
      </c>
      <c r="G47" s="8">
        <f t="shared" si="8"/>
        <v>1.92E+18</v>
      </c>
      <c r="H47" s="78">
        <v>2.5000000000000001E-4</v>
      </c>
      <c r="I47" s="77" t="s">
        <v>533</v>
      </c>
      <c r="J47" s="1" t="s">
        <v>518</v>
      </c>
      <c r="K47" s="1" t="s">
        <v>544</v>
      </c>
      <c r="L47" s="1">
        <v>2</v>
      </c>
      <c r="M47" s="1">
        <v>600</v>
      </c>
      <c r="N47" s="17" t="s">
        <v>541</v>
      </c>
      <c r="O47" s="83"/>
      <c r="P47" s="69">
        <f t="shared" si="9"/>
        <v>1.92E+18</v>
      </c>
    </row>
    <row r="48" spans="1:18" x14ac:dyDescent="0.3">
      <c r="A48" s="2" t="s">
        <v>529</v>
      </c>
      <c r="B48" s="1"/>
      <c r="C48" s="10" t="s">
        <v>157</v>
      </c>
      <c r="D48" s="1" t="s">
        <v>532</v>
      </c>
      <c r="E48" s="1" t="s">
        <v>176</v>
      </c>
      <c r="F48" s="1" t="s">
        <v>81</v>
      </c>
      <c r="G48" s="8">
        <f t="shared" si="8"/>
        <v>9.6E+18</v>
      </c>
      <c r="H48" s="78">
        <v>2.5000000000000001E-4</v>
      </c>
      <c r="I48" s="77" t="s">
        <v>533</v>
      </c>
      <c r="J48" s="1" t="s">
        <v>518</v>
      </c>
      <c r="K48" s="1" t="s">
        <v>544</v>
      </c>
      <c r="L48" s="1">
        <v>2</v>
      </c>
      <c r="M48" s="1">
        <v>600</v>
      </c>
      <c r="N48" s="17" t="s">
        <v>542</v>
      </c>
      <c r="O48" s="83"/>
      <c r="P48" s="69">
        <f t="shared" si="9"/>
        <v>9.6E+18</v>
      </c>
    </row>
    <row r="49" spans="1:16" ht="17.25" thickBot="1" x14ac:dyDescent="0.35">
      <c r="A49" s="11" t="s">
        <v>530</v>
      </c>
      <c r="B49" s="7"/>
      <c r="C49" s="5" t="s">
        <v>157</v>
      </c>
      <c r="D49" s="7" t="s">
        <v>532</v>
      </c>
      <c r="E49" s="7" t="s">
        <v>177</v>
      </c>
      <c r="F49" s="7" t="s">
        <v>81</v>
      </c>
      <c r="G49" s="9">
        <f t="shared" si="8"/>
        <v>4.8E+19</v>
      </c>
      <c r="H49" s="81">
        <v>2.5000000000000001E-4</v>
      </c>
      <c r="I49" s="82" t="s">
        <v>533</v>
      </c>
      <c r="J49" s="7" t="s">
        <v>518</v>
      </c>
      <c r="K49" s="7" t="s">
        <v>544</v>
      </c>
      <c r="L49" s="7">
        <v>999</v>
      </c>
      <c r="M49" s="7">
        <v>600</v>
      </c>
      <c r="N49" s="24" t="s">
        <v>543</v>
      </c>
      <c r="O49" s="83"/>
      <c r="P49" s="69">
        <f t="shared" si="9"/>
        <v>4.8E+19</v>
      </c>
    </row>
    <row r="50" spans="1:16" x14ac:dyDescent="0.3">
      <c r="H50" s="84"/>
    </row>
    <row r="51" spans="1:16" x14ac:dyDescent="0.3">
      <c r="H51" s="85"/>
    </row>
  </sheetData>
  <mergeCells count="1">
    <mergeCell ref="A3:N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1756-C030-417A-9C6B-604374DA10AD}">
  <dimension ref="A1:P48"/>
  <sheetViews>
    <sheetView topLeftCell="A21" zoomScaleNormal="100" workbookViewId="0">
      <selection activeCell="F43" sqref="F43"/>
    </sheetView>
  </sheetViews>
  <sheetFormatPr defaultRowHeight="16.5" x14ac:dyDescent="0.3"/>
  <cols>
    <col min="1" max="1" width="11.125" bestFit="1" customWidth="1"/>
    <col min="4" max="4" width="6.25" bestFit="1" customWidth="1"/>
    <col min="5" max="5" width="9.5" bestFit="1" customWidth="1"/>
    <col min="6" max="6" width="15.25" bestFit="1" customWidth="1"/>
    <col min="7" max="7" width="23.625" bestFit="1" customWidth="1"/>
    <col min="8" max="8" width="12.25" bestFit="1" customWidth="1"/>
    <col min="9" max="9" width="20.125" bestFit="1" customWidth="1"/>
    <col min="10" max="10" width="25.125" bestFit="1" customWidth="1"/>
    <col min="11" max="11" width="19.625" bestFit="1" customWidth="1"/>
    <col min="12" max="12" width="14.25" bestFit="1" customWidth="1"/>
    <col min="13" max="13" width="10" bestFit="1" customWidth="1"/>
    <col min="14" max="14" width="17.125" bestFit="1" customWidth="1"/>
    <col min="15" max="15" width="14" bestFit="1" customWidth="1"/>
    <col min="16" max="16" width="23.625" bestFit="1" customWidth="1"/>
  </cols>
  <sheetData>
    <row r="1" spans="1:16" ht="17.25" thickBot="1" x14ac:dyDescent="0.35"/>
    <row r="2" spans="1:16" x14ac:dyDescent="0.3">
      <c r="A2" s="113" t="s">
        <v>42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5"/>
    </row>
    <row r="3" spans="1:16" x14ac:dyDescent="0.3">
      <c r="A3" s="3" t="s">
        <v>0</v>
      </c>
      <c r="B3" s="41" t="s">
        <v>1</v>
      </c>
      <c r="C3" s="41" t="s">
        <v>156</v>
      </c>
      <c r="D3" s="41" t="s">
        <v>4</v>
      </c>
      <c r="E3" s="41" t="s">
        <v>164</v>
      </c>
      <c r="F3" s="6" t="s">
        <v>5</v>
      </c>
      <c r="G3" s="41" t="s">
        <v>11</v>
      </c>
      <c r="H3" s="6" t="s">
        <v>84</v>
      </c>
      <c r="I3" s="6" t="s">
        <v>199</v>
      </c>
      <c r="J3" s="6" t="s">
        <v>200</v>
      </c>
      <c r="K3" s="6" t="s">
        <v>201</v>
      </c>
      <c r="L3" s="6" t="s">
        <v>178</v>
      </c>
      <c r="M3" s="6" t="s">
        <v>179</v>
      </c>
      <c r="N3" s="4" t="s">
        <v>202</v>
      </c>
    </row>
    <row r="4" spans="1:16" x14ac:dyDescent="0.3">
      <c r="A4" s="2" t="s">
        <v>43</v>
      </c>
      <c r="B4" s="1"/>
      <c r="C4" s="1" t="s">
        <v>159</v>
      </c>
      <c r="D4" s="1" t="s">
        <v>165</v>
      </c>
      <c r="E4" s="1" t="s">
        <v>173</v>
      </c>
      <c r="F4" s="1" t="s">
        <v>85</v>
      </c>
      <c r="G4" s="8">
        <f t="shared" ref="G4:G22" si="0">P4*0.125</f>
        <v>12.5</v>
      </c>
      <c r="H4" s="16">
        <v>2.5000000000000001E-2</v>
      </c>
      <c r="I4" s="12" t="s">
        <v>347</v>
      </c>
      <c r="J4" s="14"/>
      <c r="K4" s="14"/>
      <c r="L4" s="1">
        <v>5</v>
      </c>
      <c r="M4" s="1">
        <v>100</v>
      </c>
      <c r="N4" s="17" t="s">
        <v>203</v>
      </c>
      <c r="O4" s="58">
        <v>100</v>
      </c>
      <c r="P4" s="8">
        <v>100</v>
      </c>
    </row>
    <row r="5" spans="1:16" x14ac:dyDescent="0.3">
      <c r="A5" s="2" t="s">
        <v>44</v>
      </c>
      <c r="B5" s="1"/>
      <c r="C5" s="1" t="s">
        <v>158</v>
      </c>
      <c r="D5" s="1" t="s">
        <v>165</v>
      </c>
      <c r="E5" s="1" t="s">
        <v>174</v>
      </c>
      <c r="F5" s="1" t="s">
        <v>85</v>
      </c>
      <c r="G5" s="8">
        <f t="shared" si="0"/>
        <v>18.75</v>
      </c>
      <c r="H5" s="16">
        <v>2.5000000000000001E-2</v>
      </c>
      <c r="I5" s="12" t="s">
        <v>347</v>
      </c>
      <c r="J5" s="14"/>
      <c r="K5" s="14"/>
      <c r="L5" s="1">
        <v>5</v>
      </c>
      <c r="M5" s="1">
        <v>100</v>
      </c>
      <c r="N5" s="17" t="s">
        <v>204</v>
      </c>
      <c r="O5" s="58">
        <v>150</v>
      </c>
      <c r="P5" s="8">
        <v>150</v>
      </c>
    </row>
    <row r="6" spans="1:16" x14ac:dyDescent="0.3">
      <c r="A6" s="2" t="s">
        <v>45</v>
      </c>
      <c r="B6" s="1"/>
      <c r="C6" s="1" t="s">
        <v>158</v>
      </c>
      <c r="D6" s="1" t="s">
        <v>165</v>
      </c>
      <c r="E6" s="1" t="s">
        <v>175</v>
      </c>
      <c r="F6" s="1" t="s">
        <v>85</v>
      </c>
      <c r="G6" s="8">
        <f t="shared" si="0"/>
        <v>40</v>
      </c>
      <c r="H6" s="16">
        <v>2.5000000000000001E-2</v>
      </c>
      <c r="I6" s="12" t="s">
        <v>347</v>
      </c>
      <c r="J6" s="14"/>
      <c r="K6" s="14"/>
      <c r="L6" s="1">
        <v>5</v>
      </c>
      <c r="M6" s="1">
        <v>100</v>
      </c>
      <c r="N6" s="17" t="s">
        <v>205</v>
      </c>
      <c r="O6" s="58">
        <v>320</v>
      </c>
      <c r="P6" s="8">
        <v>320</v>
      </c>
    </row>
    <row r="7" spans="1:16" x14ac:dyDescent="0.3">
      <c r="A7" s="2" t="s">
        <v>46</v>
      </c>
      <c r="B7" s="1"/>
      <c r="C7" s="1" t="s">
        <v>158</v>
      </c>
      <c r="D7" s="1" t="s">
        <v>165</v>
      </c>
      <c r="E7" s="1" t="s">
        <v>176</v>
      </c>
      <c r="F7" s="1" t="s">
        <v>85</v>
      </c>
      <c r="G7" s="8">
        <f t="shared" si="0"/>
        <v>60</v>
      </c>
      <c r="H7" s="16">
        <v>2.5000000000000001E-2</v>
      </c>
      <c r="I7" s="12" t="s">
        <v>347</v>
      </c>
      <c r="J7" s="14"/>
      <c r="K7" s="14"/>
      <c r="L7" s="1">
        <v>5</v>
      </c>
      <c r="M7" s="1">
        <v>100</v>
      </c>
      <c r="N7" s="17" t="s">
        <v>206</v>
      </c>
      <c r="O7" s="58">
        <v>480</v>
      </c>
      <c r="P7" s="8">
        <v>480</v>
      </c>
    </row>
    <row r="8" spans="1:16" x14ac:dyDescent="0.3">
      <c r="A8" s="2" t="s">
        <v>47</v>
      </c>
      <c r="B8" s="10"/>
      <c r="C8" s="10" t="s">
        <v>158</v>
      </c>
      <c r="D8" s="1" t="s">
        <v>165</v>
      </c>
      <c r="E8" s="1" t="s">
        <v>177</v>
      </c>
      <c r="F8" s="1" t="s">
        <v>85</v>
      </c>
      <c r="G8" s="8">
        <f t="shared" si="0"/>
        <v>75</v>
      </c>
      <c r="H8" s="16">
        <v>2.5000000000000001E-2</v>
      </c>
      <c r="I8" s="12" t="s">
        <v>347</v>
      </c>
      <c r="J8" s="14"/>
      <c r="K8" s="14"/>
      <c r="L8" s="1">
        <v>5</v>
      </c>
      <c r="M8" s="1">
        <v>100</v>
      </c>
      <c r="N8" s="17" t="s">
        <v>207</v>
      </c>
      <c r="O8" s="58">
        <v>600</v>
      </c>
      <c r="P8" s="8">
        <v>600</v>
      </c>
    </row>
    <row r="9" spans="1:16" x14ac:dyDescent="0.3">
      <c r="A9" s="2" t="s">
        <v>48</v>
      </c>
      <c r="B9" s="1"/>
      <c r="C9" s="1" t="s">
        <v>158</v>
      </c>
      <c r="D9" s="10" t="s">
        <v>166</v>
      </c>
      <c r="E9" s="1" t="s">
        <v>172</v>
      </c>
      <c r="F9" s="1" t="s">
        <v>85</v>
      </c>
      <c r="G9" s="8">
        <f t="shared" si="0"/>
        <v>125</v>
      </c>
      <c r="H9" s="25">
        <v>0.02</v>
      </c>
      <c r="I9" s="12" t="s">
        <v>347</v>
      </c>
      <c r="J9" s="14"/>
      <c r="K9" s="14"/>
      <c r="L9" s="1">
        <v>5</v>
      </c>
      <c r="M9" s="1">
        <v>150</v>
      </c>
      <c r="N9" s="17" t="s">
        <v>208</v>
      </c>
      <c r="O9" s="58">
        <v>1000</v>
      </c>
      <c r="P9" s="8">
        <v>1000</v>
      </c>
    </row>
    <row r="10" spans="1:16" x14ac:dyDescent="0.3">
      <c r="A10" s="2" t="s">
        <v>49</v>
      </c>
      <c r="B10" s="1"/>
      <c r="C10" s="1" t="s">
        <v>158</v>
      </c>
      <c r="D10" s="10" t="s">
        <v>166</v>
      </c>
      <c r="E10" s="1" t="s">
        <v>174</v>
      </c>
      <c r="F10" s="1" t="s">
        <v>85</v>
      </c>
      <c r="G10" s="8">
        <f t="shared" si="0"/>
        <v>225</v>
      </c>
      <c r="H10" s="25">
        <v>0.02</v>
      </c>
      <c r="I10" s="12" t="s">
        <v>347</v>
      </c>
      <c r="J10" s="14"/>
      <c r="K10" s="14"/>
      <c r="L10" s="1">
        <v>5</v>
      </c>
      <c r="M10" s="1">
        <v>150</v>
      </c>
      <c r="N10" s="17" t="s">
        <v>209</v>
      </c>
      <c r="O10" s="58">
        <v>1800</v>
      </c>
      <c r="P10" s="8">
        <v>1800</v>
      </c>
    </row>
    <row r="11" spans="1:16" x14ac:dyDescent="0.3">
      <c r="A11" s="2" t="s">
        <v>50</v>
      </c>
      <c r="B11" s="1"/>
      <c r="C11" s="1" t="s">
        <v>158</v>
      </c>
      <c r="D11" s="10" t="s">
        <v>166</v>
      </c>
      <c r="E11" s="1" t="s">
        <v>175</v>
      </c>
      <c r="F11" s="1" t="s">
        <v>85</v>
      </c>
      <c r="G11" s="8">
        <f t="shared" si="0"/>
        <v>275</v>
      </c>
      <c r="H11" s="25">
        <v>0.02</v>
      </c>
      <c r="I11" s="12" t="s">
        <v>347</v>
      </c>
      <c r="J11" s="14"/>
      <c r="K11" s="14"/>
      <c r="L11" s="1">
        <v>5</v>
      </c>
      <c r="M11" s="1">
        <v>150</v>
      </c>
      <c r="N11" s="17" t="s">
        <v>210</v>
      </c>
      <c r="O11" s="58">
        <v>2200</v>
      </c>
      <c r="P11" s="8">
        <v>2200</v>
      </c>
    </row>
    <row r="12" spans="1:16" x14ac:dyDescent="0.3">
      <c r="A12" s="2" t="s">
        <v>51</v>
      </c>
      <c r="B12" s="1"/>
      <c r="C12" s="1" t="s">
        <v>158</v>
      </c>
      <c r="D12" s="10" t="s">
        <v>166</v>
      </c>
      <c r="E12" s="1" t="s">
        <v>176</v>
      </c>
      <c r="F12" s="1" t="s">
        <v>85</v>
      </c>
      <c r="G12" s="8">
        <f t="shared" si="0"/>
        <v>350</v>
      </c>
      <c r="H12" s="25">
        <v>0.02</v>
      </c>
      <c r="I12" s="12" t="s">
        <v>347</v>
      </c>
      <c r="J12" s="14"/>
      <c r="K12" s="14"/>
      <c r="L12" s="1">
        <v>5</v>
      </c>
      <c r="M12" s="1">
        <v>150</v>
      </c>
      <c r="N12" s="17" t="s">
        <v>211</v>
      </c>
      <c r="O12" s="58">
        <v>2800</v>
      </c>
      <c r="P12" s="8">
        <v>2800</v>
      </c>
    </row>
    <row r="13" spans="1:16" x14ac:dyDescent="0.3">
      <c r="A13" s="2" t="s">
        <v>52</v>
      </c>
      <c r="B13" s="1"/>
      <c r="C13" s="1" t="s">
        <v>158</v>
      </c>
      <c r="D13" s="10" t="s">
        <v>166</v>
      </c>
      <c r="E13" s="1" t="s">
        <v>177</v>
      </c>
      <c r="F13" s="1" t="s">
        <v>85</v>
      </c>
      <c r="G13" s="8">
        <f t="shared" si="0"/>
        <v>400</v>
      </c>
      <c r="H13" s="25">
        <v>0.02</v>
      </c>
      <c r="I13" s="12" t="s">
        <v>347</v>
      </c>
      <c r="J13" s="14"/>
      <c r="K13" s="14"/>
      <c r="L13" s="1">
        <v>5</v>
      </c>
      <c r="M13" s="1">
        <v>150</v>
      </c>
      <c r="N13" s="17" t="s">
        <v>212</v>
      </c>
      <c r="O13" s="58">
        <v>3200</v>
      </c>
      <c r="P13" s="8">
        <v>3200</v>
      </c>
    </row>
    <row r="14" spans="1:16" x14ac:dyDescent="0.3">
      <c r="A14" s="2" t="s">
        <v>53</v>
      </c>
      <c r="B14" s="1"/>
      <c r="C14" s="1" t="s">
        <v>158</v>
      </c>
      <c r="D14" s="10" t="s">
        <v>167</v>
      </c>
      <c r="E14" s="1" t="s">
        <v>172</v>
      </c>
      <c r="F14" s="1" t="s">
        <v>85</v>
      </c>
      <c r="G14" s="8">
        <f t="shared" si="0"/>
        <v>1250</v>
      </c>
      <c r="H14" s="25">
        <v>0.01</v>
      </c>
      <c r="I14" s="12" t="s">
        <v>347</v>
      </c>
      <c r="J14" s="14"/>
      <c r="K14" s="14"/>
      <c r="L14" s="1">
        <v>5</v>
      </c>
      <c r="M14" s="1">
        <v>200</v>
      </c>
      <c r="N14" s="17" t="s">
        <v>339</v>
      </c>
      <c r="O14" s="58">
        <v>10000</v>
      </c>
      <c r="P14" s="8">
        <v>10000</v>
      </c>
    </row>
    <row r="15" spans="1:16" x14ac:dyDescent="0.3">
      <c r="A15" s="2" t="s">
        <v>54</v>
      </c>
      <c r="B15" s="1"/>
      <c r="C15" s="1" t="s">
        <v>158</v>
      </c>
      <c r="D15" s="10" t="s">
        <v>167</v>
      </c>
      <c r="E15" s="1" t="s">
        <v>174</v>
      </c>
      <c r="F15" s="1" t="s">
        <v>85</v>
      </c>
      <c r="G15" s="8">
        <f t="shared" si="0"/>
        <v>2250</v>
      </c>
      <c r="H15" s="25">
        <v>0.01</v>
      </c>
      <c r="I15" s="12" t="s">
        <v>347</v>
      </c>
      <c r="J15" s="14"/>
      <c r="K15" s="14"/>
      <c r="L15" s="1">
        <v>5</v>
      </c>
      <c r="M15" s="1">
        <v>200</v>
      </c>
      <c r="N15" s="17" t="s">
        <v>213</v>
      </c>
      <c r="O15" s="58">
        <v>18000</v>
      </c>
      <c r="P15" s="8">
        <v>18000</v>
      </c>
    </row>
    <row r="16" spans="1:16" x14ac:dyDescent="0.3">
      <c r="A16" s="2" t="s">
        <v>55</v>
      </c>
      <c r="B16" s="1"/>
      <c r="C16" s="1" t="s">
        <v>158</v>
      </c>
      <c r="D16" s="10" t="s">
        <v>167</v>
      </c>
      <c r="E16" s="1" t="s">
        <v>175</v>
      </c>
      <c r="F16" s="1" t="s">
        <v>85</v>
      </c>
      <c r="G16" s="8">
        <f t="shared" si="0"/>
        <v>4500</v>
      </c>
      <c r="H16" s="25">
        <v>0.01</v>
      </c>
      <c r="I16" s="12" t="s">
        <v>347</v>
      </c>
      <c r="J16" s="14"/>
      <c r="K16" s="14"/>
      <c r="L16" s="1">
        <v>5</v>
      </c>
      <c r="M16" s="1">
        <v>200</v>
      </c>
      <c r="N16" s="17" t="s">
        <v>214</v>
      </c>
      <c r="O16" s="58">
        <f t="shared" ref="O16:P16" si="1">O15*2</f>
        <v>36000</v>
      </c>
      <c r="P16" s="8">
        <f t="shared" si="1"/>
        <v>36000</v>
      </c>
    </row>
    <row r="17" spans="1:16" x14ac:dyDescent="0.3">
      <c r="A17" s="2" t="s">
        <v>56</v>
      </c>
      <c r="B17" s="1"/>
      <c r="C17" s="1" t="s">
        <v>158</v>
      </c>
      <c r="D17" s="10" t="s">
        <v>167</v>
      </c>
      <c r="E17" s="1" t="s">
        <v>176</v>
      </c>
      <c r="F17" s="1" t="s">
        <v>85</v>
      </c>
      <c r="G17" s="8">
        <f t="shared" si="0"/>
        <v>7250</v>
      </c>
      <c r="H17" s="25">
        <v>0.01</v>
      </c>
      <c r="I17" s="12" t="s">
        <v>347</v>
      </c>
      <c r="J17" s="14"/>
      <c r="K17" s="14"/>
      <c r="L17" s="1">
        <v>5</v>
      </c>
      <c r="M17" s="1">
        <v>200</v>
      </c>
      <c r="N17" s="17" t="s">
        <v>215</v>
      </c>
      <c r="O17" s="58">
        <v>58000</v>
      </c>
      <c r="P17" s="8">
        <v>58000</v>
      </c>
    </row>
    <row r="18" spans="1:16" x14ac:dyDescent="0.3">
      <c r="A18" s="2" t="s">
        <v>57</v>
      </c>
      <c r="B18" s="1"/>
      <c r="C18" s="1" t="s">
        <v>158</v>
      </c>
      <c r="D18" s="10" t="s">
        <v>167</v>
      </c>
      <c r="E18" s="1" t="s">
        <v>177</v>
      </c>
      <c r="F18" s="1" t="s">
        <v>85</v>
      </c>
      <c r="G18" s="8">
        <f t="shared" si="0"/>
        <v>8750</v>
      </c>
      <c r="H18" s="25">
        <v>0.01</v>
      </c>
      <c r="I18" s="12" t="s">
        <v>347</v>
      </c>
      <c r="J18" s="14"/>
      <c r="K18" s="14"/>
      <c r="L18" s="1">
        <v>5</v>
      </c>
      <c r="M18" s="1">
        <v>200</v>
      </c>
      <c r="N18" s="17" t="s">
        <v>216</v>
      </c>
      <c r="O18" s="58">
        <v>70000</v>
      </c>
      <c r="P18" s="8">
        <v>70000</v>
      </c>
    </row>
    <row r="19" spans="1:16" x14ac:dyDescent="0.3">
      <c r="A19" s="2" t="s">
        <v>58</v>
      </c>
      <c r="B19" s="1"/>
      <c r="C19" s="1" t="s">
        <v>158</v>
      </c>
      <c r="D19" s="10" t="s">
        <v>168</v>
      </c>
      <c r="E19" s="1" t="s">
        <v>172</v>
      </c>
      <c r="F19" s="1" t="s">
        <v>85</v>
      </c>
      <c r="G19" s="8">
        <f t="shared" si="0"/>
        <v>12500</v>
      </c>
      <c r="H19" s="25">
        <v>5.0000000000000001E-3</v>
      </c>
      <c r="I19" s="12" t="s">
        <v>347</v>
      </c>
      <c r="J19" s="13" t="s">
        <v>193</v>
      </c>
      <c r="K19" s="14"/>
      <c r="L19" s="1">
        <v>5</v>
      </c>
      <c r="M19" s="1">
        <v>250</v>
      </c>
      <c r="N19" s="17" t="s">
        <v>217</v>
      </c>
      <c r="O19" s="58">
        <v>100000</v>
      </c>
      <c r="P19" s="8">
        <v>100000</v>
      </c>
    </row>
    <row r="20" spans="1:16" x14ac:dyDescent="0.3">
      <c r="A20" s="2" t="s">
        <v>59</v>
      </c>
      <c r="B20" s="1"/>
      <c r="C20" s="1" t="s">
        <v>158</v>
      </c>
      <c r="D20" s="10" t="s">
        <v>168</v>
      </c>
      <c r="E20" s="1" t="s">
        <v>174</v>
      </c>
      <c r="F20" s="1" t="s">
        <v>85</v>
      </c>
      <c r="G20" s="8">
        <f t="shared" si="0"/>
        <v>25000</v>
      </c>
      <c r="H20" s="25">
        <v>5.0000000000000001E-3</v>
      </c>
      <c r="I20" s="12" t="s">
        <v>347</v>
      </c>
      <c r="J20" s="13" t="s">
        <v>193</v>
      </c>
      <c r="K20" s="14"/>
      <c r="L20" s="1">
        <v>5</v>
      </c>
      <c r="M20" s="1">
        <v>250</v>
      </c>
      <c r="N20" s="17" t="s">
        <v>218</v>
      </c>
      <c r="O20" s="58">
        <f>O19*2</f>
        <v>200000</v>
      </c>
      <c r="P20" s="8">
        <f>P19*2</f>
        <v>200000</v>
      </c>
    </row>
    <row r="21" spans="1:16" x14ac:dyDescent="0.3">
      <c r="A21" s="2" t="s">
        <v>60</v>
      </c>
      <c r="B21" s="1"/>
      <c r="C21" s="1" t="s">
        <v>158</v>
      </c>
      <c r="D21" s="10" t="s">
        <v>168</v>
      </c>
      <c r="E21" s="1" t="s">
        <v>175</v>
      </c>
      <c r="F21" s="1" t="s">
        <v>85</v>
      </c>
      <c r="G21" s="8">
        <f t="shared" si="0"/>
        <v>50000</v>
      </c>
      <c r="H21" s="25">
        <v>5.0000000000000001E-3</v>
      </c>
      <c r="I21" s="12" t="s">
        <v>347</v>
      </c>
      <c r="J21" s="13" t="s">
        <v>193</v>
      </c>
      <c r="K21" s="14"/>
      <c r="L21" s="1">
        <v>5</v>
      </c>
      <c r="M21" s="1">
        <v>250</v>
      </c>
      <c r="N21" s="17" t="s">
        <v>219</v>
      </c>
      <c r="O21" s="58">
        <f t="shared" ref="O21:P22" si="2">O20*2</f>
        <v>400000</v>
      </c>
      <c r="P21" s="8">
        <f t="shared" si="2"/>
        <v>400000</v>
      </c>
    </row>
    <row r="22" spans="1:16" x14ac:dyDescent="0.3">
      <c r="A22" s="2" t="s">
        <v>61</v>
      </c>
      <c r="B22" s="1"/>
      <c r="C22" s="1" t="s">
        <v>158</v>
      </c>
      <c r="D22" s="10" t="s">
        <v>168</v>
      </c>
      <c r="E22" s="1" t="s">
        <v>176</v>
      </c>
      <c r="F22" s="1" t="s">
        <v>85</v>
      </c>
      <c r="G22" s="8">
        <f t="shared" si="0"/>
        <v>100000</v>
      </c>
      <c r="H22" s="25">
        <v>5.0000000000000001E-3</v>
      </c>
      <c r="I22" s="12" t="s">
        <v>347</v>
      </c>
      <c r="J22" s="13" t="s">
        <v>193</v>
      </c>
      <c r="K22" s="14"/>
      <c r="L22" s="1">
        <v>5</v>
      </c>
      <c r="M22" s="1">
        <v>250</v>
      </c>
      <c r="N22" s="17" t="s">
        <v>220</v>
      </c>
      <c r="O22" s="58">
        <f t="shared" si="2"/>
        <v>800000</v>
      </c>
      <c r="P22" s="8">
        <f t="shared" si="2"/>
        <v>800000</v>
      </c>
    </row>
    <row r="23" spans="1:16" x14ac:dyDescent="0.3">
      <c r="A23" s="2" t="s">
        <v>62</v>
      </c>
      <c r="B23" s="1"/>
      <c r="C23" s="1" t="s">
        <v>158</v>
      </c>
      <c r="D23" s="10" t="s">
        <v>168</v>
      </c>
      <c r="E23" s="1" t="s">
        <v>177</v>
      </c>
      <c r="F23" s="1" t="s">
        <v>85</v>
      </c>
      <c r="G23" s="8">
        <f>P23*0.25</f>
        <v>250000</v>
      </c>
      <c r="H23" s="25">
        <v>5.0000000000000001E-3</v>
      </c>
      <c r="I23" s="12" t="s">
        <v>347</v>
      </c>
      <c r="J23" s="13" t="s">
        <v>193</v>
      </c>
      <c r="K23" s="14"/>
      <c r="L23" s="1">
        <v>5</v>
      </c>
      <c r="M23" s="1">
        <v>250</v>
      </c>
      <c r="N23" s="17" t="s">
        <v>221</v>
      </c>
      <c r="O23" s="58">
        <v>1000000</v>
      </c>
      <c r="P23" s="8">
        <v>1000000</v>
      </c>
    </row>
    <row r="24" spans="1:16" x14ac:dyDescent="0.3">
      <c r="A24" s="2" t="s">
        <v>63</v>
      </c>
      <c r="B24" s="1"/>
      <c r="C24" s="1" t="s">
        <v>158</v>
      </c>
      <c r="D24" s="10" t="s">
        <v>169</v>
      </c>
      <c r="E24" s="1" t="s">
        <v>172</v>
      </c>
      <c r="F24" s="1" t="s">
        <v>85</v>
      </c>
      <c r="G24" s="8">
        <f>P24*1</f>
        <v>2000000</v>
      </c>
      <c r="H24" s="25">
        <v>4.0000000000000001E-3</v>
      </c>
      <c r="I24" s="12" t="s">
        <v>347</v>
      </c>
      <c r="J24" s="13" t="s">
        <v>193</v>
      </c>
      <c r="K24" s="14"/>
      <c r="L24" s="1">
        <v>5</v>
      </c>
      <c r="M24" s="1">
        <v>300</v>
      </c>
      <c r="N24" s="17" t="s">
        <v>222</v>
      </c>
      <c r="O24" s="58">
        <v>2000000</v>
      </c>
      <c r="P24" s="8">
        <v>2000000</v>
      </c>
    </row>
    <row r="25" spans="1:16" x14ac:dyDescent="0.3">
      <c r="A25" s="2" t="s">
        <v>64</v>
      </c>
      <c r="B25" s="1"/>
      <c r="C25" s="1" t="s">
        <v>158</v>
      </c>
      <c r="D25" s="10" t="s">
        <v>169</v>
      </c>
      <c r="E25" s="1" t="s">
        <v>174</v>
      </c>
      <c r="F25" s="1" t="s">
        <v>85</v>
      </c>
      <c r="G25" s="8">
        <f>P25*1</f>
        <v>4000000</v>
      </c>
      <c r="H25" s="25">
        <v>4.0000000000000001E-3</v>
      </c>
      <c r="I25" s="12" t="s">
        <v>347</v>
      </c>
      <c r="J25" s="13" t="s">
        <v>193</v>
      </c>
      <c r="K25" s="14"/>
      <c r="L25" s="1">
        <v>5</v>
      </c>
      <c r="M25" s="1">
        <v>300</v>
      </c>
      <c r="N25" s="17" t="s">
        <v>223</v>
      </c>
      <c r="O25" s="58">
        <f>O24*2</f>
        <v>4000000</v>
      </c>
      <c r="P25" s="8">
        <f>P24*2</f>
        <v>4000000</v>
      </c>
    </row>
    <row r="26" spans="1:16" x14ac:dyDescent="0.3">
      <c r="A26" s="2" t="s">
        <v>65</v>
      </c>
      <c r="B26" s="1"/>
      <c r="C26" s="1" t="s">
        <v>158</v>
      </c>
      <c r="D26" s="10" t="s">
        <v>169</v>
      </c>
      <c r="E26" s="1" t="s">
        <v>175</v>
      </c>
      <c r="F26" s="1" t="s">
        <v>85</v>
      </c>
      <c r="G26" s="8">
        <f>P26*1</f>
        <v>8000000</v>
      </c>
      <c r="H26" s="25">
        <v>4.0000000000000001E-3</v>
      </c>
      <c r="I26" s="12" t="s">
        <v>347</v>
      </c>
      <c r="J26" s="13" t="s">
        <v>193</v>
      </c>
      <c r="K26" s="14"/>
      <c r="L26" s="1">
        <v>5</v>
      </c>
      <c r="M26" s="1">
        <v>300</v>
      </c>
      <c r="N26" s="17" t="s">
        <v>224</v>
      </c>
      <c r="O26" s="58">
        <f t="shared" ref="O26:P28" si="3">O25*2</f>
        <v>8000000</v>
      </c>
      <c r="P26" s="8">
        <f t="shared" si="3"/>
        <v>8000000</v>
      </c>
    </row>
    <row r="27" spans="1:16" x14ac:dyDescent="0.3">
      <c r="A27" s="2" t="s">
        <v>66</v>
      </c>
      <c r="B27" s="1"/>
      <c r="C27" s="1" t="s">
        <v>158</v>
      </c>
      <c r="D27" s="10" t="s">
        <v>169</v>
      </c>
      <c r="E27" s="1" t="s">
        <v>176</v>
      </c>
      <c r="F27" s="1" t="s">
        <v>85</v>
      </c>
      <c r="G27" s="8">
        <f>P27*1</f>
        <v>16000000</v>
      </c>
      <c r="H27" s="25">
        <v>4.0000000000000001E-3</v>
      </c>
      <c r="I27" s="12" t="s">
        <v>347</v>
      </c>
      <c r="J27" s="13" t="s">
        <v>193</v>
      </c>
      <c r="K27" s="14"/>
      <c r="L27" s="1">
        <v>5</v>
      </c>
      <c r="M27" s="1">
        <v>300</v>
      </c>
      <c r="N27" s="17" t="s">
        <v>225</v>
      </c>
      <c r="O27" s="58">
        <f t="shared" si="3"/>
        <v>16000000</v>
      </c>
      <c r="P27" s="8">
        <f t="shared" si="3"/>
        <v>16000000</v>
      </c>
    </row>
    <row r="28" spans="1:16" x14ac:dyDescent="0.3">
      <c r="A28" s="2" t="s">
        <v>67</v>
      </c>
      <c r="B28" s="1"/>
      <c r="C28" s="1" t="s">
        <v>158</v>
      </c>
      <c r="D28" s="10" t="s">
        <v>169</v>
      </c>
      <c r="E28" s="1" t="s">
        <v>177</v>
      </c>
      <c r="F28" s="1" t="s">
        <v>85</v>
      </c>
      <c r="G28" s="8">
        <f>P28*1</f>
        <v>32000000</v>
      </c>
      <c r="H28" s="25">
        <v>4.0000000000000001E-3</v>
      </c>
      <c r="I28" s="12" t="s">
        <v>347</v>
      </c>
      <c r="J28" s="13" t="s">
        <v>193</v>
      </c>
      <c r="K28" s="14"/>
      <c r="L28" s="1">
        <v>5</v>
      </c>
      <c r="M28" s="1">
        <v>300</v>
      </c>
      <c r="N28" s="17" t="s">
        <v>226</v>
      </c>
      <c r="O28" s="58">
        <f t="shared" si="3"/>
        <v>32000000</v>
      </c>
      <c r="P28" s="8">
        <f t="shared" si="3"/>
        <v>32000000</v>
      </c>
    </row>
    <row r="29" spans="1:16" x14ac:dyDescent="0.3">
      <c r="A29" s="2" t="s">
        <v>68</v>
      </c>
      <c r="B29" s="1"/>
      <c r="C29" s="1" t="s">
        <v>158</v>
      </c>
      <c r="D29" s="10" t="s">
        <v>170</v>
      </c>
      <c r="E29" s="1" t="s">
        <v>172</v>
      </c>
      <c r="F29" s="1" t="s">
        <v>85</v>
      </c>
      <c r="G29" s="8">
        <v>64000000</v>
      </c>
      <c r="H29" s="25">
        <v>2E-3</v>
      </c>
      <c r="I29" s="12" t="s">
        <v>349</v>
      </c>
      <c r="J29" s="13" t="s">
        <v>193</v>
      </c>
      <c r="K29" s="13" t="s">
        <v>194</v>
      </c>
      <c r="L29" s="1">
        <v>5</v>
      </c>
      <c r="M29" s="1">
        <v>350</v>
      </c>
      <c r="N29" s="17" t="s">
        <v>227</v>
      </c>
      <c r="O29" s="58">
        <v>50000000</v>
      </c>
      <c r="P29" s="8">
        <f>P28*4</f>
        <v>128000000</v>
      </c>
    </row>
    <row r="30" spans="1:16" x14ac:dyDescent="0.3">
      <c r="A30" s="2" t="s">
        <v>69</v>
      </c>
      <c r="B30" s="1"/>
      <c r="C30" s="1" t="s">
        <v>158</v>
      </c>
      <c r="D30" s="10" t="s">
        <v>170</v>
      </c>
      <c r="E30" s="1" t="s">
        <v>174</v>
      </c>
      <c r="F30" s="1" t="s">
        <v>85</v>
      </c>
      <c r="G30" s="8">
        <f t="shared" ref="G30:G38" si="4">P30*1</f>
        <v>256000000</v>
      </c>
      <c r="H30" s="25">
        <v>2E-3</v>
      </c>
      <c r="I30" s="12" t="s">
        <v>349</v>
      </c>
      <c r="J30" s="13" t="s">
        <v>193</v>
      </c>
      <c r="K30" s="13" t="s">
        <v>194</v>
      </c>
      <c r="L30" s="1">
        <v>5</v>
      </c>
      <c r="M30" s="1">
        <v>350</v>
      </c>
      <c r="N30" s="17" t="s">
        <v>228</v>
      </c>
      <c r="O30" s="58">
        <v>80000000</v>
      </c>
      <c r="P30" s="8">
        <f>P29*2</f>
        <v>256000000</v>
      </c>
    </row>
    <row r="31" spans="1:16" x14ac:dyDescent="0.3">
      <c r="A31" s="2" t="s">
        <v>70</v>
      </c>
      <c r="B31" s="1"/>
      <c r="C31" s="1" t="s">
        <v>158</v>
      </c>
      <c r="D31" s="10" t="s">
        <v>170</v>
      </c>
      <c r="E31" s="1" t="s">
        <v>175</v>
      </c>
      <c r="F31" s="1" t="s">
        <v>85</v>
      </c>
      <c r="G31" s="8">
        <f t="shared" si="4"/>
        <v>512000000</v>
      </c>
      <c r="H31" s="25">
        <v>2E-3</v>
      </c>
      <c r="I31" s="12" t="s">
        <v>349</v>
      </c>
      <c r="J31" s="13" t="s">
        <v>193</v>
      </c>
      <c r="K31" s="13" t="s">
        <v>194</v>
      </c>
      <c r="L31" s="1">
        <v>5</v>
      </c>
      <c r="M31" s="1">
        <v>350</v>
      </c>
      <c r="N31" s="17" t="s">
        <v>229</v>
      </c>
      <c r="O31" s="58">
        <v>140000000</v>
      </c>
      <c r="P31" s="8">
        <f t="shared" ref="P31:P33" si="5">P30*2</f>
        <v>512000000</v>
      </c>
    </row>
    <row r="32" spans="1:16" x14ac:dyDescent="0.3">
      <c r="A32" s="2" t="s">
        <v>71</v>
      </c>
      <c r="B32" s="1"/>
      <c r="C32" s="1" t="s">
        <v>158</v>
      </c>
      <c r="D32" s="10" t="s">
        <v>170</v>
      </c>
      <c r="E32" s="1" t="s">
        <v>176</v>
      </c>
      <c r="F32" s="1" t="s">
        <v>85</v>
      </c>
      <c r="G32" s="8">
        <f t="shared" si="4"/>
        <v>1024000000</v>
      </c>
      <c r="H32" s="25">
        <v>2E-3</v>
      </c>
      <c r="I32" s="12" t="s">
        <v>349</v>
      </c>
      <c r="J32" s="13" t="s">
        <v>193</v>
      </c>
      <c r="K32" s="13" t="s">
        <v>194</v>
      </c>
      <c r="L32" s="1">
        <v>5</v>
      </c>
      <c r="M32" s="1">
        <v>350</v>
      </c>
      <c r="N32" s="17" t="s">
        <v>230</v>
      </c>
      <c r="O32" s="58">
        <f t="shared" ref="O32" si="6">O31*2</f>
        <v>280000000</v>
      </c>
      <c r="P32" s="8">
        <f t="shared" si="5"/>
        <v>1024000000</v>
      </c>
    </row>
    <row r="33" spans="1:16" x14ac:dyDescent="0.3">
      <c r="A33" s="2" t="s">
        <v>72</v>
      </c>
      <c r="B33" s="1"/>
      <c r="C33" s="1" t="s">
        <v>158</v>
      </c>
      <c r="D33" s="10" t="s">
        <v>170</v>
      </c>
      <c r="E33" s="1" t="s">
        <v>177</v>
      </c>
      <c r="F33" s="1" t="s">
        <v>85</v>
      </c>
      <c r="G33" s="8">
        <f t="shared" si="4"/>
        <v>2048000000</v>
      </c>
      <c r="H33" s="25">
        <v>2E-3</v>
      </c>
      <c r="I33" s="12" t="s">
        <v>349</v>
      </c>
      <c r="J33" s="13" t="s">
        <v>193</v>
      </c>
      <c r="K33" s="13" t="s">
        <v>194</v>
      </c>
      <c r="L33" s="1">
        <v>5</v>
      </c>
      <c r="M33" s="1">
        <v>350</v>
      </c>
      <c r="N33" s="17" t="s">
        <v>231</v>
      </c>
      <c r="O33" s="58">
        <v>400000000</v>
      </c>
      <c r="P33" s="8">
        <f t="shared" si="5"/>
        <v>2048000000</v>
      </c>
    </row>
    <row r="34" spans="1:16" x14ac:dyDescent="0.3">
      <c r="A34" s="2" t="s">
        <v>73</v>
      </c>
      <c r="B34" s="1"/>
      <c r="C34" s="1" t="s">
        <v>158</v>
      </c>
      <c r="D34" s="10" t="s">
        <v>171</v>
      </c>
      <c r="E34" s="1" t="s">
        <v>172</v>
      </c>
      <c r="F34" s="1" t="s">
        <v>85</v>
      </c>
      <c r="G34" s="8">
        <f t="shared" si="4"/>
        <v>24576000000</v>
      </c>
      <c r="H34" s="25">
        <v>1E-3</v>
      </c>
      <c r="I34" s="12" t="s">
        <v>349</v>
      </c>
      <c r="J34" s="60" t="s">
        <v>518</v>
      </c>
      <c r="K34" s="60" t="s">
        <v>517</v>
      </c>
      <c r="L34" s="1">
        <v>5</v>
      </c>
      <c r="M34" s="1">
        <v>400</v>
      </c>
      <c r="N34" s="17" t="s">
        <v>232</v>
      </c>
      <c r="O34" s="58">
        <v>1000000000</v>
      </c>
      <c r="P34" s="8">
        <f>P33*12</f>
        <v>24576000000</v>
      </c>
    </row>
    <row r="35" spans="1:16" x14ac:dyDescent="0.3">
      <c r="A35" s="2" t="s">
        <v>74</v>
      </c>
      <c r="B35" s="1"/>
      <c r="C35" s="1" t="s">
        <v>158</v>
      </c>
      <c r="D35" s="10" t="s">
        <v>171</v>
      </c>
      <c r="E35" s="1" t="s">
        <v>174</v>
      </c>
      <c r="F35" s="1" t="s">
        <v>85</v>
      </c>
      <c r="G35" s="8">
        <f t="shared" si="4"/>
        <v>73728000000</v>
      </c>
      <c r="H35" s="25">
        <v>1E-3</v>
      </c>
      <c r="I35" s="12" t="s">
        <v>349</v>
      </c>
      <c r="J35" s="60" t="s">
        <v>518</v>
      </c>
      <c r="K35" s="60" t="s">
        <v>517</v>
      </c>
      <c r="L35" s="1">
        <v>5</v>
      </c>
      <c r="M35" s="1">
        <v>400</v>
      </c>
      <c r="N35" s="17" t="s">
        <v>233</v>
      </c>
      <c r="O35" s="58">
        <f>O34*2</f>
        <v>2000000000</v>
      </c>
      <c r="P35" s="8">
        <f>P34*3</f>
        <v>73728000000</v>
      </c>
    </row>
    <row r="36" spans="1:16" x14ac:dyDescent="0.3">
      <c r="A36" s="2" t="s">
        <v>75</v>
      </c>
      <c r="B36" s="1"/>
      <c r="C36" s="1" t="s">
        <v>158</v>
      </c>
      <c r="D36" s="10" t="s">
        <v>171</v>
      </c>
      <c r="E36" s="1" t="s">
        <v>175</v>
      </c>
      <c r="F36" s="1" t="s">
        <v>85</v>
      </c>
      <c r="G36" s="8">
        <f t="shared" si="4"/>
        <v>294912000000</v>
      </c>
      <c r="H36" s="25">
        <v>1E-3</v>
      </c>
      <c r="I36" s="12" t="s">
        <v>349</v>
      </c>
      <c r="J36" s="60" t="s">
        <v>518</v>
      </c>
      <c r="K36" s="60" t="s">
        <v>517</v>
      </c>
      <c r="L36" s="1">
        <v>5</v>
      </c>
      <c r="M36" s="1">
        <v>400</v>
      </c>
      <c r="N36" s="17" t="s">
        <v>234</v>
      </c>
      <c r="O36" s="58">
        <f t="shared" ref="O36:O37" si="7">O35*2</f>
        <v>4000000000</v>
      </c>
      <c r="P36" s="8">
        <f>P35*4</f>
        <v>294912000000</v>
      </c>
    </row>
    <row r="37" spans="1:16" x14ac:dyDescent="0.3">
      <c r="A37" s="2" t="s">
        <v>76</v>
      </c>
      <c r="B37" s="1"/>
      <c r="C37" s="1" t="s">
        <v>158</v>
      </c>
      <c r="D37" s="10" t="s">
        <v>171</v>
      </c>
      <c r="E37" s="1" t="s">
        <v>176</v>
      </c>
      <c r="F37" s="1" t="s">
        <v>85</v>
      </c>
      <c r="G37" s="8">
        <f t="shared" si="4"/>
        <v>1474560000000</v>
      </c>
      <c r="H37" s="25">
        <v>1E-3</v>
      </c>
      <c r="I37" s="12" t="s">
        <v>349</v>
      </c>
      <c r="J37" s="60" t="s">
        <v>518</v>
      </c>
      <c r="K37" s="60" t="s">
        <v>517</v>
      </c>
      <c r="L37" s="1">
        <v>5</v>
      </c>
      <c r="M37" s="1">
        <v>400</v>
      </c>
      <c r="N37" s="17" t="s">
        <v>235</v>
      </c>
      <c r="O37" s="58">
        <f t="shared" si="7"/>
        <v>8000000000</v>
      </c>
      <c r="P37" s="8">
        <f>P36*5</f>
        <v>1474560000000</v>
      </c>
    </row>
    <row r="38" spans="1:16" ht="17.25" thickBot="1" x14ac:dyDescent="0.35">
      <c r="A38" s="61" t="s">
        <v>77</v>
      </c>
      <c r="B38" s="62"/>
      <c r="C38" s="62" t="s">
        <v>158</v>
      </c>
      <c r="D38" s="63" t="s">
        <v>171</v>
      </c>
      <c r="E38" s="62" t="s">
        <v>177</v>
      </c>
      <c r="F38" s="62" t="s">
        <v>85</v>
      </c>
      <c r="G38" s="64">
        <f t="shared" si="4"/>
        <v>7372800000000</v>
      </c>
      <c r="H38" s="65">
        <v>1E-3</v>
      </c>
      <c r="I38" s="66" t="s">
        <v>349</v>
      </c>
      <c r="J38" s="67" t="s">
        <v>518</v>
      </c>
      <c r="K38" s="67" t="s">
        <v>517</v>
      </c>
      <c r="L38" s="62">
        <v>5</v>
      </c>
      <c r="M38" s="62">
        <v>400</v>
      </c>
      <c r="N38" s="68" t="s">
        <v>342</v>
      </c>
      <c r="O38" s="59">
        <v>20000000000</v>
      </c>
      <c r="P38" s="8">
        <f>P37*5</f>
        <v>7372800000000</v>
      </c>
    </row>
    <row r="39" spans="1:16" x14ac:dyDescent="0.3">
      <c r="A39" s="71" t="s">
        <v>608</v>
      </c>
      <c r="B39" s="72"/>
      <c r="C39" s="72" t="s">
        <v>158</v>
      </c>
      <c r="D39" s="72" t="s">
        <v>531</v>
      </c>
      <c r="E39" s="72" t="s">
        <v>172</v>
      </c>
      <c r="F39" s="72" t="s">
        <v>85</v>
      </c>
      <c r="G39" s="74">
        <f t="shared" ref="G39:G48" si="8">G38*5</f>
        <v>36864000000000</v>
      </c>
      <c r="H39" s="79">
        <v>5.0000000000000001E-4</v>
      </c>
      <c r="I39" s="80" t="s">
        <v>533</v>
      </c>
      <c r="J39" s="72" t="s">
        <v>518</v>
      </c>
      <c r="K39" s="72" t="s">
        <v>546</v>
      </c>
      <c r="L39" s="72">
        <v>3</v>
      </c>
      <c r="M39" s="72">
        <v>500</v>
      </c>
      <c r="N39" s="75" t="s">
        <v>618</v>
      </c>
      <c r="P39" s="8">
        <f t="shared" ref="P39:P48" si="9">P38*5</f>
        <v>36864000000000</v>
      </c>
    </row>
    <row r="40" spans="1:16" x14ac:dyDescent="0.3">
      <c r="A40" s="2" t="s">
        <v>609</v>
      </c>
      <c r="B40" s="1"/>
      <c r="C40" s="1" t="s">
        <v>158</v>
      </c>
      <c r="D40" s="1" t="s">
        <v>531</v>
      </c>
      <c r="E40" s="1" t="s">
        <v>174</v>
      </c>
      <c r="F40" s="1" t="s">
        <v>85</v>
      </c>
      <c r="G40" s="8">
        <f t="shared" si="8"/>
        <v>184320000000000</v>
      </c>
      <c r="H40" s="76">
        <v>5.0000000000000001E-4</v>
      </c>
      <c r="I40" s="77" t="s">
        <v>533</v>
      </c>
      <c r="J40" s="1" t="s">
        <v>518</v>
      </c>
      <c r="K40" s="1" t="s">
        <v>546</v>
      </c>
      <c r="L40" s="1">
        <v>3</v>
      </c>
      <c r="M40" s="1">
        <v>500</v>
      </c>
      <c r="N40" s="17" t="s">
        <v>619</v>
      </c>
      <c r="P40" s="8">
        <f t="shared" si="9"/>
        <v>184320000000000</v>
      </c>
    </row>
    <row r="41" spans="1:16" x14ac:dyDescent="0.3">
      <c r="A41" s="2" t="s">
        <v>610</v>
      </c>
      <c r="B41" s="1"/>
      <c r="C41" s="1" t="s">
        <v>158</v>
      </c>
      <c r="D41" s="1" t="s">
        <v>531</v>
      </c>
      <c r="E41" s="1" t="s">
        <v>175</v>
      </c>
      <c r="F41" s="1" t="s">
        <v>85</v>
      </c>
      <c r="G41" s="8">
        <f t="shared" si="8"/>
        <v>921600000000000</v>
      </c>
      <c r="H41" s="76">
        <v>5.0000000000000001E-4</v>
      </c>
      <c r="I41" s="77" t="s">
        <v>533</v>
      </c>
      <c r="J41" s="1" t="s">
        <v>518</v>
      </c>
      <c r="K41" s="1" t="s">
        <v>546</v>
      </c>
      <c r="L41" s="1">
        <v>3</v>
      </c>
      <c r="M41" s="1">
        <v>500</v>
      </c>
      <c r="N41" s="17" t="s">
        <v>620</v>
      </c>
      <c r="P41" s="8">
        <f t="shared" si="9"/>
        <v>921600000000000</v>
      </c>
    </row>
    <row r="42" spans="1:16" x14ac:dyDescent="0.3">
      <c r="A42" s="2" t="s">
        <v>611</v>
      </c>
      <c r="B42" s="1"/>
      <c r="C42" s="1" t="s">
        <v>158</v>
      </c>
      <c r="D42" s="1" t="s">
        <v>531</v>
      </c>
      <c r="E42" s="1" t="s">
        <v>176</v>
      </c>
      <c r="F42" s="1" t="s">
        <v>85</v>
      </c>
      <c r="G42" s="8">
        <f t="shared" si="8"/>
        <v>4608000000000000</v>
      </c>
      <c r="H42" s="76">
        <v>5.0000000000000001E-4</v>
      </c>
      <c r="I42" s="77" t="s">
        <v>533</v>
      </c>
      <c r="J42" s="1" t="s">
        <v>518</v>
      </c>
      <c r="K42" s="1" t="s">
        <v>546</v>
      </c>
      <c r="L42" s="1">
        <v>3</v>
      </c>
      <c r="M42" s="1">
        <v>500</v>
      </c>
      <c r="N42" s="17" t="s">
        <v>621</v>
      </c>
      <c r="P42" s="8">
        <f t="shared" si="9"/>
        <v>4608000000000000</v>
      </c>
    </row>
    <row r="43" spans="1:16" x14ac:dyDescent="0.3">
      <c r="A43" s="2" t="s">
        <v>612</v>
      </c>
      <c r="B43" s="1"/>
      <c r="C43" s="1" t="s">
        <v>158</v>
      </c>
      <c r="D43" s="1" t="s">
        <v>531</v>
      </c>
      <c r="E43" s="1" t="s">
        <v>177</v>
      </c>
      <c r="F43" s="1" t="s">
        <v>85</v>
      </c>
      <c r="G43" s="8">
        <f t="shared" si="8"/>
        <v>2.304E+16</v>
      </c>
      <c r="H43" s="76">
        <v>5.0000000000000001E-4</v>
      </c>
      <c r="I43" s="77" t="s">
        <v>533</v>
      </c>
      <c r="J43" s="1" t="s">
        <v>518</v>
      </c>
      <c r="K43" s="1" t="s">
        <v>546</v>
      </c>
      <c r="L43" s="1">
        <v>3</v>
      </c>
      <c r="M43" s="1">
        <v>500</v>
      </c>
      <c r="N43" s="17" t="s">
        <v>622</v>
      </c>
      <c r="P43" s="8">
        <f t="shared" si="9"/>
        <v>2.304E+16</v>
      </c>
    </row>
    <row r="44" spans="1:16" x14ac:dyDescent="0.3">
      <c r="A44" s="2" t="s">
        <v>613</v>
      </c>
      <c r="B44" s="1"/>
      <c r="C44" s="1" t="s">
        <v>158</v>
      </c>
      <c r="D44" s="1" t="s">
        <v>532</v>
      </c>
      <c r="E44" s="1" t="s">
        <v>172</v>
      </c>
      <c r="F44" s="1" t="s">
        <v>85</v>
      </c>
      <c r="G44" s="8">
        <f t="shared" si="8"/>
        <v>1.152E+17</v>
      </c>
      <c r="H44" s="78">
        <v>2.5000000000000001E-4</v>
      </c>
      <c r="I44" s="77" t="s">
        <v>533</v>
      </c>
      <c r="J44" s="1" t="s">
        <v>518</v>
      </c>
      <c r="K44" s="1" t="s">
        <v>546</v>
      </c>
      <c r="L44" s="1">
        <v>2</v>
      </c>
      <c r="M44" s="1">
        <v>600</v>
      </c>
      <c r="N44" s="17" t="s">
        <v>623</v>
      </c>
      <c r="P44" s="8">
        <f t="shared" si="9"/>
        <v>1.152E+17</v>
      </c>
    </row>
    <row r="45" spans="1:16" x14ac:dyDescent="0.3">
      <c r="A45" s="2" t="s">
        <v>614</v>
      </c>
      <c r="B45" s="1"/>
      <c r="C45" s="1" t="s">
        <v>158</v>
      </c>
      <c r="D45" s="1" t="s">
        <v>532</v>
      </c>
      <c r="E45" s="1" t="s">
        <v>174</v>
      </c>
      <c r="F45" s="1" t="s">
        <v>85</v>
      </c>
      <c r="G45" s="8">
        <f t="shared" si="8"/>
        <v>5.76E+17</v>
      </c>
      <c r="H45" s="78">
        <v>2.5000000000000001E-4</v>
      </c>
      <c r="I45" s="77" t="s">
        <v>533</v>
      </c>
      <c r="J45" s="1" t="s">
        <v>518</v>
      </c>
      <c r="K45" s="1" t="s">
        <v>546</v>
      </c>
      <c r="L45" s="1">
        <v>2</v>
      </c>
      <c r="M45" s="1">
        <v>600</v>
      </c>
      <c r="N45" s="17" t="s">
        <v>624</v>
      </c>
      <c r="P45" s="8">
        <f t="shared" si="9"/>
        <v>5.76E+17</v>
      </c>
    </row>
    <row r="46" spans="1:16" x14ac:dyDescent="0.3">
      <c r="A46" s="2" t="s">
        <v>615</v>
      </c>
      <c r="B46" s="1"/>
      <c r="C46" s="1" t="s">
        <v>158</v>
      </c>
      <c r="D46" s="1" t="s">
        <v>532</v>
      </c>
      <c r="E46" s="1" t="s">
        <v>175</v>
      </c>
      <c r="F46" s="1" t="s">
        <v>85</v>
      </c>
      <c r="G46" s="8">
        <f t="shared" si="8"/>
        <v>2.88E+18</v>
      </c>
      <c r="H46" s="78">
        <v>2.5000000000000001E-4</v>
      </c>
      <c r="I46" s="77" t="s">
        <v>533</v>
      </c>
      <c r="J46" s="1" t="s">
        <v>518</v>
      </c>
      <c r="K46" s="1" t="s">
        <v>546</v>
      </c>
      <c r="L46" s="1">
        <v>2</v>
      </c>
      <c r="M46" s="1">
        <v>600</v>
      </c>
      <c r="N46" s="17" t="s">
        <v>625</v>
      </c>
      <c r="P46" s="8">
        <f t="shared" si="9"/>
        <v>2.88E+18</v>
      </c>
    </row>
    <row r="47" spans="1:16" x14ac:dyDescent="0.3">
      <c r="A47" s="2" t="s">
        <v>616</v>
      </c>
      <c r="B47" s="1"/>
      <c r="C47" s="1" t="s">
        <v>158</v>
      </c>
      <c r="D47" s="1" t="s">
        <v>532</v>
      </c>
      <c r="E47" s="1" t="s">
        <v>176</v>
      </c>
      <c r="F47" s="1" t="s">
        <v>85</v>
      </c>
      <c r="G47" s="8">
        <f t="shared" si="8"/>
        <v>1.44E+19</v>
      </c>
      <c r="H47" s="78">
        <v>2.5000000000000001E-4</v>
      </c>
      <c r="I47" s="77" t="s">
        <v>533</v>
      </c>
      <c r="J47" s="1" t="s">
        <v>518</v>
      </c>
      <c r="K47" s="1" t="s">
        <v>546</v>
      </c>
      <c r="L47" s="1">
        <v>2</v>
      </c>
      <c r="M47" s="1">
        <v>600</v>
      </c>
      <c r="N47" s="17" t="s">
        <v>626</v>
      </c>
      <c r="P47" s="8">
        <f t="shared" si="9"/>
        <v>1.44E+19</v>
      </c>
    </row>
    <row r="48" spans="1:16" ht="17.25" thickBot="1" x14ac:dyDescent="0.35">
      <c r="A48" s="11" t="s">
        <v>617</v>
      </c>
      <c r="B48" s="7"/>
      <c r="C48" s="7" t="s">
        <v>158</v>
      </c>
      <c r="D48" s="7" t="s">
        <v>532</v>
      </c>
      <c r="E48" s="7" t="s">
        <v>177</v>
      </c>
      <c r="F48" s="7" t="s">
        <v>85</v>
      </c>
      <c r="G48" s="9">
        <f t="shared" si="8"/>
        <v>7.2E+19</v>
      </c>
      <c r="H48" s="81">
        <v>2.5000000000000001E-4</v>
      </c>
      <c r="I48" s="82" t="s">
        <v>533</v>
      </c>
      <c r="J48" s="7" t="s">
        <v>518</v>
      </c>
      <c r="K48" s="7" t="s">
        <v>546</v>
      </c>
      <c r="L48" s="7">
        <v>999</v>
      </c>
      <c r="M48" s="7">
        <v>600</v>
      </c>
      <c r="N48" s="24" t="s">
        <v>627</v>
      </c>
      <c r="P48" s="8">
        <f t="shared" si="9"/>
        <v>7.2E+19</v>
      </c>
    </row>
  </sheetData>
  <mergeCells count="1">
    <mergeCell ref="A2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0465F-CF01-40D9-ADB4-F5D7A81E686B}">
  <dimension ref="A1:P48"/>
  <sheetViews>
    <sheetView topLeftCell="A30" workbookViewId="0">
      <selection activeCell="A49" sqref="A49"/>
    </sheetView>
  </sheetViews>
  <sheetFormatPr defaultRowHeight="16.5" x14ac:dyDescent="0.3"/>
  <cols>
    <col min="1" max="1" width="9.875" bestFit="1" customWidth="1"/>
    <col min="2" max="2" width="6.625" bestFit="1" customWidth="1"/>
    <col min="3" max="3" width="7.125" bestFit="1" customWidth="1"/>
    <col min="4" max="4" width="6.75" bestFit="1" customWidth="1"/>
    <col min="5" max="5" width="10.25" bestFit="1" customWidth="1"/>
    <col min="6" max="6" width="10.625" bestFit="1" customWidth="1"/>
    <col min="7" max="7" width="23.625" bestFit="1" customWidth="1"/>
    <col min="8" max="8" width="13.375" bestFit="1" customWidth="1"/>
    <col min="9" max="9" width="16.5" bestFit="1" customWidth="1"/>
    <col min="10" max="10" width="25.125" bestFit="1" customWidth="1"/>
    <col min="11" max="11" width="20.125" bestFit="1" customWidth="1"/>
    <col min="12" max="12" width="15.125" bestFit="1" customWidth="1"/>
    <col min="13" max="13" width="10" bestFit="1" customWidth="1"/>
    <col min="14" max="14" width="15.125" bestFit="1" customWidth="1"/>
    <col min="15" max="15" width="13.625" bestFit="1" customWidth="1"/>
    <col min="16" max="16" width="16" bestFit="1" customWidth="1"/>
  </cols>
  <sheetData>
    <row r="1" spans="1:16" ht="17.25" thickBot="1" x14ac:dyDescent="0.35"/>
    <row r="2" spans="1:16" x14ac:dyDescent="0.3">
      <c r="A2" s="113" t="s">
        <v>78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5"/>
    </row>
    <row r="3" spans="1:16" x14ac:dyDescent="0.3">
      <c r="A3" s="3" t="s">
        <v>0</v>
      </c>
      <c r="B3" s="41" t="s">
        <v>1</v>
      </c>
      <c r="C3" s="41" t="s">
        <v>156</v>
      </c>
      <c r="D3" s="41" t="s">
        <v>4</v>
      </c>
      <c r="E3" s="41" t="s">
        <v>164</v>
      </c>
      <c r="F3" s="6" t="s">
        <v>5</v>
      </c>
      <c r="G3" s="41" t="s">
        <v>11</v>
      </c>
      <c r="H3" s="6" t="s">
        <v>84</v>
      </c>
      <c r="I3" s="6" t="s">
        <v>196</v>
      </c>
      <c r="J3" s="6" t="s">
        <v>197</v>
      </c>
      <c r="K3" s="6" t="s">
        <v>198</v>
      </c>
      <c r="L3" s="6" t="s">
        <v>178</v>
      </c>
      <c r="M3" s="6" t="s">
        <v>179</v>
      </c>
      <c r="N3" s="4" t="s">
        <v>202</v>
      </c>
    </row>
    <row r="4" spans="1:16" x14ac:dyDescent="0.3">
      <c r="A4" s="2" t="s">
        <v>86</v>
      </c>
      <c r="B4" s="1"/>
      <c r="C4" s="1" t="s">
        <v>161</v>
      </c>
      <c r="D4" s="1" t="s">
        <v>165</v>
      </c>
      <c r="E4" s="1" t="s">
        <v>173</v>
      </c>
      <c r="F4" s="1" t="s">
        <v>81</v>
      </c>
      <c r="G4" s="8">
        <f t="shared" ref="G4:G22" si="0">P4*0.125</f>
        <v>12.5</v>
      </c>
      <c r="H4" s="16">
        <v>2.5000000000000001E-2</v>
      </c>
      <c r="I4" s="12" t="s">
        <v>345</v>
      </c>
      <c r="J4" s="14"/>
      <c r="K4" s="14"/>
      <c r="L4" s="1">
        <v>5</v>
      </c>
      <c r="M4" s="1">
        <v>100</v>
      </c>
      <c r="N4" s="17" t="s">
        <v>305</v>
      </c>
      <c r="O4" s="58">
        <v>100</v>
      </c>
      <c r="P4" s="26">
        <v>100</v>
      </c>
    </row>
    <row r="5" spans="1:16" x14ac:dyDescent="0.3">
      <c r="A5" s="2" t="s">
        <v>87</v>
      </c>
      <c r="B5" s="1"/>
      <c r="C5" s="1" t="s">
        <v>160</v>
      </c>
      <c r="D5" s="1" t="s">
        <v>165</v>
      </c>
      <c r="E5" s="1" t="s">
        <v>174</v>
      </c>
      <c r="F5" s="1" t="s">
        <v>81</v>
      </c>
      <c r="G5" s="8">
        <f t="shared" si="0"/>
        <v>18.75</v>
      </c>
      <c r="H5" s="16">
        <v>2.5000000000000001E-2</v>
      </c>
      <c r="I5" s="12" t="s">
        <v>345</v>
      </c>
      <c r="J5" s="14"/>
      <c r="K5" s="14"/>
      <c r="L5" s="1">
        <v>5</v>
      </c>
      <c r="M5" s="1">
        <v>100</v>
      </c>
      <c r="N5" s="17" t="s">
        <v>306</v>
      </c>
      <c r="O5" s="58">
        <v>150</v>
      </c>
      <c r="P5" s="26">
        <v>150</v>
      </c>
    </row>
    <row r="6" spans="1:16" x14ac:dyDescent="0.3">
      <c r="A6" s="2" t="s">
        <v>88</v>
      </c>
      <c r="B6" s="1"/>
      <c r="C6" s="1" t="s">
        <v>160</v>
      </c>
      <c r="D6" s="1" t="s">
        <v>165</v>
      </c>
      <c r="E6" s="1" t="s">
        <v>175</v>
      </c>
      <c r="F6" s="1" t="s">
        <v>81</v>
      </c>
      <c r="G6" s="8">
        <f t="shared" si="0"/>
        <v>40</v>
      </c>
      <c r="H6" s="16">
        <v>2.5000000000000001E-2</v>
      </c>
      <c r="I6" s="12" t="s">
        <v>345</v>
      </c>
      <c r="J6" s="14"/>
      <c r="K6" s="14"/>
      <c r="L6" s="1">
        <v>5</v>
      </c>
      <c r="M6" s="1">
        <v>100</v>
      </c>
      <c r="N6" s="17" t="s">
        <v>307</v>
      </c>
      <c r="O6" s="58">
        <v>320</v>
      </c>
      <c r="P6" s="26">
        <v>320</v>
      </c>
    </row>
    <row r="7" spans="1:16" x14ac:dyDescent="0.3">
      <c r="A7" s="2" t="s">
        <v>89</v>
      </c>
      <c r="B7" s="1"/>
      <c r="C7" s="1" t="s">
        <v>160</v>
      </c>
      <c r="D7" s="1" t="s">
        <v>165</v>
      </c>
      <c r="E7" s="1" t="s">
        <v>176</v>
      </c>
      <c r="F7" s="1" t="s">
        <v>81</v>
      </c>
      <c r="G7" s="8">
        <f t="shared" si="0"/>
        <v>60</v>
      </c>
      <c r="H7" s="16">
        <v>2.5000000000000001E-2</v>
      </c>
      <c r="I7" s="12" t="s">
        <v>345</v>
      </c>
      <c r="J7" s="14"/>
      <c r="K7" s="14"/>
      <c r="L7" s="1">
        <v>5</v>
      </c>
      <c r="M7" s="1">
        <v>100</v>
      </c>
      <c r="N7" s="17" t="s">
        <v>308</v>
      </c>
      <c r="O7" s="58">
        <v>480</v>
      </c>
      <c r="P7" s="26">
        <v>480</v>
      </c>
    </row>
    <row r="8" spans="1:16" x14ac:dyDescent="0.3">
      <c r="A8" s="2" t="s">
        <v>90</v>
      </c>
      <c r="B8" s="10"/>
      <c r="C8" s="10" t="s">
        <v>160</v>
      </c>
      <c r="D8" s="1" t="s">
        <v>165</v>
      </c>
      <c r="E8" s="1" t="s">
        <v>177</v>
      </c>
      <c r="F8" s="1" t="s">
        <v>81</v>
      </c>
      <c r="G8" s="8">
        <f t="shared" si="0"/>
        <v>75</v>
      </c>
      <c r="H8" s="16">
        <v>2.5000000000000001E-2</v>
      </c>
      <c r="I8" s="12" t="s">
        <v>345</v>
      </c>
      <c r="J8" s="14"/>
      <c r="K8" s="14"/>
      <c r="L8" s="1">
        <v>5</v>
      </c>
      <c r="M8" s="1">
        <v>100</v>
      </c>
      <c r="N8" s="17" t="s">
        <v>309</v>
      </c>
      <c r="O8" s="58">
        <v>600</v>
      </c>
      <c r="P8" s="26">
        <v>600</v>
      </c>
    </row>
    <row r="9" spans="1:16" x14ac:dyDescent="0.3">
      <c r="A9" s="2" t="s">
        <v>91</v>
      </c>
      <c r="B9" s="1"/>
      <c r="C9" s="1" t="s">
        <v>160</v>
      </c>
      <c r="D9" s="10" t="s">
        <v>166</v>
      </c>
      <c r="E9" s="1" t="s">
        <v>172</v>
      </c>
      <c r="F9" s="1" t="s">
        <v>81</v>
      </c>
      <c r="G9" s="8">
        <f t="shared" si="0"/>
        <v>125</v>
      </c>
      <c r="H9" s="25">
        <v>0.02</v>
      </c>
      <c r="I9" s="12" t="s">
        <v>345</v>
      </c>
      <c r="J9" s="14"/>
      <c r="K9" s="14"/>
      <c r="L9" s="1">
        <v>5</v>
      </c>
      <c r="M9" s="1">
        <v>150</v>
      </c>
      <c r="N9" s="17" t="s">
        <v>310</v>
      </c>
      <c r="O9" s="58">
        <v>1000</v>
      </c>
      <c r="P9" s="26">
        <v>1000</v>
      </c>
    </row>
    <row r="10" spans="1:16" x14ac:dyDescent="0.3">
      <c r="A10" s="2" t="s">
        <v>92</v>
      </c>
      <c r="B10" s="1"/>
      <c r="C10" s="1" t="s">
        <v>160</v>
      </c>
      <c r="D10" s="10" t="s">
        <v>166</v>
      </c>
      <c r="E10" s="1" t="s">
        <v>174</v>
      </c>
      <c r="F10" s="1" t="s">
        <v>81</v>
      </c>
      <c r="G10" s="8">
        <f t="shared" si="0"/>
        <v>225</v>
      </c>
      <c r="H10" s="25">
        <v>0.02</v>
      </c>
      <c r="I10" s="12" t="s">
        <v>345</v>
      </c>
      <c r="J10" s="14"/>
      <c r="K10" s="14"/>
      <c r="L10" s="1">
        <v>5</v>
      </c>
      <c r="M10" s="1">
        <v>150</v>
      </c>
      <c r="N10" s="17" t="s">
        <v>311</v>
      </c>
      <c r="O10" s="58">
        <v>1800</v>
      </c>
      <c r="P10" s="26">
        <v>1800</v>
      </c>
    </row>
    <row r="11" spans="1:16" x14ac:dyDescent="0.3">
      <c r="A11" s="2" t="s">
        <v>93</v>
      </c>
      <c r="B11" s="1"/>
      <c r="C11" s="1" t="s">
        <v>160</v>
      </c>
      <c r="D11" s="10" t="s">
        <v>166</v>
      </c>
      <c r="E11" s="1" t="s">
        <v>175</v>
      </c>
      <c r="F11" s="1" t="s">
        <v>81</v>
      </c>
      <c r="G11" s="8">
        <f t="shared" si="0"/>
        <v>275</v>
      </c>
      <c r="H11" s="25">
        <v>0.02</v>
      </c>
      <c r="I11" s="12" t="s">
        <v>345</v>
      </c>
      <c r="J11" s="14"/>
      <c r="K11" s="14"/>
      <c r="L11" s="1">
        <v>5</v>
      </c>
      <c r="M11" s="1">
        <v>150</v>
      </c>
      <c r="N11" s="17" t="s">
        <v>312</v>
      </c>
      <c r="O11" s="58">
        <v>2200</v>
      </c>
      <c r="P11" s="26">
        <v>2200</v>
      </c>
    </row>
    <row r="12" spans="1:16" x14ac:dyDescent="0.3">
      <c r="A12" s="2" t="s">
        <v>94</v>
      </c>
      <c r="B12" s="1"/>
      <c r="C12" s="1" t="s">
        <v>160</v>
      </c>
      <c r="D12" s="10" t="s">
        <v>166</v>
      </c>
      <c r="E12" s="1" t="s">
        <v>176</v>
      </c>
      <c r="F12" s="1" t="s">
        <v>81</v>
      </c>
      <c r="G12" s="8">
        <f t="shared" si="0"/>
        <v>350</v>
      </c>
      <c r="H12" s="25">
        <v>0.02</v>
      </c>
      <c r="I12" s="12" t="s">
        <v>345</v>
      </c>
      <c r="J12" s="14"/>
      <c r="K12" s="14"/>
      <c r="L12" s="1">
        <v>5</v>
      </c>
      <c r="M12" s="1">
        <v>150</v>
      </c>
      <c r="N12" s="17" t="s">
        <v>313</v>
      </c>
      <c r="O12" s="58">
        <v>2800</v>
      </c>
      <c r="P12" s="26">
        <v>2800</v>
      </c>
    </row>
    <row r="13" spans="1:16" x14ac:dyDescent="0.3">
      <c r="A13" s="2" t="s">
        <v>95</v>
      </c>
      <c r="B13" s="1"/>
      <c r="C13" s="1" t="s">
        <v>160</v>
      </c>
      <c r="D13" s="10" t="s">
        <v>166</v>
      </c>
      <c r="E13" s="1" t="s">
        <v>177</v>
      </c>
      <c r="F13" s="1" t="s">
        <v>81</v>
      </c>
      <c r="G13" s="8">
        <f t="shared" si="0"/>
        <v>400</v>
      </c>
      <c r="H13" s="25">
        <v>0.02</v>
      </c>
      <c r="I13" s="12" t="s">
        <v>345</v>
      </c>
      <c r="J13" s="14"/>
      <c r="K13" s="14"/>
      <c r="L13" s="1">
        <v>5</v>
      </c>
      <c r="M13" s="1">
        <v>150</v>
      </c>
      <c r="N13" s="17" t="s">
        <v>314</v>
      </c>
      <c r="O13" s="58">
        <v>3200</v>
      </c>
      <c r="P13" s="26">
        <v>3200</v>
      </c>
    </row>
    <row r="14" spans="1:16" x14ac:dyDescent="0.3">
      <c r="A14" s="2" t="s">
        <v>96</v>
      </c>
      <c r="B14" s="1"/>
      <c r="C14" s="1" t="s">
        <v>160</v>
      </c>
      <c r="D14" s="10" t="s">
        <v>167</v>
      </c>
      <c r="E14" s="1" t="s">
        <v>172</v>
      </c>
      <c r="F14" s="1" t="s">
        <v>81</v>
      </c>
      <c r="G14" s="8">
        <f t="shared" si="0"/>
        <v>1250</v>
      </c>
      <c r="H14" s="25">
        <v>0.01</v>
      </c>
      <c r="I14" s="12" t="s">
        <v>345</v>
      </c>
      <c r="J14" s="14"/>
      <c r="K14" s="14"/>
      <c r="L14" s="1">
        <v>5</v>
      </c>
      <c r="M14" s="1">
        <v>200</v>
      </c>
      <c r="N14" s="17" t="s">
        <v>340</v>
      </c>
      <c r="O14" s="58">
        <v>10000</v>
      </c>
      <c r="P14" s="26">
        <v>10000</v>
      </c>
    </row>
    <row r="15" spans="1:16" x14ac:dyDescent="0.3">
      <c r="A15" s="2" t="s">
        <v>97</v>
      </c>
      <c r="B15" s="1"/>
      <c r="C15" s="1" t="s">
        <v>160</v>
      </c>
      <c r="D15" s="10" t="s">
        <v>167</v>
      </c>
      <c r="E15" s="1" t="s">
        <v>174</v>
      </c>
      <c r="F15" s="1" t="s">
        <v>81</v>
      </c>
      <c r="G15" s="8">
        <f t="shared" si="0"/>
        <v>2250</v>
      </c>
      <c r="H15" s="25">
        <v>0.01</v>
      </c>
      <c r="I15" s="12" t="s">
        <v>345</v>
      </c>
      <c r="J15" s="14"/>
      <c r="K15" s="14"/>
      <c r="L15" s="1">
        <v>5</v>
      </c>
      <c r="M15" s="1">
        <v>200</v>
      </c>
      <c r="N15" s="17" t="s">
        <v>315</v>
      </c>
      <c r="O15" s="58">
        <v>18000</v>
      </c>
      <c r="P15" s="26">
        <v>18000</v>
      </c>
    </row>
    <row r="16" spans="1:16" x14ac:dyDescent="0.3">
      <c r="A16" s="2" t="s">
        <v>98</v>
      </c>
      <c r="B16" s="1"/>
      <c r="C16" s="1" t="s">
        <v>160</v>
      </c>
      <c r="D16" s="10" t="s">
        <v>167</v>
      </c>
      <c r="E16" s="1" t="s">
        <v>175</v>
      </c>
      <c r="F16" s="1" t="s">
        <v>81</v>
      </c>
      <c r="G16" s="8">
        <f t="shared" si="0"/>
        <v>4500</v>
      </c>
      <c r="H16" s="25">
        <v>0.01</v>
      </c>
      <c r="I16" s="12" t="s">
        <v>345</v>
      </c>
      <c r="J16" s="14"/>
      <c r="K16" s="14"/>
      <c r="L16" s="1">
        <v>5</v>
      </c>
      <c r="M16" s="1">
        <v>200</v>
      </c>
      <c r="N16" s="17" t="s">
        <v>316</v>
      </c>
      <c r="O16" s="58">
        <f t="shared" ref="O16:P16" si="1">O15*2</f>
        <v>36000</v>
      </c>
      <c r="P16" s="26">
        <f t="shared" si="1"/>
        <v>36000</v>
      </c>
    </row>
    <row r="17" spans="1:16" x14ac:dyDescent="0.3">
      <c r="A17" s="2" t="s">
        <v>99</v>
      </c>
      <c r="B17" s="1"/>
      <c r="C17" s="1" t="s">
        <v>160</v>
      </c>
      <c r="D17" s="10" t="s">
        <v>167</v>
      </c>
      <c r="E17" s="1" t="s">
        <v>176</v>
      </c>
      <c r="F17" s="1" t="s">
        <v>81</v>
      </c>
      <c r="G17" s="8">
        <f t="shared" si="0"/>
        <v>7250</v>
      </c>
      <c r="H17" s="25">
        <v>0.01</v>
      </c>
      <c r="I17" s="12" t="s">
        <v>345</v>
      </c>
      <c r="J17" s="14"/>
      <c r="K17" s="14"/>
      <c r="L17" s="1">
        <v>5</v>
      </c>
      <c r="M17" s="1">
        <v>200</v>
      </c>
      <c r="N17" s="17" t="s">
        <v>317</v>
      </c>
      <c r="O17" s="58">
        <v>58000</v>
      </c>
      <c r="P17" s="26">
        <v>58000</v>
      </c>
    </row>
    <row r="18" spans="1:16" x14ac:dyDescent="0.3">
      <c r="A18" s="2" t="s">
        <v>100</v>
      </c>
      <c r="B18" s="1"/>
      <c r="C18" s="1" t="s">
        <v>160</v>
      </c>
      <c r="D18" s="10" t="s">
        <v>167</v>
      </c>
      <c r="E18" s="1" t="s">
        <v>177</v>
      </c>
      <c r="F18" s="1" t="s">
        <v>81</v>
      </c>
      <c r="G18" s="8">
        <f t="shared" si="0"/>
        <v>8750</v>
      </c>
      <c r="H18" s="25">
        <v>0.01</v>
      </c>
      <c r="I18" s="12" t="s">
        <v>345</v>
      </c>
      <c r="J18" s="14"/>
      <c r="K18" s="14"/>
      <c r="L18" s="1">
        <v>5</v>
      </c>
      <c r="M18" s="1">
        <v>200</v>
      </c>
      <c r="N18" s="17" t="s">
        <v>318</v>
      </c>
      <c r="O18" s="58">
        <v>70000</v>
      </c>
      <c r="P18" s="26">
        <v>70000</v>
      </c>
    </row>
    <row r="19" spans="1:16" x14ac:dyDescent="0.3">
      <c r="A19" s="2" t="s">
        <v>101</v>
      </c>
      <c r="B19" s="1"/>
      <c r="C19" s="1" t="s">
        <v>160</v>
      </c>
      <c r="D19" s="10" t="s">
        <v>168</v>
      </c>
      <c r="E19" s="1" t="s">
        <v>172</v>
      </c>
      <c r="F19" s="1" t="s">
        <v>81</v>
      </c>
      <c r="G19" s="8">
        <f t="shared" si="0"/>
        <v>12500</v>
      </c>
      <c r="H19" s="25">
        <v>5.0000000000000001E-3</v>
      </c>
      <c r="I19" s="12" t="s">
        <v>345</v>
      </c>
      <c r="J19" s="13" t="s">
        <v>193</v>
      </c>
      <c r="K19" s="14"/>
      <c r="L19" s="1">
        <v>5</v>
      </c>
      <c r="M19" s="1">
        <v>250</v>
      </c>
      <c r="N19" s="17" t="s">
        <v>319</v>
      </c>
      <c r="O19" s="58">
        <v>100000</v>
      </c>
      <c r="P19" s="26">
        <v>100000</v>
      </c>
    </row>
    <row r="20" spans="1:16" x14ac:dyDescent="0.3">
      <c r="A20" s="2" t="s">
        <v>102</v>
      </c>
      <c r="B20" s="1"/>
      <c r="C20" s="1" t="s">
        <v>160</v>
      </c>
      <c r="D20" s="10" t="s">
        <v>168</v>
      </c>
      <c r="E20" s="1" t="s">
        <v>174</v>
      </c>
      <c r="F20" s="1" t="s">
        <v>81</v>
      </c>
      <c r="G20" s="8">
        <f t="shared" si="0"/>
        <v>25000</v>
      </c>
      <c r="H20" s="25">
        <v>5.0000000000000001E-3</v>
      </c>
      <c r="I20" s="12" t="s">
        <v>345</v>
      </c>
      <c r="J20" s="13" t="s">
        <v>193</v>
      </c>
      <c r="K20" s="14"/>
      <c r="L20" s="1">
        <v>5</v>
      </c>
      <c r="M20" s="1">
        <v>250</v>
      </c>
      <c r="N20" s="17" t="s">
        <v>320</v>
      </c>
      <c r="O20" s="58">
        <f>O19*2</f>
        <v>200000</v>
      </c>
      <c r="P20" s="26">
        <f>P19*2</f>
        <v>200000</v>
      </c>
    </row>
    <row r="21" spans="1:16" x14ac:dyDescent="0.3">
      <c r="A21" s="2" t="s">
        <v>103</v>
      </c>
      <c r="B21" s="1"/>
      <c r="C21" s="1" t="s">
        <v>160</v>
      </c>
      <c r="D21" s="10" t="s">
        <v>168</v>
      </c>
      <c r="E21" s="1" t="s">
        <v>175</v>
      </c>
      <c r="F21" s="1" t="s">
        <v>81</v>
      </c>
      <c r="G21" s="8">
        <f t="shared" si="0"/>
        <v>50000</v>
      </c>
      <c r="H21" s="25">
        <v>5.0000000000000001E-3</v>
      </c>
      <c r="I21" s="12" t="s">
        <v>345</v>
      </c>
      <c r="J21" s="13" t="s">
        <v>193</v>
      </c>
      <c r="K21" s="14"/>
      <c r="L21" s="1">
        <v>5</v>
      </c>
      <c r="M21" s="1">
        <v>250</v>
      </c>
      <c r="N21" s="17" t="s">
        <v>321</v>
      </c>
      <c r="O21" s="58">
        <f t="shared" ref="O21:P22" si="2">O20*2</f>
        <v>400000</v>
      </c>
      <c r="P21" s="26">
        <f t="shared" si="2"/>
        <v>400000</v>
      </c>
    </row>
    <row r="22" spans="1:16" x14ac:dyDescent="0.3">
      <c r="A22" s="2" t="s">
        <v>104</v>
      </c>
      <c r="B22" s="1"/>
      <c r="C22" s="1" t="s">
        <v>160</v>
      </c>
      <c r="D22" s="10" t="s">
        <v>168</v>
      </c>
      <c r="E22" s="1" t="s">
        <v>176</v>
      </c>
      <c r="F22" s="1" t="s">
        <v>81</v>
      </c>
      <c r="G22" s="8">
        <f t="shared" si="0"/>
        <v>100000</v>
      </c>
      <c r="H22" s="25">
        <v>5.0000000000000001E-3</v>
      </c>
      <c r="I22" s="12" t="s">
        <v>345</v>
      </c>
      <c r="J22" s="13" t="s">
        <v>193</v>
      </c>
      <c r="K22" s="14"/>
      <c r="L22" s="1">
        <v>5</v>
      </c>
      <c r="M22" s="1">
        <v>250</v>
      </c>
      <c r="N22" s="17" t="s">
        <v>322</v>
      </c>
      <c r="O22" s="58">
        <f t="shared" si="2"/>
        <v>800000</v>
      </c>
      <c r="P22" s="26">
        <f t="shared" si="2"/>
        <v>800000</v>
      </c>
    </row>
    <row r="23" spans="1:16" x14ac:dyDescent="0.3">
      <c r="A23" s="2" t="s">
        <v>105</v>
      </c>
      <c r="B23" s="1"/>
      <c r="C23" s="1" t="s">
        <v>160</v>
      </c>
      <c r="D23" s="10" t="s">
        <v>168</v>
      </c>
      <c r="E23" s="1" t="s">
        <v>177</v>
      </c>
      <c r="F23" s="1" t="s">
        <v>81</v>
      </c>
      <c r="G23" s="8">
        <f>P23*0.25</f>
        <v>250000</v>
      </c>
      <c r="H23" s="25">
        <v>5.0000000000000001E-3</v>
      </c>
      <c r="I23" s="12" t="s">
        <v>345</v>
      </c>
      <c r="J23" s="13" t="s">
        <v>193</v>
      </c>
      <c r="K23" s="14"/>
      <c r="L23" s="1">
        <v>5</v>
      </c>
      <c r="M23" s="1">
        <v>250</v>
      </c>
      <c r="N23" s="17" t="s">
        <v>323</v>
      </c>
      <c r="O23" s="58">
        <v>1000000</v>
      </c>
      <c r="P23" s="26">
        <v>1000000</v>
      </c>
    </row>
    <row r="24" spans="1:16" x14ac:dyDescent="0.3">
      <c r="A24" s="2" t="s">
        <v>106</v>
      </c>
      <c r="B24" s="1"/>
      <c r="C24" s="1" t="s">
        <v>160</v>
      </c>
      <c r="D24" s="10" t="s">
        <v>169</v>
      </c>
      <c r="E24" s="1" t="s">
        <v>172</v>
      </c>
      <c r="F24" s="1" t="s">
        <v>81</v>
      </c>
      <c r="G24" s="8">
        <f>P24*1</f>
        <v>2000000</v>
      </c>
      <c r="H24" s="25">
        <v>4.0000000000000001E-3</v>
      </c>
      <c r="I24" s="12" t="s">
        <v>345</v>
      </c>
      <c r="J24" s="13" t="s">
        <v>193</v>
      </c>
      <c r="K24" s="14"/>
      <c r="L24" s="1">
        <v>5</v>
      </c>
      <c r="M24" s="1">
        <v>300</v>
      </c>
      <c r="N24" s="17" t="s">
        <v>324</v>
      </c>
      <c r="O24" s="58">
        <v>2000000</v>
      </c>
      <c r="P24" s="26">
        <v>2000000</v>
      </c>
    </row>
    <row r="25" spans="1:16" x14ac:dyDescent="0.3">
      <c r="A25" s="2" t="s">
        <v>107</v>
      </c>
      <c r="B25" s="1"/>
      <c r="C25" s="1" t="s">
        <v>160</v>
      </c>
      <c r="D25" s="10" t="s">
        <v>169</v>
      </c>
      <c r="E25" s="1" t="s">
        <v>174</v>
      </c>
      <c r="F25" s="1" t="s">
        <v>81</v>
      </c>
      <c r="G25" s="8">
        <f>P25*1</f>
        <v>4000000</v>
      </c>
      <c r="H25" s="25">
        <v>4.0000000000000001E-3</v>
      </c>
      <c r="I25" s="12" t="s">
        <v>345</v>
      </c>
      <c r="J25" s="13" t="s">
        <v>193</v>
      </c>
      <c r="K25" s="14"/>
      <c r="L25" s="1">
        <v>5</v>
      </c>
      <c r="M25" s="1">
        <v>300</v>
      </c>
      <c r="N25" s="17" t="s">
        <v>325</v>
      </c>
      <c r="O25" s="58">
        <f>O24*2</f>
        <v>4000000</v>
      </c>
      <c r="P25" s="26">
        <f>P24*2</f>
        <v>4000000</v>
      </c>
    </row>
    <row r="26" spans="1:16" x14ac:dyDescent="0.3">
      <c r="A26" s="2" t="s">
        <v>108</v>
      </c>
      <c r="B26" s="1"/>
      <c r="C26" s="1" t="s">
        <v>160</v>
      </c>
      <c r="D26" s="10" t="s">
        <v>169</v>
      </c>
      <c r="E26" s="1" t="s">
        <v>175</v>
      </c>
      <c r="F26" s="1" t="s">
        <v>81</v>
      </c>
      <c r="G26" s="8">
        <f>P26*1</f>
        <v>8000000</v>
      </c>
      <c r="H26" s="25">
        <v>4.0000000000000001E-3</v>
      </c>
      <c r="I26" s="12" t="s">
        <v>345</v>
      </c>
      <c r="J26" s="13" t="s">
        <v>193</v>
      </c>
      <c r="K26" s="14"/>
      <c r="L26" s="1">
        <v>5</v>
      </c>
      <c r="M26" s="1">
        <v>300</v>
      </c>
      <c r="N26" s="17" t="s">
        <v>326</v>
      </c>
      <c r="O26" s="58">
        <f t="shared" ref="O26:P28" si="3">O25*2</f>
        <v>8000000</v>
      </c>
      <c r="P26" s="26">
        <f t="shared" si="3"/>
        <v>8000000</v>
      </c>
    </row>
    <row r="27" spans="1:16" x14ac:dyDescent="0.3">
      <c r="A27" s="2" t="s">
        <v>109</v>
      </c>
      <c r="B27" s="1"/>
      <c r="C27" s="1" t="s">
        <v>160</v>
      </c>
      <c r="D27" s="10" t="s">
        <v>169</v>
      </c>
      <c r="E27" s="1" t="s">
        <v>176</v>
      </c>
      <c r="F27" s="1" t="s">
        <v>81</v>
      </c>
      <c r="G27" s="8">
        <f>P27*1</f>
        <v>16000000</v>
      </c>
      <c r="H27" s="25">
        <v>4.0000000000000001E-3</v>
      </c>
      <c r="I27" s="12" t="s">
        <v>345</v>
      </c>
      <c r="J27" s="13" t="s">
        <v>193</v>
      </c>
      <c r="K27" s="14"/>
      <c r="L27" s="1">
        <v>5</v>
      </c>
      <c r="M27" s="1">
        <v>300</v>
      </c>
      <c r="N27" s="17" t="s">
        <v>327</v>
      </c>
      <c r="O27" s="58">
        <f t="shared" si="3"/>
        <v>16000000</v>
      </c>
      <c r="P27" s="26">
        <f t="shared" si="3"/>
        <v>16000000</v>
      </c>
    </row>
    <row r="28" spans="1:16" x14ac:dyDescent="0.3">
      <c r="A28" s="2" t="s">
        <v>110</v>
      </c>
      <c r="B28" s="1"/>
      <c r="C28" s="1" t="s">
        <v>160</v>
      </c>
      <c r="D28" s="10" t="s">
        <v>169</v>
      </c>
      <c r="E28" s="1" t="s">
        <v>177</v>
      </c>
      <c r="F28" s="1" t="s">
        <v>81</v>
      </c>
      <c r="G28" s="8">
        <f>P28*1</f>
        <v>32000000</v>
      </c>
      <c r="H28" s="25">
        <v>4.0000000000000001E-3</v>
      </c>
      <c r="I28" s="12" t="s">
        <v>345</v>
      </c>
      <c r="J28" s="13" t="s">
        <v>193</v>
      </c>
      <c r="K28" s="14"/>
      <c r="L28" s="1">
        <v>5</v>
      </c>
      <c r="M28" s="1">
        <v>300</v>
      </c>
      <c r="N28" s="17" t="s">
        <v>328</v>
      </c>
      <c r="O28" s="58">
        <f t="shared" si="3"/>
        <v>32000000</v>
      </c>
      <c r="P28" s="26">
        <f t="shared" si="3"/>
        <v>32000000</v>
      </c>
    </row>
    <row r="29" spans="1:16" x14ac:dyDescent="0.3">
      <c r="A29" s="2" t="s">
        <v>111</v>
      </c>
      <c r="B29" s="1"/>
      <c r="C29" s="1" t="s">
        <v>160</v>
      </c>
      <c r="D29" s="10" t="s">
        <v>170</v>
      </c>
      <c r="E29" s="1" t="s">
        <v>172</v>
      </c>
      <c r="F29" s="1" t="s">
        <v>81</v>
      </c>
      <c r="G29" s="8">
        <v>64000000</v>
      </c>
      <c r="H29" s="25">
        <v>2E-3</v>
      </c>
      <c r="I29" s="12" t="s">
        <v>343</v>
      </c>
      <c r="J29" s="13" t="s">
        <v>193</v>
      </c>
      <c r="K29" s="13" t="s">
        <v>194</v>
      </c>
      <c r="L29" s="1">
        <v>5</v>
      </c>
      <c r="M29" s="1">
        <v>350</v>
      </c>
      <c r="N29" s="17" t="s">
        <v>329</v>
      </c>
      <c r="O29" s="58">
        <v>50000000</v>
      </c>
      <c r="P29" s="26">
        <f>P28*4</f>
        <v>128000000</v>
      </c>
    </row>
    <row r="30" spans="1:16" x14ac:dyDescent="0.3">
      <c r="A30" s="2" t="s">
        <v>112</v>
      </c>
      <c r="B30" s="1"/>
      <c r="C30" s="1" t="s">
        <v>160</v>
      </c>
      <c r="D30" s="10" t="s">
        <v>170</v>
      </c>
      <c r="E30" s="1" t="s">
        <v>174</v>
      </c>
      <c r="F30" s="1" t="s">
        <v>81</v>
      </c>
      <c r="G30" s="8">
        <f t="shared" ref="G30:G38" si="4">P30*1</f>
        <v>256000000</v>
      </c>
      <c r="H30" s="25">
        <v>2E-3</v>
      </c>
      <c r="I30" s="12" t="s">
        <v>343</v>
      </c>
      <c r="J30" s="13" t="s">
        <v>193</v>
      </c>
      <c r="K30" s="13" t="s">
        <v>194</v>
      </c>
      <c r="L30" s="1">
        <v>5</v>
      </c>
      <c r="M30" s="1">
        <v>350</v>
      </c>
      <c r="N30" s="17" t="s">
        <v>330</v>
      </c>
      <c r="O30" s="58">
        <v>80000000</v>
      </c>
      <c r="P30" s="26">
        <f>P29*2</f>
        <v>256000000</v>
      </c>
    </row>
    <row r="31" spans="1:16" x14ac:dyDescent="0.3">
      <c r="A31" s="2" t="s">
        <v>113</v>
      </c>
      <c r="B31" s="1"/>
      <c r="C31" s="1" t="s">
        <v>160</v>
      </c>
      <c r="D31" s="10" t="s">
        <v>170</v>
      </c>
      <c r="E31" s="1" t="s">
        <v>175</v>
      </c>
      <c r="F31" s="1" t="s">
        <v>81</v>
      </c>
      <c r="G31" s="8">
        <f t="shared" si="4"/>
        <v>512000000</v>
      </c>
      <c r="H31" s="25">
        <v>2E-3</v>
      </c>
      <c r="I31" s="12" t="s">
        <v>343</v>
      </c>
      <c r="J31" s="13" t="s">
        <v>193</v>
      </c>
      <c r="K31" s="13" t="s">
        <v>194</v>
      </c>
      <c r="L31" s="1">
        <v>5</v>
      </c>
      <c r="M31" s="1">
        <v>350</v>
      </c>
      <c r="N31" s="17" t="s">
        <v>331</v>
      </c>
      <c r="O31" s="58">
        <v>140000000</v>
      </c>
      <c r="P31" s="26">
        <f t="shared" ref="P31:P33" si="5">P30*2</f>
        <v>512000000</v>
      </c>
    </row>
    <row r="32" spans="1:16" x14ac:dyDescent="0.3">
      <c r="A32" s="2" t="s">
        <v>114</v>
      </c>
      <c r="B32" s="1"/>
      <c r="C32" s="1" t="s">
        <v>160</v>
      </c>
      <c r="D32" s="10" t="s">
        <v>170</v>
      </c>
      <c r="E32" s="1" t="s">
        <v>176</v>
      </c>
      <c r="F32" s="1" t="s">
        <v>81</v>
      </c>
      <c r="G32" s="8">
        <f t="shared" si="4"/>
        <v>1024000000</v>
      </c>
      <c r="H32" s="25">
        <v>2E-3</v>
      </c>
      <c r="I32" s="12" t="s">
        <v>343</v>
      </c>
      <c r="J32" s="13" t="s">
        <v>193</v>
      </c>
      <c r="K32" s="13" t="s">
        <v>194</v>
      </c>
      <c r="L32" s="1">
        <v>5</v>
      </c>
      <c r="M32" s="1">
        <v>350</v>
      </c>
      <c r="N32" s="17" t="s">
        <v>332</v>
      </c>
      <c r="O32" s="58">
        <f t="shared" ref="O32" si="6">O31*2</f>
        <v>280000000</v>
      </c>
      <c r="P32" s="26">
        <f t="shared" si="5"/>
        <v>1024000000</v>
      </c>
    </row>
    <row r="33" spans="1:16" x14ac:dyDescent="0.3">
      <c r="A33" s="2" t="s">
        <v>115</v>
      </c>
      <c r="B33" s="1"/>
      <c r="C33" s="1" t="s">
        <v>160</v>
      </c>
      <c r="D33" s="10" t="s">
        <v>170</v>
      </c>
      <c r="E33" s="1" t="s">
        <v>177</v>
      </c>
      <c r="F33" s="1" t="s">
        <v>81</v>
      </c>
      <c r="G33" s="8">
        <f t="shared" si="4"/>
        <v>2048000000</v>
      </c>
      <c r="H33" s="25">
        <v>2E-3</v>
      </c>
      <c r="I33" s="12" t="s">
        <v>343</v>
      </c>
      <c r="J33" s="13" t="s">
        <v>193</v>
      </c>
      <c r="K33" s="13" t="s">
        <v>194</v>
      </c>
      <c r="L33" s="1">
        <v>5</v>
      </c>
      <c r="M33" s="1">
        <v>350</v>
      </c>
      <c r="N33" s="17" t="s">
        <v>333</v>
      </c>
      <c r="O33" s="58">
        <v>400000000</v>
      </c>
      <c r="P33" s="26">
        <f t="shared" si="5"/>
        <v>2048000000</v>
      </c>
    </row>
    <row r="34" spans="1:16" x14ac:dyDescent="0.3">
      <c r="A34" s="2" t="s">
        <v>116</v>
      </c>
      <c r="B34" s="1"/>
      <c r="C34" s="1" t="s">
        <v>160</v>
      </c>
      <c r="D34" s="10" t="s">
        <v>171</v>
      </c>
      <c r="E34" s="1" t="s">
        <v>172</v>
      </c>
      <c r="F34" s="1" t="s">
        <v>81</v>
      </c>
      <c r="G34" s="8">
        <f t="shared" si="4"/>
        <v>16384000000</v>
      </c>
      <c r="H34" s="25">
        <v>1E-3</v>
      </c>
      <c r="I34" s="12" t="s">
        <v>343</v>
      </c>
      <c r="J34" s="60" t="s">
        <v>518</v>
      </c>
      <c r="K34" s="60" t="s">
        <v>517</v>
      </c>
      <c r="L34" s="1">
        <v>5</v>
      </c>
      <c r="M34" s="1">
        <v>400</v>
      </c>
      <c r="N34" s="17" t="s">
        <v>334</v>
      </c>
      <c r="O34" s="58">
        <v>1000000000</v>
      </c>
      <c r="P34" s="26">
        <f>P33*8</f>
        <v>16384000000</v>
      </c>
    </row>
    <row r="35" spans="1:16" x14ac:dyDescent="0.3">
      <c r="A35" s="2" t="s">
        <v>117</v>
      </c>
      <c r="B35" s="1"/>
      <c r="C35" s="1" t="s">
        <v>160</v>
      </c>
      <c r="D35" s="10" t="s">
        <v>171</v>
      </c>
      <c r="E35" s="1" t="s">
        <v>174</v>
      </c>
      <c r="F35" s="1" t="s">
        <v>81</v>
      </c>
      <c r="G35" s="8">
        <f t="shared" si="4"/>
        <v>49152000000</v>
      </c>
      <c r="H35" s="25">
        <v>1E-3</v>
      </c>
      <c r="I35" s="12" t="s">
        <v>343</v>
      </c>
      <c r="J35" s="60" t="s">
        <v>518</v>
      </c>
      <c r="K35" s="60" t="s">
        <v>517</v>
      </c>
      <c r="L35" s="1">
        <v>5</v>
      </c>
      <c r="M35" s="1">
        <v>400</v>
      </c>
      <c r="N35" s="17" t="s">
        <v>335</v>
      </c>
      <c r="O35" s="58">
        <f>O34*2</f>
        <v>2000000000</v>
      </c>
      <c r="P35" s="26">
        <f>P34*3</f>
        <v>49152000000</v>
      </c>
    </row>
    <row r="36" spans="1:16" x14ac:dyDescent="0.3">
      <c r="A36" s="2" t="s">
        <v>118</v>
      </c>
      <c r="B36" s="1"/>
      <c r="C36" s="1" t="s">
        <v>160</v>
      </c>
      <c r="D36" s="10" t="s">
        <v>171</v>
      </c>
      <c r="E36" s="1" t="s">
        <v>175</v>
      </c>
      <c r="F36" s="1" t="s">
        <v>81</v>
      </c>
      <c r="G36" s="8">
        <f t="shared" si="4"/>
        <v>196608000000</v>
      </c>
      <c r="H36" s="25">
        <v>1E-3</v>
      </c>
      <c r="I36" s="12" t="s">
        <v>343</v>
      </c>
      <c r="J36" s="60" t="s">
        <v>518</v>
      </c>
      <c r="K36" s="60" t="s">
        <v>517</v>
      </c>
      <c r="L36" s="1">
        <v>5</v>
      </c>
      <c r="M36" s="1">
        <v>400</v>
      </c>
      <c r="N36" s="17" t="s">
        <v>336</v>
      </c>
      <c r="O36" s="58">
        <f t="shared" ref="O36:O37" si="7">O35*2</f>
        <v>4000000000</v>
      </c>
      <c r="P36" s="26">
        <f>P35*4</f>
        <v>196608000000</v>
      </c>
    </row>
    <row r="37" spans="1:16" x14ac:dyDescent="0.3">
      <c r="A37" s="2" t="s">
        <v>119</v>
      </c>
      <c r="B37" s="1"/>
      <c r="C37" s="1" t="s">
        <v>160</v>
      </c>
      <c r="D37" s="10" t="s">
        <v>171</v>
      </c>
      <c r="E37" s="1" t="s">
        <v>176</v>
      </c>
      <c r="F37" s="1" t="s">
        <v>81</v>
      </c>
      <c r="G37" s="8">
        <f t="shared" si="4"/>
        <v>983040000000</v>
      </c>
      <c r="H37" s="25">
        <v>1E-3</v>
      </c>
      <c r="I37" s="12" t="s">
        <v>343</v>
      </c>
      <c r="J37" s="60" t="s">
        <v>518</v>
      </c>
      <c r="K37" s="60" t="s">
        <v>517</v>
      </c>
      <c r="L37" s="1">
        <v>5</v>
      </c>
      <c r="M37" s="1">
        <v>400</v>
      </c>
      <c r="N37" s="17" t="s">
        <v>337</v>
      </c>
      <c r="O37" s="58">
        <f t="shared" si="7"/>
        <v>8000000000</v>
      </c>
      <c r="P37" s="26">
        <f>P36*5</f>
        <v>983040000000</v>
      </c>
    </row>
    <row r="38" spans="1:16" ht="17.25" thickBot="1" x14ac:dyDescent="0.35">
      <c r="A38" s="61" t="s">
        <v>120</v>
      </c>
      <c r="B38" s="62"/>
      <c r="C38" s="62" t="s">
        <v>160</v>
      </c>
      <c r="D38" s="63" t="s">
        <v>171</v>
      </c>
      <c r="E38" s="62" t="s">
        <v>177</v>
      </c>
      <c r="F38" s="62" t="s">
        <v>81</v>
      </c>
      <c r="G38" s="64">
        <f t="shared" si="4"/>
        <v>4915200000000</v>
      </c>
      <c r="H38" s="65">
        <v>1E-3</v>
      </c>
      <c r="I38" s="66" t="s">
        <v>343</v>
      </c>
      <c r="J38" s="67" t="s">
        <v>518</v>
      </c>
      <c r="K38" s="67" t="s">
        <v>517</v>
      </c>
      <c r="L38" s="62">
        <v>5</v>
      </c>
      <c r="M38" s="62">
        <v>400</v>
      </c>
      <c r="N38" s="68" t="s">
        <v>338</v>
      </c>
      <c r="O38" s="59">
        <v>20000000000</v>
      </c>
      <c r="P38" s="26">
        <f>P37*5</f>
        <v>4915200000000</v>
      </c>
    </row>
    <row r="39" spans="1:16" x14ac:dyDescent="0.3">
      <c r="A39" s="71" t="s">
        <v>589</v>
      </c>
      <c r="B39" s="72"/>
      <c r="C39" s="72" t="s">
        <v>160</v>
      </c>
      <c r="D39" s="72" t="s">
        <v>531</v>
      </c>
      <c r="E39" s="72" t="s">
        <v>172</v>
      </c>
      <c r="F39" s="72" t="s">
        <v>81</v>
      </c>
      <c r="G39" s="74">
        <f t="shared" ref="G39:G48" si="8">G38*5</f>
        <v>24576000000000</v>
      </c>
      <c r="H39" s="79">
        <v>5.0000000000000001E-4</v>
      </c>
      <c r="I39" s="80" t="s">
        <v>533</v>
      </c>
      <c r="J39" s="72" t="s">
        <v>518</v>
      </c>
      <c r="K39" s="72" t="s">
        <v>544</v>
      </c>
      <c r="L39" s="72">
        <v>3</v>
      </c>
      <c r="M39" s="72">
        <v>500</v>
      </c>
      <c r="N39" s="75" t="s">
        <v>670</v>
      </c>
    </row>
    <row r="40" spans="1:16" x14ac:dyDescent="0.3">
      <c r="A40" s="2" t="s">
        <v>590</v>
      </c>
      <c r="B40" s="1"/>
      <c r="C40" s="1" t="s">
        <v>160</v>
      </c>
      <c r="D40" s="1" t="s">
        <v>531</v>
      </c>
      <c r="E40" s="1" t="s">
        <v>174</v>
      </c>
      <c r="F40" s="1" t="s">
        <v>81</v>
      </c>
      <c r="G40" s="8">
        <f t="shared" si="8"/>
        <v>122880000000000</v>
      </c>
      <c r="H40" s="76">
        <v>5.0000000000000001E-4</v>
      </c>
      <c r="I40" s="77" t="s">
        <v>533</v>
      </c>
      <c r="J40" s="1" t="s">
        <v>518</v>
      </c>
      <c r="K40" s="1" t="s">
        <v>544</v>
      </c>
      <c r="L40" s="1">
        <v>3</v>
      </c>
      <c r="M40" s="1">
        <v>500</v>
      </c>
      <c r="N40" s="17" t="s">
        <v>599</v>
      </c>
    </row>
    <row r="41" spans="1:16" x14ac:dyDescent="0.3">
      <c r="A41" s="2" t="s">
        <v>591</v>
      </c>
      <c r="B41" s="1"/>
      <c r="C41" s="1" t="s">
        <v>160</v>
      </c>
      <c r="D41" s="1" t="s">
        <v>531</v>
      </c>
      <c r="E41" s="1" t="s">
        <v>175</v>
      </c>
      <c r="F41" s="1" t="s">
        <v>81</v>
      </c>
      <c r="G41" s="8">
        <f t="shared" si="8"/>
        <v>614400000000000</v>
      </c>
      <c r="H41" s="76">
        <v>5.0000000000000001E-4</v>
      </c>
      <c r="I41" s="77" t="s">
        <v>533</v>
      </c>
      <c r="J41" s="1" t="s">
        <v>518</v>
      </c>
      <c r="K41" s="1" t="s">
        <v>544</v>
      </c>
      <c r="L41" s="1">
        <v>3</v>
      </c>
      <c r="M41" s="1">
        <v>500</v>
      </c>
      <c r="N41" s="17" t="s">
        <v>600</v>
      </c>
    </row>
    <row r="42" spans="1:16" x14ac:dyDescent="0.3">
      <c r="A42" s="2" t="s">
        <v>592</v>
      </c>
      <c r="B42" s="1"/>
      <c r="C42" s="1" t="s">
        <v>160</v>
      </c>
      <c r="D42" s="1" t="s">
        <v>531</v>
      </c>
      <c r="E42" s="1" t="s">
        <v>176</v>
      </c>
      <c r="F42" s="1" t="s">
        <v>81</v>
      </c>
      <c r="G42" s="8">
        <f t="shared" si="8"/>
        <v>3072000000000000</v>
      </c>
      <c r="H42" s="76">
        <v>5.0000000000000001E-4</v>
      </c>
      <c r="I42" s="77" t="s">
        <v>533</v>
      </c>
      <c r="J42" s="1" t="s">
        <v>518</v>
      </c>
      <c r="K42" s="1" t="s">
        <v>544</v>
      </c>
      <c r="L42" s="1">
        <v>3</v>
      </c>
      <c r="M42" s="1">
        <v>500</v>
      </c>
      <c r="N42" s="17" t="s">
        <v>601</v>
      </c>
    </row>
    <row r="43" spans="1:16" x14ac:dyDescent="0.3">
      <c r="A43" s="2" t="s">
        <v>593</v>
      </c>
      <c r="B43" s="1"/>
      <c r="C43" s="1" t="s">
        <v>160</v>
      </c>
      <c r="D43" s="1" t="s">
        <v>531</v>
      </c>
      <c r="E43" s="1" t="s">
        <v>177</v>
      </c>
      <c r="F43" s="1" t="s">
        <v>81</v>
      </c>
      <c r="G43" s="8">
        <f t="shared" si="8"/>
        <v>1.536E+16</v>
      </c>
      <c r="H43" s="76">
        <v>5.0000000000000001E-4</v>
      </c>
      <c r="I43" s="77" t="s">
        <v>533</v>
      </c>
      <c r="J43" s="1" t="s">
        <v>518</v>
      </c>
      <c r="K43" s="1" t="s">
        <v>544</v>
      </c>
      <c r="L43" s="1">
        <v>3</v>
      </c>
      <c r="M43" s="1">
        <v>500</v>
      </c>
      <c r="N43" s="17" t="s">
        <v>602</v>
      </c>
    </row>
    <row r="44" spans="1:16" x14ac:dyDescent="0.3">
      <c r="A44" s="2" t="s">
        <v>594</v>
      </c>
      <c r="B44" s="1"/>
      <c r="C44" s="1" t="s">
        <v>160</v>
      </c>
      <c r="D44" s="1" t="s">
        <v>532</v>
      </c>
      <c r="E44" s="1" t="s">
        <v>172</v>
      </c>
      <c r="F44" s="1" t="s">
        <v>81</v>
      </c>
      <c r="G44" s="8">
        <f t="shared" si="8"/>
        <v>7.68E+16</v>
      </c>
      <c r="H44" s="78">
        <v>2.5000000000000001E-4</v>
      </c>
      <c r="I44" s="77" t="s">
        <v>533</v>
      </c>
      <c r="J44" s="1" t="s">
        <v>518</v>
      </c>
      <c r="K44" s="1" t="s">
        <v>544</v>
      </c>
      <c r="L44" s="1">
        <v>2</v>
      </c>
      <c r="M44" s="1">
        <v>600</v>
      </c>
      <c r="N44" s="17" t="s">
        <v>603</v>
      </c>
    </row>
    <row r="45" spans="1:16" x14ac:dyDescent="0.3">
      <c r="A45" s="2" t="s">
        <v>595</v>
      </c>
      <c r="B45" s="1"/>
      <c r="C45" s="1" t="s">
        <v>160</v>
      </c>
      <c r="D45" s="1" t="s">
        <v>532</v>
      </c>
      <c r="E45" s="1" t="s">
        <v>174</v>
      </c>
      <c r="F45" s="1" t="s">
        <v>81</v>
      </c>
      <c r="G45" s="8">
        <f t="shared" si="8"/>
        <v>3.84E+17</v>
      </c>
      <c r="H45" s="78">
        <v>2.5000000000000001E-4</v>
      </c>
      <c r="I45" s="77" t="s">
        <v>533</v>
      </c>
      <c r="J45" s="1" t="s">
        <v>518</v>
      </c>
      <c r="K45" s="1" t="s">
        <v>544</v>
      </c>
      <c r="L45" s="1">
        <v>2</v>
      </c>
      <c r="M45" s="1">
        <v>600</v>
      </c>
      <c r="N45" s="17" t="s">
        <v>604</v>
      </c>
    </row>
    <row r="46" spans="1:16" x14ac:dyDescent="0.3">
      <c r="A46" s="2" t="s">
        <v>596</v>
      </c>
      <c r="B46" s="1"/>
      <c r="C46" s="1" t="s">
        <v>160</v>
      </c>
      <c r="D46" s="1" t="s">
        <v>532</v>
      </c>
      <c r="E46" s="1" t="s">
        <v>175</v>
      </c>
      <c r="F46" s="1" t="s">
        <v>81</v>
      </c>
      <c r="G46" s="8">
        <f t="shared" si="8"/>
        <v>1.92E+18</v>
      </c>
      <c r="H46" s="78">
        <v>2.5000000000000001E-4</v>
      </c>
      <c r="I46" s="77" t="s">
        <v>533</v>
      </c>
      <c r="J46" s="1" t="s">
        <v>518</v>
      </c>
      <c r="K46" s="1" t="s">
        <v>544</v>
      </c>
      <c r="L46" s="1">
        <v>2</v>
      </c>
      <c r="M46" s="1">
        <v>600</v>
      </c>
      <c r="N46" s="17" t="s">
        <v>605</v>
      </c>
    </row>
    <row r="47" spans="1:16" x14ac:dyDescent="0.3">
      <c r="A47" s="2" t="s">
        <v>597</v>
      </c>
      <c r="B47" s="1"/>
      <c r="C47" s="1" t="s">
        <v>160</v>
      </c>
      <c r="D47" s="1" t="s">
        <v>532</v>
      </c>
      <c r="E47" s="1" t="s">
        <v>176</v>
      </c>
      <c r="F47" s="1" t="s">
        <v>81</v>
      </c>
      <c r="G47" s="8">
        <f t="shared" si="8"/>
        <v>9.6E+18</v>
      </c>
      <c r="H47" s="78">
        <v>2.5000000000000001E-4</v>
      </c>
      <c r="I47" s="77" t="s">
        <v>533</v>
      </c>
      <c r="J47" s="1" t="s">
        <v>518</v>
      </c>
      <c r="K47" s="1" t="s">
        <v>544</v>
      </c>
      <c r="L47" s="1">
        <v>2</v>
      </c>
      <c r="M47" s="1">
        <v>600</v>
      </c>
      <c r="N47" s="17" t="s">
        <v>606</v>
      </c>
    </row>
    <row r="48" spans="1:16" ht="17.25" thickBot="1" x14ac:dyDescent="0.35">
      <c r="A48" s="11" t="s">
        <v>598</v>
      </c>
      <c r="B48" s="7"/>
      <c r="C48" s="7" t="s">
        <v>160</v>
      </c>
      <c r="D48" s="7" t="s">
        <v>532</v>
      </c>
      <c r="E48" s="7" t="s">
        <v>177</v>
      </c>
      <c r="F48" s="7" t="s">
        <v>81</v>
      </c>
      <c r="G48" s="9">
        <f t="shared" si="8"/>
        <v>4.8E+19</v>
      </c>
      <c r="H48" s="81">
        <v>2.5000000000000001E-4</v>
      </c>
      <c r="I48" s="82" t="s">
        <v>533</v>
      </c>
      <c r="J48" s="7" t="s">
        <v>518</v>
      </c>
      <c r="K48" s="7" t="s">
        <v>544</v>
      </c>
      <c r="L48" s="7">
        <v>999</v>
      </c>
      <c r="M48" s="7">
        <v>600</v>
      </c>
      <c r="N48" s="24" t="s">
        <v>607</v>
      </c>
    </row>
  </sheetData>
  <mergeCells count="1">
    <mergeCell ref="A2:N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C8A7-6144-42B2-8F9E-7110E62486C3}">
  <dimension ref="A1:P48"/>
  <sheetViews>
    <sheetView topLeftCell="A6" zoomScaleNormal="100" workbookViewId="0">
      <selection activeCell="J20" sqref="J20"/>
    </sheetView>
  </sheetViews>
  <sheetFormatPr defaultRowHeight="16.5" x14ac:dyDescent="0.3"/>
  <cols>
    <col min="1" max="1" width="9.25" bestFit="1" customWidth="1"/>
    <col min="2" max="2" width="6.625" bestFit="1" customWidth="1"/>
    <col min="3" max="3" width="6.5" bestFit="1" customWidth="1"/>
    <col min="4" max="4" width="6.75" bestFit="1" customWidth="1"/>
    <col min="5" max="5" width="10.25" bestFit="1" customWidth="1"/>
    <col min="6" max="6" width="10.625" bestFit="1" customWidth="1"/>
    <col min="7" max="7" width="23.625" bestFit="1" customWidth="1"/>
    <col min="8" max="8" width="13.375" bestFit="1" customWidth="1"/>
    <col min="9" max="9" width="16.25" bestFit="1" customWidth="1"/>
    <col min="10" max="10" width="25.125" bestFit="1" customWidth="1"/>
    <col min="11" max="11" width="20.125" bestFit="1" customWidth="1"/>
    <col min="12" max="12" width="15.125" bestFit="1" customWidth="1"/>
    <col min="13" max="13" width="10" bestFit="1" customWidth="1"/>
    <col min="14" max="14" width="17.125" bestFit="1" customWidth="1"/>
    <col min="15" max="15" width="13.625" bestFit="1" customWidth="1"/>
    <col min="16" max="16" width="16" bestFit="1" customWidth="1"/>
  </cols>
  <sheetData>
    <row r="1" spans="1:16" ht="17.25" thickBot="1" x14ac:dyDescent="0.35"/>
    <row r="2" spans="1:16" x14ac:dyDescent="0.3">
      <c r="A2" s="113" t="s">
        <v>79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5"/>
    </row>
    <row r="3" spans="1:16" x14ac:dyDescent="0.3">
      <c r="A3" s="3" t="s">
        <v>0</v>
      </c>
      <c r="B3" s="41" t="s">
        <v>1</v>
      </c>
      <c r="C3" s="41" t="s">
        <v>156</v>
      </c>
      <c r="D3" s="41" t="s">
        <v>4</v>
      </c>
      <c r="E3" s="41" t="s">
        <v>164</v>
      </c>
      <c r="F3" s="6" t="s">
        <v>5</v>
      </c>
      <c r="G3" s="41" t="s">
        <v>11</v>
      </c>
      <c r="H3" s="6" t="s">
        <v>84</v>
      </c>
      <c r="I3" s="6" t="s">
        <v>196</v>
      </c>
      <c r="J3" s="6" t="s">
        <v>197</v>
      </c>
      <c r="K3" s="6" t="s">
        <v>198</v>
      </c>
      <c r="L3" s="6" t="s">
        <v>178</v>
      </c>
      <c r="M3" s="6" t="s">
        <v>179</v>
      </c>
      <c r="N3" s="4" t="s">
        <v>202</v>
      </c>
    </row>
    <row r="4" spans="1:16" x14ac:dyDescent="0.3">
      <c r="A4" s="2" t="s">
        <v>121</v>
      </c>
      <c r="B4" s="1"/>
      <c r="C4" s="1" t="s">
        <v>163</v>
      </c>
      <c r="D4" s="1" t="s">
        <v>165</v>
      </c>
      <c r="E4" s="1" t="s">
        <v>173</v>
      </c>
      <c r="F4" s="1" t="s">
        <v>85</v>
      </c>
      <c r="G4" s="8">
        <f t="shared" ref="G4:G22" si="0">P4*0.125</f>
        <v>12.5</v>
      </c>
      <c r="H4" s="16">
        <v>2.5000000000000001E-2</v>
      </c>
      <c r="I4" s="12" t="s">
        <v>347</v>
      </c>
      <c r="J4" s="14"/>
      <c r="K4" s="14"/>
      <c r="L4" s="1">
        <v>5</v>
      </c>
      <c r="M4" s="1">
        <v>100</v>
      </c>
      <c r="N4" s="17" t="s">
        <v>236</v>
      </c>
      <c r="O4" s="58">
        <v>100</v>
      </c>
      <c r="P4" s="8">
        <v>100</v>
      </c>
    </row>
    <row r="5" spans="1:16" x14ac:dyDescent="0.3">
      <c r="A5" s="2" t="s">
        <v>122</v>
      </c>
      <c r="B5" s="1"/>
      <c r="C5" s="1" t="s">
        <v>162</v>
      </c>
      <c r="D5" s="1" t="s">
        <v>165</v>
      </c>
      <c r="E5" s="1" t="s">
        <v>174</v>
      </c>
      <c r="F5" s="1" t="s">
        <v>85</v>
      </c>
      <c r="G5" s="8">
        <f t="shared" si="0"/>
        <v>18.75</v>
      </c>
      <c r="H5" s="16">
        <v>2.5000000000000001E-2</v>
      </c>
      <c r="I5" s="12" t="s">
        <v>347</v>
      </c>
      <c r="J5" s="14"/>
      <c r="K5" s="14"/>
      <c r="L5" s="1">
        <v>5</v>
      </c>
      <c r="M5" s="1">
        <v>100</v>
      </c>
      <c r="N5" s="17" t="s">
        <v>237</v>
      </c>
      <c r="O5" s="58">
        <v>150</v>
      </c>
      <c r="P5" s="8">
        <v>150</v>
      </c>
    </row>
    <row r="6" spans="1:16" x14ac:dyDescent="0.3">
      <c r="A6" s="2" t="s">
        <v>123</v>
      </c>
      <c r="B6" s="1"/>
      <c r="C6" s="1" t="s">
        <v>162</v>
      </c>
      <c r="D6" s="1" t="s">
        <v>165</v>
      </c>
      <c r="E6" s="1" t="s">
        <v>175</v>
      </c>
      <c r="F6" s="1" t="s">
        <v>85</v>
      </c>
      <c r="G6" s="8">
        <f t="shared" si="0"/>
        <v>40</v>
      </c>
      <c r="H6" s="16">
        <v>2.5000000000000001E-2</v>
      </c>
      <c r="I6" s="12" t="s">
        <v>347</v>
      </c>
      <c r="J6" s="14"/>
      <c r="K6" s="14"/>
      <c r="L6" s="1">
        <v>5</v>
      </c>
      <c r="M6" s="1">
        <v>100</v>
      </c>
      <c r="N6" s="17" t="s">
        <v>238</v>
      </c>
      <c r="O6" s="58">
        <v>320</v>
      </c>
      <c r="P6" s="8">
        <v>320</v>
      </c>
    </row>
    <row r="7" spans="1:16" x14ac:dyDescent="0.3">
      <c r="A7" s="2" t="s">
        <v>124</v>
      </c>
      <c r="B7" s="1"/>
      <c r="C7" s="1" t="s">
        <v>162</v>
      </c>
      <c r="D7" s="1" t="s">
        <v>165</v>
      </c>
      <c r="E7" s="1" t="s">
        <v>176</v>
      </c>
      <c r="F7" s="1" t="s">
        <v>85</v>
      </c>
      <c r="G7" s="8">
        <f t="shared" si="0"/>
        <v>60</v>
      </c>
      <c r="H7" s="16">
        <v>2.5000000000000001E-2</v>
      </c>
      <c r="I7" s="12" t="s">
        <v>347</v>
      </c>
      <c r="J7" s="14"/>
      <c r="K7" s="14"/>
      <c r="L7" s="1">
        <v>5</v>
      </c>
      <c r="M7" s="1">
        <v>100</v>
      </c>
      <c r="N7" s="17" t="s">
        <v>239</v>
      </c>
      <c r="O7" s="58">
        <v>480</v>
      </c>
      <c r="P7" s="8">
        <v>480</v>
      </c>
    </row>
    <row r="8" spans="1:16" x14ac:dyDescent="0.3">
      <c r="A8" s="2" t="s">
        <v>125</v>
      </c>
      <c r="B8" s="10"/>
      <c r="C8" s="10" t="s">
        <v>162</v>
      </c>
      <c r="D8" s="1" t="s">
        <v>165</v>
      </c>
      <c r="E8" s="1" t="s">
        <v>177</v>
      </c>
      <c r="F8" s="1" t="s">
        <v>85</v>
      </c>
      <c r="G8" s="8">
        <f t="shared" si="0"/>
        <v>75</v>
      </c>
      <c r="H8" s="16">
        <v>2.5000000000000001E-2</v>
      </c>
      <c r="I8" s="12" t="s">
        <v>347</v>
      </c>
      <c r="J8" s="14"/>
      <c r="K8" s="14"/>
      <c r="L8" s="1">
        <v>5</v>
      </c>
      <c r="M8" s="1">
        <v>100</v>
      </c>
      <c r="N8" s="17" t="s">
        <v>240</v>
      </c>
      <c r="O8" s="58">
        <v>600</v>
      </c>
      <c r="P8" s="8">
        <v>600</v>
      </c>
    </row>
    <row r="9" spans="1:16" x14ac:dyDescent="0.3">
      <c r="A9" s="2" t="s">
        <v>126</v>
      </c>
      <c r="B9" s="1"/>
      <c r="C9" s="1" t="s">
        <v>162</v>
      </c>
      <c r="D9" s="10" t="s">
        <v>166</v>
      </c>
      <c r="E9" s="1" t="s">
        <v>172</v>
      </c>
      <c r="F9" s="1" t="s">
        <v>85</v>
      </c>
      <c r="G9" s="8">
        <f t="shared" si="0"/>
        <v>125</v>
      </c>
      <c r="H9" s="25">
        <v>0.02</v>
      </c>
      <c r="I9" s="12" t="s">
        <v>347</v>
      </c>
      <c r="J9" s="14"/>
      <c r="K9" s="14"/>
      <c r="L9" s="1">
        <v>5</v>
      </c>
      <c r="M9" s="1">
        <v>150</v>
      </c>
      <c r="N9" s="17" t="s">
        <v>241</v>
      </c>
      <c r="O9" s="58">
        <v>1000</v>
      </c>
      <c r="P9" s="8">
        <v>1000</v>
      </c>
    </row>
    <row r="10" spans="1:16" x14ac:dyDescent="0.3">
      <c r="A10" s="2" t="s">
        <v>127</v>
      </c>
      <c r="B10" s="1"/>
      <c r="C10" s="1" t="s">
        <v>162</v>
      </c>
      <c r="D10" s="10" t="s">
        <v>166</v>
      </c>
      <c r="E10" s="1" t="s">
        <v>174</v>
      </c>
      <c r="F10" s="1" t="s">
        <v>85</v>
      </c>
      <c r="G10" s="8">
        <f t="shared" si="0"/>
        <v>225</v>
      </c>
      <c r="H10" s="25">
        <v>0.02</v>
      </c>
      <c r="I10" s="12" t="s">
        <v>347</v>
      </c>
      <c r="J10" s="14"/>
      <c r="K10" s="14"/>
      <c r="L10" s="1">
        <v>5</v>
      </c>
      <c r="M10" s="1">
        <v>150</v>
      </c>
      <c r="N10" s="17" t="s">
        <v>242</v>
      </c>
      <c r="O10" s="58">
        <v>1800</v>
      </c>
      <c r="P10" s="8">
        <v>1800</v>
      </c>
    </row>
    <row r="11" spans="1:16" x14ac:dyDescent="0.3">
      <c r="A11" s="2" t="s">
        <v>128</v>
      </c>
      <c r="B11" s="1"/>
      <c r="C11" s="1" t="s">
        <v>162</v>
      </c>
      <c r="D11" s="10" t="s">
        <v>166</v>
      </c>
      <c r="E11" s="1" t="s">
        <v>175</v>
      </c>
      <c r="F11" s="1" t="s">
        <v>85</v>
      </c>
      <c r="G11" s="8">
        <f t="shared" si="0"/>
        <v>275</v>
      </c>
      <c r="H11" s="25">
        <v>0.02</v>
      </c>
      <c r="I11" s="12" t="s">
        <v>347</v>
      </c>
      <c r="J11" s="14"/>
      <c r="K11" s="14"/>
      <c r="L11" s="1">
        <v>5</v>
      </c>
      <c r="M11" s="1">
        <v>150</v>
      </c>
      <c r="N11" s="17" t="s">
        <v>243</v>
      </c>
      <c r="O11" s="58">
        <v>2200</v>
      </c>
      <c r="P11" s="8">
        <v>2200</v>
      </c>
    </row>
    <row r="12" spans="1:16" x14ac:dyDescent="0.3">
      <c r="A12" s="2" t="s">
        <v>129</v>
      </c>
      <c r="B12" s="1"/>
      <c r="C12" s="1" t="s">
        <v>162</v>
      </c>
      <c r="D12" s="10" t="s">
        <v>166</v>
      </c>
      <c r="E12" s="1" t="s">
        <v>176</v>
      </c>
      <c r="F12" s="1" t="s">
        <v>85</v>
      </c>
      <c r="G12" s="8">
        <f t="shared" si="0"/>
        <v>350</v>
      </c>
      <c r="H12" s="25">
        <v>0.02</v>
      </c>
      <c r="I12" s="12" t="s">
        <v>347</v>
      </c>
      <c r="J12" s="14"/>
      <c r="K12" s="14"/>
      <c r="L12" s="1">
        <v>5</v>
      </c>
      <c r="M12" s="1">
        <v>150</v>
      </c>
      <c r="N12" s="17" t="s">
        <v>244</v>
      </c>
      <c r="O12" s="58">
        <v>2800</v>
      </c>
      <c r="P12" s="8">
        <v>2800</v>
      </c>
    </row>
    <row r="13" spans="1:16" x14ac:dyDescent="0.3">
      <c r="A13" s="2" t="s">
        <v>130</v>
      </c>
      <c r="B13" s="1"/>
      <c r="C13" s="1" t="s">
        <v>162</v>
      </c>
      <c r="D13" s="10" t="s">
        <v>166</v>
      </c>
      <c r="E13" s="1" t="s">
        <v>177</v>
      </c>
      <c r="F13" s="1" t="s">
        <v>85</v>
      </c>
      <c r="G13" s="8">
        <f t="shared" si="0"/>
        <v>400</v>
      </c>
      <c r="H13" s="25">
        <v>0.02</v>
      </c>
      <c r="I13" s="12" t="s">
        <v>347</v>
      </c>
      <c r="J13" s="14"/>
      <c r="K13" s="14"/>
      <c r="L13" s="1">
        <v>5</v>
      </c>
      <c r="M13" s="1">
        <v>150</v>
      </c>
      <c r="N13" s="17" t="s">
        <v>245</v>
      </c>
      <c r="O13" s="58">
        <v>3200</v>
      </c>
      <c r="P13" s="8">
        <v>3200</v>
      </c>
    </row>
    <row r="14" spans="1:16" x14ac:dyDescent="0.3">
      <c r="A14" s="2" t="s">
        <v>131</v>
      </c>
      <c r="B14" s="1"/>
      <c r="C14" s="1" t="s">
        <v>162</v>
      </c>
      <c r="D14" s="10" t="s">
        <v>167</v>
      </c>
      <c r="E14" s="1" t="s">
        <v>172</v>
      </c>
      <c r="F14" s="1" t="s">
        <v>85</v>
      </c>
      <c r="G14" s="8">
        <f t="shared" si="0"/>
        <v>1250</v>
      </c>
      <c r="H14" s="25">
        <v>0.01</v>
      </c>
      <c r="I14" s="12" t="s">
        <v>347</v>
      </c>
      <c r="J14" s="14"/>
      <c r="K14" s="14"/>
      <c r="L14" s="1">
        <v>5</v>
      </c>
      <c r="M14" s="1">
        <v>200</v>
      </c>
      <c r="N14" s="17" t="s">
        <v>341</v>
      </c>
      <c r="O14" s="58">
        <v>10000</v>
      </c>
      <c r="P14" s="8">
        <v>10000</v>
      </c>
    </row>
    <row r="15" spans="1:16" x14ac:dyDescent="0.3">
      <c r="A15" s="2" t="s">
        <v>132</v>
      </c>
      <c r="B15" s="1"/>
      <c r="C15" s="1" t="s">
        <v>162</v>
      </c>
      <c r="D15" s="10" t="s">
        <v>167</v>
      </c>
      <c r="E15" s="1" t="s">
        <v>174</v>
      </c>
      <c r="F15" s="1" t="s">
        <v>85</v>
      </c>
      <c r="G15" s="8">
        <f t="shared" si="0"/>
        <v>2250</v>
      </c>
      <c r="H15" s="25">
        <v>0.01</v>
      </c>
      <c r="I15" s="12" t="s">
        <v>347</v>
      </c>
      <c r="J15" s="14"/>
      <c r="K15" s="14"/>
      <c r="L15" s="1">
        <v>5</v>
      </c>
      <c r="M15" s="1">
        <v>200</v>
      </c>
      <c r="N15" s="17" t="s">
        <v>246</v>
      </c>
      <c r="O15" s="58">
        <v>18000</v>
      </c>
      <c r="P15" s="8">
        <v>18000</v>
      </c>
    </row>
    <row r="16" spans="1:16" x14ac:dyDescent="0.3">
      <c r="A16" s="2" t="s">
        <v>133</v>
      </c>
      <c r="B16" s="1"/>
      <c r="C16" s="1" t="s">
        <v>162</v>
      </c>
      <c r="D16" s="10" t="s">
        <v>167</v>
      </c>
      <c r="E16" s="1" t="s">
        <v>175</v>
      </c>
      <c r="F16" s="1" t="s">
        <v>85</v>
      </c>
      <c r="G16" s="8">
        <f t="shared" si="0"/>
        <v>4500</v>
      </c>
      <c r="H16" s="25">
        <v>0.01</v>
      </c>
      <c r="I16" s="12" t="s">
        <v>347</v>
      </c>
      <c r="J16" s="14"/>
      <c r="K16" s="14"/>
      <c r="L16" s="1">
        <v>5</v>
      </c>
      <c r="M16" s="1">
        <v>200</v>
      </c>
      <c r="N16" s="17" t="s">
        <v>247</v>
      </c>
      <c r="O16" s="58">
        <f t="shared" ref="O16:P16" si="1">O15*2</f>
        <v>36000</v>
      </c>
      <c r="P16" s="8">
        <f t="shared" si="1"/>
        <v>36000</v>
      </c>
    </row>
    <row r="17" spans="1:16" x14ac:dyDescent="0.3">
      <c r="A17" s="2" t="s">
        <v>134</v>
      </c>
      <c r="B17" s="1"/>
      <c r="C17" s="1" t="s">
        <v>162</v>
      </c>
      <c r="D17" s="10" t="s">
        <v>167</v>
      </c>
      <c r="E17" s="1" t="s">
        <v>176</v>
      </c>
      <c r="F17" s="1" t="s">
        <v>85</v>
      </c>
      <c r="G17" s="8">
        <f t="shared" si="0"/>
        <v>7250</v>
      </c>
      <c r="H17" s="25">
        <v>0.01</v>
      </c>
      <c r="I17" s="12" t="s">
        <v>347</v>
      </c>
      <c r="J17" s="14"/>
      <c r="K17" s="14"/>
      <c r="L17" s="1">
        <v>5</v>
      </c>
      <c r="M17" s="1">
        <v>200</v>
      </c>
      <c r="N17" s="17" t="s">
        <v>248</v>
      </c>
      <c r="O17" s="58">
        <v>58000</v>
      </c>
      <c r="P17" s="8">
        <v>58000</v>
      </c>
    </row>
    <row r="18" spans="1:16" x14ac:dyDescent="0.3">
      <c r="A18" s="2" t="s">
        <v>135</v>
      </c>
      <c r="B18" s="1"/>
      <c r="C18" s="1" t="s">
        <v>162</v>
      </c>
      <c r="D18" s="10" t="s">
        <v>167</v>
      </c>
      <c r="E18" s="1" t="s">
        <v>177</v>
      </c>
      <c r="F18" s="1" t="s">
        <v>85</v>
      </c>
      <c r="G18" s="8">
        <f t="shared" si="0"/>
        <v>8750</v>
      </c>
      <c r="H18" s="25">
        <v>0.01</v>
      </c>
      <c r="I18" s="12" t="s">
        <v>347</v>
      </c>
      <c r="J18" s="14"/>
      <c r="K18" s="14"/>
      <c r="L18" s="1">
        <v>5</v>
      </c>
      <c r="M18" s="1">
        <v>200</v>
      </c>
      <c r="N18" s="17" t="s">
        <v>249</v>
      </c>
      <c r="O18" s="58">
        <v>70000</v>
      </c>
      <c r="P18" s="8">
        <v>70000</v>
      </c>
    </row>
    <row r="19" spans="1:16" x14ac:dyDescent="0.3">
      <c r="A19" s="2" t="s">
        <v>136</v>
      </c>
      <c r="B19" s="1"/>
      <c r="C19" s="1" t="s">
        <v>162</v>
      </c>
      <c r="D19" s="10" t="s">
        <v>168</v>
      </c>
      <c r="E19" s="1" t="s">
        <v>172</v>
      </c>
      <c r="F19" s="1" t="s">
        <v>85</v>
      </c>
      <c r="G19" s="8">
        <f t="shared" si="0"/>
        <v>12500</v>
      </c>
      <c r="H19" s="25">
        <v>5.0000000000000001E-3</v>
      </c>
      <c r="I19" s="12" t="s">
        <v>347</v>
      </c>
      <c r="J19" s="13" t="s">
        <v>193</v>
      </c>
      <c r="K19" s="14"/>
      <c r="L19" s="1">
        <v>5</v>
      </c>
      <c r="M19" s="1">
        <v>250</v>
      </c>
      <c r="N19" s="17" t="s">
        <v>250</v>
      </c>
      <c r="O19" s="58">
        <v>100000</v>
      </c>
      <c r="P19" s="8">
        <v>100000</v>
      </c>
    </row>
    <row r="20" spans="1:16" x14ac:dyDescent="0.3">
      <c r="A20" s="2" t="s">
        <v>137</v>
      </c>
      <c r="B20" s="1"/>
      <c r="C20" s="1" t="s">
        <v>162</v>
      </c>
      <c r="D20" s="10" t="s">
        <v>168</v>
      </c>
      <c r="E20" s="1" t="s">
        <v>174</v>
      </c>
      <c r="F20" s="1" t="s">
        <v>85</v>
      </c>
      <c r="G20" s="8">
        <f t="shared" si="0"/>
        <v>25000</v>
      </c>
      <c r="H20" s="25">
        <v>5.0000000000000001E-3</v>
      </c>
      <c r="I20" s="12" t="s">
        <v>347</v>
      </c>
      <c r="J20" s="13" t="s">
        <v>193</v>
      </c>
      <c r="K20" s="14"/>
      <c r="L20" s="1">
        <v>5</v>
      </c>
      <c r="M20" s="1">
        <v>250</v>
      </c>
      <c r="N20" s="17" t="s">
        <v>251</v>
      </c>
      <c r="O20" s="58">
        <f>O19*2</f>
        <v>200000</v>
      </c>
      <c r="P20" s="8">
        <f>P19*2</f>
        <v>200000</v>
      </c>
    </row>
    <row r="21" spans="1:16" x14ac:dyDescent="0.3">
      <c r="A21" s="2" t="s">
        <v>138</v>
      </c>
      <c r="B21" s="1"/>
      <c r="C21" s="1" t="s">
        <v>162</v>
      </c>
      <c r="D21" s="10" t="s">
        <v>168</v>
      </c>
      <c r="E21" s="1" t="s">
        <v>175</v>
      </c>
      <c r="F21" s="1" t="s">
        <v>85</v>
      </c>
      <c r="G21" s="8">
        <f t="shared" si="0"/>
        <v>50000</v>
      </c>
      <c r="H21" s="25">
        <v>5.0000000000000001E-3</v>
      </c>
      <c r="I21" s="12" t="s">
        <v>347</v>
      </c>
      <c r="J21" s="13" t="s">
        <v>193</v>
      </c>
      <c r="K21" s="14"/>
      <c r="L21" s="1">
        <v>5</v>
      </c>
      <c r="M21" s="1">
        <v>250</v>
      </c>
      <c r="N21" s="17" t="s">
        <v>252</v>
      </c>
      <c r="O21" s="58">
        <f t="shared" ref="O21:P22" si="2">O20*2</f>
        <v>400000</v>
      </c>
      <c r="P21" s="8">
        <f t="shared" si="2"/>
        <v>400000</v>
      </c>
    </row>
    <row r="22" spans="1:16" x14ac:dyDescent="0.3">
      <c r="A22" s="2" t="s">
        <v>139</v>
      </c>
      <c r="B22" s="1"/>
      <c r="C22" s="1" t="s">
        <v>162</v>
      </c>
      <c r="D22" s="10" t="s">
        <v>168</v>
      </c>
      <c r="E22" s="1" t="s">
        <v>176</v>
      </c>
      <c r="F22" s="1" t="s">
        <v>85</v>
      </c>
      <c r="G22" s="8">
        <f t="shared" si="0"/>
        <v>100000</v>
      </c>
      <c r="H22" s="25">
        <v>5.0000000000000001E-3</v>
      </c>
      <c r="I22" s="12" t="s">
        <v>347</v>
      </c>
      <c r="J22" s="13" t="s">
        <v>193</v>
      </c>
      <c r="K22" s="14"/>
      <c r="L22" s="1">
        <v>5</v>
      </c>
      <c r="M22" s="1">
        <v>250</v>
      </c>
      <c r="N22" s="17" t="s">
        <v>253</v>
      </c>
      <c r="O22" s="58">
        <f t="shared" si="2"/>
        <v>800000</v>
      </c>
      <c r="P22" s="8">
        <f t="shared" si="2"/>
        <v>800000</v>
      </c>
    </row>
    <row r="23" spans="1:16" x14ac:dyDescent="0.3">
      <c r="A23" s="2" t="s">
        <v>140</v>
      </c>
      <c r="B23" s="1"/>
      <c r="C23" s="1" t="s">
        <v>162</v>
      </c>
      <c r="D23" s="10" t="s">
        <v>168</v>
      </c>
      <c r="E23" s="1" t="s">
        <v>177</v>
      </c>
      <c r="F23" s="1" t="s">
        <v>85</v>
      </c>
      <c r="G23" s="8">
        <f>P23*0.25</f>
        <v>250000</v>
      </c>
      <c r="H23" s="25">
        <v>5.0000000000000001E-3</v>
      </c>
      <c r="I23" s="12" t="s">
        <v>347</v>
      </c>
      <c r="J23" s="13" t="s">
        <v>193</v>
      </c>
      <c r="K23" s="14"/>
      <c r="L23" s="1">
        <v>5</v>
      </c>
      <c r="M23" s="1">
        <v>250</v>
      </c>
      <c r="N23" s="17" t="s">
        <v>254</v>
      </c>
      <c r="O23" s="58">
        <v>1000000</v>
      </c>
      <c r="P23" s="8">
        <v>1000000</v>
      </c>
    </row>
    <row r="24" spans="1:16" x14ac:dyDescent="0.3">
      <c r="A24" s="2" t="s">
        <v>141</v>
      </c>
      <c r="B24" s="1"/>
      <c r="C24" s="1" t="s">
        <v>162</v>
      </c>
      <c r="D24" s="10" t="s">
        <v>169</v>
      </c>
      <c r="E24" s="1" t="s">
        <v>172</v>
      </c>
      <c r="F24" s="1" t="s">
        <v>85</v>
      </c>
      <c r="G24" s="8">
        <f>P24*1</f>
        <v>2000000</v>
      </c>
      <c r="H24" s="25">
        <v>4.0000000000000001E-3</v>
      </c>
      <c r="I24" s="12" t="s">
        <v>347</v>
      </c>
      <c r="J24" s="13" t="s">
        <v>193</v>
      </c>
      <c r="K24" s="14"/>
      <c r="L24" s="1">
        <v>5</v>
      </c>
      <c r="M24" s="1">
        <v>300</v>
      </c>
      <c r="N24" s="17" t="s">
        <v>255</v>
      </c>
      <c r="O24" s="58">
        <v>2000000</v>
      </c>
      <c r="P24" s="8">
        <v>2000000</v>
      </c>
    </row>
    <row r="25" spans="1:16" x14ac:dyDescent="0.3">
      <c r="A25" s="2" t="s">
        <v>142</v>
      </c>
      <c r="B25" s="1"/>
      <c r="C25" s="1" t="s">
        <v>162</v>
      </c>
      <c r="D25" s="10" t="s">
        <v>169</v>
      </c>
      <c r="E25" s="1" t="s">
        <v>174</v>
      </c>
      <c r="F25" s="1" t="s">
        <v>85</v>
      </c>
      <c r="G25" s="8">
        <f>P25*1</f>
        <v>4000000</v>
      </c>
      <c r="H25" s="25">
        <v>4.0000000000000001E-3</v>
      </c>
      <c r="I25" s="12" t="s">
        <v>347</v>
      </c>
      <c r="J25" s="13" t="s">
        <v>193</v>
      </c>
      <c r="K25" s="14"/>
      <c r="L25" s="1">
        <v>5</v>
      </c>
      <c r="M25" s="1">
        <v>300</v>
      </c>
      <c r="N25" s="17" t="s">
        <v>256</v>
      </c>
      <c r="O25" s="58">
        <f>O24*2</f>
        <v>4000000</v>
      </c>
      <c r="P25" s="8">
        <f>P24*2</f>
        <v>4000000</v>
      </c>
    </row>
    <row r="26" spans="1:16" x14ac:dyDescent="0.3">
      <c r="A26" s="2" t="s">
        <v>143</v>
      </c>
      <c r="B26" s="1"/>
      <c r="C26" s="1" t="s">
        <v>162</v>
      </c>
      <c r="D26" s="10" t="s">
        <v>169</v>
      </c>
      <c r="E26" s="1" t="s">
        <v>175</v>
      </c>
      <c r="F26" s="1" t="s">
        <v>85</v>
      </c>
      <c r="G26" s="8">
        <f>P26*1</f>
        <v>8000000</v>
      </c>
      <c r="H26" s="25">
        <v>4.0000000000000001E-3</v>
      </c>
      <c r="I26" s="12" t="s">
        <v>347</v>
      </c>
      <c r="J26" s="13" t="s">
        <v>193</v>
      </c>
      <c r="K26" s="14"/>
      <c r="L26" s="1">
        <v>5</v>
      </c>
      <c r="M26" s="1">
        <v>300</v>
      </c>
      <c r="N26" s="17" t="s">
        <v>257</v>
      </c>
      <c r="O26" s="58">
        <f t="shared" ref="O26:P28" si="3">O25*2</f>
        <v>8000000</v>
      </c>
      <c r="P26" s="8">
        <f t="shared" si="3"/>
        <v>8000000</v>
      </c>
    </row>
    <row r="27" spans="1:16" x14ac:dyDescent="0.3">
      <c r="A27" s="2" t="s">
        <v>144</v>
      </c>
      <c r="B27" s="1"/>
      <c r="C27" s="1" t="s">
        <v>162</v>
      </c>
      <c r="D27" s="10" t="s">
        <v>169</v>
      </c>
      <c r="E27" s="1" t="s">
        <v>176</v>
      </c>
      <c r="F27" s="1" t="s">
        <v>85</v>
      </c>
      <c r="G27" s="8">
        <f>P27*1</f>
        <v>16000000</v>
      </c>
      <c r="H27" s="25">
        <v>4.0000000000000001E-3</v>
      </c>
      <c r="I27" s="12" t="s">
        <v>347</v>
      </c>
      <c r="J27" s="13" t="s">
        <v>193</v>
      </c>
      <c r="K27" s="14"/>
      <c r="L27" s="1">
        <v>5</v>
      </c>
      <c r="M27" s="1">
        <v>300</v>
      </c>
      <c r="N27" s="17" t="s">
        <v>258</v>
      </c>
      <c r="O27" s="58">
        <f t="shared" si="3"/>
        <v>16000000</v>
      </c>
      <c r="P27" s="8">
        <f t="shared" si="3"/>
        <v>16000000</v>
      </c>
    </row>
    <row r="28" spans="1:16" x14ac:dyDescent="0.3">
      <c r="A28" s="2" t="s">
        <v>145</v>
      </c>
      <c r="B28" s="1"/>
      <c r="C28" s="1" t="s">
        <v>162</v>
      </c>
      <c r="D28" s="10" t="s">
        <v>169</v>
      </c>
      <c r="E28" s="1" t="s">
        <v>177</v>
      </c>
      <c r="F28" s="1" t="s">
        <v>85</v>
      </c>
      <c r="G28" s="8">
        <f>P28*1</f>
        <v>32000000</v>
      </c>
      <c r="H28" s="25">
        <v>4.0000000000000001E-3</v>
      </c>
      <c r="I28" s="12" t="s">
        <v>347</v>
      </c>
      <c r="J28" s="13" t="s">
        <v>193</v>
      </c>
      <c r="K28" s="14"/>
      <c r="L28" s="1">
        <v>5</v>
      </c>
      <c r="M28" s="1">
        <v>300</v>
      </c>
      <c r="N28" s="17" t="s">
        <v>259</v>
      </c>
      <c r="O28" s="58">
        <f t="shared" si="3"/>
        <v>32000000</v>
      </c>
      <c r="P28" s="8">
        <f t="shared" si="3"/>
        <v>32000000</v>
      </c>
    </row>
    <row r="29" spans="1:16" x14ac:dyDescent="0.3">
      <c r="A29" s="2" t="s">
        <v>146</v>
      </c>
      <c r="B29" s="1"/>
      <c r="C29" s="1" t="s">
        <v>162</v>
      </c>
      <c r="D29" s="10" t="s">
        <v>170</v>
      </c>
      <c r="E29" s="1" t="s">
        <v>172</v>
      </c>
      <c r="F29" s="1" t="s">
        <v>85</v>
      </c>
      <c r="G29" s="8">
        <v>64000000</v>
      </c>
      <c r="H29" s="25">
        <v>2E-3</v>
      </c>
      <c r="I29" s="12" t="s">
        <v>349</v>
      </c>
      <c r="J29" s="13" t="s">
        <v>193</v>
      </c>
      <c r="K29" s="13" t="s">
        <v>194</v>
      </c>
      <c r="L29" s="1">
        <v>5</v>
      </c>
      <c r="M29" s="1">
        <v>350</v>
      </c>
      <c r="N29" s="17" t="s">
        <v>260</v>
      </c>
      <c r="O29" s="58">
        <v>50000000</v>
      </c>
      <c r="P29" s="8">
        <f>P28*4</f>
        <v>128000000</v>
      </c>
    </row>
    <row r="30" spans="1:16" x14ac:dyDescent="0.3">
      <c r="A30" s="2" t="s">
        <v>147</v>
      </c>
      <c r="B30" s="1"/>
      <c r="C30" s="1" t="s">
        <v>162</v>
      </c>
      <c r="D30" s="10" t="s">
        <v>170</v>
      </c>
      <c r="E30" s="1" t="s">
        <v>174</v>
      </c>
      <c r="F30" s="1" t="s">
        <v>85</v>
      </c>
      <c r="G30" s="8">
        <f t="shared" ref="G30:G38" si="4">P30*1</f>
        <v>256000000</v>
      </c>
      <c r="H30" s="25">
        <v>2E-3</v>
      </c>
      <c r="I30" s="12" t="s">
        <v>349</v>
      </c>
      <c r="J30" s="13" t="s">
        <v>193</v>
      </c>
      <c r="K30" s="13" t="s">
        <v>194</v>
      </c>
      <c r="L30" s="1">
        <v>5</v>
      </c>
      <c r="M30" s="1">
        <v>350</v>
      </c>
      <c r="N30" s="17" t="s">
        <v>261</v>
      </c>
      <c r="O30" s="58">
        <v>80000000</v>
      </c>
      <c r="P30" s="8">
        <f>P29*2</f>
        <v>256000000</v>
      </c>
    </row>
    <row r="31" spans="1:16" x14ac:dyDescent="0.3">
      <c r="A31" s="2" t="s">
        <v>148</v>
      </c>
      <c r="B31" s="1"/>
      <c r="C31" s="1" t="s">
        <v>162</v>
      </c>
      <c r="D31" s="10" t="s">
        <v>170</v>
      </c>
      <c r="E31" s="1" t="s">
        <v>175</v>
      </c>
      <c r="F31" s="1" t="s">
        <v>85</v>
      </c>
      <c r="G31" s="8">
        <f t="shared" si="4"/>
        <v>512000000</v>
      </c>
      <c r="H31" s="25">
        <v>2E-3</v>
      </c>
      <c r="I31" s="12" t="s">
        <v>349</v>
      </c>
      <c r="J31" s="13" t="s">
        <v>193</v>
      </c>
      <c r="K31" s="13" t="s">
        <v>194</v>
      </c>
      <c r="L31" s="1">
        <v>5</v>
      </c>
      <c r="M31" s="1">
        <v>350</v>
      </c>
      <c r="N31" s="17" t="s">
        <v>262</v>
      </c>
      <c r="O31" s="58">
        <v>140000000</v>
      </c>
      <c r="P31" s="8">
        <f t="shared" ref="P31:P33" si="5">P30*2</f>
        <v>512000000</v>
      </c>
    </row>
    <row r="32" spans="1:16" x14ac:dyDescent="0.3">
      <c r="A32" s="2" t="s">
        <v>149</v>
      </c>
      <c r="B32" s="1"/>
      <c r="C32" s="1" t="s">
        <v>162</v>
      </c>
      <c r="D32" s="10" t="s">
        <v>170</v>
      </c>
      <c r="E32" s="1" t="s">
        <v>176</v>
      </c>
      <c r="F32" s="1" t="s">
        <v>85</v>
      </c>
      <c r="G32" s="8">
        <f t="shared" si="4"/>
        <v>1024000000</v>
      </c>
      <c r="H32" s="25">
        <v>2E-3</v>
      </c>
      <c r="I32" s="12" t="s">
        <v>349</v>
      </c>
      <c r="J32" s="13" t="s">
        <v>193</v>
      </c>
      <c r="K32" s="13" t="s">
        <v>194</v>
      </c>
      <c r="L32" s="1">
        <v>5</v>
      </c>
      <c r="M32" s="1">
        <v>350</v>
      </c>
      <c r="N32" s="17" t="s">
        <v>263</v>
      </c>
      <c r="O32" s="58">
        <f t="shared" ref="O32" si="6">O31*2</f>
        <v>280000000</v>
      </c>
      <c r="P32" s="8">
        <f t="shared" si="5"/>
        <v>1024000000</v>
      </c>
    </row>
    <row r="33" spans="1:16" x14ac:dyDescent="0.3">
      <c r="A33" s="2" t="s">
        <v>150</v>
      </c>
      <c r="B33" s="1"/>
      <c r="C33" s="1" t="s">
        <v>162</v>
      </c>
      <c r="D33" s="10" t="s">
        <v>170</v>
      </c>
      <c r="E33" s="1" t="s">
        <v>177</v>
      </c>
      <c r="F33" s="1" t="s">
        <v>85</v>
      </c>
      <c r="G33" s="8">
        <f t="shared" si="4"/>
        <v>2048000000</v>
      </c>
      <c r="H33" s="25">
        <v>2E-3</v>
      </c>
      <c r="I33" s="12" t="s">
        <v>349</v>
      </c>
      <c r="J33" s="13" t="s">
        <v>193</v>
      </c>
      <c r="K33" s="13" t="s">
        <v>194</v>
      </c>
      <c r="L33" s="1">
        <v>5</v>
      </c>
      <c r="M33" s="1">
        <v>350</v>
      </c>
      <c r="N33" s="17" t="s">
        <v>264</v>
      </c>
      <c r="O33" s="58">
        <v>400000000</v>
      </c>
      <c r="P33" s="8">
        <f t="shared" si="5"/>
        <v>2048000000</v>
      </c>
    </row>
    <row r="34" spans="1:16" x14ac:dyDescent="0.3">
      <c r="A34" s="2" t="s">
        <v>151</v>
      </c>
      <c r="B34" s="1"/>
      <c r="C34" s="1" t="s">
        <v>162</v>
      </c>
      <c r="D34" s="10" t="s">
        <v>171</v>
      </c>
      <c r="E34" s="1" t="s">
        <v>172</v>
      </c>
      <c r="F34" s="1" t="s">
        <v>85</v>
      </c>
      <c r="G34" s="8">
        <f t="shared" si="4"/>
        <v>24576000000</v>
      </c>
      <c r="H34" s="25">
        <v>1E-3</v>
      </c>
      <c r="I34" s="12" t="s">
        <v>349</v>
      </c>
      <c r="J34" s="60" t="s">
        <v>518</v>
      </c>
      <c r="K34" s="60" t="s">
        <v>517</v>
      </c>
      <c r="L34" s="1">
        <v>5</v>
      </c>
      <c r="M34" s="1">
        <v>400</v>
      </c>
      <c r="N34" s="17" t="s">
        <v>265</v>
      </c>
      <c r="O34" s="58">
        <v>1000000000</v>
      </c>
      <c r="P34" s="8">
        <f>P33*12</f>
        <v>24576000000</v>
      </c>
    </row>
    <row r="35" spans="1:16" x14ac:dyDescent="0.3">
      <c r="A35" s="2" t="s">
        <v>152</v>
      </c>
      <c r="B35" s="1"/>
      <c r="C35" s="1" t="s">
        <v>162</v>
      </c>
      <c r="D35" s="10" t="s">
        <v>171</v>
      </c>
      <c r="E35" s="1" t="s">
        <v>174</v>
      </c>
      <c r="F35" s="1" t="s">
        <v>85</v>
      </c>
      <c r="G35" s="8">
        <f t="shared" si="4"/>
        <v>73728000000</v>
      </c>
      <c r="H35" s="25">
        <v>1E-3</v>
      </c>
      <c r="I35" s="12" t="s">
        <v>349</v>
      </c>
      <c r="J35" s="60" t="s">
        <v>518</v>
      </c>
      <c r="K35" s="60" t="s">
        <v>517</v>
      </c>
      <c r="L35" s="1">
        <v>5</v>
      </c>
      <c r="M35" s="1">
        <v>400</v>
      </c>
      <c r="N35" s="17" t="s">
        <v>266</v>
      </c>
      <c r="O35" s="58">
        <f>O34*2</f>
        <v>2000000000</v>
      </c>
      <c r="P35" s="8">
        <f>P34*3</f>
        <v>73728000000</v>
      </c>
    </row>
    <row r="36" spans="1:16" x14ac:dyDescent="0.3">
      <c r="A36" s="2" t="s">
        <v>153</v>
      </c>
      <c r="B36" s="1"/>
      <c r="C36" s="1" t="s">
        <v>162</v>
      </c>
      <c r="D36" s="10" t="s">
        <v>171</v>
      </c>
      <c r="E36" s="1" t="s">
        <v>175</v>
      </c>
      <c r="F36" s="1" t="s">
        <v>85</v>
      </c>
      <c r="G36" s="8">
        <f t="shared" si="4"/>
        <v>294912000000</v>
      </c>
      <c r="H36" s="25">
        <v>1E-3</v>
      </c>
      <c r="I36" s="12" t="s">
        <v>349</v>
      </c>
      <c r="J36" s="60" t="s">
        <v>518</v>
      </c>
      <c r="K36" s="60" t="s">
        <v>517</v>
      </c>
      <c r="L36" s="1">
        <v>5</v>
      </c>
      <c r="M36" s="1">
        <v>400</v>
      </c>
      <c r="N36" s="17" t="s">
        <v>267</v>
      </c>
      <c r="O36" s="58">
        <f t="shared" ref="O36:O37" si="7">O35*2</f>
        <v>4000000000</v>
      </c>
      <c r="P36" s="8">
        <f>P35*4</f>
        <v>294912000000</v>
      </c>
    </row>
    <row r="37" spans="1:16" x14ac:dyDescent="0.3">
      <c r="A37" s="2" t="s">
        <v>154</v>
      </c>
      <c r="B37" s="1"/>
      <c r="C37" s="1" t="s">
        <v>162</v>
      </c>
      <c r="D37" s="10" t="s">
        <v>171</v>
      </c>
      <c r="E37" s="1" t="s">
        <v>176</v>
      </c>
      <c r="F37" s="1" t="s">
        <v>85</v>
      </c>
      <c r="G37" s="8">
        <f t="shared" si="4"/>
        <v>1474560000000</v>
      </c>
      <c r="H37" s="25">
        <v>1E-3</v>
      </c>
      <c r="I37" s="12" t="s">
        <v>349</v>
      </c>
      <c r="J37" s="60" t="s">
        <v>518</v>
      </c>
      <c r="K37" s="60" t="s">
        <v>517</v>
      </c>
      <c r="L37" s="1">
        <v>5</v>
      </c>
      <c r="M37" s="1">
        <v>400</v>
      </c>
      <c r="N37" s="17" t="s">
        <v>268</v>
      </c>
      <c r="O37" s="58">
        <f t="shared" si="7"/>
        <v>8000000000</v>
      </c>
      <c r="P37" s="8">
        <f>P36*5</f>
        <v>1474560000000</v>
      </c>
    </row>
    <row r="38" spans="1:16" ht="17.25" thickBot="1" x14ac:dyDescent="0.35">
      <c r="A38" s="61" t="s">
        <v>155</v>
      </c>
      <c r="B38" s="62"/>
      <c r="C38" s="62" t="s">
        <v>162</v>
      </c>
      <c r="D38" s="63" t="s">
        <v>171</v>
      </c>
      <c r="E38" s="62" t="s">
        <v>177</v>
      </c>
      <c r="F38" s="62" t="s">
        <v>85</v>
      </c>
      <c r="G38" s="64">
        <f t="shared" si="4"/>
        <v>7372800000000</v>
      </c>
      <c r="H38" s="65">
        <v>1E-3</v>
      </c>
      <c r="I38" s="66" t="s">
        <v>349</v>
      </c>
      <c r="J38" s="67" t="s">
        <v>518</v>
      </c>
      <c r="K38" s="67" t="s">
        <v>517</v>
      </c>
      <c r="L38" s="62">
        <v>5</v>
      </c>
      <c r="M38" s="62">
        <v>400</v>
      </c>
      <c r="N38" s="68" t="s">
        <v>269</v>
      </c>
      <c r="O38" s="59">
        <v>20000000000</v>
      </c>
      <c r="P38" s="8">
        <f>P37*5</f>
        <v>7372800000000</v>
      </c>
    </row>
    <row r="39" spans="1:16" x14ac:dyDescent="0.3">
      <c r="A39" s="71" t="s">
        <v>628</v>
      </c>
      <c r="B39" s="72"/>
      <c r="C39" s="72" t="s">
        <v>162</v>
      </c>
      <c r="D39" s="72" t="s">
        <v>531</v>
      </c>
      <c r="E39" s="72" t="s">
        <v>172</v>
      </c>
      <c r="F39" s="72" t="s">
        <v>85</v>
      </c>
      <c r="G39" s="74">
        <f t="shared" ref="G39:G48" si="8">G38*5</f>
        <v>36864000000000</v>
      </c>
      <c r="H39" s="79">
        <v>5.0000000000000001E-4</v>
      </c>
      <c r="I39" s="80" t="s">
        <v>533</v>
      </c>
      <c r="J39" s="72" t="s">
        <v>518</v>
      </c>
      <c r="K39" s="72" t="s">
        <v>546</v>
      </c>
      <c r="L39" s="72">
        <v>3</v>
      </c>
      <c r="M39" s="72">
        <v>500</v>
      </c>
      <c r="N39" s="75" t="s">
        <v>638</v>
      </c>
    </row>
    <row r="40" spans="1:16" x14ac:dyDescent="0.3">
      <c r="A40" s="2" t="s">
        <v>629</v>
      </c>
      <c r="B40" s="1"/>
      <c r="C40" s="1" t="s">
        <v>162</v>
      </c>
      <c r="D40" s="1" t="s">
        <v>531</v>
      </c>
      <c r="E40" s="1" t="s">
        <v>174</v>
      </c>
      <c r="F40" s="1" t="s">
        <v>85</v>
      </c>
      <c r="G40" s="8">
        <f t="shared" si="8"/>
        <v>184320000000000</v>
      </c>
      <c r="H40" s="76">
        <v>5.0000000000000001E-4</v>
      </c>
      <c r="I40" s="77" t="s">
        <v>533</v>
      </c>
      <c r="J40" s="1" t="s">
        <v>518</v>
      </c>
      <c r="K40" s="1" t="s">
        <v>546</v>
      </c>
      <c r="L40" s="1">
        <v>3</v>
      </c>
      <c r="M40" s="1">
        <v>500</v>
      </c>
      <c r="N40" s="17" t="s">
        <v>639</v>
      </c>
    </row>
    <row r="41" spans="1:16" x14ac:dyDescent="0.3">
      <c r="A41" s="2" t="s">
        <v>630</v>
      </c>
      <c r="B41" s="1"/>
      <c r="C41" s="1" t="s">
        <v>162</v>
      </c>
      <c r="D41" s="1" t="s">
        <v>531</v>
      </c>
      <c r="E41" s="1" t="s">
        <v>175</v>
      </c>
      <c r="F41" s="1" t="s">
        <v>85</v>
      </c>
      <c r="G41" s="8">
        <f t="shared" si="8"/>
        <v>921600000000000</v>
      </c>
      <c r="H41" s="76">
        <v>5.0000000000000001E-4</v>
      </c>
      <c r="I41" s="77" t="s">
        <v>533</v>
      </c>
      <c r="J41" s="1" t="s">
        <v>518</v>
      </c>
      <c r="K41" s="1" t="s">
        <v>546</v>
      </c>
      <c r="L41" s="1">
        <v>3</v>
      </c>
      <c r="M41" s="1">
        <v>500</v>
      </c>
      <c r="N41" s="17" t="s">
        <v>640</v>
      </c>
    </row>
    <row r="42" spans="1:16" x14ac:dyDescent="0.3">
      <c r="A42" s="2" t="s">
        <v>631</v>
      </c>
      <c r="B42" s="1"/>
      <c r="C42" s="1" t="s">
        <v>162</v>
      </c>
      <c r="D42" s="1" t="s">
        <v>531</v>
      </c>
      <c r="E42" s="1" t="s">
        <v>176</v>
      </c>
      <c r="F42" s="1" t="s">
        <v>85</v>
      </c>
      <c r="G42" s="8">
        <f t="shared" si="8"/>
        <v>4608000000000000</v>
      </c>
      <c r="H42" s="76">
        <v>5.0000000000000001E-4</v>
      </c>
      <c r="I42" s="77" t="s">
        <v>533</v>
      </c>
      <c r="J42" s="1" t="s">
        <v>518</v>
      </c>
      <c r="K42" s="1" t="s">
        <v>546</v>
      </c>
      <c r="L42" s="1">
        <v>3</v>
      </c>
      <c r="M42" s="1">
        <v>500</v>
      </c>
      <c r="N42" s="17" t="s">
        <v>641</v>
      </c>
    </row>
    <row r="43" spans="1:16" x14ac:dyDescent="0.3">
      <c r="A43" s="2" t="s">
        <v>632</v>
      </c>
      <c r="B43" s="1"/>
      <c r="C43" s="1" t="s">
        <v>162</v>
      </c>
      <c r="D43" s="1" t="s">
        <v>531</v>
      </c>
      <c r="E43" s="1" t="s">
        <v>177</v>
      </c>
      <c r="F43" s="1" t="s">
        <v>85</v>
      </c>
      <c r="G43" s="8">
        <f t="shared" si="8"/>
        <v>2.304E+16</v>
      </c>
      <c r="H43" s="76">
        <v>5.0000000000000001E-4</v>
      </c>
      <c r="I43" s="77" t="s">
        <v>533</v>
      </c>
      <c r="J43" s="1" t="s">
        <v>518</v>
      </c>
      <c r="K43" s="1" t="s">
        <v>546</v>
      </c>
      <c r="L43" s="1">
        <v>3</v>
      </c>
      <c r="M43" s="1">
        <v>500</v>
      </c>
      <c r="N43" s="17" t="s">
        <v>642</v>
      </c>
    </row>
    <row r="44" spans="1:16" x14ac:dyDescent="0.3">
      <c r="A44" s="2" t="s">
        <v>633</v>
      </c>
      <c r="B44" s="1"/>
      <c r="C44" s="1" t="s">
        <v>162</v>
      </c>
      <c r="D44" s="1" t="s">
        <v>532</v>
      </c>
      <c r="E44" s="1" t="s">
        <v>172</v>
      </c>
      <c r="F44" s="1" t="s">
        <v>85</v>
      </c>
      <c r="G44" s="8">
        <f t="shared" si="8"/>
        <v>1.152E+17</v>
      </c>
      <c r="H44" s="78">
        <v>2.5000000000000001E-4</v>
      </c>
      <c r="I44" s="77" t="s">
        <v>533</v>
      </c>
      <c r="J44" s="1" t="s">
        <v>518</v>
      </c>
      <c r="K44" s="1" t="s">
        <v>546</v>
      </c>
      <c r="L44" s="1">
        <v>2</v>
      </c>
      <c r="M44" s="1">
        <v>600</v>
      </c>
      <c r="N44" s="17" t="s">
        <v>643</v>
      </c>
    </row>
    <row r="45" spans="1:16" x14ac:dyDescent="0.3">
      <c r="A45" s="2" t="s">
        <v>634</v>
      </c>
      <c r="B45" s="1"/>
      <c r="C45" s="1" t="s">
        <v>162</v>
      </c>
      <c r="D45" s="1" t="s">
        <v>532</v>
      </c>
      <c r="E45" s="1" t="s">
        <v>174</v>
      </c>
      <c r="F45" s="1" t="s">
        <v>85</v>
      </c>
      <c r="G45" s="8">
        <f t="shared" si="8"/>
        <v>5.76E+17</v>
      </c>
      <c r="H45" s="78">
        <v>2.5000000000000001E-4</v>
      </c>
      <c r="I45" s="77" t="s">
        <v>533</v>
      </c>
      <c r="J45" s="1" t="s">
        <v>518</v>
      </c>
      <c r="K45" s="1" t="s">
        <v>546</v>
      </c>
      <c r="L45" s="1">
        <v>2</v>
      </c>
      <c r="M45" s="1">
        <v>600</v>
      </c>
      <c r="N45" s="17" t="s">
        <v>644</v>
      </c>
    </row>
    <row r="46" spans="1:16" x14ac:dyDescent="0.3">
      <c r="A46" s="2" t="s">
        <v>635</v>
      </c>
      <c r="B46" s="1"/>
      <c r="C46" s="1" t="s">
        <v>162</v>
      </c>
      <c r="D46" s="1" t="s">
        <v>532</v>
      </c>
      <c r="E46" s="1" t="s">
        <v>175</v>
      </c>
      <c r="F46" s="1" t="s">
        <v>85</v>
      </c>
      <c r="G46" s="8">
        <f t="shared" si="8"/>
        <v>2.88E+18</v>
      </c>
      <c r="H46" s="78">
        <v>2.5000000000000001E-4</v>
      </c>
      <c r="I46" s="77" t="s">
        <v>533</v>
      </c>
      <c r="J46" s="1" t="s">
        <v>518</v>
      </c>
      <c r="K46" s="1" t="s">
        <v>546</v>
      </c>
      <c r="L46" s="1">
        <v>2</v>
      </c>
      <c r="M46" s="1">
        <v>600</v>
      </c>
      <c r="N46" s="17" t="s">
        <v>645</v>
      </c>
    </row>
    <row r="47" spans="1:16" x14ac:dyDescent="0.3">
      <c r="A47" s="2" t="s">
        <v>636</v>
      </c>
      <c r="B47" s="1"/>
      <c r="C47" s="1" t="s">
        <v>162</v>
      </c>
      <c r="D47" s="1" t="s">
        <v>532</v>
      </c>
      <c r="E47" s="1" t="s">
        <v>176</v>
      </c>
      <c r="F47" s="1" t="s">
        <v>85</v>
      </c>
      <c r="G47" s="8">
        <f t="shared" si="8"/>
        <v>1.44E+19</v>
      </c>
      <c r="H47" s="78">
        <v>2.5000000000000001E-4</v>
      </c>
      <c r="I47" s="77" t="s">
        <v>533</v>
      </c>
      <c r="J47" s="1" t="s">
        <v>518</v>
      </c>
      <c r="K47" s="1" t="s">
        <v>546</v>
      </c>
      <c r="L47" s="1">
        <v>2</v>
      </c>
      <c r="M47" s="1">
        <v>600</v>
      </c>
      <c r="N47" s="17" t="s">
        <v>646</v>
      </c>
    </row>
    <row r="48" spans="1:16" ht="17.25" thickBot="1" x14ac:dyDescent="0.35">
      <c r="A48" s="11" t="s">
        <v>637</v>
      </c>
      <c r="B48" s="7"/>
      <c r="C48" s="7" t="s">
        <v>162</v>
      </c>
      <c r="D48" s="7" t="s">
        <v>532</v>
      </c>
      <c r="E48" s="7" t="s">
        <v>177</v>
      </c>
      <c r="F48" s="7" t="s">
        <v>85</v>
      </c>
      <c r="G48" s="9">
        <f t="shared" si="8"/>
        <v>7.2E+19</v>
      </c>
      <c r="H48" s="81">
        <v>2.5000000000000001E-4</v>
      </c>
      <c r="I48" s="82" t="s">
        <v>533</v>
      </c>
      <c r="J48" s="7" t="s">
        <v>518</v>
      </c>
      <c r="K48" s="7" t="s">
        <v>546</v>
      </c>
      <c r="L48" s="7">
        <v>999</v>
      </c>
      <c r="M48" s="7">
        <v>600</v>
      </c>
      <c r="N48" s="24" t="s">
        <v>647</v>
      </c>
    </row>
  </sheetData>
  <mergeCells count="1">
    <mergeCell ref="A2:N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E817F-450B-41F7-A39C-1020C2C5FA1E}">
  <dimension ref="B1:BL43"/>
  <sheetViews>
    <sheetView workbookViewId="0">
      <selection activeCell="BK38" sqref="BK38"/>
    </sheetView>
  </sheetViews>
  <sheetFormatPr defaultRowHeight="16.5" x14ac:dyDescent="0.3"/>
  <cols>
    <col min="2" max="2" width="6.75" bestFit="1" customWidth="1"/>
    <col min="3" max="12" width="9" bestFit="1" customWidth="1"/>
    <col min="13" max="27" width="9.875" bestFit="1" customWidth="1"/>
    <col min="28" max="42" width="10.5" bestFit="1" customWidth="1"/>
    <col min="43" max="43" width="12" bestFit="1" customWidth="1"/>
    <col min="44" max="53" width="10.5" bestFit="1" customWidth="1"/>
    <col min="54" max="57" width="9.875" bestFit="1" customWidth="1"/>
    <col min="58" max="62" width="11.5" bestFit="1" customWidth="1"/>
    <col min="63" max="63" width="15.625" bestFit="1" customWidth="1"/>
  </cols>
  <sheetData>
    <row r="1" spans="2:62" ht="17.25" thickBot="1" x14ac:dyDescent="0.35"/>
    <row r="2" spans="2:62" x14ac:dyDescent="0.3">
      <c r="B2" s="113" t="s">
        <v>475</v>
      </c>
      <c r="C2" s="115"/>
      <c r="E2" t="s">
        <v>165</v>
      </c>
      <c r="G2" s="44">
        <f>F2*20</f>
        <v>0</v>
      </c>
      <c r="I2" s="44">
        <v>20</v>
      </c>
      <c r="AY2" s="43">
        <f t="shared" ref="AY2:AY8" si="0">SUM(C16:AP16)</f>
        <v>3300</v>
      </c>
      <c r="AZ2" s="43">
        <f>AY2*5</f>
        <v>16500</v>
      </c>
      <c r="BA2" s="43">
        <f>AZ2*4</f>
        <v>66000</v>
      </c>
      <c r="BC2" s="44">
        <v>12000</v>
      </c>
      <c r="BD2" s="43">
        <f>BC2/4</f>
        <v>3000</v>
      </c>
    </row>
    <row r="3" spans="2:62" x14ac:dyDescent="0.3">
      <c r="B3" s="3" t="s">
        <v>4</v>
      </c>
      <c r="C3" s="23" t="s">
        <v>478</v>
      </c>
      <c r="E3" t="s">
        <v>166</v>
      </c>
      <c r="F3">
        <v>0</v>
      </c>
      <c r="G3" s="44">
        <f>F3*200</f>
        <v>0</v>
      </c>
      <c r="I3" s="44">
        <v>200</v>
      </c>
      <c r="AY3" s="43">
        <f t="shared" si="0"/>
        <v>36600</v>
      </c>
      <c r="AZ3" s="43">
        <f t="shared" ref="AZ3:AZ8" si="1">AY3*5</f>
        <v>183000</v>
      </c>
      <c r="BA3" s="43">
        <f t="shared" ref="BA3:BA8" si="2">AZ3*4</f>
        <v>732000</v>
      </c>
      <c r="BC3" s="44">
        <v>720000</v>
      </c>
      <c r="BD3" s="43">
        <f t="shared" ref="BD3:BD7" si="3">BC3/4</f>
        <v>180000</v>
      </c>
    </row>
    <row r="4" spans="2:62" x14ac:dyDescent="0.3">
      <c r="B4" s="2" t="s">
        <v>165</v>
      </c>
      <c r="C4" s="34">
        <v>10</v>
      </c>
      <c r="E4" t="s">
        <v>167</v>
      </c>
      <c r="F4">
        <v>0</v>
      </c>
      <c r="G4" s="44">
        <f>F4*2000</f>
        <v>0</v>
      </c>
      <c r="I4" s="44">
        <v>2000</v>
      </c>
      <c r="AY4" s="43">
        <f t="shared" si="0"/>
        <v>369900</v>
      </c>
      <c r="AZ4" s="43">
        <f t="shared" si="1"/>
        <v>1849500</v>
      </c>
      <c r="BA4" s="43">
        <f t="shared" si="2"/>
        <v>7398000</v>
      </c>
      <c r="BC4" s="44">
        <v>234600000</v>
      </c>
      <c r="BD4" s="43">
        <f t="shared" si="3"/>
        <v>58650000</v>
      </c>
    </row>
    <row r="5" spans="2:62" x14ac:dyDescent="0.3">
      <c r="B5" s="28" t="s">
        <v>166</v>
      </c>
      <c r="C5" s="34">
        <v>15</v>
      </c>
      <c r="E5" t="s">
        <v>168</v>
      </c>
      <c r="F5">
        <v>0</v>
      </c>
      <c r="G5" s="44">
        <f>F5*20000</f>
        <v>0</v>
      </c>
      <c r="I5" s="44">
        <v>20000</v>
      </c>
      <c r="AY5" s="43">
        <f t="shared" si="0"/>
        <v>3703200</v>
      </c>
      <c r="AZ5" s="43">
        <f t="shared" si="1"/>
        <v>18516000</v>
      </c>
      <c r="BA5" s="43">
        <f t="shared" si="2"/>
        <v>74064000</v>
      </c>
      <c r="BC5" s="44">
        <v>470000000</v>
      </c>
      <c r="BD5" s="43">
        <f t="shared" si="3"/>
        <v>117500000</v>
      </c>
    </row>
    <row r="6" spans="2:62" x14ac:dyDescent="0.3">
      <c r="B6" s="28" t="s">
        <v>167</v>
      </c>
      <c r="C6" s="34">
        <v>20</v>
      </c>
      <c r="E6" t="s">
        <v>169</v>
      </c>
      <c r="F6">
        <v>1000</v>
      </c>
      <c r="G6" s="44">
        <f>F6*200000</f>
        <v>200000000</v>
      </c>
      <c r="I6" s="44">
        <v>200000</v>
      </c>
      <c r="AU6" s="43">
        <f>SUM(BA2:BA8)</f>
        <v>17384448000</v>
      </c>
      <c r="AV6" s="44">
        <v>350000000</v>
      </c>
      <c r="AY6" s="43">
        <f t="shared" si="0"/>
        <v>37036500</v>
      </c>
      <c r="AZ6" s="43">
        <f t="shared" si="1"/>
        <v>185182500</v>
      </c>
      <c r="BA6" s="43">
        <f t="shared" si="2"/>
        <v>740730000</v>
      </c>
      <c r="BC6" s="44">
        <v>1200000000</v>
      </c>
      <c r="BD6" s="43">
        <f t="shared" si="3"/>
        <v>300000000</v>
      </c>
    </row>
    <row r="7" spans="2:62" x14ac:dyDescent="0.3">
      <c r="B7" s="28" t="s">
        <v>168</v>
      </c>
      <c r="C7" s="34">
        <v>25</v>
      </c>
      <c r="E7" t="s">
        <v>170</v>
      </c>
      <c r="F7">
        <v>500</v>
      </c>
      <c r="G7" s="44">
        <f>F7*2000000</f>
        <v>1000000000</v>
      </c>
      <c r="I7" s="44">
        <v>2000000</v>
      </c>
      <c r="AV7" s="43">
        <f>AV6/2</f>
        <v>175000000</v>
      </c>
      <c r="AY7" s="43">
        <f t="shared" si="0"/>
        <v>230369800</v>
      </c>
      <c r="AZ7" s="43">
        <f t="shared" si="1"/>
        <v>1151849000</v>
      </c>
      <c r="BA7" s="43">
        <f t="shared" si="2"/>
        <v>4607396000</v>
      </c>
      <c r="BC7" s="44">
        <f>SUM(BC2:BC6)</f>
        <v>1905332000</v>
      </c>
      <c r="BD7" s="43">
        <f t="shared" si="3"/>
        <v>476333000</v>
      </c>
    </row>
    <row r="8" spans="2:62" x14ac:dyDescent="0.3">
      <c r="B8" s="28" t="s">
        <v>169</v>
      </c>
      <c r="C8" s="34">
        <v>30</v>
      </c>
      <c r="G8" s="43">
        <f>SUM(G2:G7)</f>
        <v>1200000000</v>
      </c>
      <c r="AY8" s="43">
        <f t="shared" si="0"/>
        <v>597703100</v>
      </c>
      <c r="AZ8" s="43">
        <f t="shared" si="1"/>
        <v>2988515500</v>
      </c>
      <c r="BA8" s="43">
        <f t="shared" si="2"/>
        <v>11954062000</v>
      </c>
    </row>
    <row r="9" spans="2:62" x14ac:dyDescent="0.3">
      <c r="B9" s="28" t="s">
        <v>170</v>
      </c>
      <c r="C9" s="34">
        <v>35</v>
      </c>
    </row>
    <row r="10" spans="2:62" x14ac:dyDescent="0.3">
      <c r="B10" s="28" t="s">
        <v>171</v>
      </c>
      <c r="C10" s="34">
        <v>40</v>
      </c>
    </row>
    <row r="11" spans="2:62" x14ac:dyDescent="0.3">
      <c r="B11" s="28" t="s">
        <v>531</v>
      </c>
      <c r="C11" s="34">
        <v>50</v>
      </c>
    </row>
    <row r="12" spans="2:62" ht="17.25" thickBot="1" x14ac:dyDescent="0.35">
      <c r="B12" s="19" t="s">
        <v>532</v>
      </c>
      <c r="C12" s="35">
        <v>60</v>
      </c>
    </row>
    <row r="13" spans="2:62" ht="17.25" thickBot="1" x14ac:dyDescent="0.35"/>
    <row r="14" spans="2:62" x14ac:dyDescent="0.3">
      <c r="B14" s="113" t="s">
        <v>473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5"/>
    </row>
    <row r="15" spans="2:62" x14ac:dyDescent="0.3">
      <c r="B15" s="3" t="s">
        <v>4</v>
      </c>
      <c r="C15" s="21" t="s">
        <v>351</v>
      </c>
      <c r="D15" s="21" t="s">
        <v>393</v>
      </c>
      <c r="E15" s="21" t="s">
        <v>394</v>
      </c>
      <c r="F15" s="21" t="s">
        <v>395</v>
      </c>
      <c r="G15" s="21" t="s">
        <v>396</v>
      </c>
      <c r="H15" s="21" t="s">
        <v>397</v>
      </c>
      <c r="I15" s="21" t="s">
        <v>398</v>
      </c>
      <c r="J15" s="21" t="s">
        <v>399</v>
      </c>
      <c r="K15" s="21" t="s">
        <v>400</v>
      </c>
      <c r="L15" s="21" t="s">
        <v>401</v>
      </c>
      <c r="M15" s="21" t="s">
        <v>402</v>
      </c>
      <c r="N15" s="21" t="s">
        <v>403</v>
      </c>
      <c r="O15" s="21" t="s">
        <v>404</v>
      </c>
      <c r="P15" s="21" t="s">
        <v>405</v>
      </c>
      <c r="Q15" s="21" t="s">
        <v>406</v>
      </c>
      <c r="R15" s="21" t="s">
        <v>407</v>
      </c>
      <c r="S15" s="21" t="s">
        <v>408</v>
      </c>
      <c r="T15" s="21" t="s">
        <v>409</v>
      </c>
      <c r="U15" s="21" t="s">
        <v>410</v>
      </c>
      <c r="V15" s="21" t="s">
        <v>411</v>
      </c>
      <c r="W15" s="21" t="s">
        <v>412</v>
      </c>
      <c r="X15" s="21" t="s">
        <v>413</v>
      </c>
      <c r="Y15" s="21" t="s">
        <v>414</v>
      </c>
      <c r="Z15" s="21" t="s">
        <v>415</v>
      </c>
      <c r="AA15" s="21" t="s">
        <v>416</v>
      </c>
      <c r="AB15" s="21" t="s">
        <v>417</v>
      </c>
      <c r="AC15" s="21" t="s">
        <v>418</v>
      </c>
      <c r="AD15" s="21" t="s">
        <v>419</v>
      </c>
      <c r="AE15" s="21" t="s">
        <v>420</v>
      </c>
      <c r="AF15" s="21" t="s">
        <v>421</v>
      </c>
      <c r="AG15" s="21" t="s">
        <v>422</v>
      </c>
      <c r="AH15" s="21" t="s">
        <v>423</v>
      </c>
      <c r="AI15" s="21" t="s">
        <v>424</v>
      </c>
      <c r="AJ15" s="21" t="s">
        <v>425</v>
      </c>
      <c r="AK15" s="21" t="s">
        <v>426</v>
      </c>
      <c r="AL15" s="21" t="s">
        <v>427</v>
      </c>
      <c r="AM15" s="21" t="s">
        <v>428</v>
      </c>
      <c r="AN15" s="21" t="s">
        <v>429</v>
      </c>
      <c r="AO15" s="21" t="s">
        <v>430</v>
      </c>
      <c r="AP15" s="21" t="s">
        <v>431</v>
      </c>
      <c r="AQ15" s="21" t="s">
        <v>549</v>
      </c>
      <c r="AR15" s="21" t="s">
        <v>550</v>
      </c>
      <c r="AS15" s="21" t="s">
        <v>551</v>
      </c>
      <c r="AT15" s="21" t="s">
        <v>552</v>
      </c>
      <c r="AU15" s="21" t="s">
        <v>553</v>
      </c>
      <c r="AV15" s="21" t="s">
        <v>554</v>
      </c>
      <c r="AW15" s="21" t="s">
        <v>555</v>
      </c>
      <c r="AX15" s="21" t="s">
        <v>556</v>
      </c>
      <c r="AY15" s="21" t="s">
        <v>557</v>
      </c>
      <c r="AZ15" s="21" t="s">
        <v>558</v>
      </c>
      <c r="BA15" s="21" t="s">
        <v>559</v>
      </c>
      <c r="BB15" s="21" t="s">
        <v>560</v>
      </c>
      <c r="BC15" s="21" t="s">
        <v>561</v>
      </c>
      <c r="BD15" s="21" t="s">
        <v>562</v>
      </c>
      <c r="BE15" s="21" t="s">
        <v>563</v>
      </c>
      <c r="BF15" s="21" t="s">
        <v>564</v>
      </c>
      <c r="BG15" s="21" t="s">
        <v>565</v>
      </c>
      <c r="BH15" s="21" t="s">
        <v>566</v>
      </c>
      <c r="BI15" s="21" t="s">
        <v>567</v>
      </c>
      <c r="BJ15" s="23" t="s">
        <v>568</v>
      </c>
    </row>
    <row r="16" spans="2:62" x14ac:dyDescent="0.3">
      <c r="B16" s="2" t="s">
        <v>165</v>
      </c>
      <c r="C16" s="37">
        <v>20</v>
      </c>
      <c r="D16" s="37">
        <v>40</v>
      </c>
      <c r="E16" s="37">
        <v>60</v>
      </c>
      <c r="F16" s="37">
        <v>80</v>
      </c>
      <c r="G16" s="37">
        <v>100</v>
      </c>
      <c r="H16" s="37">
        <v>200</v>
      </c>
      <c r="I16" s="37">
        <v>400</v>
      </c>
      <c r="J16" s="37">
        <v>600</v>
      </c>
      <c r="K16" s="37">
        <v>800</v>
      </c>
      <c r="L16" s="37">
        <v>1000</v>
      </c>
      <c r="M16" s="37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99"/>
    </row>
    <row r="17" spans="2:63" x14ac:dyDescent="0.3">
      <c r="B17" s="28" t="s">
        <v>166</v>
      </c>
      <c r="C17" s="37">
        <v>40</v>
      </c>
      <c r="D17" s="37">
        <v>80</v>
      </c>
      <c r="E17" s="37">
        <v>120</v>
      </c>
      <c r="F17" s="37">
        <v>160</v>
      </c>
      <c r="G17" s="37">
        <v>200</v>
      </c>
      <c r="H17" s="37">
        <v>400</v>
      </c>
      <c r="I17" s="37">
        <v>800</v>
      </c>
      <c r="J17" s="37">
        <v>1200</v>
      </c>
      <c r="K17" s="37">
        <v>1600</v>
      </c>
      <c r="L17" s="37">
        <v>2000</v>
      </c>
      <c r="M17" s="37">
        <v>2000</v>
      </c>
      <c r="N17" s="37">
        <v>4000</v>
      </c>
      <c r="O17" s="37">
        <v>6000</v>
      </c>
      <c r="P17" s="37">
        <v>8000</v>
      </c>
      <c r="Q17" s="37">
        <v>10000</v>
      </c>
      <c r="R17" s="37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99"/>
    </row>
    <row r="18" spans="2:63" x14ac:dyDescent="0.3">
      <c r="B18" s="28" t="s">
        <v>167</v>
      </c>
      <c r="C18" s="37">
        <v>60</v>
      </c>
      <c r="D18" s="37">
        <v>120</v>
      </c>
      <c r="E18" s="37">
        <v>180</v>
      </c>
      <c r="F18" s="37">
        <v>240</v>
      </c>
      <c r="G18" s="37">
        <v>300</v>
      </c>
      <c r="H18" s="37">
        <v>600</v>
      </c>
      <c r="I18" s="37">
        <v>1200</v>
      </c>
      <c r="J18" s="37">
        <v>1800</v>
      </c>
      <c r="K18" s="37">
        <v>2400</v>
      </c>
      <c r="L18" s="37">
        <v>3000</v>
      </c>
      <c r="M18" s="37">
        <v>4000</v>
      </c>
      <c r="N18" s="37">
        <v>8000</v>
      </c>
      <c r="O18" s="37">
        <v>12000</v>
      </c>
      <c r="P18" s="37">
        <v>16000</v>
      </c>
      <c r="Q18" s="37">
        <v>20000</v>
      </c>
      <c r="R18" s="37">
        <v>20000</v>
      </c>
      <c r="S18" s="37">
        <v>40000</v>
      </c>
      <c r="T18" s="37">
        <v>60000</v>
      </c>
      <c r="U18" s="37">
        <v>80000</v>
      </c>
      <c r="V18" s="37">
        <v>100000</v>
      </c>
      <c r="W18" s="37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99"/>
    </row>
    <row r="19" spans="2:63" x14ac:dyDescent="0.3">
      <c r="B19" s="28" t="s">
        <v>168</v>
      </c>
      <c r="C19" s="37">
        <v>80</v>
      </c>
      <c r="D19" s="37">
        <v>160</v>
      </c>
      <c r="E19" s="37">
        <v>240</v>
      </c>
      <c r="F19" s="37">
        <v>320</v>
      </c>
      <c r="G19" s="37">
        <v>400</v>
      </c>
      <c r="H19" s="37">
        <v>800</v>
      </c>
      <c r="I19" s="37">
        <v>1600</v>
      </c>
      <c r="J19" s="37">
        <v>2400</v>
      </c>
      <c r="K19" s="37">
        <v>3200</v>
      </c>
      <c r="L19" s="37">
        <v>4000</v>
      </c>
      <c r="M19" s="37">
        <v>6000</v>
      </c>
      <c r="N19" s="37">
        <v>12000</v>
      </c>
      <c r="O19" s="37">
        <v>18000</v>
      </c>
      <c r="P19" s="37">
        <v>24000</v>
      </c>
      <c r="Q19" s="37">
        <v>30000</v>
      </c>
      <c r="R19" s="37">
        <v>40000</v>
      </c>
      <c r="S19" s="37">
        <v>80000</v>
      </c>
      <c r="T19" s="37">
        <v>120000</v>
      </c>
      <c r="U19" s="37">
        <v>160000</v>
      </c>
      <c r="V19" s="37">
        <v>200000</v>
      </c>
      <c r="W19" s="37">
        <v>200000</v>
      </c>
      <c r="X19" s="37">
        <v>400000</v>
      </c>
      <c r="Y19" s="37">
        <v>600000</v>
      </c>
      <c r="Z19" s="37">
        <v>800000</v>
      </c>
      <c r="AA19" s="37">
        <v>1000000</v>
      </c>
      <c r="AB19" s="37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99"/>
    </row>
    <row r="20" spans="2:63" x14ac:dyDescent="0.3">
      <c r="B20" s="28" t="s">
        <v>169</v>
      </c>
      <c r="C20" s="37">
        <v>100</v>
      </c>
      <c r="D20" s="37">
        <f>C20+$C$20</f>
        <v>200</v>
      </c>
      <c r="E20" s="37">
        <f>D20+$C$20</f>
        <v>300</v>
      </c>
      <c r="F20" s="37">
        <f>E20+$C$20</f>
        <v>400</v>
      </c>
      <c r="G20" s="37">
        <f>F20+$C$20</f>
        <v>500</v>
      </c>
      <c r="H20" s="37">
        <v>1000</v>
      </c>
      <c r="I20" s="37">
        <v>2000</v>
      </c>
      <c r="J20" s="37">
        <v>3000</v>
      </c>
      <c r="K20" s="37">
        <v>4000</v>
      </c>
      <c r="L20" s="37">
        <v>5000</v>
      </c>
      <c r="M20" s="37">
        <v>8000</v>
      </c>
      <c r="N20" s="37">
        <v>16000</v>
      </c>
      <c r="O20" s="37">
        <v>24000</v>
      </c>
      <c r="P20" s="37">
        <v>32000</v>
      </c>
      <c r="Q20" s="37">
        <v>40000</v>
      </c>
      <c r="R20" s="37">
        <v>60000</v>
      </c>
      <c r="S20" s="37">
        <v>120000</v>
      </c>
      <c r="T20" s="37">
        <v>180000</v>
      </c>
      <c r="U20" s="37">
        <v>240000</v>
      </c>
      <c r="V20" s="37">
        <v>300000</v>
      </c>
      <c r="W20" s="37">
        <v>400000</v>
      </c>
      <c r="X20" s="37">
        <v>800000</v>
      </c>
      <c r="Y20" s="37">
        <v>1200000</v>
      </c>
      <c r="Z20" s="37">
        <v>1600000</v>
      </c>
      <c r="AA20" s="37">
        <v>2000000</v>
      </c>
      <c r="AB20" s="37">
        <v>2000000</v>
      </c>
      <c r="AC20" s="37">
        <v>4000000</v>
      </c>
      <c r="AD20" s="37">
        <v>6000000</v>
      </c>
      <c r="AE20" s="37">
        <v>8000000</v>
      </c>
      <c r="AF20" s="37">
        <v>10000000</v>
      </c>
      <c r="AG20" s="37"/>
      <c r="AH20" s="38"/>
      <c r="AI20" s="38"/>
      <c r="AJ20" s="38"/>
      <c r="AK20" s="38"/>
      <c r="AL20" s="38"/>
      <c r="AM20" s="38"/>
      <c r="AN20" s="38"/>
      <c r="AO20" s="38"/>
      <c r="AP20" s="38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99"/>
    </row>
    <row r="21" spans="2:63" x14ac:dyDescent="0.3">
      <c r="B21" s="28" t="s">
        <v>170</v>
      </c>
      <c r="C21" s="37">
        <v>120</v>
      </c>
      <c r="D21" s="37">
        <f>C21+$C$21</f>
        <v>240</v>
      </c>
      <c r="E21" s="37">
        <f>D21+$C$21</f>
        <v>360</v>
      </c>
      <c r="F21" s="37">
        <f>E21+$C$21</f>
        <v>480</v>
      </c>
      <c r="G21" s="37">
        <f>F21+$C$21</f>
        <v>600</v>
      </c>
      <c r="H21" s="37">
        <v>1200</v>
      </c>
      <c r="I21" s="37">
        <v>2400</v>
      </c>
      <c r="J21" s="37">
        <v>3600</v>
      </c>
      <c r="K21" s="37">
        <v>4800</v>
      </c>
      <c r="L21" s="37">
        <v>6000</v>
      </c>
      <c r="M21" s="37">
        <v>10000</v>
      </c>
      <c r="N21" s="37">
        <v>20000</v>
      </c>
      <c r="O21" s="37">
        <v>30000</v>
      </c>
      <c r="P21" s="37">
        <v>40000</v>
      </c>
      <c r="Q21" s="37">
        <v>50000</v>
      </c>
      <c r="R21" s="37">
        <v>80000</v>
      </c>
      <c r="S21" s="37">
        <v>160000</v>
      </c>
      <c r="T21" s="37">
        <v>240000</v>
      </c>
      <c r="U21" s="37">
        <v>320000</v>
      </c>
      <c r="V21" s="37">
        <v>400000</v>
      </c>
      <c r="W21" s="37">
        <v>600000</v>
      </c>
      <c r="X21" s="37">
        <v>1200000</v>
      </c>
      <c r="Y21" s="37">
        <v>1800000</v>
      </c>
      <c r="Z21" s="37">
        <v>2400000</v>
      </c>
      <c r="AA21" s="37">
        <v>3000000</v>
      </c>
      <c r="AB21" s="37">
        <v>4000000</v>
      </c>
      <c r="AC21" s="37">
        <v>8000000</v>
      </c>
      <c r="AD21" s="37">
        <v>12000000</v>
      </c>
      <c r="AE21" s="37">
        <v>16000000</v>
      </c>
      <c r="AF21" s="37">
        <v>20000000</v>
      </c>
      <c r="AG21" s="37">
        <v>20000000</v>
      </c>
      <c r="AH21" s="37">
        <v>20000000</v>
      </c>
      <c r="AI21" s="37">
        <v>40000000</v>
      </c>
      <c r="AJ21" s="37">
        <v>40000000</v>
      </c>
      <c r="AK21" s="37">
        <v>40000000</v>
      </c>
      <c r="AL21" s="37"/>
      <c r="AM21" s="38"/>
      <c r="AN21" s="38"/>
      <c r="AO21" s="38"/>
      <c r="AP21" s="38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99"/>
    </row>
    <row r="22" spans="2:63" x14ac:dyDescent="0.3">
      <c r="B22" s="28" t="s">
        <v>171</v>
      </c>
      <c r="C22" s="37">
        <v>140</v>
      </c>
      <c r="D22" s="37">
        <f>C22+$C$22</f>
        <v>280</v>
      </c>
      <c r="E22" s="37">
        <f>D22+$C$22</f>
        <v>420</v>
      </c>
      <c r="F22" s="37">
        <f>E22+$C$22</f>
        <v>560</v>
      </c>
      <c r="G22" s="37">
        <f>F22+$C$22</f>
        <v>700</v>
      </c>
      <c r="H22" s="37">
        <v>1400</v>
      </c>
      <c r="I22" s="37">
        <v>2800</v>
      </c>
      <c r="J22" s="37">
        <v>4200</v>
      </c>
      <c r="K22" s="37">
        <v>5600</v>
      </c>
      <c r="L22" s="37">
        <v>7000</v>
      </c>
      <c r="M22" s="37">
        <v>12000</v>
      </c>
      <c r="N22" s="37">
        <v>24000</v>
      </c>
      <c r="O22" s="37">
        <v>36000</v>
      </c>
      <c r="P22" s="37">
        <v>48000</v>
      </c>
      <c r="Q22" s="37">
        <v>60000</v>
      </c>
      <c r="R22" s="37">
        <v>100000</v>
      </c>
      <c r="S22" s="37">
        <v>200000</v>
      </c>
      <c r="T22" s="37">
        <v>300000</v>
      </c>
      <c r="U22" s="37">
        <v>400000</v>
      </c>
      <c r="V22" s="37">
        <v>500000</v>
      </c>
      <c r="W22" s="37">
        <v>800000</v>
      </c>
      <c r="X22" s="37">
        <v>1600000</v>
      </c>
      <c r="Y22" s="37">
        <v>2400000</v>
      </c>
      <c r="Z22" s="37">
        <v>3200000</v>
      </c>
      <c r="AA22" s="37">
        <v>4000000</v>
      </c>
      <c r="AB22" s="37">
        <v>6000000</v>
      </c>
      <c r="AC22" s="37">
        <v>12000000</v>
      </c>
      <c r="AD22" s="37">
        <v>16000000</v>
      </c>
      <c r="AE22" s="37">
        <v>20000000</v>
      </c>
      <c r="AF22" s="37">
        <v>30000000</v>
      </c>
      <c r="AG22" s="37">
        <v>40000000</v>
      </c>
      <c r="AH22" s="37">
        <v>40000000</v>
      </c>
      <c r="AI22" s="37">
        <v>40000000</v>
      </c>
      <c r="AJ22" s="37">
        <v>40000000</v>
      </c>
      <c r="AK22" s="37">
        <v>40000000</v>
      </c>
      <c r="AL22" s="37">
        <v>60000000</v>
      </c>
      <c r="AM22" s="37">
        <v>60000000</v>
      </c>
      <c r="AN22" s="37">
        <v>60000000</v>
      </c>
      <c r="AO22" s="37">
        <v>60000000</v>
      </c>
      <c r="AP22" s="37">
        <v>60000000</v>
      </c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99"/>
      <c r="BK22" s="43"/>
    </row>
    <row r="23" spans="2:63" x14ac:dyDescent="0.3">
      <c r="B23" s="28" t="s">
        <v>531</v>
      </c>
      <c r="C23" s="37">
        <v>160</v>
      </c>
      <c r="D23" s="37">
        <f>C23+$C$23</f>
        <v>320</v>
      </c>
      <c r="E23" s="37">
        <f t="shared" ref="E23:G23" si="4">D23+$C$23</f>
        <v>480</v>
      </c>
      <c r="F23" s="37">
        <f t="shared" si="4"/>
        <v>640</v>
      </c>
      <c r="G23" s="37">
        <f t="shared" si="4"/>
        <v>800</v>
      </c>
      <c r="H23" s="37">
        <v>1600</v>
      </c>
      <c r="I23" s="37">
        <v>3200</v>
      </c>
      <c r="J23" s="37">
        <f>$H$23+I23</f>
        <v>4800</v>
      </c>
      <c r="K23" s="37">
        <f t="shared" ref="K23:L23" si="5">$H$23+J23</f>
        <v>6400</v>
      </c>
      <c r="L23" s="37">
        <f t="shared" si="5"/>
        <v>8000</v>
      </c>
      <c r="M23" s="37">
        <v>14000</v>
      </c>
      <c r="N23" s="37">
        <v>28000</v>
      </c>
      <c r="O23" s="37">
        <f>$M$23+N23</f>
        <v>42000</v>
      </c>
      <c r="P23" s="37">
        <f t="shared" ref="P23:Q23" si="6">$M$23+O23</f>
        <v>56000</v>
      </c>
      <c r="Q23" s="37">
        <f t="shared" si="6"/>
        <v>70000</v>
      </c>
      <c r="R23" s="37">
        <v>120000</v>
      </c>
      <c r="S23" s="37">
        <f>$R$23+R23</f>
        <v>240000</v>
      </c>
      <c r="T23" s="37">
        <f t="shared" ref="T23:V23" si="7">$R$23+S23</f>
        <v>360000</v>
      </c>
      <c r="U23" s="37">
        <f t="shared" si="7"/>
        <v>480000</v>
      </c>
      <c r="V23" s="37">
        <f t="shared" si="7"/>
        <v>600000</v>
      </c>
      <c r="W23" s="37">
        <v>1000000</v>
      </c>
      <c r="X23" s="37">
        <f>$W$23+W23</f>
        <v>2000000</v>
      </c>
      <c r="Y23" s="37">
        <f t="shared" ref="Y23:AA23" si="8">$W$23+X23</f>
        <v>3000000</v>
      </c>
      <c r="Z23" s="37">
        <f t="shared" si="8"/>
        <v>4000000</v>
      </c>
      <c r="AA23" s="37">
        <f t="shared" si="8"/>
        <v>5000000</v>
      </c>
      <c r="AB23" s="37">
        <v>8000000</v>
      </c>
      <c r="AC23" s="37">
        <f>$AB$23+AB23</f>
        <v>16000000</v>
      </c>
      <c r="AD23" s="37">
        <f t="shared" ref="AD23:AE23" si="9">$AB$23+AC23</f>
        <v>24000000</v>
      </c>
      <c r="AE23" s="37">
        <f t="shared" si="9"/>
        <v>32000000</v>
      </c>
      <c r="AF23" s="37">
        <v>40000000</v>
      </c>
      <c r="AG23" s="37">
        <v>45000000</v>
      </c>
      <c r="AH23" s="37">
        <v>45000000</v>
      </c>
      <c r="AI23" s="37">
        <v>45000000</v>
      </c>
      <c r="AJ23" s="37">
        <v>50000000</v>
      </c>
      <c r="AK23" s="37">
        <v>50000000</v>
      </c>
      <c r="AL23" s="37">
        <v>60000000</v>
      </c>
      <c r="AM23" s="37">
        <v>60000000</v>
      </c>
      <c r="AN23" s="37">
        <v>60000000</v>
      </c>
      <c r="AO23" s="37">
        <v>60000000</v>
      </c>
      <c r="AP23" s="37">
        <v>60000000</v>
      </c>
      <c r="AQ23" s="70">
        <v>70000000</v>
      </c>
      <c r="AR23" s="70">
        <v>70000000</v>
      </c>
      <c r="AS23" s="70">
        <v>70000000</v>
      </c>
      <c r="AT23" s="70">
        <v>70000000</v>
      </c>
      <c r="AU23" s="70">
        <v>70000000</v>
      </c>
      <c r="AV23" s="70">
        <v>75000000</v>
      </c>
      <c r="AW23" s="70">
        <v>75000000</v>
      </c>
      <c r="AX23" s="70">
        <v>80000000</v>
      </c>
      <c r="AY23" s="70">
        <v>80000000</v>
      </c>
      <c r="AZ23" s="70">
        <v>80000000</v>
      </c>
      <c r="BA23" s="70"/>
      <c r="BB23" s="70"/>
      <c r="BC23" s="70"/>
      <c r="BD23" s="70"/>
      <c r="BE23" s="70"/>
      <c r="BF23" s="70"/>
      <c r="BG23" s="70"/>
      <c r="BH23" s="70"/>
      <c r="BI23" s="70"/>
      <c r="BJ23" s="99"/>
    </row>
    <row r="24" spans="2:63" ht="17.25" thickBot="1" x14ac:dyDescent="0.35">
      <c r="B24" s="19" t="s">
        <v>532</v>
      </c>
      <c r="C24" s="40">
        <v>200</v>
      </c>
      <c r="D24" s="40">
        <f>C24+$C$24</f>
        <v>400</v>
      </c>
      <c r="E24" s="40">
        <f t="shared" ref="E24:G24" si="10">D24+$C$24</f>
        <v>600</v>
      </c>
      <c r="F24" s="40">
        <f t="shared" si="10"/>
        <v>800</v>
      </c>
      <c r="G24" s="40">
        <f t="shared" si="10"/>
        <v>1000</v>
      </c>
      <c r="H24" s="40">
        <v>2000</v>
      </c>
      <c r="I24" s="40">
        <v>4000</v>
      </c>
      <c r="J24" s="40">
        <f>$H$24+I24</f>
        <v>6000</v>
      </c>
      <c r="K24" s="40">
        <f t="shared" ref="K24:L24" si="11">$H$24+J24</f>
        <v>8000</v>
      </c>
      <c r="L24" s="40">
        <f t="shared" si="11"/>
        <v>10000</v>
      </c>
      <c r="M24" s="40">
        <v>18000</v>
      </c>
      <c r="N24" s="40">
        <v>36000</v>
      </c>
      <c r="O24" s="40">
        <f>$M$24+N24</f>
        <v>54000</v>
      </c>
      <c r="P24" s="40">
        <f t="shared" ref="P24:Q24" si="12">$M$24+O24</f>
        <v>72000</v>
      </c>
      <c r="Q24" s="40">
        <f t="shared" si="12"/>
        <v>90000</v>
      </c>
      <c r="R24" s="40">
        <v>160000</v>
      </c>
      <c r="S24" s="40">
        <f>$R$24+R24</f>
        <v>320000</v>
      </c>
      <c r="T24" s="40">
        <f t="shared" ref="T24:V24" si="13">$R$24+S24</f>
        <v>480000</v>
      </c>
      <c r="U24" s="40">
        <f t="shared" si="13"/>
        <v>640000</v>
      </c>
      <c r="V24" s="40">
        <f t="shared" si="13"/>
        <v>800000</v>
      </c>
      <c r="W24" s="40">
        <v>1400000</v>
      </c>
      <c r="X24" s="40">
        <f>$W$24+W24</f>
        <v>2800000</v>
      </c>
      <c r="Y24" s="40">
        <f t="shared" ref="Y24:AA24" si="14">$W$24+X24</f>
        <v>4200000</v>
      </c>
      <c r="Z24" s="40">
        <f t="shared" si="14"/>
        <v>5600000</v>
      </c>
      <c r="AA24" s="40">
        <f t="shared" si="14"/>
        <v>7000000</v>
      </c>
      <c r="AB24" s="40">
        <v>12000000</v>
      </c>
      <c r="AC24" s="40">
        <f>$AB$24+AB24</f>
        <v>24000000</v>
      </c>
      <c r="AD24" s="40">
        <f t="shared" ref="AD24:AE24" si="15">$AB$24+AC24</f>
        <v>36000000</v>
      </c>
      <c r="AE24" s="40">
        <f t="shared" si="15"/>
        <v>48000000</v>
      </c>
      <c r="AF24" s="40">
        <v>60000000</v>
      </c>
      <c r="AG24" s="40">
        <v>60000000</v>
      </c>
      <c r="AH24" s="40">
        <v>60000000</v>
      </c>
      <c r="AI24" s="40">
        <v>60000000</v>
      </c>
      <c r="AJ24" s="40">
        <v>60000000</v>
      </c>
      <c r="AK24" s="40">
        <v>60000000</v>
      </c>
      <c r="AL24" s="40">
        <v>70000000</v>
      </c>
      <c r="AM24" s="40">
        <v>70000000</v>
      </c>
      <c r="AN24" s="40">
        <v>70000000</v>
      </c>
      <c r="AO24" s="40">
        <v>70000000</v>
      </c>
      <c r="AP24" s="40">
        <v>70000000</v>
      </c>
      <c r="AQ24" s="100">
        <v>75000000</v>
      </c>
      <c r="AR24" s="100">
        <v>75000000</v>
      </c>
      <c r="AS24" s="100">
        <v>75000000</v>
      </c>
      <c r="AT24" s="100">
        <v>75000000</v>
      </c>
      <c r="AU24" s="100">
        <v>75000000</v>
      </c>
      <c r="AV24" s="100">
        <v>80000000</v>
      </c>
      <c r="AW24" s="100">
        <v>80000000</v>
      </c>
      <c r="AX24" s="100">
        <v>80000000</v>
      </c>
      <c r="AY24" s="100">
        <v>80000000</v>
      </c>
      <c r="AZ24" s="100">
        <v>80000000</v>
      </c>
      <c r="BA24" s="100">
        <v>90000000</v>
      </c>
      <c r="BB24" s="100">
        <v>90000000</v>
      </c>
      <c r="BC24" s="100">
        <v>90000000</v>
      </c>
      <c r="BD24" s="100">
        <v>90000000</v>
      </c>
      <c r="BE24" s="100">
        <v>90000000</v>
      </c>
      <c r="BF24" s="100">
        <v>100000000</v>
      </c>
      <c r="BG24" s="100">
        <v>100000000</v>
      </c>
      <c r="BH24" s="100">
        <v>100000000</v>
      </c>
      <c r="BI24" s="100">
        <v>100000000</v>
      </c>
      <c r="BJ24" s="101">
        <v>100000000</v>
      </c>
    </row>
    <row r="25" spans="2:63" ht="17.25" thickBot="1" x14ac:dyDescent="0.35">
      <c r="AQ25" s="43"/>
    </row>
    <row r="26" spans="2:63" x14ac:dyDescent="0.3">
      <c r="B26" s="113" t="s">
        <v>474</v>
      </c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115"/>
    </row>
    <row r="27" spans="2:63" x14ac:dyDescent="0.3">
      <c r="B27" s="3" t="s">
        <v>4</v>
      </c>
      <c r="C27" s="21" t="s">
        <v>353</v>
      </c>
      <c r="D27" s="21" t="s">
        <v>354</v>
      </c>
      <c r="E27" s="21" t="s">
        <v>355</v>
      </c>
      <c r="F27" s="21" t="s">
        <v>356</v>
      </c>
      <c r="G27" s="21" t="s">
        <v>357</v>
      </c>
      <c r="H27" s="21" t="s">
        <v>358</v>
      </c>
      <c r="I27" s="21" t="s">
        <v>359</v>
      </c>
      <c r="J27" s="21" t="s">
        <v>360</v>
      </c>
      <c r="K27" s="21" t="s">
        <v>361</v>
      </c>
      <c r="L27" s="21" t="s">
        <v>362</v>
      </c>
      <c r="M27" s="21" t="s">
        <v>363</v>
      </c>
      <c r="N27" s="21" t="s">
        <v>364</v>
      </c>
      <c r="O27" s="21" t="s">
        <v>365</v>
      </c>
      <c r="P27" s="21" t="s">
        <v>366</v>
      </c>
      <c r="Q27" s="21" t="s">
        <v>367</v>
      </c>
      <c r="R27" s="21" t="s">
        <v>368</v>
      </c>
      <c r="S27" s="21" t="s">
        <v>369</v>
      </c>
      <c r="T27" s="21" t="s">
        <v>370</v>
      </c>
      <c r="U27" s="21" t="s">
        <v>371</v>
      </c>
      <c r="V27" s="21" t="s">
        <v>372</v>
      </c>
      <c r="W27" s="21" t="s">
        <v>373</v>
      </c>
      <c r="X27" s="21" t="s">
        <v>374</v>
      </c>
      <c r="Y27" s="21" t="s">
        <v>375</v>
      </c>
      <c r="Z27" s="21" t="s">
        <v>376</v>
      </c>
      <c r="AA27" s="21" t="s">
        <v>377</v>
      </c>
      <c r="AB27" s="21" t="s">
        <v>378</v>
      </c>
      <c r="AC27" s="21" t="s">
        <v>379</v>
      </c>
      <c r="AD27" s="21" t="s">
        <v>380</v>
      </c>
      <c r="AE27" s="21" t="s">
        <v>381</v>
      </c>
      <c r="AF27" s="21" t="s">
        <v>382</v>
      </c>
      <c r="AG27" s="21" t="s">
        <v>383</v>
      </c>
      <c r="AH27" s="21" t="s">
        <v>384</v>
      </c>
      <c r="AI27" s="21" t="s">
        <v>385</v>
      </c>
      <c r="AJ27" s="21" t="s">
        <v>386</v>
      </c>
      <c r="AK27" s="21" t="s">
        <v>387</v>
      </c>
      <c r="AL27" s="21" t="s">
        <v>388</v>
      </c>
      <c r="AM27" s="21" t="s">
        <v>389</v>
      </c>
      <c r="AN27" s="21" t="s">
        <v>390</v>
      </c>
      <c r="AO27" s="21" t="s">
        <v>391</v>
      </c>
      <c r="AP27" s="21" t="s">
        <v>392</v>
      </c>
      <c r="AQ27" s="21" t="s">
        <v>569</v>
      </c>
      <c r="AR27" s="21" t="s">
        <v>570</v>
      </c>
      <c r="AS27" s="21" t="s">
        <v>571</v>
      </c>
      <c r="AT27" s="21" t="s">
        <v>572</v>
      </c>
      <c r="AU27" s="21" t="s">
        <v>573</v>
      </c>
      <c r="AV27" s="21" t="s">
        <v>574</v>
      </c>
      <c r="AW27" s="21" t="s">
        <v>575</v>
      </c>
      <c r="AX27" s="21" t="s">
        <v>576</v>
      </c>
      <c r="AY27" s="21" t="s">
        <v>577</v>
      </c>
      <c r="AZ27" s="21" t="s">
        <v>578</v>
      </c>
      <c r="BA27" s="21" t="s">
        <v>579</v>
      </c>
      <c r="BB27" s="21" t="s">
        <v>580</v>
      </c>
      <c r="BC27" s="21" t="s">
        <v>581</v>
      </c>
      <c r="BD27" s="21" t="s">
        <v>582</v>
      </c>
      <c r="BE27" s="21" t="s">
        <v>583</v>
      </c>
      <c r="BF27" s="21" t="s">
        <v>584</v>
      </c>
      <c r="BG27" s="21" t="s">
        <v>585</v>
      </c>
      <c r="BH27" s="21" t="s">
        <v>586</v>
      </c>
      <c r="BI27" s="21" t="s">
        <v>587</v>
      </c>
      <c r="BJ27" s="23" t="s">
        <v>588</v>
      </c>
    </row>
    <row r="28" spans="2:63" x14ac:dyDescent="0.3">
      <c r="B28" s="2" t="s">
        <v>165</v>
      </c>
      <c r="C28" s="92">
        <v>1</v>
      </c>
      <c r="D28" s="92">
        <v>1</v>
      </c>
      <c r="E28" s="92">
        <v>1</v>
      </c>
      <c r="F28" s="92">
        <v>1</v>
      </c>
      <c r="G28" s="92">
        <v>1</v>
      </c>
      <c r="H28" s="92">
        <v>1</v>
      </c>
      <c r="I28" s="92">
        <v>0.9</v>
      </c>
      <c r="J28" s="92">
        <v>0.8</v>
      </c>
      <c r="K28" s="92">
        <v>0.7</v>
      </c>
      <c r="L28" s="92">
        <v>0.6</v>
      </c>
      <c r="M28" s="92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5"/>
    </row>
    <row r="29" spans="2:63" x14ac:dyDescent="0.3">
      <c r="B29" s="28" t="s">
        <v>166</v>
      </c>
      <c r="C29" s="92">
        <v>1</v>
      </c>
      <c r="D29" s="92">
        <v>1</v>
      </c>
      <c r="E29" s="92">
        <v>1</v>
      </c>
      <c r="F29" s="92">
        <v>1</v>
      </c>
      <c r="G29" s="92">
        <v>1</v>
      </c>
      <c r="H29" s="92">
        <v>1</v>
      </c>
      <c r="I29" s="92">
        <v>0.9</v>
      </c>
      <c r="J29" s="92">
        <v>0.8</v>
      </c>
      <c r="K29" s="92">
        <v>0.7</v>
      </c>
      <c r="L29" s="92">
        <v>0.6</v>
      </c>
      <c r="M29" s="92">
        <v>1</v>
      </c>
      <c r="N29" s="92">
        <v>0.8</v>
      </c>
      <c r="O29" s="92">
        <v>0.6</v>
      </c>
      <c r="P29" s="92">
        <v>0.4</v>
      </c>
      <c r="Q29" s="92">
        <v>0.2</v>
      </c>
      <c r="R29" s="92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5"/>
    </row>
    <row r="30" spans="2:63" x14ac:dyDescent="0.3">
      <c r="B30" s="28" t="s">
        <v>167</v>
      </c>
      <c r="C30" s="92">
        <v>1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  <c r="I30" s="92">
        <v>0.9</v>
      </c>
      <c r="J30" s="92">
        <v>0.8</v>
      </c>
      <c r="K30" s="92">
        <v>0.7</v>
      </c>
      <c r="L30" s="92">
        <v>0.6</v>
      </c>
      <c r="M30" s="92">
        <v>1</v>
      </c>
      <c r="N30" s="92">
        <v>0.8</v>
      </c>
      <c r="O30" s="92">
        <v>0.6</v>
      </c>
      <c r="P30" s="92">
        <v>0.4</v>
      </c>
      <c r="Q30" s="92">
        <v>0.2</v>
      </c>
      <c r="R30" s="92">
        <v>1</v>
      </c>
      <c r="S30" s="92">
        <v>0.8</v>
      </c>
      <c r="T30" s="92">
        <v>0.6</v>
      </c>
      <c r="U30" s="92">
        <v>0.4</v>
      </c>
      <c r="V30" s="92">
        <v>0.2</v>
      </c>
      <c r="W30" s="92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5"/>
    </row>
    <row r="31" spans="2:63" x14ac:dyDescent="0.3">
      <c r="B31" s="28" t="s">
        <v>168</v>
      </c>
      <c r="C31" s="92">
        <v>1</v>
      </c>
      <c r="D31" s="92">
        <v>1</v>
      </c>
      <c r="E31" s="92">
        <v>1</v>
      </c>
      <c r="F31" s="92">
        <v>1</v>
      </c>
      <c r="G31" s="92">
        <v>1</v>
      </c>
      <c r="H31" s="92">
        <v>1</v>
      </c>
      <c r="I31" s="92">
        <v>0.9</v>
      </c>
      <c r="J31" s="92">
        <v>0.8</v>
      </c>
      <c r="K31" s="92">
        <v>0.7</v>
      </c>
      <c r="L31" s="92">
        <v>0.6</v>
      </c>
      <c r="M31" s="92">
        <v>1</v>
      </c>
      <c r="N31" s="92">
        <v>0.8</v>
      </c>
      <c r="O31" s="92">
        <v>0.6</v>
      </c>
      <c r="P31" s="92">
        <v>0.4</v>
      </c>
      <c r="Q31" s="92">
        <v>0.2</v>
      </c>
      <c r="R31" s="92">
        <v>1</v>
      </c>
      <c r="S31" s="92">
        <v>0.8</v>
      </c>
      <c r="T31" s="92">
        <v>0.6</v>
      </c>
      <c r="U31" s="92">
        <v>0.4</v>
      </c>
      <c r="V31" s="92">
        <v>0.2</v>
      </c>
      <c r="W31" s="92">
        <v>1</v>
      </c>
      <c r="X31" s="92">
        <v>0.8</v>
      </c>
      <c r="Y31" s="92">
        <v>0.6</v>
      </c>
      <c r="Z31" s="92">
        <v>0.4</v>
      </c>
      <c r="AA31" s="92">
        <v>0.2</v>
      </c>
      <c r="AB31" s="92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5"/>
    </row>
    <row r="32" spans="2:63" x14ac:dyDescent="0.3">
      <c r="B32" s="28" t="s">
        <v>169</v>
      </c>
      <c r="C32" s="92">
        <v>1</v>
      </c>
      <c r="D32" s="92">
        <v>1</v>
      </c>
      <c r="E32" s="92">
        <v>1</v>
      </c>
      <c r="F32" s="92">
        <v>1</v>
      </c>
      <c r="G32" s="92">
        <v>1</v>
      </c>
      <c r="H32" s="92">
        <v>1</v>
      </c>
      <c r="I32" s="92">
        <v>0.9</v>
      </c>
      <c r="J32" s="92">
        <v>0.8</v>
      </c>
      <c r="K32" s="92">
        <v>0.7</v>
      </c>
      <c r="L32" s="92">
        <v>0.6</v>
      </c>
      <c r="M32" s="92">
        <v>1</v>
      </c>
      <c r="N32" s="92">
        <v>0.8</v>
      </c>
      <c r="O32" s="92">
        <v>0.6</v>
      </c>
      <c r="P32" s="92">
        <v>0.4</v>
      </c>
      <c r="Q32" s="92">
        <v>0.2</v>
      </c>
      <c r="R32" s="92">
        <v>1</v>
      </c>
      <c r="S32" s="92">
        <v>0.8</v>
      </c>
      <c r="T32" s="92">
        <v>0.6</v>
      </c>
      <c r="U32" s="92">
        <v>0.4</v>
      </c>
      <c r="V32" s="92">
        <v>0.2</v>
      </c>
      <c r="W32" s="92">
        <v>1</v>
      </c>
      <c r="X32" s="92">
        <v>0.8</v>
      </c>
      <c r="Y32" s="92">
        <v>0.6</v>
      </c>
      <c r="Z32" s="92">
        <v>0.4</v>
      </c>
      <c r="AA32" s="92">
        <v>0.2</v>
      </c>
      <c r="AB32" s="92">
        <v>1</v>
      </c>
      <c r="AC32" s="92">
        <v>0.8</v>
      </c>
      <c r="AD32" s="92">
        <v>0.6</v>
      </c>
      <c r="AE32" s="92">
        <v>0.4</v>
      </c>
      <c r="AF32" s="92">
        <v>0.2</v>
      </c>
      <c r="AG32" s="92"/>
      <c r="AH32" s="93"/>
      <c r="AI32" s="93"/>
      <c r="AJ32" s="93"/>
      <c r="AK32" s="93"/>
      <c r="AL32" s="93"/>
      <c r="AM32" s="93"/>
      <c r="AN32" s="93"/>
      <c r="AO32" s="93"/>
      <c r="AP32" s="93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5"/>
    </row>
    <row r="33" spans="2:64" x14ac:dyDescent="0.3">
      <c r="B33" s="28" t="s">
        <v>170</v>
      </c>
      <c r="C33" s="92">
        <v>1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  <c r="I33" s="92">
        <v>0.9</v>
      </c>
      <c r="J33" s="92">
        <v>0.8</v>
      </c>
      <c r="K33" s="92">
        <v>0.7</v>
      </c>
      <c r="L33" s="92">
        <v>0.6</v>
      </c>
      <c r="M33" s="92">
        <v>1</v>
      </c>
      <c r="N33" s="92">
        <v>0.8</v>
      </c>
      <c r="O33" s="92">
        <v>0.6</v>
      </c>
      <c r="P33" s="92">
        <v>0.4</v>
      </c>
      <c r="Q33" s="92">
        <v>0.2</v>
      </c>
      <c r="R33" s="92">
        <v>1</v>
      </c>
      <c r="S33" s="92">
        <v>0.8</v>
      </c>
      <c r="T33" s="92">
        <v>0.6</v>
      </c>
      <c r="U33" s="92">
        <v>0.4</v>
      </c>
      <c r="V33" s="92">
        <v>0.2</v>
      </c>
      <c r="W33" s="92">
        <v>1</v>
      </c>
      <c r="X33" s="92">
        <v>0.8</v>
      </c>
      <c r="Y33" s="92">
        <v>0.6</v>
      </c>
      <c r="Z33" s="92">
        <v>0.4</v>
      </c>
      <c r="AA33" s="92">
        <v>0.2</v>
      </c>
      <c r="AB33" s="92">
        <v>1</v>
      </c>
      <c r="AC33" s="92">
        <v>0.8</v>
      </c>
      <c r="AD33" s="92">
        <v>0.6</v>
      </c>
      <c r="AE33" s="92">
        <v>0.4</v>
      </c>
      <c r="AF33" s="92">
        <v>0.2</v>
      </c>
      <c r="AG33" s="92">
        <v>1</v>
      </c>
      <c r="AH33" s="92">
        <v>0.8</v>
      </c>
      <c r="AI33" s="92">
        <v>0.6</v>
      </c>
      <c r="AJ33" s="92">
        <v>0.4</v>
      </c>
      <c r="AK33" s="92">
        <v>0.2</v>
      </c>
      <c r="AL33" s="92"/>
      <c r="AM33" s="93"/>
      <c r="AN33" s="93"/>
      <c r="AO33" s="93"/>
      <c r="AP33" s="93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5"/>
    </row>
    <row r="34" spans="2:64" x14ac:dyDescent="0.3">
      <c r="B34" s="28" t="s">
        <v>171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0.9</v>
      </c>
      <c r="J34" s="92">
        <v>0.8</v>
      </c>
      <c r="K34" s="92">
        <v>0.7</v>
      </c>
      <c r="L34" s="92">
        <v>0.6</v>
      </c>
      <c r="M34" s="92">
        <v>1</v>
      </c>
      <c r="N34" s="92">
        <v>0.8</v>
      </c>
      <c r="O34" s="92">
        <v>0.6</v>
      </c>
      <c r="P34" s="92">
        <v>0.4</v>
      </c>
      <c r="Q34" s="92">
        <v>0.2</v>
      </c>
      <c r="R34" s="92">
        <v>1</v>
      </c>
      <c r="S34" s="92">
        <v>0.8</v>
      </c>
      <c r="T34" s="92">
        <v>0.6</v>
      </c>
      <c r="U34" s="92">
        <v>0.4</v>
      </c>
      <c r="V34" s="92">
        <v>0.2</v>
      </c>
      <c r="W34" s="92">
        <v>1</v>
      </c>
      <c r="X34" s="92">
        <v>0.8</v>
      </c>
      <c r="Y34" s="92">
        <v>0.6</v>
      </c>
      <c r="Z34" s="92">
        <v>0.4</v>
      </c>
      <c r="AA34" s="92">
        <v>0.2</v>
      </c>
      <c r="AB34" s="92">
        <v>1</v>
      </c>
      <c r="AC34" s="92">
        <v>0.8</v>
      </c>
      <c r="AD34" s="92">
        <v>0.6</v>
      </c>
      <c r="AE34" s="92">
        <v>0.4</v>
      </c>
      <c r="AF34" s="92">
        <v>0.2</v>
      </c>
      <c r="AG34" s="92">
        <v>1</v>
      </c>
      <c r="AH34" s="92">
        <v>0.8</v>
      </c>
      <c r="AI34" s="92">
        <v>0.6</v>
      </c>
      <c r="AJ34" s="92">
        <v>0.4</v>
      </c>
      <c r="AK34" s="92">
        <v>0.2</v>
      </c>
      <c r="AL34" s="92">
        <v>0.1</v>
      </c>
      <c r="AM34" s="92">
        <v>0.1</v>
      </c>
      <c r="AN34" s="92">
        <v>0.1</v>
      </c>
      <c r="AO34" s="92">
        <v>0.1</v>
      </c>
      <c r="AP34" s="92">
        <v>0.1</v>
      </c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5"/>
    </row>
    <row r="35" spans="2:64" x14ac:dyDescent="0.3">
      <c r="B35" s="28" t="s">
        <v>531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0.9</v>
      </c>
      <c r="J35" s="92">
        <v>0.8</v>
      </c>
      <c r="K35" s="92">
        <v>0.7</v>
      </c>
      <c r="L35" s="92">
        <v>0.6</v>
      </c>
      <c r="M35" s="92">
        <v>1</v>
      </c>
      <c r="N35" s="92">
        <v>0.8</v>
      </c>
      <c r="O35" s="92">
        <v>0.6</v>
      </c>
      <c r="P35" s="92">
        <v>0.4</v>
      </c>
      <c r="Q35" s="92">
        <v>0.2</v>
      </c>
      <c r="R35" s="92">
        <v>1</v>
      </c>
      <c r="S35" s="92">
        <v>0.8</v>
      </c>
      <c r="T35" s="92">
        <v>0.6</v>
      </c>
      <c r="U35" s="92">
        <v>0.4</v>
      </c>
      <c r="V35" s="92">
        <v>0.2</v>
      </c>
      <c r="W35" s="92">
        <v>1</v>
      </c>
      <c r="X35" s="92">
        <v>0.8</v>
      </c>
      <c r="Y35" s="92">
        <v>0.6</v>
      </c>
      <c r="Z35" s="92">
        <v>0.4</v>
      </c>
      <c r="AA35" s="92">
        <v>0.2</v>
      </c>
      <c r="AB35" s="92">
        <v>1</v>
      </c>
      <c r="AC35" s="92">
        <v>0.8</v>
      </c>
      <c r="AD35" s="92">
        <v>0.6</v>
      </c>
      <c r="AE35" s="92">
        <v>0.4</v>
      </c>
      <c r="AF35" s="92">
        <v>0.2</v>
      </c>
      <c r="AG35" s="92">
        <v>1</v>
      </c>
      <c r="AH35" s="92">
        <v>0.8</v>
      </c>
      <c r="AI35" s="92">
        <v>0.6</v>
      </c>
      <c r="AJ35" s="92">
        <v>0.4</v>
      </c>
      <c r="AK35" s="92">
        <v>0.2</v>
      </c>
      <c r="AL35" s="92">
        <v>0.1</v>
      </c>
      <c r="AM35" s="92">
        <v>0.1</v>
      </c>
      <c r="AN35" s="92">
        <v>0.1</v>
      </c>
      <c r="AO35" s="92">
        <v>0.1</v>
      </c>
      <c r="AP35" s="92">
        <v>0.1</v>
      </c>
      <c r="AQ35" s="94">
        <v>1</v>
      </c>
      <c r="AR35" s="94">
        <v>0.75</v>
      </c>
      <c r="AS35" s="94">
        <v>0.5</v>
      </c>
      <c r="AT35" s="94">
        <v>0.25</v>
      </c>
      <c r="AU35" s="94">
        <v>0.1</v>
      </c>
      <c r="AV35" s="94">
        <v>0.1</v>
      </c>
      <c r="AW35" s="94">
        <v>0.1</v>
      </c>
      <c r="AX35" s="94">
        <v>0.1</v>
      </c>
      <c r="AY35" s="94">
        <v>0.1</v>
      </c>
      <c r="AZ35" s="94">
        <v>0.1</v>
      </c>
      <c r="BA35" s="94"/>
      <c r="BB35" s="94"/>
      <c r="BC35" s="94"/>
      <c r="BD35" s="94"/>
      <c r="BE35" s="94"/>
      <c r="BF35" s="94"/>
      <c r="BG35" s="94"/>
      <c r="BH35" s="94"/>
      <c r="BI35" s="94"/>
      <c r="BJ35" s="95"/>
    </row>
    <row r="36" spans="2:64" ht="17.25" thickBot="1" x14ac:dyDescent="0.35">
      <c r="B36" s="19" t="s">
        <v>532</v>
      </c>
      <c r="C36" s="98">
        <v>1</v>
      </c>
      <c r="D36" s="98">
        <v>1</v>
      </c>
      <c r="E36" s="98">
        <v>1</v>
      </c>
      <c r="F36" s="98">
        <v>1</v>
      </c>
      <c r="G36" s="98">
        <v>1</v>
      </c>
      <c r="H36" s="98">
        <v>1</v>
      </c>
      <c r="I36" s="98">
        <v>0.9</v>
      </c>
      <c r="J36" s="98">
        <v>0.8</v>
      </c>
      <c r="K36" s="98">
        <v>0.7</v>
      </c>
      <c r="L36" s="98">
        <v>0.6</v>
      </c>
      <c r="M36" s="98">
        <v>1</v>
      </c>
      <c r="N36" s="98">
        <v>0.8</v>
      </c>
      <c r="O36" s="98">
        <v>0.6</v>
      </c>
      <c r="P36" s="98">
        <v>0.4</v>
      </c>
      <c r="Q36" s="98">
        <v>0.2</v>
      </c>
      <c r="R36" s="98">
        <v>1</v>
      </c>
      <c r="S36" s="98">
        <v>0.8</v>
      </c>
      <c r="T36" s="98">
        <v>0.6</v>
      </c>
      <c r="U36" s="98">
        <v>0.4</v>
      </c>
      <c r="V36" s="98">
        <v>0.2</v>
      </c>
      <c r="W36" s="98">
        <v>1</v>
      </c>
      <c r="X36" s="98">
        <v>0.8</v>
      </c>
      <c r="Y36" s="98">
        <v>0.6</v>
      </c>
      <c r="Z36" s="98">
        <v>0.4</v>
      </c>
      <c r="AA36" s="98">
        <v>0.2</v>
      </c>
      <c r="AB36" s="98">
        <v>1</v>
      </c>
      <c r="AC36" s="98">
        <v>0.8</v>
      </c>
      <c r="AD36" s="98">
        <v>0.6</v>
      </c>
      <c r="AE36" s="98">
        <v>0.4</v>
      </c>
      <c r="AF36" s="98">
        <v>0.2</v>
      </c>
      <c r="AG36" s="98">
        <v>1</v>
      </c>
      <c r="AH36" s="98">
        <v>0.8</v>
      </c>
      <c r="AI36" s="98">
        <v>0.6</v>
      </c>
      <c r="AJ36" s="98">
        <v>0.4</v>
      </c>
      <c r="AK36" s="98">
        <v>0.2</v>
      </c>
      <c r="AL36" s="98">
        <v>0.1</v>
      </c>
      <c r="AM36" s="98">
        <v>0.1</v>
      </c>
      <c r="AN36" s="98">
        <v>0.1</v>
      </c>
      <c r="AO36" s="98">
        <v>0.1</v>
      </c>
      <c r="AP36" s="98">
        <v>0.1</v>
      </c>
      <c r="AQ36" s="96">
        <v>1</v>
      </c>
      <c r="AR36" s="96">
        <v>0.75</v>
      </c>
      <c r="AS36" s="96">
        <v>0.5</v>
      </c>
      <c r="AT36" s="96">
        <v>0.25</v>
      </c>
      <c r="AU36" s="96">
        <v>0.1</v>
      </c>
      <c r="AV36" s="96">
        <v>0.1</v>
      </c>
      <c r="AW36" s="96">
        <v>0.1</v>
      </c>
      <c r="AX36" s="96">
        <v>0.1</v>
      </c>
      <c r="AY36" s="96">
        <v>0.1</v>
      </c>
      <c r="AZ36" s="96">
        <v>0.1</v>
      </c>
      <c r="BA36" s="96">
        <v>1</v>
      </c>
      <c r="BB36" s="96">
        <v>0.7</v>
      </c>
      <c r="BC36" s="96">
        <v>0.4</v>
      </c>
      <c r="BD36" s="96">
        <v>0.1</v>
      </c>
      <c r="BE36" s="96">
        <v>0.1</v>
      </c>
      <c r="BF36" s="96">
        <v>0.1</v>
      </c>
      <c r="BG36" s="96">
        <v>0.1</v>
      </c>
      <c r="BH36" s="96">
        <v>0.1</v>
      </c>
      <c r="BI36" s="96">
        <v>0.1</v>
      </c>
      <c r="BJ36" s="97">
        <v>0.1</v>
      </c>
    </row>
    <row r="37" spans="2:64" x14ac:dyDescent="0.3"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</row>
    <row r="38" spans="2:64" x14ac:dyDescent="0.3"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</row>
    <row r="39" spans="2:64" x14ac:dyDescent="0.3"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</row>
    <row r="40" spans="2:64" x14ac:dyDescent="0.3">
      <c r="C40" s="43">
        <f t="shared" ref="C40" si="16">C21*(1/C33)</f>
        <v>120</v>
      </c>
      <c r="D40" s="43">
        <f t="shared" ref="D40:AK40" si="17">D21*(1/D33)</f>
        <v>240</v>
      </c>
      <c r="E40" s="43">
        <f t="shared" si="17"/>
        <v>360</v>
      </c>
      <c r="F40" s="43">
        <f t="shared" si="17"/>
        <v>480</v>
      </c>
      <c r="G40" s="43">
        <f t="shared" si="17"/>
        <v>600</v>
      </c>
      <c r="H40" s="43">
        <f t="shared" si="17"/>
        <v>1200</v>
      </c>
      <c r="I40" s="43">
        <f t="shared" si="17"/>
        <v>2666.666666666667</v>
      </c>
      <c r="J40" s="43">
        <f t="shared" si="17"/>
        <v>4500</v>
      </c>
      <c r="K40" s="43">
        <f t="shared" si="17"/>
        <v>6857.1428571428569</v>
      </c>
      <c r="L40" s="43">
        <f t="shared" si="17"/>
        <v>10000</v>
      </c>
      <c r="M40" s="43">
        <f t="shared" si="17"/>
        <v>10000</v>
      </c>
      <c r="N40" s="43">
        <f t="shared" si="17"/>
        <v>25000</v>
      </c>
      <c r="O40" s="43">
        <f t="shared" si="17"/>
        <v>50000</v>
      </c>
      <c r="P40" s="43">
        <f t="shared" si="17"/>
        <v>100000</v>
      </c>
      <c r="Q40" s="43">
        <f t="shared" si="17"/>
        <v>250000</v>
      </c>
      <c r="R40" s="43">
        <f t="shared" si="17"/>
        <v>80000</v>
      </c>
      <c r="S40" s="43">
        <f t="shared" si="17"/>
        <v>200000</v>
      </c>
      <c r="T40" s="43">
        <f t="shared" si="17"/>
        <v>400000</v>
      </c>
      <c r="U40" s="43">
        <f t="shared" si="17"/>
        <v>800000</v>
      </c>
      <c r="V40" s="43">
        <f t="shared" si="17"/>
        <v>2000000</v>
      </c>
      <c r="W40" s="43">
        <f t="shared" si="17"/>
        <v>600000</v>
      </c>
      <c r="X40" s="43">
        <f t="shared" si="17"/>
        <v>1500000</v>
      </c>
      <c r="Y40" s="43">
        <f t="shared" si="17"/>
        <v>3000000</v>
      </c>
      <c r="Z40" s="43">
        <f t="shared" si="17"/>
        <v>6000000</v>
      </c>
      <c r="AA40" s="43">
        <f t="shared" si="17"/>
        <v>15000000</v>
      </c>
      <c r="AB40" s="43">
        <f t="shared" si="17"/>
        <v>4000000</v>
      </c>
      <c r="AC40" s="43">
        <f t="shared" si="17"/>
        <v>10000000</v>
      </c>
      <c r="AD40" s="43">
        <f t="shared" si="17"/>
        <v>20000000</v>
      </c>
      <c r="AE40" s="43">
        <f t="shared" si="17"/>
        <v>40000000</v>
      </c>
      <c r="AF40" s="43">
        <f t="shared" si="17"/>
        <v>100000000</v>
      </c>
      <c r="AG40" s="43">
        <f t="shared" si="17"/>
        <v>20000000</v>
      </c>
      <c r="AH40" s="43">
        <f t="shared" si="17"/>
        <v>25000000</v>
      </c>
      <c r="AI40" s="43">
        <f t="shared" si="17"/>
        <v>66666666.666666672</v>
      </c>
      <c r="AJ40" s="43">
        <f t="shared" si="17"/>
        <v>100000000</v>
      </c>
      <c r="AK40" s="43">
        <f t="shared" si="17"/>
        <v>200000000</v>
      </c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>
        <f>SUM(C40:BJ40)</f>
        <v>615708690.47619057</v>
      </c>
      <c r="BL40" t="s">
        <v>676</v>
      </c>
    </row>
    <row r="41" spans="2:64" x14ac:dyDescent="0.3">
      <c r="C41" s="43">
        <f>C22*(1/C34)</f>
        <v>140</v>
      </c>
      <c r="D41" s="43">
        <f t="shared" ref="D41:BJ43" si="18">D22*(1/D34)</f>
        <v>280</v>
      </c>
      <c r="E41" s="43">
        <f t="shared" si="18"/>
        <v>420</v>
      </c>
      <c r="F41" s="43">
        <f t="shared" si="18"/>
        <v>560</v>
      </c>
      <c r="G41" s="43">
        <f t="shared" si="18"/>
        <v>700</v>
      </c>
      <c r="H41" s="43">
        <f t="shared" si="18"/>
        <v>1400</v>
      </c>
      <c r="I41" s="43">
        <f t="shared" si="18"/>
        <v>3111.1111111111113</v>
      </c>
      <c r="J41" s="43">
        <f t="shared" si="18"/>
        <v>5250</v>
      </c>
      <c r="K41" s="43">
        <f t="shared" si="18"/>
        <v>8000</v>
      </c>
      <c r="L41" s="43">
        <f t="shared" si="18"/>
        <v>11666.666666666668</v>
      </c>
      <c r="M41" s="43">
        <f t="shared" si="18"/>
        <v>12000</v>
      </c>
      <c r="N41" s="43">
        <f t="shared" si="18"/>
        <v>30000</v>
      </c>
      <c r="O41" s="43">
        <f t="shared" si="18"/>
        <v>60000</v>
      </c>
      <c r="P41" s="43">
        <f t="shared" si="18"/>
        <v>120000</v>
      </c>
      <c r="Q41" s="43">
        <f t="shared" si="18"/>
        <v>300000</v>
      </c>
      <c r="R41" s="43">
        <f t="shared" si="18"/>
        <v>100000</v>
      </c>
      <c r="S41" s="43">
        <f t="shared" si="18"/>
        <v>250000</v>
      </c>
      <c r="T41" s="43">
        <f t="shared" si="18"/>
        <v>500000</v>
      </c>
      <c r="U41" s="43">
        <f t="shared" si="18"/>
        <v>1000000</v>
      </c>
      <c r="V41" s="43">
        <f t="shared" si="18"/>
        <v>2500000</v>
      </c>
      <c r="W41" s="43">
        <f t="shared" si="18"/>
        <v>800000</v>
      </c>
      <c r="X41" s="43">
        <f t="shared" si="18"/>
        <v>2000000</v>
      </c>
      <c r="Y41" s="43">
        <f t="shared" si="18"/>
        <v>4000000</v>
      </c>
      <c r="Z41" s="43">
        <f t="shared" si="18"/>
        <v>8000000</v>
      </c>
      <c r="AA41" s="43">
        <f t="shared" si="18"/>
        <v>20000000</v>
      </c>
      <c r="AB41" s="43">
        <f t="shared" si="18"/>
        <v>6000000</v>
      </c>
      <c r="AC41" s="43">
        <f t="shared" si="18"/>
        <v>15000000</v>
      </c>
      <c r="AD41" s="43">
        <f t="shared" si="18"/>
        <v>26666666.666666668</v>
      </c>
      <c r="AE41" s="43">
        <f t="shared" si="18"/>
        <v>50000000</v>
      </c>
      <c r="AF41" s="43">
        <f t="shared" si="18"/>
        <v>150000000</v>
      </c>
      <c r="AG41" s="43">
        <f t="shared" si="18"/>
        <v>40000000</v>
      </c>
      <c r="AH41" s="43">
        <f t="shared" si="18"/>
        <v>50000000</v>
      </c>
      <c r="AI41" s="43">
        <f t="shared" si="18"/>
        <v>66666666.666666672</v>
      </c>
      <c r="AJ41" s="43">
        <f t="shared" si="18"/>
        <v>100000000</v>
      </c>
      <c r="AK41" s="43">
        <f t="shared" si="18"/>
        <v>200000000</v>
      </c>
      <c r="AL41" s="43">
        <f t="shared" si="18"/>
        <v>600000000</v>
      </c>
      <c r="AM41" s="43">
        <f t="shared" si="18"/>
        <v>600000000</v>
      </c>
      <c r="AN41" s="43">
        <f t="shared" si="18"/>
        <v>600000000</v>
      </c>
      <c r="AO41" s="43">
        <f t="shared" si="18"/>
        <v>600000000</v>
      </c>
      <c r="AP41" s="43">
        <f t="shared" si="18"/>
        <v>600000000</v>
      </c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>
        <f>SUM(C41:BJ41)</f>
        <v>3744036861.1111112</v>
      </c>
      <c r="BL41" t="s">
        <v>673</v>
      </c>
    </row>
    <row r="42" spans="2:64" x14ac:dyDescent="0.3">
      <c r="C42" s="43">
        <f t="shared" ref="C42:R43" si="19">C23*(1/C35)</f>
        <v>160</v>
      </c>
      <c r="D42" s="43">
        <f t="shared" si="19"/>
        <v>320</v>
      </c>
      <c r="E42" s="43">
        <f t="shared" si="19"/>
        <v>480</v>
      </c>
      <c r="F42" s="43">
        <f t="shared" si="19"/>
        <v>640</v>
      </c>
      <c r="G42" s="43">
        <f t="shared" si="19"/>
        <v>800</v>
      </c>
      <c r="H42" s="43">
        <f t="shared" si="19"/>
        <v>1600</v>
      </c>
      <c r="I42" s="43">
        <f t="shared" si="19"/>
        <v>3555.5555555555557</v>
      </c>
      <c r="J42" s="43">
        <f t="shared" si="19"/>
        <v>6000</v>
      </c>
      <c r="K42" s="43">
        <f t="shared" si="19"/>
        <v>9142.8571428571431</v>
      </c>
      <c r="L42" s="43">
        <f t="shared" si="19"/>
        <v>13333.333333333334</v>
      </c>
      <c r="M42" s="43">
        <f t="shared" si="19"/>
        <v>14000</v>
      </c>
      <c r="N42" s="43">
        <f t="shared" si="19"/>
        <v>35000</v>
      </c>
      <c r="O42" s="43">
        <f t="shared" si="19"/>
        <v>70000</v>
      </c>
      <c r="P42" s="43">
        <f t="shared" si="19"/>
        <v>140000</v>
      </c>
      <c r="Q42" s="43">
        <f t="shared" si="19"/>
        <v>350000</v>
      </c>
      <c r="R42" s="43">
        <f t="shared" si="19"/>
        <v>120000</v>
      </c>
      <c r="S42" s="43">
        <f t="shared" si="18"/>
        <v>300000</v>
      </c>
      <c r="T42" s="43">
        <f t="shared" si="18"/>
        <v>600000</v>
      </c>
      <c r="U42" s="43">
        <f t="shared" si="18"/>
        <v>1200000</v>
      </c>
      <c r="V42" s="43">
        <f t="shared" si="18"/>
        <v>3000000</v>
      </c>
      <c r="W42" s="43">
        <f t="shared" si="18"/>
        <v>1000000</v>
      </c>
      <c r="X42" s="43">
        <f t="shared" si="18"/>
        <v>2500000</v>
      </c>
      <c r="Y42" s="43">
        <f t="shared" si="18"/>
        <v>5000000</v>
      </c>
      <c r="Z42" s="43">
        <f t="shared" si="18"/>
        <v>10000000</v>
      </c>
      <c r="AA42" s="43">
        <f t="shared" si="18"/>
        <v>25000000</v>
      </c>
      <c r="AB42" s="43">
        <f t="shared" si="18"/>
        <v>8000000</v>
      </c>
      <c r="AC42" s="43">
        <f t="shared" si="18"/>
        <v>20000000</v>
      </c>
      <c r="AD42" s="43">
        <f t="shared" si="18"/>
        <v>40000000</v>
      </c>
      <c r="AE42" s="43">
        <f t="shared" si="18"/>
        <v>80000000</v>
      </c>
      <c r="AF42" s="43">
        <f t="shared" si="18"/>
        <v>200000000</v>
      </c>
      <c r="AG42" s="43">
        <f t="shared" si="18"/>
        <v>45000000</v>
      </c>
      <c r="AH42" s="43">
        <f t="shared" si="18"/>
        <v>56250000</v>
      </c>
      <c r="AI42" s="43">
        <f t="shared" si="18"/>
        <v>75000000</v>
      </c>
      <c r="AJ42" s="43">
        <f t="shared" si="18"/>
        <v>125000000</v>
      </c>
      <c r="AK42" s="43">
        <f t="shared" si="18"/>
        <v>250000000</v>
      </c>
      <c r="AL42" s="43">
        <f t="shared" si="18"/>
        <v>600000000</v>
      </c>
      <c r="AM42" s="43">
        <f t="shared" si="18"/>
        <v>600000000</v>
      </c>
      <c r="AN42" s="43">
        <f t="shared" si="18"/>
        <v>600000000</v>
      </c>
      <c r="AO42" s="43">
        <f t="shared" si="18"/>
        <v>600000000</v>
      </c>
      <c r="AP42" s="43">
        <f t="shared" si="18"/>
        <v>600000000</v>
      </c>
      <c r="AQ42" s="43">
        <f t="shared" si="18"/>
        <v>70000000</v>
      </c>
      <c r="AR42" s="43">
        <f t="shared" si="18"/>
        <v>93333333.333333328</v>
      </c>
      <c r="AS42" s="43">
        <f t="shared" si="18"/>
        <v>140000000</v>
      </c>
      <c r="AT42" s="43">
        <f t="shared" si="18"/>
        <v>280000000</v>
      </c>
      <c r="AU42" s="43">
        <f t="shared" si="18"/>
        <v>700000000</v>
      </c>
      <c r="AV42" s="43">
        <f t="shared" si="18"/>
        <v>750000000</v>
      </c>
      <c r="AW42" s="43">
        <f t="shared" si="18"/>
        <v>750000000</v>
      </c>
      <c r="AX42" s="43">
        <f t="shared" si="18"/>
        <v>800000000</v>
      </c>
      <c r="AY42" s="43">
        <f t="shared" si="18"/>
        <v>800000000</v>
      </c>
      <c r="AZ42" s="43">
        <f t="shared" si="18"/>
        <v>800000000</v>
      </c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>
        <f t="shared" ref="BK42:BK43" si="20">SUM(C42:BJ42)</f>
        <v>9131948365.0793648</v>
      </c>
      <c r="BL42" t="s">
        <v>674</v>
      </c>
    </row>
    <row r="43" spans="2:64" x14ac:dyDescent="0.3">
      <c r="C43" s="43">
        <f t="shared" si="19"/>
        <v>200</v>
      </c>
      <c r="D43" s="43">
        <f t="shared" si="18"/>
        <v>400</v>
      </c>
      <c r="E43" s="43">
        <f t="shared" si="18"/>
        <v>600</v>
      </c>
      <c r="F43" s="43">
        <f t="shared" si="18"/>
        <v>800</v>
      </c>
      <c r="G43" s="43">
        <f t="shared" si="18"/>
        <v>1000</v>
      </c>
      <c r="H43" s="43">
        <f t="shared" si="18"/>
        <v>2000</v>
      </c>
      <c r="I43" s="43">
        <f t="shared" si="18"/>
        <v>4444.4444444444443</v>
      </c>
      <c r="J43" s="43">
        <f t="shared" si="18"/>
        <v>7500</v>
      </c>
      <c r="K43" s="43">
        <f t="shared" si="18"/>
        <v>11428.571428571429</v>
      </c>
      <c r="L43" s="43">
        <f t="shared" si="18"/>
        <v>16666.666666666668</v>
      </c>
      <c r="M43" s="43">
        <f t="shared" si="18"/>
        <v>18000</v>
      </c>
      <c r="N43" s="43">
        <f t="shared" si="18"/>
        <v>45000</v>
      </c>
      <c r="O43" s="43">
        <f t="shared" si="18"/>
        <v>90000</v>
      </c>
      <c r="P43" s="43">
        <f t="shared" si="18"/>
        <v>180000</v>
      </c>
      <c r="Q43" s="43">
        <f t="shared" si="18"/>
        <v>450000</v>
      </c>
      <c r="R43" s="43">
        <f t="shared" si="18"/>
        <v>160000</v>
      </c>
      <c r="S43" s="43">
        <f t="shared" si="18"/>
        <v>400000</v>
      </c>
      <c r="T43" s="43">
        <f t="shared" si="18"/>
        <v>800000</v>
      </c>
      <c r="U43" s="43">
        <f t="shared" si="18"/>
        <v>1600000</v>
      </c>
      <c r="V43" s="43">
        <f t="shared" si="18"/>
        <v>4000000</v>
      </c>
      <c r="W43" s="43">
        <f t="shared" si="18"/>
        <v>1400000</v>
      </c>
      <c r="X43" s="43">
        <f t="shared" si="18"/>
        <v>3500000</v>
      </c>
      <c r="Y43" s="43">
        <f t="shared" si="18"/>
        <v>7000000</v>
      </c>
      <c r="Z43" s="43">
        <f t="shared" si="18"/>
        <v>14000000</v>
      </c>
      <c r="AA43" s="43">
        <f t="shared" si="18"/>
        <v>35000000</v>
      </c>
      <c r="AB43" s="43">
        <f t="shared" si="18"/>
        <v>12000000</v>
      </c>
      <c r="AC43" s="43">
        <f t="shared" si="18"/>
        <v>30000000</v>
      </c>
      <c r="AD43" s="43">
        <f t="shared" si="18"/>
        <v>60000000</v>
      </c>
      <c r="AE43" s="43">
        <f t="shared" si="18"/>
        <v>120000000</v>
      </c>
      <c r="AF43" s="43">
        <f t="shared" si="18"/>
        <v>300000000</v>
      </c>
      <c r="AG43" s="43">
        <f t="shared" si="18"/>
        <v>60000000</v>
      </c>
      <c r="AH43" s="43">
        <f t="shared" si="18"/>
        <v>75000000</v>
      </c>
      <c r="AI43" s="43">
        <f t="shared" si="18"/>
        <v>100000000</v>
      </c>
      <c r="AJ43" s="43">
        <f t="shared" si="18"/>
        <v>150000000</v>
      </c>
      <c r="AK43" s="43">
        <f t="shared" si="18"/>
        <v>300000000</v>
      </c>
      <c r="AL43" s="43">
        <f t="shared" si="18"/>
        <v>700000000</v>
      </c>
      <c r="AM43" s="43">
        <f t="shared" si="18"/>
        <v>700000000</v>
      </c>
      <c r="AN43" s="43">
        <f t="shared" si="18"/>
        <v>700000000</v>
      </c>
      <c r="AO43" s="43">
        <f t="shared" si="18"/>
        <v>700000000</v>
      </c>
      <c r="AP43" s="43">
        <f t="shared" si="18"/>
        <v>700000000</v>
      </c>
      <c r="AQ43" s="43">
        <f t="shared" si="18"/>
        <v>75000000</v>
      </c>
      <c r="AR43" s="43">
        <f t="shared" si="18"/>
        <v>100000000</v>
      </c>
      <c r="AS43" s="43">
        <f t="shared" si="18"/>
        <v>150000000</v>
      </c>
      <c r="AT43" s="43">
        <f t="shared" si="18"/>
        <v>300000000</v>
      </c>
      <c r="AU43" s="43">
        <f t="shared" si="18"/>
        <v>750000000</v>
      </c>
      <c r="AV43" s="43">
        <f t="shared" si="18"/>
        <v>800000000</v>
      </c>
      <c r="AW43" s="43">
        <f t="shared" si="18"/>
        <v>800000000</v>
      </c>
      <c r="AX43" s="43">
        <f t="shared" si="18"/>
        <v>800000000</v>
      </c>
      <c r="AY43" s="43">
        <f t="shared" si="18"/>
        <v>800000000</v>
      </c>
      <c r="AZ43" s="43">
        <f t="shared" si="18"/>
        <v>800000000</v>
      </c>
      <c r="BA43" s="43">
        <f t="shared" si="18"/>
        <v>90000000</v>
      </c>
      <c r="BB43" s="43">
        <f t="shared" si="18"/>
        <v>128571428.57142857</v>
      </c>
      <c r="BC43" s="43">
        <f t="shared" si="18"/>
        <v>225000000</v>
      </c>
      <c r="BD43" s="43">
        <f t="shared" si="18"/>
        <v>900000000</v>
      </c>
      <c r="BE43" s="43">
        <f t="shared" si="18"/>
        <v>900000000</v>
      </c>
      <c r="BF43" s="43">
        <f t="shared" si="18"/>
        <v>1000000000</v>
      </c>
      <c r="BG43" s="43">
        <f t="shared" si="18"/>
        <v>1000000000</v>
      </c>
      <c r="BH43" s="43">
        <f t="shared" si="18"/>
        <v>1000000000</v>
      </c>
      <c r="BI43" s="43">
        <f t="shared" si="18"/>
        <v>1000000000</v>
      </c>
      <c r="BJ43" s="43">
        <f t="shared" si="18"/>
        <v>1000000000</v>
      </c>
      <c r="BK43" s="43">
        <f t="shared" si="20"/>
        <v>17394259468.253967</v>
      </c>
      <c r="BL43" t="s">
        <v>675</v>
      </c>
    </row>
  </sheetData>
  <mergeCells count="3">
    <mergeCell ref="B2:C2"/>
    <mergeCell ref="B14:BJ14"/>
    <mergeCell ref="B26:BJ2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6895-D631-452C-871C-BDA470801A64}">
  <dimension ref="A1:OO68"/>
  <sheetViews>
    <sheetView topLeftCell="BA42" zoomScaleNormal="100" workbookViewId="0">
      <selection activeCell="BK53" sqref="BK53"/>
    </sheetView>
  </sheetViews>
  <sheetFormatPr defaultRowHeight="16.5" x14ac:dyDescent="0.3"/>
  <cols>
    <col min="1" max="1" width="6.75" bestFit="1" customWidth="1"/>
    <col min="2" max="2" width="10.25" bestFit="1" customWidth="1"/>
    <col min="3" max="3" width="9.25" bestFit="1" customWidth="1"/>
    <col min="4" max="4" width="12.125" bestFit="1" customWidth="1"/>
    <col min="5" max="5" width="12.75" bestFit="1" customWidth="1"/>
    <col min="6" max="12" width="9.25" customWidth="1"/>
    <col min="13" max="21" width="9.75" bestFit="1" customWidth="1"/>
    <col min="22" max="44" width="10.75" bestFit="1" customWidth="1"/>
    <col min="45" max="45" width="10.125" bestFit="1" customWidth="1"/>
    <col min="65" max="65" width="11.625" bestFit="1" customWidth="1"/>
    <col min="66" max="66" width="16.75" bestFit="1" customWidth="1"/>
    <col min="103" max="103" width="10.25" bestFit="1" customWidth="1"/>
    <col min="405" max="405" width="11.25" bestFit="1" customWidth="1"/>
  </cols>
  <sheetData>
    <row r="1" spans="2:65" s="22" customFormat="1" ht="17.25" thickBot="1" x14ac:dyDescent="0.35"/>
    <row r="2" spans="2:65" x14ac:dyDescent="0.3">
      <c r="B2" s="113" t="s">
        <v>80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5"/>
    </row>
    <row r="3" spans="2:65" x14ac:dyDescent="0.3">
      <c r="B3" s="3" t="s">
        <v>4</v>
      </c>
      <c r="C3" s="41" t="s">
        <v>164</v>
      </c>
      <c r="D3" s="41" t="s">
        <v>352</v>
      </c>
      <c r="E3" s="21" t="s">
        <v>432</v>
      </c>
      <c r="F3" s="21" t="s">
        <v>433</v>
      </c>
      <c r="G3" s="21" t="s">
        <v>434</v>
      </c>
      <c r="H3" s="21" t="s">
        <v>435</v>
      </c>
      <c r="I3" s="21" t="s">
        <v>436</v>
      </c>
      <c r="J3" s="21" t="s">
        <v>437</v>
      </c>
      <c r="K3" s="21" t="s">
        <v>438</v>
      </c>
      <c r="L3" s="21" t="s">
        <v>439</v>
      </c>
      <c r="M3" s="21" t="s">
        <v>440</v>
      </c>
      <c r="N3" s="21" t="s">
        <v>441</v>
      </c>
      <c r="O3" s="21" t="s">
        <v>442</v>
      </c>
      <c r="P3" s="21" t="s">
        <v>443</v>
      </c>
      <c r="Q3" s="21" t="s">
        <v>444</v>
      </c>
      <c r="R3" s="21" t="s">
        <v>445</v>
      </c>
      <c r="S3" s="21" t="s">
        <v>446</v>
      </c>
      <c r="T3" s="21" t="s">
        <v>447</v>
      </c>
      <c r="U3" s="21" t="s">
        <v>448</v>
      </c>
      <c r="V3" s="21" t="s">
        <v>449</v>
      </c>
      <c r="W3" s="21" t="s">
        <v>450</v>
      </c>
      <c r="X3" s="21" t="s">
        <v>451</v>
      </c>
      <c r="Y3" s="21" t="s">
        <v>452</v>
      </c>
      <c r="Z3" s="21" t="s">
        <v>453</v>
      </c>
      <c r="AA3" s="21" t="s">
        <v>454</v>
      </c>
      <c r="AB3" s="21" t="s">
        <v>455</v>
      </c>
      <c r="AC3" s="21" t="s">
        <v>456</v>
      </c>
      <c r="AD3" s="21" t="s">
        <v>457</v>
      </c>
      <c r="AE3" s="21" t="s">
        <v>458</v>
      </c>
      <c r="AF3" s="21" t="s">
        <v>459</v>
      </c>
      <c r="AG3" s="21" t="s">
        <v>460</v>
      </c>
      <c r="AH3" s="21" t="s">
        <v>461</v>
      </c>
      <c r="AI3" s="21" t="s">
        <v>462</v>
      </c>
      <c r="AJ3" s="21" t="s">
        <v>463</v>
      </c>
      <c r="AK3" s="21" t="s">
        <v>464</v>
      </c>
      <c r="AL3" s="21" t="s">
        <v>465</v>
      </c>
      <c r="AM3" s="21" t="s">
        <v>466</v>
      </c>
      <c r="AN3" s="21" t="s">
        <v>467</v>
      </c>
      <c r="AO3" s="21" t="s">
        <v>468</v>
      </c>
      <c r="AP3" s="21" t="s">
        <v>469</v>
      </c>
      <c r="AQ3" s="21" t="s">
        <v>470</v>
      </c>
      <c r="AR3" s="21" t="s">
        <v>471</v>
      </c>
      <c r="AS3" s="21" t="s">
        <v>472</v>
      </c>
      <c r="AT3" s="21" t="s">
        <v>648</v>
      </c>
      <c r="AU3" s="21" t="s">
        <v>649</v>
      </c>
      <c r="AV3" s="21" t="s">
        <v>650</v>
      </c>
      <c r="AW3" s="21" t="s">
        <v>651</v>
      </c>
      <c r="AX3" s="21" t="s">
        <v>652</v>
      </c>
      <c r="AY3" s="21" t="s">
        <v>653</v>
      </c>
      <c r="AZ3" s="21" t="s">
        <v>654</v>
      </c>
      <c r="BA3" s="21" t="s">
        <v>655</v>
      </c>
      <c r="BB3" s="21" t="s">
        <v>656</v>
      </c>
      <c r="BC3" s="21" t="s">
        <v>657</v>
      </c>
      <c r="BD3" s="21" t="s">
        <v>658</v>
      </c>
      <c r="BE3" s="21" t="s">
        <v>659</v>
      </c>
      <c r="BF3" s="21" t="s">
        <v>660</v>
      </c>
      <c r="BG3" s="21" t="s">
        <v>661</v>
      </c>
      <c r="BH3" s="21" t="s">
        <v>662</v>
      </c>
      <c r="BI3" s="21" t="s">
        <v>663</v>
      </c>
      <c r="BJ3" s="21" t="s">
        <v>664</v>
      </c>
      <c r="BK3" s="21" t="s">
        <v>665</v>
      </c>
      <c r="BL3" s="21" t="s">
        <v>666</v>
      </c>
      <c r="BM3" s="23" t="s">
        <v>667</v>
      </c>
    </row>
    <row r="4" spans="2:65" x14ac:dyDescent="0.3">
      <c r="B4" s="2" t="s">
        <v>165</v>
      </c>
      <c r="C4" s="1" t="s">
        <v>173</v>
      </c>
      <c r="D4" s="42">
        <f>1*10</f>
        <v>10</v>
      </c>
      <c r="E4" s="15">
        <v>20</v>
      </c>
      <c r="F4" s="15">
        <f t="shared" ref="F4:O4" si="0">E4+$E$4</f>
        <v>40</v>
      </c>
      <c r="G4" s="15">
        <f t="shared" si="0"/>
        <v>60</v>
      </c>
      <c r="H4" s="15">
        <f t="shared" si="0"/>
        <v>80</v>
      </c>
      <c r="I4" s="15">
        <f t="shared" si="0"/>
        <v>100</v>
      </c>
      <c r="J4" s="15">
        <f t="shared" si="0"/>
        <v>120</v>
      </c>
      <c r="K4" s="15">
        <f t="shared" si="0"/>
        <v>140</v>
      </c>
      <c r="L4" s="15">
        <f t="shared" si="0"/>
        <v>160</v>
      </c>
      <c r="M4" s="15">
        <f t="shared" si="0"/>
        <v>180</v>
      </c>
      <c r="N4" s="15">
        <f t="shared" si="0"/>
        <v>200</v>
      </c>
      <c r="O4" s="15">
        <f t="shared" si="0"/>
        <v>220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7"/>
    </row>
    <row r="5" spans="2:65" x14ac:dyDescent="0.3">
      <c r="B5" s="2" t="s">
        <v>165</v>
      </c>
      <c r="C5" s="1" t="s">
        <v>174</v>
      </c>
      <c r="D5" s="42">
        <f>1*10</f>
        <v>10</v>
      </c>
      <c r="E5" s="15">
        <v>20</v>
      </c>
      <c r="F5" s="15">
        <f t="shared" ref="F5:O5" si="1">E5+$E$5</f>
        <v>40</v>
      </c>
      <c r="G5" s="15">
        <f t="shared" si="1"/>
        <v>60</v>
      </c>
      <c r="H5" s="15">
        <f t="shared" si="1"/>
        <v>80</v>
      </c>
      <c r="I5" s="15">
        <f t="shared" si="1"/>
        <v>100</v>
      </c>
      <c r="J5" s="15">
        <f t="shared" si="1"/>
        <v>120</v>
      </c>
      <c r="K5" s="15">
        <f t="shared" si="1"/>
        <v>140</v>
      </c>
      <c r="L5" s="15">
        <f t="shared" si="1"/>
        <v>160</v>
      </c>
      <c r="M5" s="15">
        <f t="shared" si="1"/>
        <v>180</v>
      </c>
      <c r="N5" s="15">
        <f t="shared" si="1"/>
        <v>200</v>
      </c>
      <c r="O5" s="15">
        <f t="shared" si="1"/>
        <v>220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7"/>
    </row>
    <row r="6" spans="2:65" x14ac:dyDescent="0.3">
      <c r="B6" s="2" t="s">
        <v>165</v>
      </c>
      <c r="C6" s="1" t="s">
        <v>175</v>
      </c>
      <c r="D6" s="42">
        <f>1*10</f>
        <v>10</v>
      </c>
      <c r="E6" s="15">
        <v>20</v>
      </c>
      <c r="F6" s="15">
        <f t="shared" ref="F6:O6" si="2">E6+$E$6</f>
        <v>40</v>
      </c>
      <c r="G6" s="15">
        <f t="shared" si="2"/>
        <v>60</v>
      </c>
      <c r="H6" s="15">
        <f t="shared" si="2"/>
        <v>80</v>
      </c>
      <c r="I6" s="15">
        <f t="shared" si="2"/>
        <v>100</v>
      </c>
      <c r="J6" s="15">
        <f t="shared" si="2"/>
        <v>120</v>
      </c>
      <c r="K6" s="15">
        <f t="shared" si="2"/>
        <v>140</v>
      </c>
      <c r="L6" s="15">
        <f t="shared" si="2"/>
        <v>160</v>
      </c>
      <c r="M6" s="15">
        <f t="shared" si="2"/>
        <v>180</v>
      </c>
      <c r="N6" s="15">
        <f t="shared" si="2"/>
        <v>200</v>
      </c>
      <c r="O6" s="15">
        <f t="shared" si="2"/>
        <v>220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7"/>
    </row>
    <row r="7" spans="2:65" x14ac:dyDescent="0.3">
      <c r="B7" s="2" t="s">
        <v>165</v>
      </c>
      <c r="C7" s="1" t="s">
        <v>176</v>
      </c>
      <c r="D7" s="42">
        <f>1*10</f>
        <v>10</v>
      </c>
      <c r="E7" s="15">
        <v>30</v>
      </c>
      <c r="F7" s="15">
        <f t="shared" ref="F7:O7" si="3">E7+$E$7</f>
        <v>60</v>
      </c>
      <c r="G7" s="15">
        <f t="shared" si="3"/>
        <v>90</v>
      </c>
      <c r="H7" s="15">
        <f t="shared" si="3"/>
        <v>120</v>
      </c>
      <c r="I7" s="15">
        <f t="shared" si="3"/>
        <v>150</v>
      </c>
      <c r="J7" s="15">
        <f t="shared" si="3"/>
        <v>180</v>
      </c>
      <c r="K7" s="15">
        <f t="shared" si="3"/>
        <v>210</v>
      </c>
      <c r="L7" s="15">
        <f t="shared" si="3"/>
        <v>240</v>
      </c>
      <c r="M7" s="15">
        <f t="shared" si="3"/>
        <v>270</v>
      </c>
      <c r="N7" s="15">
        <f t="shared" si="3"/>
        <v>300</v>
      </c>
      <c r="O7" s="15">
        <f t="shared" si="3"/>
        <v>330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7"/>
    </row>
    <row r="8" spans="2:65" x14ac:dyDescent="0.3">
      <c r="B8" s="2" t="s">
        <v>165</v>
      </c>
      <c r="C8" s="1" t="s">
        <v>177</v>
      </c>
      <c r="D8" s="42">
        <f>1*10</f>
        <v>10</v>
      </c>
      <c r="E8" s="15">
        <v>50</v>
      </c>
      <c r="F8" s="15">
        <f t="shared" ref="F8:O8" si="4">E8+$E$8</f>
        <v>100</v>
      </c>
      <c r="G8" s="15">
        <f t="shared" si="4"/>
        <v>150</v>
      </c>
      <c r="H8" s="15">
        <f t="shared" si="4"/>
        <v>200</v>
      </c>
      <c r="I8" s="15">
        <f t="shared" si="4"/>
        <v>250</v>
      </c>
      <c r="J8" s="15">
        <f t="shared" si="4"/>
        <v>300</v>
      </c>
      <c r="K8" s="15">
        <f t="shared" si="4"/>
        <v>350</v>
      </c>
      <c r="L8" s="15">
        <f t="shared" si="4"/>
        <v>400</v>
      </c>
      <c r="M8" s="15">
        <f t="shared" si="4"/>
        <v>450</v>
      </c>
      <c r="N8" s="15">
        <f t="shared" si="4"/>
        <v>500</v>
      </c>
      <c r="O8" s="15">
        <f t="shared" si="4"/>
        <v>550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7"/>
    </row>
    <row r="9" spans="2:65" x14ac:dyDescent="0.3">
      <c r="B9" s="28" t="s">
        <v>166</v>
      </c>
      <c r="C9" s="1" t="s">
        <v>172</v>
      </c>
      <c r="D9" s="42">
        <v>60</v>
      </c>
      <c r="E9" s="15">
        <v>50</v>
      </c>
      <c r="F9" s="15">
        <f t="shared" ref="F9:T9" si="5">E9+$E$9</f>
        <v>100</v>
      </c>
      <c r="G9" s="15">
        <f t="shared" si="5"/>
        <v>150</v>
      </c>
      <c r="H9" s="15">
        <f t="shared" si="5"/>
        <v>200</v>
      </c>
      <c r="I9" s="15">
        <f t="shared" si="5"/>
        <v>250</v>
      </c>
      <c r="J9" s="15">
        <f t="shared" si="5"/>
        <v>300</v>
      </c>
      <c r="K9" s="15">
        <f t="shared" si="5"/>
        <v>350</v>
      </c>
      <c r="L9" s="15">
        <f t="shared" si="5"/>
        <v>400</v>
      </c>
      <c r="M9" s="15">
        <f t="shared" si="5"/>
        <v>450</v>
      </c>
      <c r="N9" s="15">
        <f t="shared" si="5"/>
        <v>500</v>
      </c>
      <c r="O9" s="15">
        <f t="shared" si="5"/>
        <v>550</v>
      </c>
      <c r="P9" s="15">
        <f t="shared" si="5"/>
        <v>600</v>
      </c>
      <c r="Q9" s="15">
        <f t="shared" si="5"/>
        <v>650</v>
      </c>
      <c r="R9" s="15">
        <f t="shared" si="5"/>
        <v>700</v>
      </c>
      <c r="S9" s="15">
        <f t="shared" si="5"/>
        <v>750</v>
      </c>
      <c r="T9" s="15">
        <f t="shared" si="5"/>
        <v>800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7"/>
    </row>
    <row r="10" spans="2:65" x14ac:dyDescent="0.3">
      <c r="B10" s="28" t="s">
        <v>166</v>
      </c>
      <c r="C10" s="1" t="s">
        <v>174</v>
      </c>
      <c r="D10" s="42">
        <v>100</v>
      </c>
      <c r="E10" s="15">
        <v>80</v>
      </c>
      <c r="F10" s="15">
        <f t="shared" ref="F10:T10" si="6">E10+$E$10</f>
        <v>160</v>
      </c>
      <c r="G10" s="15">
        <f t="shared" si="6"/>
        <v>240</v>
      </c>
      <c r="H10" s="15">
        <f t="shared" si="6"/>
        <v>320</v>
      </c>
      <c r="I10" s="15">
        <f t="shared" si="6"/>
        <v>400</v>
      </c>
      <c r="J10" s="15">
        <f t="shared" si="6"/>
        <v>480</v>
      </c>
      <c r="K10" s="15">
        <f t="shared" si="6"/>
        <v>560</v>
      </c>
      <c r="L10" s="15">
        <f t="shared" si="6"/>
        <v>640</v>
      </c>
      <c r="M10" s="15">
        <f t="shared" si="6"/>
        <v>720</v>
      </c>
      <c r="N10" s="15">
        <f t="shared" si="6"/>
        <v>800</v>
      </c>
      <c r="O10" s="15">
        <f t="shared" si="6"/>
        <v>880</v>
      </c>
      <c r="P10" s="15">
        <f t="shared" si="6"/>
        <v>960</v>
      </c>
      <c r="Q10" s="15">
        <f t="shared" si="6"/>
        <v>1040</v>
      </c>
      <c r="R10" s="15">
        <f t="shared" si="6"/>
        <v>1120</v>
      </c>
      <c r="S10" s="15">
        <f t="shared" si="6"/>
        <v>1200</v>
      </c>
      <c r="T10" s="15">
        <f t="shared" si="6"/>
        <v>1280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7"/>
    </row>
    <row r="11" spans="2:65" x14ac:dyDescent="0.3">
      <c r="B11" s="28" t="s">
        <v>166</v>
      </c>
      <c r="C11" s="1" t="s">
        <v>175</v>
      </c>
      <c r="D11" s="42">
        <v>100</v>
      </c>
      <c r="E11" s="15">
        <v>80</v>
      </c>
      <c r="F11" s="15">
        <f t="shared" ref="F11:T11" si="7">E11+$E$11</f>
        <v>160</v>
      </c>
      <c r="G11" s="15">
        <f t="shared" si="7"/>
        <v>240</v>
      </c>
      <c r="H11" s="15">
        <f t="shared" si="7"/>
        <v>320</v>
      </c>
      <c r="I11" s="15">
        <f t="shared" si="7"/>
        <v>400</v>
      </c>
      <c r="J11" s="15">
        <f t="shared" si="7"/>
        <v>480</v>
      </c>
      <c r="K11" s="15">
        <f t="shared" si="7"/>
        <v>560</v>
      </c>
      <c r="L11" s="15">
        <f t="shared" si="7"/>
        <v>640</v>
      </c>
      <c r="M11" s="15">
        <f t="shared" si="7"/>
        <v>720</v>
      </c>
      <c r="N11" s="15">
        <f t="shared" si="7"/>
        <v>800</v>
      </c>
      <c r="O11" s="15">
        <f t="shared" si="7"/>
        <v>880</v>
      </c>
      <c r="P11" s="15">
        <f t="shared" si="7"/>
        <v>960</v>
      </c>
      <c r="Q11" s="15">
        <f t="shared" si="7"/>
        <v>1040</v>
      </c>
      <c r="R11" s="15">
        <f t="shared" si="7"/>
        <v>1120</v>
      </c>
      <c r="S11" s="15">
        <f t="shared" si="7"/>
        <v>1200</v>
      </c>
      <c r="T11" s="15">
        <f t="shared" si="7"/>
        <v>1280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7"/>
    </row>
    <row r="12" spans="2:65" x14ac:dyDescent="0.3">
      <c r="B12" s="28" t="s">
        <v>166</v>
      </c>
      <c r="C12" s="1" t="s">
        <v>176</v>
      </c>
      <c r="D12" s="42">
        <v>100</v>
      </c>
      <c r="E12" s="15">
        <v>100</v>
      </c>
      <c r="F12" s="15">
        <f t="shared" ref="F12:T12" si="8">E12+$E$12</f>
        <v>200</v>
      </c>
      <c r="G12" s="15">
        <f t="shared" si="8"/>
        <v>300</v>
      </c>
      <c r="H12" s="15">
        <f t="shared" si="8"/>
        <v>400</v>
      </c>
      <c r="I12" s="15">
        <f t="shared" si="8"/>
        <v>500</v>
      </c>
      <c r="J12" s="15">
        <f t="shared" si="8"/>
        <v>600</v>
      </c>
      <c r="K12" s="15">
        <f t="shared" si="8"/>
        <v>700</v>
      </c>
      <c r="L12" s="15">
        <f t="shared" si="8"/>
        <v>800</v>
      </c>
      <c r="M12" s="15">
        <f t="shared" si="8"/>
        <v>900</v>
      </c>
      <c r="N12" s="15">
        <f t="shared" si="8"/>
        <v>1000</v>
      </c>
      <c r="O12" s="15">
        <f t="shared" si="8"/>
        <v>1100</v>
      </c>
      <c r="P12" s="15">
        <f t="shared" si="8"/>
        <v>1200</v>
      </c>
      <c r="Q12" s="15">
        <f t="shared" si="8"/>
        <v>1300</v>
      </c>
      <c r="R12" s="15">
        <f t="shared" si="8"/>
        <v>1400</v>
      </c>
      <c r="S12" s="15">
        <f t="shared" si="8"/>
        <v>1500</v>
      </c>
      <c r="T12" s="15">
        <f t="shared" si="8"/>
        <v>1600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7"/>
    </row>
    <row r="13" spans="2:65" x14ac:dyDescent="0.3">
      <c r="B13" s="28" t="s">
        <v>166</v>
      </c>
      <c r="C13" s="1" t="s">
        <v>177</v>
      </c>
      <c r="D13" s="42">
        <v>100</v>
      </c>
      <c r="E13" s="15">
        <v>120</v>
      </c>
      <c r="F13" s="15">
        <f t="shared" ref="F13:T13" si="9">E13+$E$13</f>
        <v>240</v>
      </c>
      <c r="G13" s="15">
        <f t="shared" si="9"/>
        <v>360</v>
      </c>
      <c r="H13" s="15">
        <f t="shared" si="9"/>
        <v>480</v>
      </c>
      <c r="I13" s="15">
        <f t="shared" si="9"/>
        <v>600</v>
      </c>
      <c r="J13" s="15">
        <f t="shared" si="9"/>
        <v>720</v>
      </c>
      <c r="K13" s="15">
        <f t="shared" si="9"/>
        <v>840</v>
      </c>
      <c r="L13" s="15">
        <f t="shared" si="9"/>
        <v>960</v>
      </c>
      <c r="M13" s="15">
        <f t="shared" si="9"/>
        <v>1080</v>
      </c>
      <c r="N13" s="15">
        <f t="shared" si="9"/>
        <v>1200</v>
      </c>
      <c r="O13" s="15">
        <f t="shared" si="9"/>
        <v>1320</v>
      </c>
      <c r="P13" s="15">
        <f t="shared" si="9"/>
        <v>1440</v>
      </c>
      <c r="Q13" s="15">
        <f t="shared" si="9"/>
        <v>1560</v>
      </c>
      <c r="R13" s="15">
        <f t="shared" si="9"/>
        <v>1680</v>
      </c>
      <c r="S13" s="15">
        <f t="shared" si="9"/>
        <v>1800</v>
      </c>
      <c r="T13" s="15">
        <f t="shared" si="9"/>
        <v>1920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7"/>
    </row>
    <row r="14" spans="2:65" x14ac:dyDescent="0.3">
      <c r="B14" s="28" t="s">
        <v>167</v>
      </c>
      <c r="C14" s="1" t="s">
        <v>172</v>
      </c>
      <c r="D14" s="42">
        <v>60</v>
      </c>
      <c r="E14" s="15">
        <v>150</v>
      </c>
      <c r="F14" s="15">
        <f t="shared" ref="F14:Y14" si="10">E14+$E$14</f>
        <v>300</v>
      </c>
      <c r="G14" s="15">
        <f t="shared" si="10"/>
        <v>450</v>
      </c>
      <c r="H14" s="15">
        <f t="shared" si="10"/>
        <v>600</v>
      </c>
      <c r="I14" s="15">
        <f t="shared" si="10"/>
        <v>750</v>
      </c>
      <c r="J14" s="15">
        <f t="shared" si="10"/>
        <v>900</v>
      </c>
      <c r="K14" s="15">
        <f t="shared" si="10"/>
        <v>1050</v>
      </c>
      <c r="L14" s="15">
        <f t="shared" si="10"/>
        <v>1200</v>
      </c>
      <c r="M14" s="15">
        <f t="shared" si="10"/>
        <v>1350</v>
      </c>
      <c r="N14" s="15">
        <f t="shared" si="10"/>
        <v>1500</v>
      </c>
      <c r="O14" s="15">
        <f t="shared" si="10"/>
        <v>1650</v>
      </c>
      <c r="P14" s="15">
        <f t="shared" si="10"/>
        <v>1800</v>
      </c>
      <c r="Q14" s="15">
        <f t="shared" si="10"/>
        <v>1950</v>
      </c>
      <c r="R14" s="15">
        <f t="shared" si="10"/>
        <v>2100</v>
      </c>
      <c r="S14" s="15">
        <f t="shared" si="10"/>
        <v>2250</v>
      </c>
      <c r="T14" s="15">
        <f t="shared" si="10"/>
        <v>2400</v>
      </c>
      <c r="U14" s="15">
        <f t="shared" si="10"/>
        <v>2550</v>
      </c>
      <c r="V14" s="15">
        <f t="shared" si="10"/>
        <v>2700</v>
      </c>
      <c r="W14" s="15">
        <f t="shared" si="10"/>
        <v>2850</v>
      </c>
      <c r="X14" s="15">
        <f t="shared" si="10"/>
        <v>3000</v>
      </c>
      <c r="Y14" s="15">
        <f t="shared" si="10"/>
        <v>3150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7"/>
    </row>
    <row r="15" spans="2:65" x14ac:dyDescent="0.3">
      <c r="B15" s="28" t="s">
        <v>167</v>
      </c>
      <c r="C15" s="1" t="s">
        <v>174</v>
      </c>
      <c r="D15" s="42">
        <v>100</v>
      </c>
      <c r="E15" s="15">
        <v>180</v>
      </c>
      <c r="F15" s="15">
        <f t="shared" ref="F15:Y15" si="11">E15+$E$15</f>
        <v>360</v>
      </c>
      <c r="G15" s="15">
        <f t="shared" si="11"/>
        <v>540</v>
      </c>
      <c r="H15" s="15">
        <f t="shared" si="11"/>
        <v>720</v>
      </c>
      <c r="I15" s="15">
        <f t="shared" si="11"/>
        <v>900</v>
      </c>
      <c r="J15" s="15">
        <f t="shared" si="11"/>
        <v>1080</v>
      </c>
      <c r="K15" s="15">
        <f t="shared" si="11"/>
        <v>1260</v>
      </c>
      <c r="L15" s="15">
        <f t="shared" si="11"/>
        <v>1440</v>
      </c>
      <c r="M15" s="15">
        <f t="shared" si="11"/>
        <v>1620</v>
      </c>
      <c r="N15" s="15">
        <f t="shared" si="11"/>
        <v>1800</v>
      </c>
      <c r="O15" s="15">
        <f t="shared" si="11"/>
        <v>1980</v>
      </c>
      <c r="P15" s="15">
        <f t="shared" si="11"/>
        <v>2160</v>
      </c>
      <c r="Q15" s="15">
        <f t="shared" si="11"/>
        <v>2340</v>
      </c>
      <c r="R15" s="15">
        <f t="shared" si="11"/>
        <v>2520</v>
      </c>
      <c r="S15" s="15">
        <f t="shared" si="11"/>
        <v>2700</v>
      </c>
      <c r="T15" s="15">
        <f t="shared" si="11"/>
        <v>2880</v>
      </c>
      <c r="U15" s="15">
        <f t="shared" si="11"/>
        <v>3060</v>
      </c>
      <c r="V15" s="15">
        <f t="shared" si="11"/>
        <v>3240</v>
      </c>
      <c r="W15" s="15">
        <f t="shared" si="11"/>
        <v>3420</v>
      </c>
      <c r="X15" s="15">
        <f t="shared" si="11"/>
        <v>3600</v>
      </c>
      <c r="Y15" s="15">
        <f t="shared" si="11"/>
        <v>3780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7"/>
    </row>
    <row r="16" spans="2:65" x14ac:dyDescent="0.3">
      <c r="B16" s="28" t="s">
        <v>167</v>
      </c>
      <c r="C16" s="1" t="s">
        <v>175</v>
      </c>
      <c r="D16" s="42">
        <v>100</v>
      </c>
      <c r="E16" s="15">
        <v>200</v>
      </c>
      <c r="F16" s="15">
        <f t="shared" ref="F16:Y16" si="12">E16+$E$16</f>
        <v>400</v>
      </c>
      <c r="G16" s="15">
        <f t="shared" si="12"/>
        <v>600</v>
      </c>
      <c r="H16" s="15">
        <f t="shared" si="12"/>
        <v>800</v>
      </c>
      <c r="I16" s="15">
        <f t="shared" si="12"/>
        <v>1000</v>
      </c>
      <c r="J16" s="15">
        <f t="shared" si="12"/>
        <v>1200</v>
      </c>
      <c r="K16" s="15">
        <f t="shared" si="12"/>
        <v>1400</v>
      </c>
      <c r="L16" s="15">
        <f t="shared" si="12"/>
        <v>1600</v>
      </c>
      <c r="M16" s="15">
        <f t="shared" si="12"/>
        <v>1800</v>
      </c>
      <c r="N16" s="15">
        <f t="shared" si="12"/>
        <v>2000</v>
      </c>
      <c r="O16" s="15">
        <f t="shared" si="12"/>
        <v>2200</v>
      </c>
      <c r="P16" s="15">
        <f t="shared" si="12"/>
        <v>2400</v>
      </c>
      <c r="Q16" s="15">
        <f t="shared" si="12"/>
        <v>2600</v>
      </c>
      <c r="R16" s="15">
        <f t="shared" si="12"/>
        <v>2800</v>
      </c>
      <c r="S16" s="15">
        <f t="shared" si="12"/>
        <v>3000</v>
      </c>
      <c r="T16" s="15">
        <f t="shared" si="12"/>
        <v>3200</v>
      </c>
      <c r="U16" s="15">
        <f t="shared" si="12"/>
        <v>3400</v>
      </c>
      <c r="V16" s="15">
        <f t="shared" si="12"/>
        <v>3600</v>
      </c>
      <c r="W16" s="15">
        <f t="shared" si="12"/>
        <v>3800</v>
      </c>
      <c r="X16" s="15">
        <f t="shared" si="12"/>
        <v>4000</v>
      </c>
      <c r="Y16" s="15">
        <f t="shared" si="12"/>
        <v>4200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7"/>
    </row>
    <row r="17" spans="2:65" x14ac:dyDescent="0.3">
      <c r="B17" s="28" t="s">
        <v>167</v>
      </c>
      <c r="C17" s="1" t="s">
        <v>176</v>
      </c>
      <c r="D17" s="42">
        <v>100</v>
      </c>
      <c r="E17" s="15">
        <v>220</v>
      </c>
      <c r="F17" s="15">
        <f t="shared" ref="F17:Y17" si="13">E17+$E$17</f>
        <v>440</v>
      </c>
      <c r="G17" s="15">
        <f t="shared" si="13"/>
        <v>660</v>
      </c>
      <c r="H17" s="15">
        <f t="shared" si="13"/>
        <v>880</v>
      </c>
      <c r="I17" s="15">
        <f t="shared" si="13"/>
        <v>1100</v>
      </c>
      <c r="J17" s="15">
        <f t="shared" si="13"/>
        <v>1320</v>
      </c>
      <c r="K17" s="15">
        <f t="shared" si="13"/>
        <v>1540</v>
      </c>
      <c r="L17" s="15">
        <f t="shared" si="13"/>
        <v>1760</v>
      </c>
      <c r="M17" s="15">
        <f t="shared" si="13"/>
        <v>1980</v>
      </c>
      <c r="N17" s="15">
        <f t="shared" si="13"/>
        <v>2200</v>
      </c>
      <c r="O17" s="15">
        <f t="shared" si="13"/>
        <v>2420</v>
      </c>
      <c r="P17" s="15">
        <f t="shared" si="13"/>
        <v>2640</v>
      </c>
      <c r="Q17" s="15">
        <f t="shared" si="13"/>
        <v>2860</v>
      </c>
      <c r="R17" s="15">
        <f t="shared" si="13"/>
        <v>3080</v>
      </c>
      <c r="S17" s="15">
        <f t="shared" si="13"/>
        <v>3300</v>
      </c>
      <c r="T17" s="15">
        <f t="shared" si="13"/>
        <v>3520</v>
      </c>
      <c r="U17" s="15">
        <f t="shared" si="13"/>
        <v>3740</v>
      </c>
      <c r="V17" s="15">
        <f t="shared" si="13"/>
        <v>3960</v>
      </c>
      <c r="W17" s="15">
        <f t="shared" si="13"/>
        <v>4180</v>
      </c>
      <c r="X17" s="15">
        <f t="shared" si="13"/>
        <v>4400</v>
      </c>
      <c r="Y17" s="15">
        <f t="shared" si="13"/>
        <v>4620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7"/>
    </row>
    <row r="18" spans="2:65" x14ac:dyDescent="0.3">
      <c r="B18" s="28" t="s">
        <v>167</v>
      </c>
      <c r="C18" s="1" t="s">
        <v>177</v>
      </c>
      <c r="D18" s="42">
        <v>100</v>
      </c>
      <c r="E18" s="15">
        <v>240</v>
      </c>
      <c r="F18" s="15">
        <f t="shared" ref="F18:Y18" si="14">E18+$E$18</f>
        <v>480</v>
      </c>
      <c r="G18" s="15">
        <f t="shared" si="14"/>
        <v>720</v>
      </c>
      <c r="H18" s="15">
        <f t="shared" si="14"/>
        <v>960</v>
      </c>
      <c r="I18" s="15">
        <f t="shared" si="14"/>
        <v>1200</v>
      </c>
      <c r="J18" s="15">
        <f t="shared" si="14"/>
        <v>1440</v>
      </c>
      <c r="K18" s="15">
        <f t="shared" si="14"/>
        <v>1680</v>
      </c>
      <c r="L18" s="15">
        <f t="shared" si="14"/>
        <v>1920</v>
      </c>
      <c r="M18" s="15">
        <f t="shared" si="14"/>
        <v>2160</v>
      </c>
      <c r="N18" s="15">
        <f t="shared" si="14"/>
        <v>2400</v>
      </c>
      <c r="O18" s="15">
        <f t="shared" si="14"/>
        <v>2640</v>
      </c>
      <c r="P18" s="15">
        <f t="shared" si="14"/>
        <v>2880</v>
      </c>
      <c r="Q18" s="15">
        <f t="shared" si="14"/>
        <v>3120</v>
      </c>
      <c r="R18" s="15">
        <f t="shared" si="14"/>
        <v>3360</v>
      </c>
      <c r="S18" s="15">
        <f t="shared" si="14"/>
        <v>3600</v>
      </c>
      <c r="T18" s="15">
        <f t="shared" si="14"/>
        <v>3840</v>
      </c>
      <c r="U18" s="15">
        <f t="shared" si="14"/>
        <v>4080</v>
      </c>
      <c r="V18" s="15">
        <f t="shared" si="14"/>
        <v>4320</v>
      </c>
      <c r="W18" s="15">
        <f t="shared" si="14"/>
        <v>4560</v>
      </c>
      <c r="X18" s="15">
        <f t="shared" si="14"/>
        <v>4800</v>
      </c>
      <c r="Y18" s="15">
        <f t="shared" si="14"/>
        <v>5040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7"/>
    </row>
    <row r="19" spans="2:65" x14ac:dyDescent="0.3">
      <c r="B19" s="28" t="s">
        <v>168</v>
      </c>
      <c r="C19" s="1" t="s">
        <v>172</v>
      </c>
      <c r="D19" s="42">
        <v>60</v>
      </c>
      <c r="E19" s="15">
        <v>300</v>
      </c>
      <c r="F19" s="15">
        <f t="shared" ref="F19:AD19" si="15">E19+$E$19</f>
        <v>600</v>
      </c>
      <c r="G19" s="15">
        <f t="shared" si="15"/>
        <v>900</v>
      </c>
      <c r="H19" s="15">
        <f t="shared" si="15"/>
        <v>1200</v>
      </c>
      <c r="I19" s="15">
        <f t="shared" si="15"/>
        <v>1500</v>
      </c>
      <c r="J19" s="15">
        <f t="shared" si="15"/>
        <v>1800</v>
      </c>
      <c r="K19" s="15">
        <f t="shared" si="15"/>
        <v>2100</v>
      </c>
      <c r="L19" s="15">
        <f t="shared" si="15"/>
        <v>2400</v>
      </c>
      <c r="M19" s="15">
        <f t="shared" si="15"/>
        <v>2700</v>
      </c>
      <c r="N19" s="15">
        <f t="shared" si="15"/>
        <v>3000</v>
      </c>
      <c r="O19" s="15">
        <f t="shared" si="15"/>
        <v>3300</v>
      </c>
      <c r="P19" s="15">
        <f t="shared" si="15"/>
        <v>3600</v>
      </c>
      <c r="Q19" s="15">
        <f t="shared" si="15"/>
        <v>3900</v>
      </c>
      <c r="R19" s="15">
        <f t="shared" si="15"/>
        <v>4200</v>
      </c>
      <c r="S19" s="15">
        <f t="shared" si="15"/>
        <v>4500</v>
      </c>
      <c r="T19" s="15">
        <f t="shared" si="15"/>
        <v>4800</v>
      </c>
      <c r="U19" s="15">
        <f t="shared" si="15"/>
        <v>5100</v>
      </c>
      <c r="V19" s="15">
        <f t="shared" si="15"/>
        <v>5400</v>
      </c>
      <c r="W19" s="15">
        <f t="shared" si="15"/>
        <v>5700</v>
      </c>
      <c r="X19" s="15">
        <f t="shared" si="15"/>
        <v>6000</v>
      </c>
      <c r="Y19" s="15">
        <f t="shared" si="15"/>
        <v>6300</v>
      </c>
      <c r="Z19" s="15">
        <f t="shared" si="15"/>
        <v>6600</v>
      </c>
      <c r="AA19" s="15">
        <f t="shared" si="15"/>
        <v>6900</v>
      </c>
      <c r="AB19" s="15">
        <f t="shared" si="15"/>
        <v>7200</v>
      </c>
      <c r="AC19" s="15">
        <f t="shared" si="15"/>
        <v>7500</v>
      </c>
      <c r="AD19" s="15">
        <f t="shared" si="15"/>
        <v>7800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7"/>
    </row>
    <row r="20" spans="2:65" x14ac:dyDescent="0.3">
      <c r="B20" s="28" t="s">
        <v>168</v>
      </c>
      <c r="C20" s="1" t="s">
        <v>174</v>
      </c>
      <c r="D20" s="42">
        <v>100</v>
      </c>
      <c r="E20" s="15">
        <v>350</v>
      </c>
      <c r="F20" s="15">
        <f t="shared" ref="F20:AD20" si="16">E20+$E$20</f>
        <v>700</v>
      </c>
      <c r="G20" s="15">
        <f t="shared" si="16"/>
        <v>1050</v>
      </c>
      <c r="H20" s="15">
        <f t="shared" si="16"/>
        <v>1400</v>
      </c>
      <c r="I20" s="15">
        <f t="shared" si="16"/>
        <v>1750</v>
      </c>
      <c r="J20" s="15">
        <f t="shared" si="16"/>
        <v>2100</v>
      </c>
      <c r="K20" s="15">
        <f t="shared" si="16"/>
        <v>2450</v>
      </c>
      <c r="L20" s="15">
        <f t="shared" si="16"/>
        <v>2800</v>
      </c>
      <c r="M20" s="15">
        <f t="shared" si="16"/>
        <v>3150</v>
      </c>
      <c r="N20" s="15">
        <f t="shared" si="16"/>
        <v>3500</v>
      </c>
      <c r="O20" s="15">
        <f t="shared" si="16"/>
        <v>3850</v>
      </c>
      <c r="P20" s="15">
        <f t="shared" si="16"/>
        <v>4200</v>
      </c>
      <c r="Q20" s="15">
        <f t="shared" si="16"/>
        <v>4550</v>
      </c>
      <c r="R20" s="15">
        <f t="shared" si="16"/>
        <v>4900</v>
      </c>
      <c r="S20" s="15">
        <f t="shared" si="16"/>
        <v>5250</v>
      </c>
      <c r="T20" s="15">
        <f t="shared" si="16"/>
        <v>5600</v>
      </c>
      <c r="U20" s="15">
        <f t="shared" si="16"/>
        <v>5950</v>
      </c>
      <c r="V20" s="15">
        <f t="shared" si="16"/>
        <v>6300</v>
      </c>
      <c r="W20" s="15">
        <f t="shared" si="16"/>
        <v>6650</v>
      </c>
      <c r="X20" s="15">
        <f t="shared" si="16"/>
        <v>7000</v>
      </c>
      <c r="Y20" s="15">
        <f t="shared" si="16"/>
        <v>7350</v>
      </c>
      <c r="Z20" s="15">
        <f t="shared" si="16"/>
        <v>7700</v>
      </c>
      <c r="AA20" s="15">
        <f t="shared" si="16"/>
        <v>8050</v>
      </c>
      <c r="AB20" s="15">
        <f t="shared" si="16"/>
        <v>8400</v>
      </c>
      <c r="AC20" s="15">
        <f t="shared" si="16"/>
        <v>8750</v>
      </c>
      <c r="AD20" s="15">
        <f t="shared" si="16"/>
        <v>9100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7"/>
    </row>
    <row r="21" spans="2:65" x14ac:dyDescent="0.3">
      <c r="B21" s="28" t="s">
        <v>168</v>
      </c>
      <c r="C21" s="1" t="s">
        <v>175</v>
      </c>
      <c r="D21" s="42">
        <v>100</v>
      </c>
      <c r="E21" s="15">
        <v>400</v>
      </c>
      <c r="F21" s="15">
        <f t="shared" ref="F21:AD21" si="17">E21+$E$21</f>
        <v>800</v>
      </c>
      <c r="G21" s="15">
        <f t="shared" si="17"/>
        <v>1200</v>
      </c>
      <c r="H21" s="15">
        <f t="shared" si="17"/>
        <v>1600</v>
      </c>
      <c r="I21" s="15">
        <f t="shared" si="17"/>
        <v>2000</v>
      </c>
      <c r="J21" s="15">
        <f t="shared" si="17"/>
        <v>2400</v>
      </c>
      <c r="K21" s="15">
        <f t="shared" si="17"/>
        <v>2800</v>
      </c>
      <c r="L21" s="15">
        <f t="shared" si="17"/>
        <v>3200</v>
      </c>
      <c r="M21" s="15">
        <f t="shared" si="17"/>
        <v>3600</v>
      </c>
      <c r="N21" s="15">
        <f t="shared" si="17"/>
        <v>4000</v>
      </c>
      <c r="O21" s="15">
        <f t="shared" si="17"/>
        <v>4400</v>
      </c>
      <c r="P21" s="15">
        <f t="shared" si="17"/>
        <v>4800</v>
      </c>
      <c r="Q21" s="15">
        <f t="shared" si="17"/>
        <v>5200</v>
      </c>
      <c r="R21" s="15">
        <f t="shared" si="17"/>
        <v>5600</v>
      </c>
      <c r="S21" s="15">
        <f t="shared" si="17"/>
        <v>6000</v>
      </c>
      <c r="T21" s="15">
        <f t="shared" si="17"/>
        <v>6400</v>
      </c>
      <c r="U21" s="15">
        <f t="shared" si="17"/>
        <v>6800</v>
      </c>
      <c r="V21" s="15">
        <f t="shared" si="17"/>
        <v>7200</v>
      </c>
      <c r="W21" s="15">
        <f t="shared" si="17"/>
        <v>7600</v>
      </c>
      <c r="X21" s="15">
        <f t="shared" si="17"/>
        <v>8000</v>
      </c>
      <c r="Y21" s="15">
        <f t="shared" si="17"/>
        <v>8400</v>
      </c>
      <c r="Z21" s="15">
        <f t="shared" si="17"/>
        <v>8800</v>
      </c>
      <c r="AA21" s="15">
        <f t="shared" si="17"/>
        <v>9200</v>
      </c>
      <c r="AB21" s="15">
        <f t="shared" si="17"/>
        <v>9600</v>
      </c>
      <c r="AC21" s="15">
        <f t="shared" si="17"/>
        <v>10000</v>
      </c>
      <c r="AD21" s="15">
        <f t="shared" si="17"/>
        <v>10400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7"/>
    </row>
    <row r="22" spans="2:65" x14ac:dyDescent="0.3">
      <c r="B22" s="28" t="s">
        <v>168</v>
      </c>
      <c r="C22" s="1" t="s">
        <v>176</v>
      </c>
      <c r="D22" s="42">
        <v>100</v>
      </c>
      <c r="E22" s="15">
        <v>450</v>
      </c>
      <c r="F22" s="15">
        <f t="shared" ref="F22:AD22" si="18">E22+$E$22</f>
        <v>900</v>
      </c>
      <c r="G22" s="15">
        <f t="shared" si="18"/>
        <v>1350</v>
      </c>
      <c r="H22" s="15">
        <f t="shared" si="18"/>
        <v>1800</v>
      </c>
      <c r="I22" s="15">
        <f t="shared" si="18"/>
        <v>2250</v>
      </c>
      <c r="J22" s="15">
        <f t="shared" si="18"/>
        <v>2700</v>
      </c>
      <c r="K22" s="15">
        <f t="shared" si="18"/>
        <v>3150</v>
      </c>
      <c r="L22" s="15">
        <f t="shared" si="18"/>
        <v>3600</v>
      </c>
      <c r="M22" s="15">
        <f t="shared" si="18"/>
        <v>4050</v>
      </c>
      <c r="N22" s="15">
        <f t="shared" si="18"/>
        <v>4500</v>
      </c>
      <c r="O22" s="15">
        <f t="shared" si="18"/>
        <v>4950</v>
      </c>
      <c r="P22" s="15">
        <f t="shared" si="18"/>
        <v>5400</v>
      </c>
      <c r="Q22" s="15">
        <f t="shared" si="18"/>
        <v>5850</v>
      </c>
      <c r="R22" s="15">
        <f t="shared" si="18"/>
        <v>6300</v>
      </c>
      <c r="S22" s="15">
        <f t="shared" si="18"/>
        <v>6750</v>
      </c>
      <c r="T22" s="15">
        <f t="shared" si="18"/>
        <v>7200</v>
      </c>
      <c r="U22" s="15">
        <f t="shared" si="18"/>
        <v>7650</v>
      </c>
      <c r="V22" s="15">
        <f t="shared" si="18"/>
        <v>8100</v>
      </c>
      <c r="W22" s="15">
        <f t="shared" si="18"/>
        <v>8550</v>
      </c>
      <c r="X22" s="15">
        <f t="shared" si="18"/>
        <v>9000</v>
      </c>
      <c r="Y22" s="15">
        <f t="shared" si="18"/>
        <v>9450</v>
      </c>
      <c r="Z22" s="15">
        <f t="shared" si="18"/>
        <v>9900</v>
      </c>
      <c r="AA22" s="15">
        <f t="shared" si="18"/>
        <v>10350</v>
      </c>
      <c r="AB22" s="15">
        <f t="shared" si="18"/>
        <v>10800</v>
      </c>
      <c r="AC22" s="15">
        <f t="shared" si="18"/>
        <v>11250</v>
      </c>
      <c r="AD22" s="15">
        <f t="shared" si="18"/>
        <v>11700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7"/>
    </row>
    <row r="23" spans="2:65" x14ac:dyDescent="0.3">
      <c r="B23" s="28" t="s">
        <v>168</v>
      </c>
      <c r="C23" s="1" t="s">
        <v>177</v>
      </c>
      <c r="D23" s="42">
        <v>100</v>
      </c>
      <c r="E23" s="15">
        <v>500</v>
      </c>
      <c r="F23" s="15">
        <f t="shared" ref="F23:AD23" si="19">E23+$E$23</f>
        <v>1000</v>
      </c>
      <c r="G23" s="15">
        <f t="shared" si="19"/>
        <v>1500</v>
      </c>
      <c r="H23" s="15">
        <f t="shared" si="19"/>
        <v>2000</v>
      </c>
      <c r="I23" s="15">
        <f t="shared" si="19"/>
        <v>2500</v>
      </c>
      <c r="J23" s="15">
        <f t="shared" si="19"/>
        <v>3000</v>
      </c>
      <c r="K23" s="15">
        <f t="shared" si="19"/>
        <v>3500</v>
      </c>
      <c r="L23" s="15">
        <f t="shared" si="19"/>
        <v>4000</v>
      </c>
      <c r="M23" s="15">
        <f t="shared" si="19"/>
        <v>4500</v>
      </c>
      <c r="N23" s="15">
        <f t="shared" si="19"/>
        <v>5000</v>
      </c>
      <c r="O23" s="15">
        <f t="shared" si="19"/>
        <v>5500</v>
      </c>
      <c r="P23" s="15">
        <f t="shared" si="19"/>
        <v>6000</v>
      </c>
      <c r="Q23" s="15">
        <f t="shared" si="19"/>
        <v>6500</v>
      </c>
      <c r="R23" s="15">
        <f t="shared" si="19"/>
        <v>7000</v>
      </c>
      <c r="S23" s="15">
        <f t="shared" si="19"/>
        <v>7500</v>
      </c>
      <c r="T23" s="15">
        <f t="shared" si="19"/>
        <v>8000</v>
      </c>
      <c r="U23" s="15">
        <f t="shared" si="19"/>
        <v>8500</v>
      </c>
      <c r="V23" s="15">
        <f t="shared" si="19"/>
        <v>9000</v>
      </c>
      <c r="W23" s="15">
        <f t="shared" si="19"/>
        <v>9500</v>
      </c>
      <c r="X23" s="15">
        <f t="shared" si="19"/>
        <v>10000</v>
      </c>
      <c r="Y23" s="15">
        <f t="shared" si="19"/>
        <v>10500</v>
      </c>
      <c r="Z23" s="15">
        <f t="shared" si="19"/>
        <v>11000</v>
      </c>
      <c r="AA23" s="15">
        <f t="shared" si="19"/>
        <v>11500</v>
      </c>
      <c r="AB23" s="15">
        <f t="shared" si="19"/>
        <v>12000</v>
      </c>
      <c r="AC23" s="15">
        <f t="shared" si="19"/>
        <v>12500</v>
      </c>
      <c r="AD23" s="15">
        <f t="shared" si="19"/>
        <v>13000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7"/>
    </row>
    <row r="24" spans="2:65" x14ac:dyDescent="0.3">
      <c r="B24" s="28" t="s">
        <v>169</v>
      </c>
      <c r="C24" s="1" t="s">
        <v>172</v>
      </c>
      <c r="D24" s="42">
        <v>60</v>
      </c>
      <c r="E24" s="15">
        <v>500</v>
      </c>
      <c r="F24" s="15">
        <f t="shared" ref="F24:AI24" si="20">E24+$E$24</f>
        <v>1000</v>
      </c>
      <c r="G24" s="15">
        <f t="shared" si="20"/>
        <v>1500</v>
      </c>
      <c r="H24" s="15">
        <f t="shared" si="20"/>
        <v>2000</v>
      </c>
      <c r="I24" s="15">
        <f t="shared" si="20"/>
        <v>2500</v>
      </c>
      <c r="J24" s="15">
        <f t="shared" si="20"/>
        <v>3000</v>
      </c>
      <c r="K24" s="15">
        <f t="shared" si="20"/>
        <v>3500</v>
      </c>
      <c r="L24" s="15">
        <f t="shared" si="20"/>
        <v>4000</v>
      </c>
      <c r="M24" s="15">
        <f t="shared" si="20"/>
        <v>4500</v>
      </c>
      <c r="N24" s="15">
        <f t="shared" si="20"/>
        <v>5000</v>
      </c>
      <c r="O24" s="15">
        <f t="shared" si="20"/>
        <v>5500</v>
      </c>
      <c r="P24" s="15">
        <f t="shared" si="20"/>
        <v>6000</v>
      </c>
      <c r="Q24" s="15">
        <f t="shared" si="20"/>
        <v>6500</v>
      </c>
      <c r="R24" s="15">
        <f t="shared" si="20"/>
        <v>7000</v>
      </c>
      <c r="S24" s="15">
        <f t="shared" si="20"/>
        <v>7500</v>
      </c>
      <c r="T24" s="15">
        <f t="shared" si="20"/>
        <v>8000</v>
      </c>
      <c r="U24" s="15">
        <f t="shared" si="20"/>
        <v>8500</v>
      </c>
      <c r="V24" s="15">
        <f t="shared" si="20"/>
        <v>9000</v>
      </c>
      <c r="W24" s="15">
        <f t="shared" si="20"/>
        <v>9500</v>
      </c>
      <c r="X24" s="15">
        <f t="shared" si="20"/>
        <v>10000</v>
      </c>
      <c r="Y24" s="15">
        <f t="shared" si="20"/>
        <v>10500</v>
      </c>
      <c r="Z24" s="15">
        <f t="shared" si="20"/>
        <v>11000</v>
      </c>
      <c r="AA24" s="15">
        <f t="shared" si="20"/>
        <v>11500</v>
      </c>
      <c r="AB24" s="15">
        <f t="shared" si="20"/>
        <v>12000</v>
      </c>
      <c r="AC24" s="15">
        <f t="shared" si="20"/>
        <v>12500</v>
      </c>
      <c r="AD24" s="15">
        <f t="shared" si="20"/>
        <v>13000</v>
      </c>
      <c r="AE24" s="15">
        <f t="shared" si="20"/>
        <v>13500</v>
      </c>
      <c r="AF24" s="15">
        <f t="shared" si="20"/>
        <v>14000</v>
      </c>
      <c r="AG24" s="15">
        <f t="shared" si="20"/>
        <v>14500</v>
      </c>
      <c r="AH24" s="15">
        <f t="shared" si="20"/>
        <v>15000</v>
      </c>
      <c r="AI24" s="15">
        <f t="shared" si="20"/>
        <v>15500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7"/>
    </row>
    <row r="25" spans="2:65" x14ac:dyDescent="0.3">
      <c r="B25" s="28" t="s">
        <v>169</v>
      </c>
      <c r="C25" s="1" t="s">
        <v>174</v>
      </c>
      <c r="D25" s="42">
        <v>100</v>
      </c>
      <c r="E25" s="15">
        <v>500</v>
      </c>
      <c r="F25" s="15">
        <f t="shared" ref="F25:AI25" si="21">E25+$E$25</f>
        <v>1000</v>
      </c>
      <c r="G25" s="15">
        <f t="shared" si="21"/>
        <v>1500</v>
      </c>
      <c r="H25" s="15">
        <f t="shared" si="21"/>
        <v>2000</v>
      </c>
      <c r="I25" s="15">
        <f t="shared" si="21"/>
        <v>2500</v>
      </c>
      <c r="J25" s="15">
        <f t="shared" si="21"/>
        <v>3000</v>
      </c>
      <c r="K25" s="15">
        <f t="shared" si="21"/>
        <v>3500</v>
      </c>
      <c r="L25" s="15">
        <f t="shared" si="21"/>
        <v>4000</v>
      </c>
      <c r="M25" s="15">
        <f t="shared" si="21"/>
        <v>4500</v>
      </c>
      <c r="N25" s="15">
        <f t="shared" si="21"/>
        <v>5000</v>
      </c>
      <c r="O25" s="15">
        <f t="shared" si="21"/>
        <v>5500</v>
      </c>
      <c r="P25" s="15">
        <f t="shared" si="21"/>
        <v>6000</v>
      </c>
      <c r="Q25" s="15">
        <f t="shared" si="21"/>
        <v>6500</v>
      </c>
      <c r="R25" s="15">
        <f t="shared" si="21"/>
        <v>7000</v>
      </c>
      <c r="S25" s="15">
        <f t="shared" si="21"/>
        <v>7500</v>
      </c>
      <c r="T25" s="15">
        <f t="shared" si="21"/>
        <v>8000</v>
      </c>
      <c r="U25" s="15">
        <f t="shared" si="21"/>
        <v>8500</v>
      </c>
      <c r="V25" s="15">
        <f t="shared" si="21"/>
        <v>9000</v>
      </c>
      <c r="W25" s="15">
        <f t="shared" si="21"/>
        <v>9500</v>
      </c>
      <c r="X25" s="15">
        <f t="shared" si="21"/>
        <v>10000</v>
      </c>
      <c r="Y25" s="15">
        <f t="shared" si="21"/>
        <v>10500</v>
      </c>
      <c r="Z25" s="15">
        <f t="shared" si="21"/>
        <v>11000</v>
      </c>
      <c r="AA25" s="15">
        <f t="shared" si="21"/>
        <v>11500</v>
      </c>
      <c r="AB25" s="15">
        <f t="shared" si="21"/>
        <v>12000</v>
      </c>
      <c r="AC25" s="15">
        <f t="shared" si="21"/>
        <v>12500</v>
      </c>
      <c r="AD25" s="15">
        <f t="shared" si="21"/>
        <v>13000</v>
      </c>
      <c r="AE25" s="15">
        <f t="shared" si="21"/>
        <v>13500</v>
      </c>
      <c r="AF25" s="15">
        <f t="shared" si="21"/>
        <v>14000</v>
      </c>
      <c r="AG25" s="15">
        <f t="shared" si="21"/>
        <v>14500</v>
      </c>
      <c r="AH25" s="15">
        <f t="shared" si="21"/>
        <v>15000</v>
      </c>
      <c r="AI25" s="15">
        <f t="shared" si="21"/>
        <v>15500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7"/>
    </row>
    <row r="26" spans="2:65" x14ac:dyDescent="0.3">
      <c r="B26" s="28" t="s">
        <v>169</v>
      </c>
      <c r="C26" s="1" t="s">
        <v>175</v>
      </c>
      <c r="D26" s="42">
        <v>100</v>
      </c>
      <c r="E26" s="15">
        <v>500</v>
      </c>
      <c r="F26" s="15">
        <f t="shared" ref="F26:AI26" si="22">E26+$E$26</f>
        <v>1000</v>
      </c>
      <c r="G26" s="15">
        <f t="shared" si="22"/>
        <v>1500</v>
      </c>
      <c r="H26" s="15">
        <f t="shared" si="22"/>
        <v>2000</v>
      </c>
      <c r="I26" s="15">
        <f t="shared" si="22"/>
        <v>2500</v>
      </c>
      <c r="J26" s="15">
        <f t="shared" si="22"/>
        <v>3000</v>
      </c>
      <c r="K26" s="15">
        <f t="shared" si="22"/>
        <v>3500</v>
      </c>
      <c r="L26" s="15">
        <f t="shared" si="22"/>
        <v>4000</v>
      </c>
      <c r="M26" s="15">
        <f t="shared" si="22"/>
        <v>4500</v>
      </c>
      <c r="N26" s="15">
        <f t="shared" si="22"/>
        <v>5000</v>
      </c>
      <c r="O26" s="15">
        <f t="shared" si="22"/>
        <v>5500</v>
      </c>
      <c r="P26" s="15">
        <f t="shared" si="22"/>
        <v>6000</v>
      </c>
      <c r="Q26" s="15">
        <f t="shared" si="22"/>
        <v>6500</v>
      </c>
      <c r="R26" s="15">
        <f t="shared" si="22"/>
        <v>7000</v>
      </c>
      <c r="S26" s="15">
        <f t="shared" si="22"/>
        <v>7500</v>
      </c>
      <c r="T26" s="15">
        <f t="shared" si="22"/>
        <v>8000</v>
      </c>
      <c r="U26" s="15">
        <f t="shared" si="22"/>
        <v>8500</v>
      </c>
      <c r="V26" s="15">
        <f t="shared" si="22"/>
        <v>9000</v>
      </c>
      <c r="W26" s="15">
        <f t="shared" si="22"/>
        <v>9500</v>
      </c>
      <c r="X26" s="15">
        <f t="shared" si="22"/>
        <v>10000</v>
      </c>
      <c r="Y26" s="15">
        <f t="shared" si="22"/>
        <v>10500</v>
      </c>
      <c r="Z26" s="15">
        <f t="shared" si="22"/>
        <v>11000</v>
      </c>
      <c r="AA26" s="15">
        <f t="shared" si="22"/>
        <v>11500</v>
      </c>
      <c r="AB26" s="15">
        <f t="shared" si="22"/>
        <v>12000</v>
      </c>
      <c r="AC26" s="15">
        <f t="shared" si="22"/>
        <v>12500</v>
      </c>
      <c r="AD26" s="15">
        <f t="shared" si="22"/>
        <v>13000</v>
      </c>
      <c r="AE26" s="15">
        <f t="shared" si="22"/>
        <v>13500</v>
      </c>
      <c r="AF26" s="15">
        <f t="shared" si="22"/>
        <v>14000</v>
      </c>
      <c r="AG26" s="15">
        <f t="shared" si="22"/>
        <v>14500</v>
      </c>
      <c r="AH26" s="15">
        <f t="shared" si="22"/>
        <v>15000</v>
      </c>
      <c r="AI26" s="15">
        <f t="shared" si="22"/>
        <v>15500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7"/>
    </row>
    <row r="27" spans="2:65" x14ac:dyDescent="0.3">
      <c r="B27" s="28" t="s">
        <v>169</v>
      </c>
      <c r="C27" s="1" t="s">
        <v>176</v>
      </c>
      <c r="D27" s="42">
        <v>100</v>
      </c>
      <c r="E27" s="15">
        <v>750</v>
      </c>
      <c r="F27" s="15">
        <f t="shared" ref="F27:AI27" si="23">E27+$E$27</f>
        <v>1500</v>
      </c>
      <c r="G27" s="15">
        <f t="shared" si="23"/>
        <v>2250</v>
      </c>
      <c r="H27" s="15">
        <f t="shared" si="23"/>
        <v>3000</v>
      </c>
      <c r="I27" s="15">
        <f t="shared" si="23"/>
        <v>3750</v>
      </c>
      <c r="J27" s="15">
        <f t="shared" si="23"/>
        <v>4500</v>
      </c>
      <c r="K27" s="15">
        <f t="shared" si="23"/>
        <v>5250</v>
      </c>
      <c r="L27" s="15">
        <f t="shared" si="23"/>
        <v>6000</v>
      </c>
      <c r="M27" s="15">
        <f t="shared" si="23"/>
        <v>6750</v>
      </c>
      <c r="N27" s="15">
        <f t="shared" si="23"/>
        <v>7500</v>
      </c>
      <c r="O27" s="15">
        <f t="shared" si="23"/>
        <v>8250</v>
      </c>
      <c r="P27" s="15">
        <f t="shared" si="23"/>
        <v>9000</v>
      </c>
      <c r="Q27" s="15">
        <f t="shared" si="23"/>
        <v>9750</v>
      </c>
      <c r="R27" s="15">
        <f t="shared" si="23"/>
        <v>10500</v>
      </c>
      <c r="S27" s="15">
        <f t="shared" si="23"/>
        <v>11250</v>
      </c>
      <c r="T27" s="15">
        <f t="shared" si="23"/>
        <v>12000</v>
      </c>
      <c r="U27" s="15">
        <f t="shared" si="23"/>
        <v>12750</v>
      </c>
      <c r="V27" s="15">
        <f t="shared" si="23"/>
        <v>13500</v>
      </c>
      <c r="W27" s="15">
        <f t="shared" si="23"/>
        <v>14250</v>
      </c>
      <c r="X27" s="15">
        <f t="shared" si="23"/>
        <v>15000</v>
      </c>
      <c r="Y27" s="15">
        <f t="shared" si="23"/>
        <v>15750</v>
      </c>
      <c r="Z27" s="15">
        <f t="shared" si="23"/>
        <v>16500</v>
      </c>
      <c r="AA27" s="15">
        <f t="shared" si="23"/>
        <v>17250</v>
      </c>
      <c r="AB27" s="15">
        <f t="shared" si="23"/>
        <v>18000</v>
      </c>
      <c r="AC27" s="15">
        <f t="shared" si="23"/>
        <v>18750</v>
      </c>
      <c r="AD27" s="15">
        <f t="shared" si="23"/>
        <v>19500</v>
      </c>
      <c r="AE27" s="15">
        <f t="shared" si="23"/>
        <v>20250</v>
      </c>
      <c r="AF27" s="15">
        <f t="shared" si="23"/>
        <v>21000</v>
      </c>
      <c r="AG27" s="15">
        <f t="shared" si="23"/>
        <v>21750</v>
      </c>
      <c r="AH27" s="15">
        <f t="shared" si="23"/>
        <v>22500</v>
      </c>
      <c r="AI27" s="15">
        <f t="shared" si="23"/>
        <v>23250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7"/>
    </row>
    <row r="28" spans="2:65" x14ac:dyDescent="0.3">
      <c r="B28" s="28" t="s">
        <v>169</v>
      </c>
      <c r="C28" s="1" t="s">
        <v>177</v>
      </c>
      <c r="D28" s="42">
        <v>100</v>
      </c>
      <c r="E28" s="15">
        <v>750</v>
      </c>
      <c r="F28" s="15">
        <f t="shared" ref="F28:AI28" si="24">E28+$E$28</f>
        <v>1500</v>
      </c>
      <c r="G28" s="15">
        <f t="shared" si="24"/>
        <v>2250</v>
      </c>
      <c r="H28" s="15">
        <f t="shared" si="24"/>
        <v>3000</v>
      </c>
      <c r="I28" s="15">
        <f t="shared" si="24"/>
        <v>3750</v>
      </c>
      <c r="J28" s="15">
        <f t="shared" si="24"/>
        <v>4500</v>
      </c>
      <c r="K28" s="15">
        <f t="shared" si="24"/>
        <v>5250</v>
      </c>
      <c r="L28" s="15">
        <f t="shared" si="24"/>
        <v>6000</v>
      </c>
      <c r="M28" s="15">
        <f t="shared" si="24"/>
        <v>6750</v>
      </c>
      <c r="N28" s="15">
        <f t="shared" si="24"/>
        <v>7500</v>
      </c>
      <c r="O28" s="15">
        <f t="shared" si="24"/>
        <v>8250</v>
      </c>
      <c r="P28" s="15">
        <f t="shared" si="24"/>
        <v>9000</v>
      </c>
      <c r="Q28" s="15">
        <f t="shared" si="24"/>
        <v>9750</v>
      </c>
      <c r="R28" s="15">
        <f t="shared" si="24"/>
        <v>10500</v>
      </c>
      <c r="S28" s="15">
        <f t="shared" si="24"/>
        <v>11250</v>
      </c>
      <c r="T28" s="15">
        <f t="shared" si="24"/>
        <v>12000</v>
      </c>
      <c r="U28" s="15">
        <f t="shared" si="24"/>
        <v>12750</v>
      </c>
      <c r="V28" s="15">
        <f t="shared" si="24"/>
        <v>13500</v>
      </c>
      <c r="W28" s="15">
        <f t="shared" si="24"/>
        <v>14250</v>
      </c>
      <c r="X28" s="15">
        <f t="shared" si="24"/>
        <v>15000</v>
      </c>
      <c r="Y28" s="15">
        <f t="shared" si="24"/>
        <v>15750</v>
      </c>
      <c r="Z28" s="15">
        <f t="shared" si="24"/>
        <v>16500</v>
      </c>
      <c r="AA28" s="15">
        <f t="shared" si="24"/>
        <v>17250</v>
      </c>
      <c r="AB28" s="15">
        <f t="shared" si="24"/>
        <v>18000</v>
      </c>
      <c r="AC28" s="15">
        <f t="shared" si="24"/>
        <v>18750</v>
      </c>
      <c r="AD28" s="15">
        <f t="shared" si="24"/>
        <v>19500</v>
      </c>
      <c r="AE28" s="15">
        <f t="shared" si="24"/>
        <v>20250</v>
      </c>
      <c r="AF28" s="15">
        <f t="shared" si="24"/>
        <v>21000</v>
      </c>
      <c r="AG28" s="15">
        <f t="shared" si="24"/>
        <v>21750</v>
      </c>
      <c r="AH28" s="15">
        <f t="shared" si="24"/>
        <v>22500</v>
      </c>
      <c r="AI28" s="15">
        <f t="shared" si="24"/>
        <v>23250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7"/>
    </row>
    <row r="29" spans="2:65" x14ac:dyDescent="0.3">
      <c r="B29" s="28" t="s">
        <v>170</v>
      </c>
      <c r="C29" s="1" t="s">
        <v>172</v>
      </c>
      <c r="D29" s="42">
        <v>60</v>
      </c>
      <c r="E29" s="15">
        <v>750</v>
      </c>
      <c r="F29" s="15">
        <f t="shared" ref="F29:AN29" si="25">E29+$E$29</f>
        <v>1500</v>
      </c>
      <c r="G29" s="15">
        <f t="shared" si="25"/>
        <v>2250</v>
      </c>
      <c r="H29" s="15">
        <f t="shared" si="25"/>
        <v>3000</v>
      </c>
      <c r="I29" s="15">
        <f t="shared" si="25"/>
        <v>3750</v>
      </c>
      <c r="J29" s="15">
        <f t="shared" si="25"/>
        <v>4500</v>
      </c>
      <c r="K29" s="15">
        <f t="shared" si="25"/>
        <v>5250</v>
      </c>
      <c r="L29" s="15">
        <f t="shared" si="25"/>
        <v>6000</v>
      </c>
      <c r="M29" s="15">
        <f t="shared" si="25"/>
        <v>6750</v>
      </c>
      <c r="N29" s="15">
        <f t="shared" si="25"/>
        <v>7500</v>
      </c>
      <c r="O29" s="15">
        <f t="shared" si="25"/>
        <v>8250</v>
      </c>
      <c r="P29" s="15">
        <f t="shared" si="25"/>
        <v>9000</v>
      </c>
      <c r="Q29" s="15">
        <f t="shared" si="25"/>
        <v>9750</v>
      </c>
      <c r="R29" s="15">
        <f t="shared" si="25"/>
        <v>10500</v>
      </c>
      <c r="S29" s="15">
        <f t="shared" si="25"/>
        <v>11250</v>
      </c>
      <c r="T29" s="15">
        <f t="shared" si="25"/>
        <v>12000</v>
      </c>
      <c r="U29" s="15">
        <f t="shared" si="25"/>
        <v>12750</v>
      </c>
      <c r="V29" s="15">
        <f t="shared" si="25"/>
        <v>13500</v>
      </c>
      <c r="W29" s="15">
        <f t="shared" si="25"/>
        <v>14250</v>
      </c>
      <c r="X29" s="15">
        <f t="shared" si="25"/>
        <v>15000</v>
      </c>
      <c r="Y29" s="15">
        <f t="shared" si="25"/>
        <v>15750</v>
      </c>
      <c r="Z29" s="15">
        <f t="shared" si="25"/>
        <v>16500</v>
      </c>
      <c r="AA29" s="15">
        <f t="shared" si="25"/>
        <v>17250</v>
      </c>
      <c r="AB29" s="15">
        <f t="shared" si="25"/>
        <v>18000</v>
      </c>
      <c r="AC29" s="15">
        <f t="shared" si="25"/>
        <v>18750</v>
      </c>
      <c r="AD29" s="15">
        <f t="shared" si="25"/>
        <v>19500</v>
      </c>
      <c r="AE29" s="15">
        <f t="shared" si="25"/>
        <v>20250</v>
      </c>
      <c r="AF29" s="15">
        <f t="shared" si="25"/>
        <v>21000</v>
      </c>
      <c r="AG29" s="15">
        <f t="shared" si="25"/>
        <v>21750</v>
      </c>
      <c r="AH29" s="15">
        <f t="shared" si="25"/>
        <v>22500</v>
      </c>
      <c r="AI29" s="15">
        <f t="shared" si="25"/>
        <v>23250</v>
      </c>
      <c r="AJ29" s="15">
        <f t="shared" si="25"/>
        <v>24000</v>
      </c>
      <c r="AK29" s="15">
        <f t="shared" si="25"/>
        <v>24750</v>
      </c>
      <c r="AL29" s="15">
        <f t="shared" si="25"/>
        <v>25500</v>
      </c>
      <c r="AM29" s="15">
        <f t="shared" si="25"/>
        <v>26250</v>
      </c>
      <c r="AN29" s="15">
        <f t="shared" si="25"/>
        <v>27000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7"/>
    </row>
    <row r="30" spans="2:65" x14ac:dyDescent="0.3">
      <c r="B30" s="28" t="s">
        <v>170</v>
      </c>
      <c r="C30" s="1" t="s">
        <v>174</v>
      </c>
      <c r="D30" s="42">
        <v>100</v>
      </c>
      <c r="E30" s="15">
        <v>750</v>
      </c>
      <c r="F30" s="15">
        <f t="shared" ref="F30:AN30" si="26">E30+$E$30</f>
        <v>1500</v>
      </c>
      <c r="G30" s="15">
        <f t="shared" si="26"/>
        <v>2250</v>
      </c>
      <c r="H30" s="15">
        <f t="shared" si="26"/>
        <v>3000</v>
      </c>
      <c r="I30" s="15">
        <f t="shared" si="26"/>
        <v>3750</v>
      </c>
      <c r="J30" s="15">
        <f t="shared" si="26"/>
        <v>4500</v>
      </c>
      <c r="K30" s="15">
        <f t="shared" si="26"/>
        <v>5250</v>
      </c>
      <c r="L30" s="15">
        <f t="shared" si="26"/>
        <v>6000</v>
      </c>
      <c r="M30" s="15">
        <f t="shared" si="26"/>
        <v>6750</v>
      </c>
      <c r="N30" s="15">
        <f t="shared" si="26"/>
        <v>7500</v>
      </c>
      <c r="O30" s="15">
        <f t="shared" si="26"/>
        <v>8250</v>
      </c>
      <c r="P30" s="15">
        <f t="shared" si="26"/>
        <v>9000</v>
      </c>
      <c r="Q30" s="15">
        <f t="shared" si="26"/>
        <v>9750</v>
      </c>
      <c r="R30" s="15">
        <f t="shared" si="26"/>
        <v>10500</v>
      </c>
      <c r="S30" s="15">
        <f t="shared" si="26"/>
        <v>11250</v>
      </c>
      <c r="T30" s="15">
        <f t="shared" si="26"/>
        <v>12000</v>
      </c>
      <c r="U30" s="15">
        <f t="shared" si="26"/>
        <v>12750</v>
      </c>
      <c r="V30" s="15">
        <f t="shared" si="26"/>
        <v>13500</v>
      </c>
      <c r="W30" s="15">
        <f t="shared" si="26"/>
        <v>14250</v>
      </c>
      <c r="X30" s="15">
        <f t="shared" si="26"/>
        <v>15000</v>
      </c>
      <c r="Y30" s="15">
        <f t="shared" si="26"/>
        <v>15750</v>
      </c>
      <c r="Z30" s="15">
        <f t="shared" si="26"/>
        <v>16500</v>
      </c>
      <c r="AA30" s="15">
        <f t="shared" si="26"/>
        <v>17250</v>
      </c>
      <c r="AB30" s="15">
        <f t="shared" si="26"/>
        <v>18000</v>
      </c>
      <c r="AC30" s="15">
        <f t="shared" si="26"/>
        <v>18750</v>
      </c>
      <c r="AD30" s="15">
        <f t="shared" si="26"/>
        <v>19500</v>
      </c>
      <c r="AE30" s="15">
        <f t="shared" si="26"/>
        <v>20250</v>
      </c>
      <c r="AF30" s="15">
        <f t="shared" si="26"/>
        <v>21000</v>
      </c>
      <c r="AG30" s="15">
        <f t="shared" si="26"/>
        <v>21750</v>
      </c>
      <c r="AH30" s="15">
        <f t="shared" si="26"/>
        <v>22500</v>
      </c>
      <c r="AI30" s="15">
        <f t="shared" si="26"/>
        <v>23250</v>
      </c>
      <c r="AJ30" s="15">
        <f t="shared" si="26"/>
        <v>24000</v>
      </c>
      <c r="AK30" s="15">
        <f t="shared" si="26"/>
        <v>24750</v>
      </c>
      <c r="AL30" s="15">
        <f t="shared" si="26"/>
        <v>25500</v>
      </c>
      <c r="AM30" s="15">
        <f t="shared" si="26"/>
        <v>26250</v>
      </c>
      <c r="AN30" s="15">
        <f t="shared" si="26"/>
        <v>27000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7"/>
    </row>
    <row r="31" spans="2:65" x14ac:dyDescent="0.3">
      <c r="B31" s="28" t="s">
        <v>170</v>
      </c>
      <c r="C31" s="1" t="s">
        <v>175</v>
      </c>
      <c r="D31" s="42">
        <v>100</v>
      </c>
      <c r="E31" s="15">
        <v>800</v>
      </c>
      <c r="F31" s="15">
        <f t="shared" ref="F31:AN31" si="27">E31+$E$31</f>
        <v>1600</v>
      </c>
      <c r="G31" s="15">
        <f t="shared" si="27"/>
        <v>2400</v>
      </c>
      <c r="H31" s="15">
        <f t="shared" si="27"/>
        <v>3200</v>
      </c>
      <c r="I31" s="15">
        <f t="shared" si="27"/>
        <v>4000</v>
      </c>
      <c r="J31" s="15">
        <f t="shared" si="27"/>
        <v>4800</v>
      </c>
      <c r="K31" s="15">
        <f t="shared" si="27"/>
        <v>5600</v>
      </c>
      <c r="L31" s="15">
        <f t="shared" si="27"/>
        <v>6400</v>
      </c>
      <c r="M31" s="15">
        <f t="shared" si="27"/>
        <v>7200</v>
      </c>
      <c r="N31" s="15">
        <f t="shared" si="27"/>
        <v>8000</v>
      </c>
      <c r="O31" s="15">
        <f t="shared" si="27"/>
        <v>8800</v>
      </c>
      <c r="P31" s="15">
        <f t="shared" si="27"/>
        <v>9600</v>
      </c>
      <c r="Q31" s="15">
        <f t="shared" si="27"/>
        <v>10400</v>
      </c>
      <c r="R31" s="15">
        <f t="shared" si="27"/>
        <v>11200</v>
      </c>
      <c r="S31" s="15">
        <f t="shared" si="27"/>
        <v>12000</v>
      </c>
      <c r="T31" s="15">
        <f t="shared" si="27"/>
        <v>12800</v>
      </c>
      <c r="U31" s="15">
        <f t="shared" si="27"/>
        <v>13600</v>
      </c>
      <c r="V31" s="15">
        <f t="shared" si="27"/>
        <v>14400</v>
      </c>
      <c r="W31" s="15">
        <f t="shared" si="27"/>
        <v>15200</v>
      </c>
      <c r="X31" s="15">
        <f t="shared" si="27"/>
        <v>16000</v>
      </c>
      <c r="Y31" s="15">
        <f t="shared" si="27"/>
        <v>16800</v>
      </c>
      <c r="Z31" s="15">
        <f t="shared" si="27"/>
        <v>17600</v>
      </c>
      <c r="AA31" s="15">
        <f t="shared" si="27"/>
        <v>18400</v>
      </c>
      <c r="AB31" s="15">
        <f t="shared" si="27"/>
        <v>19200</v>
      </c>
      <c r="AC31" s="15">
        <f t="shared" si="27"/>
        <v>20000</v>
      </c>
      <c r="AD31" s="15">
        <f t="shared" si="27"/>
        <v>20800</v>
      </c>
      <c r="AE31" s="15">
        <f t="shared" si="27"/>
        <v>21600</v>
      </c>
      <c r="AF31" s="15">
        <f t="shared" si="27"/>
        <v>22400</v>
      </c>
      <c r="AG31" s="15">
        <f t="shared" si="27"/>
        <v>23200</v>
      </c>
      <c r="AH31" s="15">
        <f t="shared" si="27"/>
        <v>24000</v>
      </c>
      <c r="AI31" s="15">
        <f t="shared" si="27"/>
        <v>24800</v>
      </c>
      <c r="AJ31" s="15">
        <f t="shared" si="27"/>
        <v>25600</v>
      </c>
      <c r="AK31" s="15">
        <f t="shared" si="27"/>
        <v>26400</v>
      </c>
      <c r="AL31" s="15">
        <f t="shared" si="27"/>
        <v>27200</v>
      </c>
      <c r="AM31" s="15">
        <f t="shared" si="27"/>
        <v>28000</v>
      </c>
      <c r="AN31" s="15">
        <f t="shared" si="27"/>
        <v>28800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7"/>
    </row>
    <row r="32" spans="2:65" x14ac:dyDescent="0.3">
      <c r="B32" s="28" t="s">
        <v>170</v>
      </c>
      <c r="C32" s="1" t="s">
        <v>176</v>
      </c>
      <c r="D32" s="42">
        <v>100</v>
      </c>
      <c r="E32" s="15">
        <v>1000</v>
      </c>
      <c r="F32" s="15">
        <f t="shared" ref="F32:AN32" si="28">E32+$E$32</f>
        <v>2000</v>
      </c>
      <c r="G32" s="15">
        <f t="shared" si="28"/>
        <v>3000</v>
      </c>
      <c r="H32" s="15">
        <f t="shared" si="28"/>
        <v>4000</v>
      </c>
      <c r="I32" s="15">
        <f t="shared" si="28"/>
        <v>5000</v>
      </c>
      <c r="J32" s="15">
        <f t="shared" si="28"/>
        <v>6000</v>
      </c>
      <c r="K32" s="15">
        <f t="shared" si="28"/>
        <v>7000</v>
      </c>
      <c r="L32" s="15">
        <f t="shared" si="28"/>
        <v>8000</v>
      </c>
      <c r="M32" s="15">
        <f t="shared" si="28"/>
        <v>9000</v>
      </c>
      <c r="N32" s="15">
        <f t="shared" si="28"/>
        <v>10000</v>
      </c>
      <c r="O32" s="15">
        <f t="shared" si="28"/>
        <v>11000</v>
      </c>
      <c r="P32" s="15">
        <f t="shared" si="28"/>
        <v>12000</v>
      </c>
      <c r="Q32" s="15">
        <f t="shared" si="28"/>
        <v>13000</v>
      </c>
      <c r="R32" s="15">
        <f t="shared" si="28"/>
        <v>14000</v>
      </c>
      <c r="S32" s="15">
        <f t="shared" si="28"/>
        <v>15000</v>
      </c>
      <c r="T32" s="15">
        <f t="shared" si="28"/>
        <v>16000</v>
      </c>
      <c r="U32" s="15">
        <f t="shared" si="28"/>
        <v>17000</v>
      </c>
      <c r="V32" s="15">
        <f t="shared" si="28"/>
        <v>18000</v>
      </c>
      <c r="W32" s="15">
        <f t="shared" si="28"/>
        <v>19000</v>
      </c>
      <c r="X32" s="15">
        <f t="shared" si="28"/>
        <v>20000</v>
      </c>
      <c r="Y32" s="15">
        <f t="shared" si="28"/>
        <v>21000</v>
      </c>
      <c r="Z32" s="15">
        <f t="shared" si="28"/>
        <v>22000</v>
      </c>
      <c r="AA32" s="15">
        <f t="shared" si="28"/>
        <v>23000</v>
      </c>
      <c r="AB32" s="15">
        <f t="shared" si="28"/>
        <v>24000</v>
      </c>
      <c r="AC32" s="15">
        <f t="shared" si="28"/>
        <v>25000</v>
      </c>
      <c r="AD32" s="15">
        <f t="shared" si="28"/>
        <v>26000</v>
      </c>
      <c r="AE32" s="15">
        <f t="shared" si="28"/>
        <v>27000</v>
      </c>
      <c r="AF32" s="15">
        <f t="shared" si="28"/>
        <v>28000</v>
      </c>
      <c r="AG32" s="15">
        <f t="shared" si="28"/>
        <v>29000</v>
      </c>
      <c r="AH32" s="15">
        <f t="shared" si="28"/>
        <v>30000</v>
      </c>
      <c r="AI32" s="15">
        <f t="shared" si="28"/>
        <v>31000</v>
      </c>
      <c r="AJ32" s="15">
        <f t="shared" si="28"/>
        <v>32000</v>
      </c>
      <c r="AK32" s="15">
        <f t="shared" si="28"/>
        <v>33000</v>
      </c>
      <c r="AL32" s="15">
        <f t="shared" si="28"/>
        <v>34000</v>
      </c>
      <c r="AM32" s="15">
        <f t="shared" si="28"/>
        <v>35000</v>
      </c>
      <c r="AN32" s="15">
        <f t="shared" si="28"/>
        <v>36000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7"/>
    </row>
    <row r="33" spans="2:405" x14ac:dyDescent="0.3">
      <c r="B33" s="28" t="s">
        <v>170</v>
      </c>
      <c r="C33" s="1" t="s">
        <v>177</v>
      </c>
      <c r="D33" s="42">
        <v>100</v>
      </c>
      <c r="E33" s="15">
        <v>1000</v>
      </c>
      <c r="F33" s="15">
        <f t="shared" ref="F33:AN33" si="29">E33+$E$33</f>
        <v>2000</v>
      </c>
      <c r="G33" s="15">
        <f t="shared" si="29"/>
        <v>3000</v>
      </c>
      <c r="H33" s="15">
        <f t="shared" si="29"/>
        <v>4000</v>
      </c>
      <c r="I33" s="15">
        <f t="shared" si="29"/>
        <v>5000</v>
      </c>
      <c r="J33" s="15">
        <f t="shared" si="29"/>
        <v>6000</v>
      </c>
      <c r="K33" s="15">
        <f t="shared" si="29"/>
        <v>7000</v>
      </c>
      <c r="L33" s="15">
        <f t="shared" si="29"/>
        <v>8000</v>
      </c>
      <c r="M33" s="15">
        <f t="shared" si="29"/>
        <v>9000</v>
      </c>
      <c r="N33" s="15">
        <f t="shared" si="29"/>
        <v>10000</v>
      </c>
      <c r="O33" s="15">
        <f t="shared" si="29"/>
        <v>11000</v>
      </c>
      <c r="P33" s="15">
        <f t="shared" si="29"/>
        <v>12000</v>
      </c>
      <c r="Q33" s="15">
        <f t="shared" si="29"/>
        <v>13000</v>
      </c>
      <c r="R33" s="15">
        <f t="shared" si="29"/>
        <v>14000</v>
      </c>
      <c r="S33" s="15">
        <f t="shared" si="29"/>
        <v>15000</v>
      </c>
      <c r="T33" s="15">
        <f t="shared" si="29"/>
        <v>16000</v>
      </c>
      <c r="U33" s="15">
        <f t="shared" si="29"/>
        <v>17000</v>
      </c>
      <c r="V33" s="15">
        <f t="shared" si="29"/>
        <v>18000</v>
      </c>
      <c r="W33" s="15">
        <f t="shared" si="29"/>
        <v>19000</v>
      </c>
      <c r="X33" s="15">
        <f t="shared" si="29"/>
        <v>20000</v>
      </c>
      <c r="Y33" s="15">
        <f t="shared" si="29"/>
        <v>21000</v>
      </c>
      <c r="Z33" s="15">
        <f t="shared" si="29"/>
        <v>22000</v>
      </c>
      <c r="AA33" s="15">
        <f t="shared" si="29"/>
        <v>23000</v>
      </c>
      <c r="AB33" s="15">
        <f t="shared" si="29"/>
        <v>24000</v>
      </c>
      <c r="AC33" s="15">
        <f t="shared" si="29"/>
        <v>25000</v>
      </c>
      <c r="AD33" s="15">
        <f t="shared" si="29"/>
        <v>26000</v>
      </c>
      <c r="AE33" s="15">
        <f t="shared" si="29"/>
        <v>27000</v>
      </c>
      <c r="AF33" s="15">
        <f t="shared" si="29"/>
        <v>28000</v>
      </c>
      <c r="AG33" s="15">
        <f t="shared" si="29"/>
        <v>29000</v>
      </c>
      <c r="AH33" s="15">
        <f t="shared" si="29"/>
        <v>30000</v>
      </c>
      <c r="AI33" s="15">
        <f t="shared" si="29"/>
        <v>31000</v>
      </c>
      <c r="AJ33" s="15">
        <f t="shared" si="29"/>
        <v>32000</v>
      </c>
      <c r="AK33" s="15">
        <f t="shared" si="29"/>
        <v>33000</v>
      </c>
      <c r="AL33" s="15">
        <f t="shared" si="29"/>
        <v>34000</v>
      </c>
      <c r="AM33" s="15">
        <f t="shared" si="29"/>
        <v>35000</v>
      </c>
      <c r="AN33" s="15">
        <f t="shared" si="29"/>
        <v>36000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7"/>
    </row>
    <row r="34" spans="2:405" x14ac:dyDescent="0.3">
      <c r="B34" s="28" t="s">
        <v>171</v>
      </c>
      <c r="C34" s="1" t="s">
        <v>172</v>
      </c>
      <c r="D34" s="42">
        <v>60</v>
      </c>
      <c r="E34" s="15">
        <v>3000</v>
      </c>
      <c r="F34" s="15">
        <f t="shared" ref="F34:AS34" si="30">E34+$E$34</f>
        <v>6000</v>
      </c>
      <c r="G34" s="15">
        <f t="shared" si="30"/>
        <v>9000</v>
      </c>
      <c r="H34" s="15">
        <f t="shared" si="30"/>
        <v>12000</v>
      </c>
      <c r="I34" s="15">
        <f t="shared" si="30"/>
        <v>15000</v>
      </c>
      <c r="J34" s="15">
        <f t="shared" si="30"/>
        <v>18000</v>
      </c>
      <c r="K34" s="15">
        <f t="shared" si="30"/>
        <v>21000</v>
      </c>
      <c r="L34" s="15">
        <f t="shared" si="30"/>
        <v>24000</v>
      </c>
      <c r="M34" s="15">
        <f t="shared" si="30"/>
        <v>27000</v>
      </c>
      <c r="N34" s="15">
        <f t="shared" si="30"/>
        <v>30000</v>
      </c>
      <c r="O34" s="15">
        <f t="shared" si="30"/>
        <v>33000</v>
      </c>
      <c r="P34" s="15">
        <f t="shared" si="30"/>
        <v>36000</v>
      </c>
      <c r="Q34" s="15">
        <f t="shared" si="30"/>
        <v>39000</v>
      </c>
      <c r="R34" s="15">
        <f t="shared" si="30"/>
        <v>42000</v>
      </c>
      <c r="S34" s="15">
        <f t="shared" si="30"/>
        <v>45000</v>
      </c>
      <c r="T34" s="15">
        <f t="shared" si="30"/>
        <v>48000</v>
      </c>
      <c r="U34" s="15">
        <f t="shared" si="30"/>
        <v>51000</v>
      </c>
      <c r="V34" s="15">
        <f t="shared" si="30"/>
        <v>54000</v>
      </c>
      <c r="W34" s="15">
        <f t="shared" si="30"/>
        <v>57000</v>
      </c>
      <c r="X34" s="15">
        <f t="shared" si="30"/>
        <v>60000</v>
      </c>
      <c r="Y34" s="15">
        <f t="shared" si="30"/>
        <v>63000</v>
      </c>
      <c r="Z34" s="15">
        <f t="shared" si="30"/>
        <v>66000</v>
      </c>
      <c r="AA34" s="15">
        <f t="shared" si="30"/>
        <v>69000</v>
      </c>
      <c r="AB34" s="15">
        <f t="shared" si="30"/>
        <v>72000</v>
      </c>
      <c r="AC34" s="15">
        <f t="shared" si="30"/>
        <v>75000</v>
      </c>
      <c r="AD34" s="15">
        <f t="shared" si="30"/>
        <v>78000</v>
      </c>
      <c r="AE34" s="15">
        <f t="shared" si="30"/>
        <v>81000</v>
      </c>
      <c r="AF34" s="15">
        <f t="shared" si="30"/>
        <v>84000</v>
      </c>
      <c r="AG34" s="15">
        <f t="shared" si="30"/>
        <v>87000</v>
      </c>
      <c r="AH34" s="15">
        <f t="shared" si="30"/>
        <v>90000</v>
      </c>
      <c r="AI34" s="15">
        <f t="shared" si="30"/>
        <v>93000</v>
      </c>
      <c r="AJ34" s="15">
        <f t="shared" si="30"/>
        <v>96000</v>
      </c>
      <c r="AK34" s="15">
        <f t="shared" si="30"/>
        <v>99000</v>
      </c>
      <c r="AL34" s="15">
        <f t="shared" si="30"/>
        <v>102000</v>
      </c>
      <c r="AM34" s="15">
        <f t="shared" si="30"/>
        <v>105000</v>
      </c>
      <c r="AN34" s="15">
        <f t="shared" si="30"/>
        <v>108000</v>
      </c>
      <c r="AO34" s="15">
        <f t="shared" si="30"/>
        <v>111000</v>
      </c>
      <c r="AP34" s="15">
        <f t="shared" si="30"/>
        <v>114000</v>
      </c>
      <c r="AQ34" s="15">
        <f t="shared" si="30"/>
        <v>117000</v>
      </c>
      <c r="AR34" s="15">
        <f t="shared" si="30"/>
        <v>120000</v>
      </c>
      <c r="AS34" s="15">
        <f t="shared" si="30"/>
        <v>123000</v>
      </c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7"/>
    </row>
    <row r="35" spans="2:405" x14ac:dyDescent="0.3">
      <c r="B35" s="28" t="s">
        <v>171</v>
      </c>
      <c r="C35" s="1" t="s">
        <v>174</v>
      </c>
      <c r="D35" s="42">
        <v>100</v>
      </c>
      <c r="E35" s="15">
        <v>3000</v>
      </c>
      <c r="F35" s="15">
        <f t="shared" ref="F35:AS35" si="31">E35+$E$35</f>
        <v>6000</v>
      </c>
      <c r="G35" s="15">
        <f t="shared" si="31"/>
        <v>9000</v>
      </c>
      <c r="H35" s="15">
        <f t="shared" si="31"/>
        <v>12000</v>
      </c>
      <c r="I35" s="15">
        <f t="shared" si="31"/>
        <v>15000</v>
      </c>
      <c r="J35" s="15">
        <f t="shared" si="31"/>
        <v>18000</v>
      </c>
      <c r="K35" s="15">
        <f t="shared" si="31"/>
        <v>21000</v>
      </c>
      <c r="L35" s="15">
        <f t="shared" si="31"/>
        <v>24000</v>
      </c>
      <c r="M35" s="15">
        <f t="shared" si="31"/>
        <v>27000</v>
      </c>
      <c r="N35" s="15">
        <f t="shared" si="31"/>
        <v>30000</v>
      </c>
      <c r="O35" s="15">
        <f t="shared" si="31"/>
        <v>33000</v>
      </c>
      <c r="P35" s="15">
        <f t="shared" si="31"/>
        <v>36000</v>
      </c>
      <c r="Q35" s="15">
        <f t="shared" si="31"/>
        <v>39000</v>
      </c>
      <c r="R35" s="15">
        <f t="shared" si="31"/>
        <v>42000</v>
      </c>
      <c r="S35" s="15">
        <f t="shared" si="31"/>
        <v>45000</v>
      </c>
      <c r="T35" s="15">
        <f t="shared" si="31"/>
        <v>48000</v>
      </c>
      <c r="U35" s="15">
        <f t="shared" si="31"/>
        <v>51000</v>
      </c>
      <c r="V35" s="15">
        <f t="shared" si="31"/>
        <v>54000</v>
      </c>
      <c r="W35" s="15">
        <f t="shared" si="31"/>
        <v>57000</v>
      </c>
      <c r="X35" s="15">
        <f t="shared" si="31"/>
        <v>60000</v>
      </c>
      <c r="Y35" s="15">
        <f t="shared" si="31"/>
        <v>63000</v>
      </c>
      <c r="Z35" s="15">
        <f t="shared" si="31"/>
        <v>66000</v>
      </c>
      <c r="AA35" s="15">
        <f t="shared" si="31"/>
        <v>69000</v>
      </c>
      <c r="AB35" s="15">
        <f t="shared" si="31"/>
        <v>72000</v>
      </c>
      <c r="AC35" s="15">
        <f t="shared" si="31"/>
        <v>75000</v>
      </c>
      <c r="AD35" s="15">
        <f t="shared" si="31"/>
        <v>78000</v>
      </c>
      <c r="AE35" s="15">
        <f t="shared" si="31"/>
        <v>81000</v>
      </c>
      <c r="AF35" s="15">
        <f t="shared" si="31"/>
        <v>84000</v>
      </c>
      <c r="AG35" s="15">
        <f t="shared" si="31"/>
        <v>87000</v>
      </c>
      <c r="AH35" s="15">
        <f t="shared" si="31"/>
        <v>90000</v>
      </c>
      <c r="AI35" s="15">
        <f t="shared" si="31"/>
        <v>93000</v>
      </c>
      <c r="AJ35" s="15">
        <f t="shared" si="31"/>
        <v>96000</v>
      </c>
      <c r="AK35" s="15">
        <f t="shared" si="31"/>
        <v>99000</v>
      </c>
      <c r="AL35" s="15">
        <f t="shared" si="31"/>
        <v>102000</v>
      </c>
      <c r="AM35" s="15">
        <f t="shared" si="31"/>
        <v>105000</v>
      </c>
      <c r="AN35" s="15">
        <f t="shared" si="31"/>
        <v>108000</v>
      </c>
      <c r="AO35" s="15">
        <f t="shared" si="31"/>
        <v>111000</v>
      </c>
      <c r="AP35" s="15">
        <f t="shared" si="31"/>
        <v>114000</v>
      </c>
      <c r="AQ35" s="15">
        <f t="shared" si="31"/>
        <v>117000</v>
      </c>
      <c r="AR35" s="15">
        <f t="shared" si="31"/>
        <v>120000</v>
      </c>
      <c r="AS35" s="15">
        <f t="shared" si="31"/>
        <v>123000</v>
      </c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7"/>
    </row>
    <row r="36" spans="2:405" x14ac:dyDescent="0.3">
      <c r="B36" s="28" t="s">
        <v>171</v>
      </c>
      <c r="C36" s="1" t="s">
        <v>175</v>
      </c>
      <c r="D36" s="42">
        <v>100</v>
      </c>
      <c r="E36" s="15">
        <v>3000</v>
      </c>
      <c r="F36" s="15">
        <f t="shared" ref="F36:AS36" si="32">E36+$E$36</f>
        <v>6000</v>
      </c>
      <c r="G36" s="15">
        <f t="shared" si="32"/>
        <v>9000</v>
      </c>
      <c r="H36" s="15">
        <f t="shared" si="32"/>
        <v>12000</v>
      </c>
      <c r="I36" s="15">
        <f t="shared" si="32"/>
        <v>15000</v>
      </c>
      <c r="J36" s="15">
        <f t="shared" si="32"/>
        <v>18000</v>
      </c>
      <c r="K36" s="15">
        <f t="shared" si="32"/>
        <v>21000</v>
      </c>
      <c r="L36" s="15">
        <f t="shared" si="32"/>
        <v>24000</v>
      </c>
      <c r="M36" s="15">
        <f t="shared" si="32"/>
        <v>27000</v>
      </c>
      <c r="N36" s="15">
        <f t="shared" si="32"/>
        <v>30000</v>
      </c>
      <c r="O36" s="15">
        <f t="shared" si="32"/>
        <v>33000</v>
      </c>
      <c r="P36" s="15">
        <f t="shared" si="32"/>
        <v>36000</v>
      </c>
      <c r="Q36" s="15">
        <f t="shared" si="32"/>
        <v>39000</v>
      </c>
      <c r="R36" s="15">
        <f t="shared" si="32"/>
        <v>42000</v>
      </c>
      <c r="S36" s="15">
        <f t="shared" si="32"/>
        <v>45000</v>
      </c>
      <c r="T36" s="15">
        <f t="shared" si="32"/>
        <v>48000</v>
      </c>
      <c r="U36" s="15">
        <f t="shared" si="32"/>
        <v>51000</v>
      </c>
      <c r="V36" s="15">
        <f t="shared" si="32"/>
        <v>54000</v>
      </c>
      <c r="W36" s="15">
        <f t="shared" si="32"/>
        <v>57000</v>
      </c>
      <c r="X36" s="15">
        <f t="shared" si="32"/>
        <v>60000</v>
      </c>
      <c r="Y36" s="15">
        <f t="shared" si="32"/>
        <v>63000</v>
      </c>
      <c r="Z36" s="15">
        <f t="shared" si="32"/>
        <v>66000</v>
      </c>
      <c r="AA36" s="15">
        <f t="shared" si="32"/>
        <v>69000</v>
      </c>
      <c r="AB36" s="15">
        <f t="shared" si="32"/>
        <v>72000</v>
      </c>
      <c r="AC36" s="15">
        <f t="shared" si="32"/>
        <v>75000</v>
      </c>
      <c r="AD36" s="15">
        <f t="shared" si="32"/>
        <v>78000</v>
      </c>
      <c r="AE36" s="15">
        <f t="shared" si="32"/>
        <v>81000</v>
      </c>
      <c r="AF36" s="15">
        <f t="shared" si="32"/>
        <v>84000</v>
      </c>
      <c r="AG36" s="15">
        <f t="shared" si="32"/>
        <v>87000</v>
      </c>
      <c r="AH36" s="15">
        <f t="shared" si="32"/>
        <v>90000</v>
      </c>
      <c r="AI36" s="15">
        <f t="shared" si="32"/>
        <v>93000</v>
      </c>
      <c r="AJ36" s="15">
        <f t="shared" si="32"/>
        <v>96000</v>
      </c>
      <c r="AK36" s="15">
        <f t="shared" si="32"/>
        <v>99000</v>
      </c>
      <c r="AL36" s="15">
        <f t="shared" si="32"/>
        <v>102000</v>
      </c>
      <c r="AM36" s="15">
        <f t="shared" si="32"/>
        <v>105000</v>
      </c>
      <c r="AN36" s="15">
        <f t="shared" si="32"/>
        <v>108000</v>
      </c>
      <c r="AO36" s="15">
        <f t="shared" si="32"/>
        <v>111000</v>
      </c>
      <c r="AP36" s="15">
        <f t="shared" si="32"/>
        <v>114000</v>
      </c>
      <c r="AQ36" s="15">
        <f t="shared" si="32"/>
        <v>117000</v>
      </c>
      <c r="AR36" s="15">
        <f t="shared" si="32"/>
        <v>120000</v>
      </c>
      <c r="AS36" s="15">
        <f t="shared" si="32"/>
        <v>123000</v>
      </c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7"/>
    </row>
    <row r="37" spans="2:405" x14ac:dyDescent="0.3">
      <c r="B37" s="28" t="s">
        <v>171</v>
      </c>
      <c r="C37" s="1" t="s">
        <v>176</v>
      </c>
      <c r="D37" s="42">
        <v>100</v>
      </c>
      <c r="E37" s="15">
        <v>3000</v>
      </c>
      <c r="F37" s="15">
        <f t="shared" ref="F37:AS37" si="33">E37+$E$37</f>
        <v>6000</v>
      </c>
      <c r="G37" s="15">
        <f t="shared" si="33"/>
        <v>9000</v>
      </c>
      <c r="H37" s="15">
        <f t="shared" si="33"/>
        <v>12000</v>
      </c>
      <c r="I37" s="15">
        <f t="shared" si="33"/>
        <v>15000</v>
      </c>
      <c r="J37" s="15">
        <f t="shared" si="33"/>
        <v>18000</v>
      </c>
      <c r="K37" s="15">
        <f t="shared" si="33"/>
        <v>21000</v>
      </c>
      <c r="L37" s="15">
        <f t="shared" si="33"/>
        <v>24000</v>
      </c>
      <c r="M37" s="15">
        <f t="shared" si="33"/>
        <v>27000</v>
      </c>
      <c r="N37" s="15">
        <f t="shared" si="33"/>
        <v>30000</v>
      </c>
      <c r="O37" s="15">
        <f t="shared" si="33"/>
        <v>33000</v>
      </c>
      <c r="P37" s="15">
        <f t="shared" si="33"/>
        <v>36000</v>
      </c>
      <c r="Q37" s="15">
        <f t="shared" si="33"/>
        <v>39000</v>
      </c>
      <c r="R37" s="15">
        <f t="shared" si="33"/>
        <v>42000</v>
      </c>
      <c r="S37" s="15">
        <f t="shared" si="33"/>
        <v>45000</v>
      </c>
      <c r="T37" s="15">
        <f t="shared" si="33"/>
        <v>48000</v>
      </c>
      <c r="U37" s="15">
        <f t="shared" si="33"/>
        <v>51000</v>
      </c>
      <c r="V37" s="15">
        <f t="shared" si="33"/>
        <v>54000</v>
      </c>
      <c r="W37" s="15">
        <f t="shared" si="33"/>
        <v>57000</v>
      </c>
      <c r="X37" s="15">
        <f t="shared" si="33"/>
        <v>60000</v>
      </c>
      <c r="Y37" s="15">
        <f t="shared" si="33"/>
        <v>63000</v>
      </c>
      <c r="Z37" s="15">
        <f t="shared" si="33"/>
        <v>66000</v>
      </c>
      <c r="AA37" s="15">
        <f t="shared" si="33"/>
        <v>69000</v>
      </c>
      <c r="AB37" s="15">
        <f t="shared" si="33"/>
        <v>72000</v>
      </c>
      <c r="AC37" s="15">
        <f t="shared" si="33"/>
        <v>75000</v>
      </c>
      <c r="AD37" s="15">
        <f t="shared" si="33"/>
        <v>78000</v>
      </c>
      <c r="AE37" s="15">
        <f t="shared" si="33"/>
        <v>81000</v>
      </c>
      <c r="AF37" s="15">
        <f t="shared" si="33"/>
        <v>84000</v>
      </c>
      <c r="AG37" s="15">
        <f t="shared" si="33"/>
        <v>87000</v>
      </c>
      <c r="AH37" s="15">
        <f t="shared" si="33"/>
        <v>90000</v>
      </c>
      <c r="AI37" s="15">
        <f t="shared" si="33"/>
        <v>93000</v>
      </c>
      <c r="AJ37" s="15">
        <f t="shared" si="33"/>
        <v>96000</v>
      </c>
      <c r="AK37" s="15">
        <f t="shared" si="33"/>
        <v>99000</v>
      </c>
      <c r="AL37" s="15">
        <f t="shared" si="33"/>
        <v>102000</v>
      </c>
      <c r="AM37" s="15">
        <f t="shared" si="33"/>
        <v>105000</v>
      </c>
      <c r="AN37" s="15">
        <f t="shared" si="33"/>
        <v>108000</v>
      </c>
      <c r="AO37" s="15">
        <f t="shared" si="33"/>
        <v>111000</v>
      </c>
      <c r="AP37" s="15">
        <f t="shared" si="33"/>
        <v>114000</v>
      </c>
      <c r="AQ37" s="15">
        <f t="shared" si="33"/>
        <v>117000</v>
      </c>
      <c r="AR37" s="15">
        <f t="shared" si="33"/>
        <v>120000</v>
      </c>
      <c r="AS37" s="15">
        <f t="shared" si="33"/>
        <v>123000</v>
      </c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7"/>
    </row>
    <row r="38" spans="2:405" ht="17.25" thickBot="1" x14ac:dyDescent="0.35">
      <c r="B38" s="86" t="s">
        <v>171</v>
      </c>
      <c r="C38" s="62" t="s">
        <v>177</v>
      </c>
      <c r="D38" s="102">
        <v>100</v>
      </c>
      <c r="E38" s="103">
        <v>3750</v>
      </c>
      <c r="F38" s="103">
        <f t="shared" ref="F38:AS38" si="34">E38+$E$38</f>
        <v>7500</v>
      </c>
      <c r="G38" s="103">
        <f t="shared" si="34"/>
        <v>11250</v>
      </c>
      <c r="H38" s="103">
        <f t="shared" si="34"/>
        <v>15000</v>
      </c>
      <c r="I38" s="103">
        <f t="shared" si="34"/>
        <v>18750</v>
      </c>
      <c r="J38" s="103">
        <f t="shared" si="34"/>
        <v>22500</v>
      </c>
      <c r="K38" s="103">
        <f t="shared" si="34"/>
        <v>26250</v>
      </c>
      <c r="L38" s="103">
        <f t="shared" si="34"/>
        <v>30000</v>
      </c>
      <c r="M38" s="103">
        <f t="shared" si="34"/>
        <v>33750</v>
      </c>
      <c r="N38" s="103">
        <f t="shared" si="34"/>
        <v>37500</v>
      </c>
      <c r="O38" s="103">
        <f t="shared" si="34"/>
        <v>41250</v>
      </c>
      <c r="P38" s="103">
        <f t="shared" si="34"/>
        <v>45000</v>
      </c>
      <c r="Q38" s="103">
        <f t="shared" si="34"/>
        <v>48750</v>
      </c>
      <c r="R38" s="103">
        <f t="shared" si="34"/>
        <v>52500</v>
      </c>
      <c r="S38" s="103">
        <f t="shared" si="34"/>
        <v>56250</v>
      </c>
      <c r="T38" s="103">
        <f t="shared" si="34"/>
        <v>60000</v>
      </c>
      <c r="U38" s="103">
        <f t="shared" si="34"/>
        <v>63750</v>
      </c>
      <c r="V38" s="103">
        <f t="shared" si="34"/>
        <v>67500</v>
      </c>
      <c r="W38" s="103">
        <f t="shared" si="34"/>
        <v>71250</v>
      </c>
      <c r="X38" s="103">
        <f t="shared" si="34"/>
        <v>75000</v>
      </c>
      <c r="Y38" s="103">
        <f t="shared" si="34"/>
        <v>78750</v>
      </c>
      <c r="Z38" s="103">
        <f t="shared" si="34"/>
        <v>82500</v>
      </c>
      <c r="AA38" s="103">
        <f t="shared" si="34"/>
        <v>86250</v>
      </c>
      <c r="AB38" s="103">
        <f t="shared" si="34"/>
        <v>90000</v>
      </c>
      <c r="AC38" s="103">
        <f t="shared" si="34"/>
        <v>93750</v>
      </c>
      <c r="AD38" s="103">
        <f t="shared" si="34"/>
        <v>97500</v>
      </c>
      <c r="AE38" s="103">
        <f t="shared" si="34"/>
        <v>101250</v>
      </c>
      <c r="AF38" s="103">
        <f t="shared" si="34"/>
        <v>105000</v>
      </c>
      <c r="AG38" s="103">
        <f t="shared" si="34"/>
        <v>108750</v>
      </c>
      <c r="AH38" s="103">
        <f t="shared" si="34"/>
        <v>112500</v>
      </c>
      <c r="AI38" s="103">
        <f t="shared" si="34"/>
        <v>116250</v>
      </c>
      <c r="AJ38" s="103">
        <f t="shared" si="34"/>
        <v>120000</v>
      </c>
      <c r="AK38" s="103">
        <f t="shared" si="34"/>
        <v>123750</v>
      </c>
      <c r="AL38" s="103">
        <f t="shared" si="34"/>
        <v>127500</v>
      </c>
      <c r="AM38" s="103">
        <f t="shared" si="34"/>
        <v>131250</v>
      </c>
      <c r="AN38" s="103">
        <f t="shared" si="34"/>
        <v>135000</v>
      </c>
      <c r="AO38" s="103">
        <f t="shared" si="34"/>
        <v>138750</v>
      </c>
      <c r="AP38" s="103">
        <f t="shared" si="34"/>
        <v>142500</v>
      </c>
      <c r="AQ38" s="103">
        <f t="shared" si="34"/>
        <v>146250</v>
      </c>
      <c r="AR38" s="103">
        <f t="shared" si="34"/>
        <v>150000</v>
      </c>
      <c r="AS38" s="103">
        <f t="shared" si="34"/>
        <v>153750</v>
      </c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8"/>
    </row>
    <row r="39" spans="2:405" x14ac:dyDescent="0.3">
      <c r="B39" s="89" t="s">
        <v>531</v>
      </c>
      <c r="C39" s="72" t="s">
        <v>172</v>
      </c>
      <c r="D39" s="72">
        <v>1000</v>
      </c>
      <c r="E39" s="72">
        <v>10000</v>
      </c>
      <c r="F39" s="104">
        <f>E39+$E$39</f>
        <v>20000</v>
      </c>
      <c r="G39" s="104">
        <f t="shared" ref="G39:BC39" si="35">F39+$E$39</f>
        <v>30000</v>
      </c>
      <c r="H39" s="104">
        <f t="shared" si="35"/>
        <v>40000</v>
      </c>
      <c r="I39" s="104">
        <f t="shared" si="35"/>
        <v>50000</v>
      </c>
      <c r="J39" s="104">
        <f t="shared" si="35"/>
        <v>60000</v>
      </c>
      <c r="K39" s="104">
        <f t="shared" si="35"/>
        <v>70000</v>
      </c>
      <c r="L39" s="104">
        <f t="shared" si="35"/>
        <v>80000</v>
      </c>
      <c r="M39" s="104">
        <f t="shared" si="35"/>
        <v>90000</v>
      </c>
      <c r="N39" s="104">
        <f t="shared" si="35"/>
        <v>100000</v>
      </c>
      <c r="O39" s="104">
        <f t="shared" si="35"/>
        <v>110000</v>
      </c>
      <c r="P39" s="104">
        <f t="shared" si="35"/>
        <v>120000</v>
      </c>
      <c r="Q39" s="104">
        <f t="shared" si="35"/>
        <v>130000</v>
      </c>
      <c r="R39" s="104">
        <f t="shared" si="35"/>
        <v>140000</v>
      </c>
      <c r="S39" s="104">
        <f t="shared" si="35"/>
        <v>150000</v>
      </c>
      <c r="T39" s="104">
        <f t="shared" si="35"/>
        <v>160000</v>
      </c>
      <c r="U39" s="104">
        <f t="shared" si="35"/>
        <v>170000</v>
      </c>
      <c r="V39" s="104">
        <f t="shared" si="35"/>
        <v>180000</v>
      </c>
      <c r="W39" s="104">
        <f t="shared" si="35"/>
        <v>190000</v>
      </c>
      <c r="X39" s="104">
        <f t="shared" si="35"/>
        <v>200000</v>
      </c>
      <c r="Y39" s="104">
        <f t="shared" si="35"/>
        <v>210000</v>
      </c>
      <c r="Z39" s="104">
        <f t="shared" si="35"/>
        <v>220000</v>
      </c>
      <c r="AA39" s="104">
        <f t="shared" si="35"/>
        <v>230000</v>
      </c>
      <c r="AB39" s="104">
        <f t="shared" si="35"/>
        <v>240000</v>
      </c>
      <c r="AC39" s="104">
        <f t="shared" si="35"/>
        <v>250000</v>
      </c>
      <c r="AD39" s="104">
        <f t="shared" si="35"/>
        <v>260000</v>
      </c>
      <c r="AE39" s="104">
        <f t="shared" si="35"/>
        <v>270000</v>
      </c>
      <c r="AF39" s="104">
        <f t="shared" si="35"/>
        <v>280000</v>
      </c>
      <c r="AG39" s="104">
        <f t="shared" si="35"/>
        <v>290000</v>
      </c>
      <c r="AH39" s="104">
        <f t="shared" si="35"/>
        <v>300000</v>
      </c>
      <c r="AI39" s="104">
        <f t="shared" si="35"/>
        <v>310000</v>
      </c>
      <c r="AJ39" s="104">
        <f t="shared" si="35"/>
        <v>320000</v>
      </c>
      <c r="AK39" s="104">
        <f t="shared" si="35"/>
        <v>330000</v>
      </c>
      <c r="AL39" s="104">
        <f t="shared" si="35"/>
        <v>340000</v>
      </c>
      <c r="AM39" s="104">
        <f t="shared" si="35"/>
        <v>350000</v>
      </c>
      <c r="AN39" s="104">
        <f t="shared" si="35"/>
        <v>360000</v>
      </c>
      <c r="AO39" s="104">
        <f t="shared" si="35"/>
        <v>370000</v>
      </c>
      <c r="AP39" s="104">
        <f t="shared" si="35"/>
        <v>380000</v>
      </c>
      <c r="AQ39" s="104">
        <f t="shared" si="35"/>
        <v>390000</v>
      </c>
      <c r="AR39" s="104">
        <f t="shared" si="35"/>
        <v>400000</v>
      </c>
      <c r="AS39" s="104">
        <f t="shared" si="35"/>
        <v>410000</v>
      </c>
      <c r="AT39" s="104">
        <f t="shared" si="35"/>
        <v>420000</v>
      </c>
      <c r="AU39" s="104">
        <f t="shared" si="35"/>
        <v>430000</v>
      </c>
      <c r="AV39" s="104">
        <f t="shared" si="35"/>
        <v>440000</v>
      </c>
      <c r="AW39" s="104">
        <f t="shared" si="35"/>
        <v>450000</v>
      </c>
      <c r="AX39" s="104">
        <f t="shared" si="35"/>
        <v>460000</v>
      </c>
      <c r="AY39" s="104">
        <f t="shared" si="35"/>
        <v>470000</v>
      </c>
      <c r="AZ39" s="104">
        <f t="shared" si="35"/>
        <v>480000</v>
      </c>
      <c r="BA39" s="104">
        <f t="shared" si="35"/>
        <v>490000</v>
      </c>
      <c r="BB39" s="104">
        <f t="shared" si="35"/>
        <v>500000</v>
      </c>
      <c r="BC39" s="104">
        <f t="shared" si="35"/>
        <v>510000</v>
      </c>
      <c r="BD39" s="72"/>
      <c r="BE39" s="72"/>
      <c r="BF39" s="72"/>
      <c r="BG39" s="72"/>
      <c r="BH39" s="72"/>
      <c r="BI39" s="72"/>
      <c r="BJ39" s="72"/>
      <c r="BK39" s="72"/>
      <c r="BL39" s="72"/>
      <c r="BM39" s="75"/>
    </row>
    <row r="40" spans="2:405" x14ac:dyDescent="0.3">
      <c r="B40" s="28" t="s">
        <v>531</v>
      </c>
      <c r="C40" s="1" t="s">
        <v>174</v>
      </c>
      <c r="D40" s="1">
        <v>1500</v>
      </c>
      <c r="E40" s="1">
        <v>15000</v>
      </c>
      <c r="F40" s="15">
        <f>E40+$E$40</f>
        <v>30000</v>
      </c>
      <c r="G40" s="15">
        <f t="shared" ref="G40:BC40" si="36">F40+$E$40</f>
        <v>45000</v>
      </c>
      <c r="H40" s="15">
        <f t="shared" si="36"/>
        <v>60000</v>
      </c>
      <c r="I40" s="15">
        <f t="shared" si="36"/>
        <v>75000</v>
      </c>
      <c r="J40" s="15">
        <f t="shared" si="36"/>
        <v>90000</v>
      </c>
      <c r="K40" s="15">
        <f t="shared" si="36"/>
        <v>105000</v>
      </c>
      <c r="L40" s="15">
        <f t="shared" si="36"/>
        <v>120000</v>
      </c>
      <c r="M40" s="15">
        <f t="shared" si="36"/>
        <v>135000</v>
      </c>
      <c r="N40" s="15">
        <f t="shared" si="36"/>
        <v>150000</v>
      </c>
      <c r="O40" s="15">
        <f t="shared" si="36"/>
        <v>165000</v>
      </c>
      <c r="P40" s="15">
        <f t="shared" si="36"/>
        <v>180000</v>
      </c>
      <c r="Q40" s="15">
        <f t="shared" si="36"/>
        <v>195000</v>
      </c>
      <c r="R40" s="15">
        <f t="shared" si="36"/>
        <v>210000</v>
      </c>
      <c r="S40" s="15">
        <f t="shared" si="36"/>
        <v>225000</v>
      </c>
      <c r="T40" s="15">
        <f t="shared" si="36"/>
        <v>240000</v>
      </c>
      <c r="U40" s="15">
        <f t="shared" si="36"/>
        <v>255000</v>
      </c>
      <c r="V40" s="15">
        <f t="shared" si="36"/>
        <v>270000</v>
      </c>
      <c r="W40" s="15">
        <f t="shared" si="36"/>
        <v>285000</v>
      </c>
      <c r="X40" s="15">
        <f t="shared" si="36"/>
        <v>300000</v>
      </c>
      <c r="Y40" s="15">
        <f t="shared" si="36"/>
        <v>315000</v>
      </c>
      <c r="Z40" s="15">
        <f t="shared" si="36"/>
        <v>330000</v>
      </c>
      <c r="AA40" s="15">
        <f t="shared" si="36"/>
        <v>345000</v>
      </c>
      <c r="AB40" s="15">
        <f t="shared" si="36"/>
        <v>360000</v>
      </c>
      <c r="AC40" s="15">
        <f t="shared" si="36"/>
        <v>375000</v>
      </c>
      <c r="AD40" s="15">
        <f t="shared" si="36"/>
        <v>390000</v>
      </c>
      <c r="AE40" s="15">
        <f t="shared" si="36"/>
        <v>405000</v>
      </c>
      <c r="AF40" s="15">
        <f t="shared" si="36"/>
        <v>420000</v>
      </c>
      <c r="AG40" s="15">
        <f t="shared" si="36"/>
        <v>435000</v>
      </c>
      <c r="AH40" s="15">
        <f t="shared" si="36"/>
        <v>450000</v>
      </c>
      <c r="AI40" s="15">
        <f t="shared" si="36"/>
        <v>465000</v>
      </c>
      <c r="AJ40" s="15">
        <f t="shared" si="36"/>
        <v>480000</v>
      </c>
      <c r="AK40" s="15">
        <f t="shared" si="36"/>
        <v>495000</v>
      </c>
      <c r="AL40" s="15">
        <f t="shared" si="36"/>
        <v>510000</v>
      </c>
      <c r="AM40" s="15">
        <f t="shared" si="36"/>
        <v>525000</v>
      </c>
      <c r="AN40" s="15">
        <f t="shared" si="36"/>
        <v>540000</v>
      </c>
      <c r="AO40" s="15">
        <f t="shared" si="36"/>
        <v>555000</v>
      </c>
      <c r="AP40" s="15">
        <f t="shared" si="36"/>
        <v>570000</v>
      </c>
      <c r="AQ40" s="15">
        <f t="shared" si="36"/>
        <v>585000</v>
      </c>
      <c r="AR40" s="15">
        <f t="shared" si="36"/>
        <v>600000</v>
      </c>
      <c r="AS40" s="15">
        <f t="shared" si="36"/>
        <v>615000</v>
      </c>
      <c r="AT40" s="15">
        <f t="shared" si="36"/>
        <v>630000</v>
      </c>
      <c r="AU40" s="15">
        <f t="shared" si="36"/>
        <v>645000</v>
      </c>
      <c r="AV40" s="15">
        <f t="shared" si="36"/>
        <v>660000</v>
      </c>
      <c r="AW40" s="15">
        <f t="shared" si="36"/>
        <v>675000</v>
      </c>
      <c r="AX40" s="15">
        <f t="shared" si="36"/>
        <v>690000</v>
      </c>
      <c r="AY40" s="15">
        <f t="shared" si="36"/>
        <v>705000</v>
      </c>
      <c r="AZ40" s="15">
        <f t="shared" si="36"/>
        <v>720000</v>
      </c>
      <c r="BA40" s="15">
        <f t="shared" si="36"/>
        <v>735000</v>
      </c>
      <c r="BB40" s="15">
        <f t="shared" si="36"/>
        <v>750000</v>
      </c>
      <c r="BC40" s="15">
        <f t="shared" si="36"/>
        <v>765000</v>
      </c>
      <c r="BD40" s="1"/>
      <c r="BE40" s="1"/>
      <c r="BF40" s="1"/>
      <c r="BG40" s="1"/>
      <c r="BH40" s="1"/>
      <c r="BI40" s="1"/>
      <c r="BJ40" s="1"/>
      <c r="BK40" s="1"/>
      <c r="BL40" s="1"/>
      <c r="BM40" s="17"/>
      <c r="OO40" s="43" t="e">
        <f>SUM(#REF!)*4</f>
        <v>#REF!</v>
      </c>
    </row>
    <row r="41" spans="2:405" x14ac:dyDescent="0.3">
      <c r="B41" s="28" t="s">
        <v>531</v>
      </c>
      <c r="C41" s="1" t="s">
        <v>175</v>
      </c>
      <c r="D41" s="1">
        <v>2000</v>
      </c>
      <c r="E41" s="1">
        <v>20000</v>
      </c>
      <c r="F41" s="15">
        <f>E41+$E$41</f>
        <v>40000</v>
      </c>
      <c r="G41" s="15">
        <f t="shared" ref="G41:BC41" si="37">F41+$E$41</f>
        <v>60000</v>
      </c>
      <c r="H41" s="15">
        <f t="shared" si="37"/>
        <v>80000</v>
      </c>
      <c r="I41" s="15">
        <f t="shared" si="37"/>
        <v>100000</v>
      </c>
      <c r="J41" s="15">
        <f t="shared" si="37"/>
        <v>120000</v>
      </c>
      <c r="K41" s="15">
        <f t="shared" si="37"/>
        <v>140000</v>
      </c>
      <c r="L41" s="15">
        <f t="shared" si="37"/>
        <v>160000</v>
      </c>
      <c r="M41" s="15">
        <f t="shared" si="37"/>
        <v>180000</v>
      </c>
      <c r="N41" s="15">
        <f t="shared" si="37"/>
        <v>200000</v>
      </c>
      <c r="O41" s="15">
        <f t="shared" si="37"/>
        <v>220000</v>
      </c>
      <c r="P41" s="15">
        <f t="shared" si="37"/>
        <v>240000</v>
      </c>
      <c r="Q41" s="15">
        <f t="shared" si="37"/>
        <v>260000</v>
      </c>
      <c r="R41" s="15">
        <f t="shared" si="37"/>
        <v>280000</v>
      </c>
      <c r="S41" s="15">
        <f t="shared" si="37"/>
        <v>300000</v>
      </c>
      <c r="T41" s="15">
        <f t="shared" si="37"/>
        <v>320000</v>
      </c>
      <c r="U41" s="15">
        <f t="shared" si="37"/>
        <v>340000</v>
      </c>
      <c r="V41" s="15">
        <f t="shared" si="37"/>
        <v>360000</v>
      </c>
      <c r="W41" s="15">
        <f t="shared" si="37"/>
        <v>380000</v>
      </c>
      <c r="X41" s="15">
        <f t="shared" si="37"/>
        <v>400000</v>
      </c>
      <c r="Y41" s="15">
        <f t="shared" si="37"/>
        <v>420000</v>
      </c>
      <c r="Z41" s="15">
        <f t="shared" si="37"/>
        <v>440000</v>
      </c>
      <c r="AA41" s="15">
        <f t="shared" si="37"/>
        <v>460000</v>
      </c>
      <c r="AB41" s="15">
        <f t="shared" si="37"/>
        <v>480000</v>
      </c>
      <c r="AC41" s="15">
        <f t="shared" si="37"/>
        <v>500000</v>
      </c>
      <c r="AD41" s="15">
        <f t="shared" si="37"/>
        <v>520000</v>
      </c>
      <c r="AE41" s="15">
        <f t="shared" si="37"/>
        <v>540000</v>
      </c>
      <c r="AF41" s="15">
        <f t="shared" si="37"/>
        <v>560000</v>
      </c>
      <c r="AG41" s="15">
        <f t="shared" si="37"/>
        <v>580000</v>
      </c>
      <c r="AH41" s="15">
        <f t="shared" si="37"/>
        <v>600000</v>
      </c>
      <c r="AI41" s="15">
        <f t="shared" si="37"/>
        <v>620000</v>
      </c>
      <c r="AJ41" s="15">
        <f t="shared" si="37"/>
        <v>640000</v>
      </c>
      <c r="AK41" s="15">
        <f t="shared" si="37"/>
        <v>660000</v>
      </c>
      <c r="AL41" s="15">
        <f t="shared" si="37"/>
        <v>680000</v>
      </c>
      <c r="AM41" s="15">
        <f t="shared" si="37"/>
        <v>700000</v>
      </c>
      <c r="AN41" s="15">
        <f t="shared" si="37"/>
        <v>720000</v>
      </c>
      <c r="AO41" s="15">
        <f t="shared" si="37"/>
        <v>740000</v>
      </c>
      <c r="AP41" s="15">
        <f t="shared" si="37"/>
        <v>760000</v>
      </c>
      <c r="AQ41" s="15">
        <f t="shared" si="37"/>
        <v>780000</v>
      </c>
      <c r="AR41" s="15">
        <f t="shared" si="37"/>
        <v>800000</v>
      </c>
      <c r="AS41" s="15">
        <f t="shared" si="37"/>
        <v>820000</v>
      </c>
      <c r="AT41" s="15">
        <f t="shared" si="37"/>
        <v>840000</v>
      </c>
      <c r="AU41" s="15">
        <f t="shared" si="37"/>
        <v>860000</v>
      </c>
      <c r="AV41" s="15">
        <f t="shared" si="37"/>
        <v>880000</v>
      </c>
      <c r="AW41" s="15">
        <f t="shared" si="37"/>
        <v>900000</v>
      </c>
      <c r="AX41" s="15">
        <f t="shared" si="37"/>
        <v>920000</v>
      </c>
      <c r="AY41" s="15">
        <f t="shared" si="37"/>
        <v>940000</v>
      </c>
      <c r="AZ41" s="15">
        <f t="shared" si="37"/>
        <v>960000</v>
      </c>
      <c r="BA41" s="15">
        <f t="shared" si="37"/>
        <v>980000</v>
      </c>
      <c r="BB41" s="15">
        <f t="shared" si="37"/>
        <v>1000000</v>
      </c>
      <c r="BC41" s="15">
        <f t="shared" si="37"/>
        <v>1020000</v>
      </c>
      <c r="BD41" s="1"/>
      <c r="BE41" s="1"/>
      <c r="BF41" s="1"/>
      <c r="BG41" s="1"/>
      <c r="BH41" s="1"/>
      <c r="BI41" s="1"/>
      <c r="BJ41" s="1"/>
      <c r="BK41" s="1"/>
      <c r="BL41" s="1"/>
      <c r="BM41" s="17"/>
    </row>
    <row r="42" spans="2:405" x14ac:dyDescent="0.3">
      <c r="B42" s="28" t="s">
        <v>531</v>
      </c>
      <c r="C42" s="1" t="s">
        <v>176</v>
      </c>
      <c r="D42" s="1">
        <v>2500</v>
      </c>
      <c r="E42" s="1">
        <v>25000</v>
      </c>
      <c r="F42" s="15">
        <f>E42+$E$42</f>
        <v>50000</v>
      </c>
      <c r="G42" s="15">
        <f t="shared" ref="G42:BC42" si="38">F42+$E$42</f>
        <v>75000</v>
      </c>
      <c r="H42" s="15">
        <f t="shared" si="38"/>
        <v>100000</v>
      </c>
      <c r="I42" s="15">
        <f t="shared" si="38"/>
        <v>125000</v>
      </c>
      <c r="J42" s="15">
        <f t="shared" si="38"/>
        <v>150000</v>
      </c>
      <c r="K42" s="15">
        <f t="shared" si="38"/>
        <v>175000</v>
      </c>
      <c r="L42" s="15">
        <f t="shared" si="38"/>
        <v>200000</v>
      </c>
      <c r="M42" s="15">
        <f t="shared" si="38"/>
        <v>225000</v>
      </c>
      <c r="N42" s="15">
        <f t="shared" si="38"/>
        <v>250000</v>
      </c>
      <c r="O42" s="15">
        <f t="shared" si="38"/>
        <v>275000</v>
      </c>
      <c r="P42" s="15">
        <f t="shared" si="38"/>
        <v>300000</v>
      </c>
      <c r="Q42" s="15">
        <f t="shared" si="38"/>
        <v>325000</v>
      </c>
      <c r="R42" s="15">
        <f t="shared" si="38"/>
        <v>350000</v>
      </c>
      <c r="S42" s="15">
        <f t="shared" si="38"/>
        <v>375000</v>
      </c>
      <c r="T42" s="15">
        <f t="shared" si="38"/>
        <v>400000</v>
      </c>
      <c r="U42" s="15">
        <f t="shared" si="38"/>
        <v>425000</v>
      </c>
      <c r="V42" s="15">
        <f t="shared" si="38"/>
        <v>450000</v>
      </c>
      <c r="W42" s="15">
        <f t="shared" si="38"/>
        <v>475000</v>
      </c>
      <c r="X42" s="15">
        <f t="shared" si="38"/>
        <v>500000</v>
      </c>
      <c r="Y42" s="15">
        <f t="shared" si="38"/>
        <v>525000</v>
      </c>
      <c r="Z42" s="15">
        <f t="shared" si="38"/>
        <v>550000</v>
      </c>
      <c r="AA42" s="15">
        <f t="shared" si="38"/>
        <v>575000</v>
      </c>
      <c r="AB42" s="15">
        <f t="shared" si="38"/>
        <v>600000</v>
      </c>
      <c r="AC42" s="15">
        <f t="shared" si="38"/>
        <v>625000</v>
      </c>
      <c r="AD42" s="15">
        <f t="shared" si="38"/>
        <v>650000</v>
      </c>
      <c r="AE42" s="15">
        <f t="shared" si="38"/>
        <v>675000</v>
      </c>
      <c r="AF42" s="15">
        <f t="shared" si="38"/>
        <v>700000</v>
      </c>
      <c r="AG42" s="15">
        <f t="shared" si="38"/>
        <v>725000</v>
      </c>
      <c r="AH42" s="15">
        <f t="shared" si="38"/>
        <v>750000</v>
      </c>
      <c r="AI42" s="15">
        <f t="shared" si="38"/>
        <v>775000</v>
      </c>
      <c r="AJ42" s="15">
        <f t="shared" si="38"/>
        <v>800000</v>
      </c>
      <c r="AK42" s="15">
        <f t="shared" si="38"/>
        <v>825000</v>
      </c>
      <c r="AL42" s="15">
        <f t="shared" si="38"/>
        <v>850000</v>
      </c>
      <c r="AM42" s="15">
        <f t="shared" si="38"/>
        <v>875000</v>
      </c>
      <c r="AN42" s="15">
        <f t="shared" si="38"/>
        <v>900000</v>
      </c>
      <c r="AO42" s="15">
        <f t="shared" si="38"/>
        <v>925000</v>
      </c>
      <c r="AP42" s="15">
        <f t="shared" si="38"/>
        <v>950000</v>
      </c>
      <c r="AQ42" s="15">
        <f t="shared" si="38"/>
        <v>975000</v>
      </c>
      <c r="AR42" s="15">
        <f t="shared" si="38"/>
        <v>1000000</v>
      </c>
      <c r="AS42" s="15">
        <f t="shared" si="38"/>
        <v>1025000</v>
      </c>
      <c r="AT42" s="15">
        <f t="shared" si="38"/>
        <v>1050000</v>
      </c>
      <c r="AU42" s="15">
        <f t="shared" si="38"/>
        <v>1075000</v>
      </c>
      <c r="AV42" s="15">
        <f t="shared" si="38"/>
        <v>1100000</v>
      </c>
      <c r="AW42" s="15">
        <f t="shared" si="38"/>
        <v>1125000</v>
      </c>
      <c r="AX42" s="15">
        <f t="shared" si="38"/>
        <v>1150000</v>
      </c>
      <c r="AY42" s="15">
        <f t="shared" si="38"/>
        <v>1175000</v>
      </c>
      <c r="AZ42" s="15">
        <f t="shared" si="38"/>
        <v>1200000</v>
      </c>
      <c r="BA42" s="15">
        <f t="shared" si="38"/>
        <v>1225000</v>
      </c>
      <c r="BB42" s="15">
        <f t="shared" si="38"/>
        <v>1250000</v>
      </c>
      <c r="BC42" s="15">
        <f t="shared" si="38"/>
        <v>1275000</v>
      </c>
      <c r="BD42" s="1"/>
      <c r="BE42" s="1"/>
      <c r="BF42" s="1"/>
      <c r="BG42" s="1"/>
      <c r="BH42" s="1"/>
      <c r="BI42" s="1"/>
      <c r="BJ42" s="1"/>
      <c r="BK42" s="1"/>
      <c r="BL42" s="1"/>
      <c r="BM42" s="17"/>
    </row>
    <row r="43" spans="2:405" x14ac:dyDescent="0.3">
      <c r="B43" s="28" t="s">
        <v>531</v>
      </c>
      <c r="C43" s="1" t="s">
        <v>177</v>
      </c>
      <c r="D43" s="1">
        <v>4000</v>
      </c>
      <c r="E43" s="1">
        <v>40000</v>
      </c>
      <c r="F43" s="15">
        <f>E43+$E$43</f>
        <v>80000</v>
      </c>
      <c r="G43" s="15">
        <f t="shared" ref="G43:BC43" si="39">F43+$E$43</f>
        <v>120000</v>
      </c>
      <c r="H43" s="15">
        <f t="shared" si="39"/>
        <v>160000</v>
      </c>
      <c r="I43" s="15">
        <f t="shared" si="39"/>
        <v>200000</v>
      </c>
      <c r="J43" s="15">
        <f t="shared" si="39"/>
        <v>240000</v>
      </c>
      <c r="K43" s="15">
        <f t="shared" si="39"/>
        <v>280000</v>
      </c>
      <c r="L43" s="15">
        <f t="shared" si="39"/>
        <v>320000</v>
      </c>
      <c r="M43" s="15">
        <f t="shared" si="39"/>
        <v>360000</v>
      </c>
      <c r="N43" s="15">
        <f t="shared" si="39"/>
        <v>400000</v>
      </c>
      <c r="O43" s="15">
        <f t="shared" si="39"/>
        <v>440000</v>
      </c>
      <c r="P43" s="15">
        <f t="shared" si="39"/>
        <v>480000</v>
      </c>
      <c r="Q43" s="15">
        <f t="shared" si="39"/>
        <v>520000</v>
      </c>
      <c r="R43" s="15">
        <f t="shared" si="39"/>
        <v>560000</v>
      </c>
      <c r="S43" s="15">
        <f t="shared" si="39"/>
        <v>600000</v>
      </c>
      <c r="T43" s="15">
        <f t="shared" si="39"/>
        <v>640000</v>
      </c>
      <c r="U43" s="15">
        <f t="shared" si="39"/>
        <v>680000</v>
      </c>
      <c r="V43" s="15">
        <f t="shared" si="39"/>
        <v>720000</v>
      </c>
      <c r="W43" s="15">
        <f t="shared" si="39"/>
        <v>760000</v>
      </c>
      <c r="X43" s="15">
        <f t="shared" si="39"/>
        <v>800000</v>
      </c>
      <c r="Y43" s="15">
        <f t="shared" si="39"/>
        <v>840000</v>
      </c>
      <c r="Z43" s="15">
        <f t="shared" si="39"/>
        <v>880000</v>
      </c>
      <c r="AA43" s="15">
        <f t="shared" si="39"/>
        <v>920000</v>
      </c>
      <c r="AB43" s="15">
        <f t="shared" si="39"/>
        <v>960000</v>
      </c>
      <c r="AC43" s="15">
        <f t="shared" si="39"/>
        <v>1000000</v>
      </c>
      <c r="AD43" s="15">
        <f t="shared" si="39"/>
        <v>1040000</v>
      </c>
      <c r="AE43" s="15">
        <f t="shared" si="39"/>
        <v>1080000</v>
      </c>
      <c r="AF43" s="15">
        <f t="shared" si="39"/>
        <v>1120000</v>
      </c>
      <c r="AG43" s="15">
        <f t="shared" si="39"/>
        <v>1160000</v>
      </c>
      <c r="AH43" s="15">
        <f t="shared" si="39"/>
        <v>1200000</v>
      </c>
      <c r="AI43" s="15">
        <f t="shared" si="39"/>
        <v>1240000</v>
      </c>
      <c r="AJ43" s="15">
        <f t="shared" si="39"/>
        <v>1280000</v>
      </c>
      <c r="AK43" s="15">
        <f t="shared" si="39"/>
        <v>1320000</v>
      </c>
      <c r="AL43" s="15">
        <f t="shared" si="39"/>
        <v>1360000</v>
      </c>
      <c r="AM43" s="15">
        <f t="shared" si="39"/>
        <v>1400000</v>
      </c>
      <c r="AN43" s="15">
        <f t="shared" si="39"/>
        <v>1440000</v>
      </c>
      <c r="AO43" s="15">
        <f t="shared" si="39"/>
        <v>1480000</v>
      </c>
      <c r="AP43" s="15">
        <f t="shared" si="39"/>
        <v>1520000</v>
      </c>
      <c r="AQ43" s="15">
        <f t="shared" si="39"/>
        <v>1560000</v>
      </c>
      <c r="AR43" s="15">
        <f t="shared" si="39"/>
        <v>1600000</v>
      </c>
      <c r="AS43" s="15">
        <f t="shared" si="39"/>
        <v>1640000</v>
      </c>
      <c r="AT43" s="15">
        <f t="shared" si="39"/>
        <v>1680000</v>
      </c>
      <c r="AU43" s="15">
        <f t="shared" si="39"/>
        <v>1720000</v>
      </c>
      <c r="AV43" s="15">
        <f t="shared" si="39"/>
        <v>1760000</v>
      </c>
      <c r="AW43" s="15">
        <f t="shared" si="39"/>
        <v>1800000</v>
      </c>
      <c r="AX43" s="15">
        <f t="shared" si="39"/>
        <v>1840000</v>
      </c>
      <c r="AY43" s="15">
        <f t="shared" si="39"/>
        <v>1880000</v>
      </c>
      <c r="AZ43" s="15">
        <f t="shared" si="39"/>
        <v>1920000</v>
      </c>
      <c r="BA43" s="15">
        <f t="shared" si="39"/>
        <v>1960000</v>
      </c>
      <c r="BB43" s="15">
        <f t="shared" si="39"/>
        <v>2000000</v>
      </c>
      <c r="BC43" s="15">
        <f t="shared" si="39"/>
        <v>2040000</v>
      </c>
      <c r="BD43" s="1"/>
      <c r="BE43" s="1"/>
      <c r="BF43" s="1"/>
      <c r="BG43" s="1"/>
      <c r="BH43" s="1"/>
      <c r="BI43" s="1"/>
      <c r="BJ43" s="1"/>
      <c r="BK43" s="1"/>
      <c r="BL43" s="1"/>
      <c r="BM43" s="17"/>
    </row>
    <row r="44" spans="2:405" x14ac:dyDescent="0.3">
      <c r="B44" s="28" t="s">
        <v>532</v>
      </c>
      <c r="C44" s="1" t="s">
        <v>172</v>
      </c>
      <c r="D44" s="1">
        <v>10000</v>
      </c>
      <c r="E44" s="1">
        <v>50000</v>
      </c>
      <c r="F44" s="15">
        <f>E44+$E$44</f>
        <v>100000</v>
      </c>
      <c r="G44" s="15">
        <f t="shared" ref="G44:BM44" si="40">F44+$E$44</f>
        <v>150000</v>
      </c>
      <c r="H44" s="15">
        <f t="shared" si="40"/>
        <v>200000</v>
      </c>
      <c r="I44" s="15">
        <f t="shared" si="40"/>
        <v>250000</v>
      </c>
      <c r="J44" s="15">
        <f t="shared" si="40"/>
        <v>300000</v>
      </c>
      <c r="K44" s="15">
        <f t="shared" si="40"/>
        <v>350000</v>
      </c>
      <c r="L44" s="15">
        <f t="shared" si="40"/>
        <v>400000</v>
      </c>
      <c r="M44" s="15">
        <f t="shared" si="40"/>
        <v>450000</v>
      </c>
      <c r="N44" s="15">
        <f t="shared" si="40"/>
        <v>500000</v>
      </c>
      <c r="O44" s="15">
        <f t="shared" si="40"/>
        <v>550000</v>
      </c>
      <c r="P44" s="15">
        <f t="shared" si="40"/>
        <v>600000</v>
      </c>
      <c r="Q44" s="15">
        <f t="shared" si="40"/>
        <v>650000</v>
      </c>
      <c r="R44" s="15">
        <f t="shared" si="40"/>
        <v>700000</v>
      </c>
      <c r="S44" s="15">
        <f t="shared" si="40"/>
        <v>750000</v>
      </c>
      <c r="T44" s="15">
        <f t="shared" si="40"/>
        <v>800000</v>
      </c>
      <c r="U44" s="15">
        <f t="shared" si="40"/>
        <v>850000</v>
      </c>
      <c r="V44" s="15">
        <f t="shared" si="40"/>
        <v>900000</v>
      </c>
      <c r="W44" s="15">
        <f t="shared" si="40"/>
        <v>950000</v>
      </c>
      <c r="X44" s="15">
        <f t="shared" si="40"/>
        <v>1000000</v>
      </c>
      <c r="Y44" s="15">
        <f t="shared" si="40"/>
        <v>1050000</v>
      </c>
      <c r="Z44" s="15">
        <f t="shared" si="40"/>
        <v>1100000</v>
      </c>
      <c r="AA44" s="15">
        <f t="shared" si="40"/>
        <v>1150000</v>
      </c>
      <c r="AB44" s="15">
        <f t="shared" si="40"/>
        <v>1200000</v>
      </c>
      <c r="AC44" s="15">
        <f t="shared" si="40"/>
        <v>1250000</v>
      </c>
      <c r="AD44" s="15">
        <f t="shared" si="40"/>
        <v>1300000</v>
      </c>
      <c r="AE44" s="15">
        <f t="shared" si="40"/>
        <v>1350000</v>
      </c>
      <c r="AF44" s="15">
        <f t="shared" si="40"/>
        <v>1400000</v>
      </c>
      <c r="AG44" s="15">
        <f t="shared" si="40"/>
        <v>1450000</v>
      </c>
      <c r="AH44" s="15">
        <f t="shared" si="40"/>
        <v>1500000</v>
      </c>
      <c r="AI44" s="15">
        <f t="shared" si="40"/>
        <v>1550000</v>
      </c>
      <c r="AJ44" s="15">
        <f t="shared" si="40"/>
        <v>1600000</v>
      </c>
      <c r="AK44" s="15">
        <f t="shared" si="40"/>
        <v>1650000</v>
      </c>
      <c r="AL44" s="15">
        <f t="shared" si="40"/>
        <v>1700000</v>
      </c>
      <c r="AM44" s="15">
        <f t="shared" si="40"/>
        <v>1750000</v>
      </c>
      <c r="AN44" s="15">
        <f t="shared" si="40"/>
        <v>1800000</v>
      </c>
      <c r="AO44" s="15">
        <f t="shared" si="40"/>
        <v>1850000</v>
      </c>
      <c r="AP44" s="15">
        <f t="shared" si="40"/>
        <v>1900000</v>
      </c>
      <c r="AQ44" s="15">
        <f t="shared" si="40"/>
        <v>1950000</v>
      </c>
      <c r="AR44" s="15">
        <f t="shared" si="40"/>
        <v>2000000</v>
      </c>
      <c r="AS44" s="15">
        <f t="shared" si="40"/>
        <v>2050000</v>
      </c>
      <c r="AT44" s="15">
        <f t="shared" si="40"/>
        <v>2100000</v>
      </c>
      <c r="AU44" s="15">
        <f t="shared" si="40"/>
        <v>2150000</v>
      </c>
      <c r="AV44" s="15">
        <f t="shared" si="40"/>
        <v>2200000</v>
      </c>
      <c r="AW44" s="15">
        <f t="shared" si="40"/>
        <v>2250000</v>
      </c>
      <c r="AX44" s="15">
        <f t="shared" si="40"/>
        <v>2300000</v>
      </c>
      <c r="AY44" s="15">
        <f t="shared" si="40"/>
        <v>2350000</v>
      </c>
      <c r="AZ44" s="15">
        <f t="shared" si="40"/>
        <v>2400000</v>
      </c>
      <c r="BA44" s="15">
        <f t="shared" si="40"/>
        <v>2450000</v>
      </c>
      <c r="BB44" s="15">
        <f t="shared" si="40"/>
        <v>2500000</v>
      </c>
      <c r="BC44" s="15">
        <f t="shared" si="40"/>
        <v>2550000</v>
      </c>
      <c r="BD44" s="15">
        <f t="shared" si="40"/>
        <v>2600000</v>
      </c>
      <c r="BE44" s="15">
        <f t="shared" si="40"/>
        <v>2650000</v>
      </c>
      <c r="BF44" s="15">
        <f t="shared" si="40"/>
        <v>2700000</v>
      </c>
      <c r="BG44" s="15">
        <f t="shared" si="40"/>
        <v>2750000</v>
      </c>
      <c r="BH44" s="15">
        <f t="shared" si="40"/>
        <v>2800000</v>
      </c>
      <c r="BI44" s="15">
        <f t="shared" si="40"/>
        <v>2850000</v>
      </c>
      <c r="BJ44" s="15">
        <f t="shared" si="40"/>
        <v>2900000</v>
      </c>
      <c r="BK44" s="15">
        <f t="shared" si="40"/>
        <v>2950000</v>
      </c>
      <c r="BL44" s="15">
        <f t="shared" si="40"/>
        <v>3000000</v>
      </c>
      <c r="BM44" s="34">
        <f t="shared" si="40"/>
        <v>3050000</v>
      </c>
    </row>
    <row r="45" spans="2:405" x14ac:dyDescent="0.3">
      <c r="B45" s="28" t="s">
        <v>532</v>
      </c>
      <c r="C45" s="1" t="s">
        <v>174</v>
      </c>
      <c r="D45" s="1">
        <v>15000</v>
      </c>
      <c r="E45" s="1">
        <v>100000</v>
      </c>
      <c r="F45" s="15">
        <f>E45+$E$45</f>
        <v>200000</v>
      </c>
      <c r="G45" s="15">
        <f t="shared" ref="G45:BM45" si="41">F45+$E$45</f>
        <v>300000</v>
      </c>
      <c r="H45" s="15">
        <f t="shared" si="41"/>
        <v>400000</v>
      </c>
      <c r="I45" s="15">
        <f t="shared" si="41"/>
        <v>500000</v>
      </c>
      <c r="J45" s="15">
        <f t="shared" si="41"/>
        <v>600000</v>
      </c>
      <c r="K45" s="15">
        <f t="shared" si="41"/>
        <v>700000</v>
      </c>
      <c r="L45" s="15">
        <f t="shared" si="41"/>
        <v>800000</v>
      </c>
      <c r="M45" s="15">
        <f t="shared" si="41"/>
        <v>900000</v>
      </c>
      <c r="N45" s="15">
        <f t="shared" si="41"/>
        <v>1000000</v>
      </c>
      <c r="O45" s="15">
        <f t="shared" si="41"/>
        <v>1100000</v>
      </c>
      <c r="P45" s="15">
        <f t="shared" si="41"/>
        <v>1200000</v>
      </c>
      <c r="Q45" s="15">
        <f t="shared" si="41"/>
        <v>1300000</v>
      </c>
      <c r="R45" s="15">
        <f t="shared" si="41"/>
        <v>1400000</v>
      </c>
      <c r="S45" s="15">
        <f t="shared" si="41"/>
        <v>1500000</v>
      </c>
      <c r="T45" s="15">
        <f t="shared" si="41"/>
        <v>1600000</v>
      </c>
      <c r="U45" s="15">
        <f t="shared" si="41"/>
        <v>1700000</v>
      </c>
      <c r="V45" s="15">
        <f t="shared" si="41"/>
        <v>1800000</v>
      </c>
      <c r="W45" s="15">
        <f t="shared" si="41"/>
        <v>1900000</v>
      </c>
      <c r="X45" s="15">
        <f t="shared" si="41"/>
        <v>2000000</v>
      </c>
      <c r="Y45" s="15">
        <f t="shared" si="41"/>
        <v>2100000</v>
      </c>
      <c r="Z45" s="15">
        <f t="shared" si="41"/>
        <v>2200000</v>
      </c>
      <c r="AA45" s="15">
        <f t="shared" si="41"/>
        <v>2300000</v>
      </c>
      <c r="AB45" s="15">
        <f t="shared" si="41"/>
        <v>2400000</v>
      </c>
      <c r="AC45" s="15">
        <f t="shared" si="41"/>
        <v>2500000</v>
      </c>
      <c r="AD45" s="15">
        <f t="shared" si="41"/>
        <v>2600000</v>
      </c>
      <c r="AE45" s="15">
        <f t="shared" si="41"/>
        <v>2700000</v>
      </c>
      <c r="AF45" s="15">
        <f t="shared" si="41"/>
        <v>2800000</v>
      </c>
      <c r="AG45" s="15">
        <f t="shared" si="41"/>
        <v>2900000</v>
      </c>
      <c r="AH45" s="15">
        <f t="shared" si="41"/>
        <v>3000000</v>
      </c>
      <c r="AI45" s="15">
        <f t="shared" si="41"/>
        <v>3100000</v>
      </c>
      <c r="AJ45" s="15">
        <f t="shared" si="41"/>
        <v>3200000</v>
      </c>
      <c r="AK45" s="15">
        <f t="shared" si="41"/>
        <v>3300000</v>
      </c>
      <c r="AL45" s="15">
        <f t="shared" si="41"/>
        <v>3400000</v>
      </c>
      <c r="AM45" s="15">
        <f t="shared" si="41"/>
        <v>3500000</v>
      </c>
      <c r="AN45" s="15">
        <f t="shared" si="41"/>
        <v>3600000</v>
      </c>
      <c r="AO45" s="15">
        <f t="shared" si="41"/>
        <v>3700000</v>
      </c>
      <c r="AP45" s="15">
        <f t="shared" si="41"/>
        <v>3800000</v>
      </c>
      <c r="AQ45" s="15">
        <f t="shared" si="41"/>
        <v>3900000</v>
      </c>
      <c r="AR45" s="15">
        <f t="shared" si="41"/>
        <v>4000000</v>
      </c>
      <c r="AS45" s="15">
        <f t="shared" si="41"/>
        <v>4100000</v>
      </c>
      <c r="AT45" s="15">
        <f t="shared" si="41"/>
        <v>4200000</v>
      </c>
      <c r="AU45" s="15">
        <f t="shared" si="41"/>
        <v>4300000</v>
      </c>
      <c r="AV45" s="15">
        <f t="shared" si="41"/>
        <v>4400000</v>
      </c>
      <c r="AW45" s="15">
        <f t="shared" si="41"/>
        <v>4500000</v>
      </c>
      <c r="AX45" s="15">
        <f t="shared" si="41"/>
        <v>4600000</v>
      </c>
      <c r="AY45" s="15">
        <f t="shared" si="41"/>
        <v>4700000</v>
      </c>
      <c r="AZ45" s="15">
        <f t="shared" si="41"/>
        <v>4800000</v>
      </c>
      <c r="BA45" s="15">
        <f t="shared" si="41"/>
        <v>4900000</v>
      </c>
      <c r="BB45" s="15">
        <f t="shared" si="41"/>
        <v>5000000</v>
      </c>
      <c r="BC45" s="15">
        <f t="shared" si="41"/>
        <v>5100000</v>
      </c>
      <c r="BD45" s="15">
        <f t="shared" si="41"/>
        <v>5200000</v>
      </c>
      <c r="BE45" s="15">
        <f t="shared" si="41"/>
        <v>5300000</v>
      </c>
      <c r="BF45" s="15">
        <f t="shared" si="41"/>
        <v>5400000</v>
      </c>
      <c r="BG45" s="15">
        <f t="shared" si="41"/>
        <v>5500000</v>
      </c>
      <c r="BH45" s="15">
        <f t="shared" si="41"/>
        <v>5600000</v>
      </c>
      <c r="BI45" s="15">
        <f t="shared" si="41"/>
        <v>5700000</v>
      </c>
      <c r="BJ45" s="15">
        <f t="shared" si="41"/>
        <v>5800000</v>
      </c>
      <c r="BK45" s="15">
        <f t="shared" si="41"/>
        <v>5900000</v>
      </c>
      <c r="BL45" s="15">
        <f t="shared" si="41"/>
        <v>6000000</v>
      </c>
      <c r="BM45" s="34">
        <f t="shared" si="41"/>
        <v>6100000</v>
      </c>
    </row>
    <row r="46" spans="2:405" x14ac:dyDescent="0.3">
      <c r="B46" s="28" t="s">
        <v>532</v>
      </c>
      <c r="C46" s="1" t="s">
        <v>175</v>
      </c>
      <c r="D46" s="1">
        <v>20000</v>
      </c>
      <c r="E46" s="1">
        <v>150000</v>
      </c>
      <c r="F46" s="15">
        <f>E46+$E$46</f>
        <v>300000</v>
      </c>
      <c r="G46" s="15">
        <f t="shared" ref="G46:BM46" si="42">F46+$E$46</f>
        <v>450000</v>
      </c>
      <c r="H46" s="15">
        <f t="shared" si="42"/>
        <v>600000</v>
      </c>
      <c r="I46" s="15">
        <f t="shared" si="42"/>
        <v>750000</v>
      </c>
      <c r="J46" s="15">
        <f t="shared" si="42"/>
        <v>900000</v>
      </c>
      <c r="K46" s="15">
        <f t="shared" si="42"/>
        <v>1050000</v>
      </c>
      <c r="L46" s="15">
        <f t="shared" si="42"/>
        <v>1200000</v>
      </c>
      <c r="M46" s="15">
        <f t="shared" si="42"/>
        <v>1350000</v>
      </c>
      <c r="N46" s="15">
        <f t="shared" si="42"/>
        <v>1500000</v>
      </c>
      <c r="O46" s="15">
        <f t="shared" si="42"/>
        <v>1650000</v>
      </c>
      <c r="P46" s="15">
        <f t="shared" si="42"/>
        <v>1800000</v>
      </c>
      <c r="Q46" s="15">
        <f t="shared" si="42"/>
        <v>1950000</v>
      </c>
      <c r="R46" s="15">
        <f t="shared" si="42"/>
        <v>2100000</v>
      </c>
      <c r="S46" s="15">
        <f t="shared" si="42"/>
        <v>2250000</v>
      </c>
      <c r="T46" s="15">
        <f t="shared" si="42"/>
        <v>2400000</v>
      </c>
      <c r="U46" s="15">
        <f t="shared" si="42"/>
        <v>2550000</v>
      </c>
      <c r="V46" s="15">
        <f t="shared" si="42"/>
        <v>2700000</v>
      </c>
      <c r="W46" s="15">
        <f t="shared" si="42"/>
        <v>2850000</v>
      </c>
      <c r="X46" s="15">
        <f t="shared" si="42"/>
        <v>3000000</v>
      </c>
      <c r="Y46" s="15">
        <f t="shared" si="42"/>
        <v>3150000</v>
      </c>
      <c r="Z46" s="15">
        <f t="shared" si="42"/>
        <v>3300000</v>
      </c>
      <c r="AA46" s="15">
        <f t="shared" si="42"/>
        <v>3450000</v>
      </c>
      <c r="AB46" s="15">
        <f t="shared" si="42"/>
        <v>3600000</v>
      </c>
      <c r="AC46" s="15">
        <f t="shared" si="42"/>
        <v>3750000</v>
      </c>
      <c r="AD46" s="15">
        <f t="shared" si="42"/>
        <v>3900000</v>
      </c>
      <c r="AE46" s="15">
        <f t="shared" si="42"/>
        <v>4050000</v>
      </c>
      <c r="AF46" s="15">
        <f t="shared" si="42"/>
        <v>4200000</v>
      </c>
      <c r="AG46" s="15">
        <f t="shared" si="42"/>
        <v>4350000</v>
      </c>
      <c r="AH46" s="15">
        <f t="shared" si="42"/>
        <v>4500000</v>
      </c>
      <c r="AI46" s="15">
        <f t="shared" si="42"/>
        <v>4650000</v>
      </c>
      <c r="AJ46" s="15">
        <f t="shared" si="42"/>
        <v>4800000</v>
      </c>
      <c r="AK46" s="15">
        <f t="shared" si="42"/>
        <v>4950000</v>
      </c>
      <c r="AL46" s="15">
        <f t="shared" si="42"/>
        <v>5100000</v>
      </c>
      <c r="AM46" s="15">
        <f t="shared" si="42"/>
        <v>5250000</v>
      </c>
      <c r="AN46" s="15">
        <f t="shared" si="42"/>
        <v>5400000</v>
      </c>
      <c r="AO46" s="15">
        <f t="shared" si="42"/>
        <v>5550000</v>
      </c>
      <c r="AP46" s="15">
        <f t="shared" si="42"/>
        <v>5700000</v>
      </c>
      <c r="AQ46" s="15">
        <f t="shared" si="42"/>
        <v>5850000</v>
      </c>
      <c r="AR46" s="15">
        <f t="shared" si="42"/>
        <v>6000000</v>
      </c>
      <c r="AS46" s="15">
        <f t="shared" si="42"/>
        <v>6150000</v>
      </c>
      <c r="AT46" s="15">
        <f t="shared" si="42"/>
        <v>6300000</v>
      </c>
      <c r="AU46" s="15">
        <f t="shared" si="42"/>
        <v>6450000</v>
      </c>
      <c r="AV46" s="15">
        <f t="shared" si="42"/>
        <v>6600000</v>
      </c>
      <c r="AW46" s="15">
        <f t="shared" si="42"/>
        <v>6750000</v>
      </c>
      <c r="AX46" s="15">
        <f t="shared" si="42"/>
        <v>6900000</v>
      </c>
      <c r="AY46" s="15">
        <f t="shared" si="42"/>
        <v>7050000</v>
      </c>
      <c r="AZ46" s="15">
        <f t="shared" si="42"/>
        <v>7200000</v>
      </c>
      <c r="BA46" s="15">
        <f t="shared" si="42"/>
        <v>7350000</v>
      </c>
      <c r="BB46" s="15">
        <f t="shared" si="42"/>
        <v>7500000</v>
      </c>
      <c r="BC46" s="15">
        <f t="shared" si="42"/>
        <v>7650000</v>
      </c>
      <c r="BD46" s="15">
        <f t="shared" si="42"/>
        <v>7800000</v>
      </c>
      <c r="BE46" s="15">
        <f t="shared" si="42"/>
        <v>7950000</v>
      </c>
      <c r="BF46" s="15">
        <f t="shared" si="42"/>
        <v>8100000</v>
      </c>
      <c r="BG46" s="15">
        <f t="shared" si="42"/>
        <v>8250000</v>
      </c>
      <c r="BH46" s="15">
        <f t="shared" si="42"/>
        <v>8400000</v>
      </c>
      <c r="BI46" s="15">
        <f t="shared" si="42"/>
        <v>8550000</v>
      </c>
      <c r="BJ46" s="15">
        <f t="shared" si="42"/>
        <v>8700000</v>
      </c>
      <c r="BK46" s="15">
        <f t="shared" si="42"/>
        <v>8850000</v>
      </c>
      <c r="BL46" s="15">
        <f t="shared" si="42"/>
        <v>9000000</v>
      </c>
      <c r="BM46" s="34">
        <f t="shared" si="42"/>
        <v>9150000</v>
      </c>
    </row>
    <row r="47" spans="2:405" x14ac:dyDescent="0.3">
      <c r="B47" s="28" t="s">
        <v>532</v>
      </c>
      <c r="C47" s="1" t="s">
        <v>176</v>
      </c>
      <c r="D47" s="1">
        <v>25000</v>
      </c>
      <c r="E47" s="1">
        <v>200000</v>
      </c>
      <c r="F47" s="15">
        <f>E47+$E$47</f>
        <v>400000</v>
      </c>
      <c r="G47" s="15">
        <f t="shared" ref="G47:BM47" si="43">F47+$E$47</f>
        <v>600000</v>
      </c>
      <c r="H47" s="15">
        <f t="shared" si="43"/>
        <v>800000</v>
      </c>
      <c r="I47" s="15">
        <f t="shared" si="43"/>
        <v>1000000</v>
      </c>
      <c r="J47" s="15">
        <f t="shared" si="43"/>
        <v>1200000</v>
      </c>
      <c r="K47" s="15">
        <f t="shared" si="43"/>
        <v>1400000</v>
      </c>
      <c r="L47" s="15">
        <f t="shared" si="43"/>
        <v>1600000</v>
      </c>
      <c r="M47" s="15">
        <f t="shared" si="43"/>
        <v>1800000</v>
      </c>
      <c r="N47" s="15">
        <f t="shared" si="43"/>
        <v>2000000</v>
      </c>
      <c r="O47" s="15">
        <f t="shared" si="43"/>
        <v>2200000</v>
      </c>
      <c r="P47" s="15">
        <f t="shared" si="43"/>
        <v>2400000</v>
      </c>
      <c r="Q47" s="15">
        <f t="shared" si="43"/>
        <v>2600000</v>
      </c>
      <c r="R47" s="15">
        <f t="shared" si="43"/>
        <v>2800000</v>
      </c>
      <c r="S47" s="15">
        <f t="shared" si="43"/>
        <v>3000000</v>
      </c>
      <c r="T47" s="15">
        <f t="shared" si="43"/>
        <v>3200000</v>
      </c>
      <c r="U47" s="15">
        <f t="shared" si="43"/>
        <v>3400000</v>
      </c>
      <c r="V47" s="15">
        <f t="shared" si="43"/>
        <v>3600000</v>
      </c>
      <c r="W47" s="15">
        <f t="shared" si="43"/>
        <v>3800000</v>
      </c>
      <c r="X47" s="15">
        <f t="shared" si="43"/>
        <v>4000000</v>
      </c>
      <c r="Y47" s="15">
        <f t="shared" si="43"/>
        <v>4200000</v>
      </c>
      <c r="Z47" s="15">
        <f t="shared" si="43"/>
        <v>4400000</v>
      </c>
      <c r="AA47" s="15">
        <f t="shared" si="43"/>
        <v>4600000</v>
      </c>
      <c r="AB47" s="15">
        <f t="shared" si="43"/>
        <v>4800000</v>
      </c>
      <c r="AC47" s="15">
        <f t="shared" si="43"/>
        <v>5000000</v>
      </c>
      <c r="AD47" s="15">
        <f t="shared" si="43"/>
        <v>5200000</v>
      </c>
      <c r="AE47" s="15">
        <f t="shared" si="43"/>
        <v>5400000</v>
      </c>
      <c r="AF47" s="15">
        <f t="shared" si="43"/>
        <v>5600000</v>
      </c>
      <c r="AG47" s="15">
        <f t="shared" si="43"/>
        <v>5800000</v>
      </c>
      <c r="AH47" s="15">
        <f t="shared" si="43"/>
        <v>6000000</v>
      </c>
      <c r="AI47" s="15">
        <f t="shared" si="43"/>
        <v>6200000</v>
      </c>
      <c r="AJ47" s="15">
        <f t="shared" si="43"/>
        <v>6400000</v>
      </c>
      <c r="AK47" s="15">
        <f t="shared" si="43"/>
        <v>6600000</v>
      </c>
      <c r="AL47" s="15">
        <f t="shared" si="43"/>
        <v>6800000</v>
      </c>
      <c r="AM47" s="15">
        <f t="shared" si="43"/>
        <v>7000000</v>
      </c>
      <c r="AN47" s="15">
        <f t="shared" si="43"/>
        <v>7200000</v>
      </c>
      <c r="AO47" s="15">
        <f t="shared" si="43"/>
        <v>7400000</v>
      </c>
      <c r="AP47" s="15">
        <f t="shared" si="43"/>
        <v>7600000</v>
      </c>
      <c r="AQ47" s="15">
        <f t="shared" si="43"/>
        <v>7800000</v>
      </c>
      <c r="AR47" s="15">
        <f t="shared" si="43"/>
        <v>8000000</v>
      </c>
      <c r="AS47" s="15">
        <f t="shared" si="43"/>
        <v>8200000</v>
      </c>
      <c r="AT47" s="15">
        <f t="shared" si="43"/>
        <v>8400000</v>
      </c>
      <c r="AU47" s="15">
        <f t="shared" si="43"/>
        <v>8600000</v>
      </c>
      <c r="AV47" s="15">
        <f t="shared" si="43"/>
        <v>8800000</v>
      </c>
      <c r="AW47" s="15">
        <f t="shared" si="43"/>
        <v>9000000</v>
      </c>
      <c r="AX47" s="15">
        <f t="shared" si="43"/>
        <v>9200000</v>
      </c>
      <c r="AY47" s="15">
        <f t="shared" si="43"/>
        <v>9400000</v>
      </c>
      <c r="AZ47" s="15">
        <f t="shared" si="43"/>
        <v>9600000</v>
      </c>
      <c r="BA47" s="15">
        <f t="shared" si="43"/>
        <v>9800000</v>
      </c>
      <c r="BB47" s="15">
        <f t="shared" si="43"/>
        <v>10000000</v>
      </c>
      <c r="BC47" s="15">
        <f t="shared" si="43"/>
        <v>10200000</v>
      </c>
      <c r="BD47" s="15">
        <f t="shared" si="43"/>
        <v>10400000</v>
      </c>
      <c r="BE47" s="15">
        <f t="shared" si="43"/>
        <v>10600000</v>
      </c>
      <c r="BF47" s="15">
        <f t="shared" si="43"/>
        <v>10800000</v>
      </c>
      <c r="BG47" s="15">
        <f t="shared" si="43"/>
        <v>11000000</v>
      </c>
      <c r="BH47" s="15">
        <f t="shared" si="43"/>
        <v>11200000</v>
      </c>
      <c r="BI47" s="15">
        <f t="shared" si="43"/>
        <v>11400000</v>
      </c>
      <c r="BJ47" s="15">
        <f t="shared" si="43"/>
        <v>11600000</v>
      </c>
      <c r="BK47" s="15">
        <f t="shared" si="43"/>
        <v>11800000</v>
      </c>
      <c r="BL47" s="15">
        <f t="shared" si="43"/>
        <v>12000000</v>
      </c>
      <c r="BM47" s="34">
        <f t="shared" si="43"/>
        <v>12200000</v>
      </c>
    </row>
    <row r="48" spans="2:405" ht="17.25" thickBot="1" x14ac:dyDescent="0.35">
      <c r="B48" s="19" t="s">
        <v>532</v>
      </c>
      <c r="C48" s="7" t="s">
        <v>177</v>
      </c>
      <c r="D48" s="7">
        <v>40000</v>
      </c>
      <c r="E48" s="7">
        <v>400000</v>
      </c>
      <c r="F48" s="20">
        <f>E48+$E$48</f>
        <v>800000</v>
      </c>
      <c r="G48" s="20">
        <f t="shared" ref="G48:BM48" si="44">F48+$E$48</f>
        <v>1200000</v>
      </c>
      <c r="H48" s="20">
        <f t="shared" si="44"/>
        <v>1600000</v>
      </c>
      <c r="I48" s="20">
        <f t="shared" si="44"/>
        <v>2000000</v>
      </c>
      <c r="J48" s="20">
        <f t="shared" si="44"/>
        <v>2400000</v>
      </c>
      <c r="K48" s="20">
        <f t="shared" si="44"/>
        <v>2800000</v>
      </c>
      <c r="L48" s="20">
        <f t="shared" si="44"/>
        <v>3200000</v>
      </c>
      <c r="M48" s="20">
        <f t="shared" si="44"/>
        <v>3600000</v>
      </c>
      <c r="N48" s="20">
        <f t="shared" si="44"/>
        <v>4000000</v>
      </c>
      <c r="O48" s="20">
        <f t="shared" si="44"/>
        <v>4400000</v>
      </c>
      <c r="P48" s="20">
        <f t="shared" si="44"/>
        <v>4800000</v>
      </c>
      <c r="Q48" s="20">
        <f t="shared" si="44"/>
        <v>5200000</v>
      </c>
      <c r="R48" s="20">
        <f t="shared" si="44"/>
        <v>5600000</v>
      </c>
      <c r="S48" s="20">
        <f t="shared" si="44"/>
        <v>6000000</v>
      </c>
      <c r="T48" s="20">
        <f t="shared" si="44"/>
        <v>6400000</v>
      </c>
      <c r="U48" s="20">
        <f t="shared" si="44"/>
        <v>6800000</v>
      </c>
      <c r="V48" s="20">
        <f t="shared" si="44"/>
        <v>7200000</v>
      </c>
      <c r="W48" s="20">
        <f t="shared" si="44"/>
        <v>7600000</v>
      </c>
      <c r="X48" s="20">
        <f t="shared" si="44"/>
        <v>8000000</v>
      </c>
      <c r="Y48" s="20">
        <f t="shared" si="44"/>
        <v>8400000</v>
      </c>
      <c r="Z48" s="20">
        <f t="shared" si="44"/>
        <v>8800000</v>
      </c>
      <c r="AA48" s="20">
        <f t="shared" si="44"/>
        <v>9200000</v>
      </c>
      <c r="AB48" s="20">
        <f t="shared" si="44"/>
        <v>9600000</v>
      </c>
      <c r="AC48" s="20">
        <f t="shared" si="44"/>
        <v>10000000</v>
      </c>
      <c r="AD48" s="20">
        <f t="shared" si="44"/>
        <v>10400000</v>
      </c>
      <c r="AE48" s="20">
        <f t="shared" si="44"/>
        <v>10800000</v>
      </c>
      <c r="AF48" s="20">
        <f t="shared" si="44"/>
        <v>11200000</v>
      </c>
      <c r="AG48" s="20">
        <f t="shared" si="44"/>
        <v>11600000</v>
      </c>
      <c r="AH48" s="20">
        <f t="shared" si="44"/>
        <v>12000000</v>
      </c>
      <c r="AI48" s="20">
        <f t="shared" si="44"/>
        <v>12400000</v>
      </c>
      <c r="AJ48" s="20">
        <f t="shared" si="44"/>
        <v>12800000</v>
      </c>
      <c r="AK48" s="20">
        <f t="shared" si="44"/>
        <v>13200000</v>
      </c>
      <c r="AL48" s="20">
        <f t="shared" si="44"/>
        <v>13600000</v>
      </c>
      <c r="AM48" s="20">
        <f t="shared" si="44"/>
        <v>14000000</v>
      </c>
      <c r="AN48" s="20">
        <f t="shared" si="44"/>
        <v>14400000</v>
      </c>
      <c r="AO48" s="20">
        <f t="shared" si="44"/>
        <v>14800000</v>
      </c>
      <c r="AP48" s="20">
        <f t="shared" si="44"/>
        <v>15200000</v>
      </c>
      <c r="AQ48" s="20">
        <f t="shared" si="44"/>
        <v>15600000</v>
      </c>
      <c r="AR48" s="20">
        <f t="shared" si="44"/>
        <v>16000000</v>
      </c>
      <c r="AS48" s="20">
        <f t="shared" si="44"/>
        <v>16400000</v>
      </c>
      <c r="AT48" s="20">
        <f t="shared" si="44"/>
        <v>16800000</v>
      </c>
      <c r="AU48" s="20">
        <f t="shared" si="44"/>
        <v>17200000</v>
      </c>
      <c r="AV48" s="20">
        <f t="shared" si="44"/>
        <v>17600000</v>
      </c>
      <c r="AW48" s="20">
        <f t="shared" si="44"/>
        <v>18000000</v>
      </c>
      <c r="AX48" s="20">
        <f t="shared" si="44"/>
        <v>18400000</v>
      </c>
      <c r="AY48" s="20">
        <f t="shared" si="44"/>
        <v>18800000</v>
      </c>
      <c r="AZ48" s="20">
        <f t="shared" si="44"/>
        <v>19200000</v>
      </c>
      <c r="BA48" s="20">
        <f t="shared" si="44"/>
        <v>19600000</v>
      </c>
      <c r="BB48" s="20">
        <f t="shared" si="44"/>
        <v>20000000</v>
      </c>
      <c r="BC48" s="20">
        <f t="shared" si="44"/>
        <v>20400000</v>
      </c>
      <c r="BD48" s="20">
        <f t="shared" si="44"/>
        <v>20800000</v>
      </c>
      <c r="BE48" s="20">
        <f t="shared" si="44"/>
        <v>21200000</v>
      </c>
      <c r="BF48" s="20">
        <f t="shared" si="44"/>
        <v>21600000</v>
      </c>
      <c r="BG48" s="20">
        <f t="shared" si="44"/>
        <v>22000000</v>
      </c>
      <c r="BH48" s="20">
        <f t="shared" si="44"/>
        <v>22400000</v>
      </c>
      <c r="BI48" s="20">
        <f t="shared" si="44"/>
        <v>22800000</v>
      </c>
      <c r="BJ48" s="20">
        <f t="shared" si="44"/>
        <v>23200000</v>
      </c>
      <c r="BK48" s="20">
        <f t="shared" si="44"/>
        <v>23600000</v>
      </c>
      <c r="BL48" s="20">
        <f t="shared" si="44"/>
        <v>24000000</v>
      </c>
      <c r="BM48" s="35">
        <f t="shared" si="44"/>
        <v>24400000</v>
      </c>
    </row>
    <row r="49" spans="1:68" x14ac:dyDescent="0.3">
      <c r="A49">
        <v>350</v>
      </c>
      <c r="B49">
        <v>10</v>
      </c>
      <c r="E49">
        <f>D29+( (A49/2) * (E29 + (E29 + (A49-1)*E29)) )</f>
        <v>46068810</v>
      </c>
      <c r="F49">
        <f>$D29+( ($B$49/2) * (F29 + (F29 + ($B$49-1)*F29)) )</f>
        <v>82560</v>
      </c>
      <c r="G49">
        <f t="shared" ref="G49:AN49" si="45">$D29+( ($B$49/2) * (G29 + (G29 + ($B$49-1)*G29)) )</f>
        <v>123810</v>
      </c>
      <c r="H49">
        <f t="shared" si="45"/>
        <v>165060</v>
      </c>
      <c r="I49">
        <f t="shared" si="45"/>
        <v>206310</v>
      </c>
      <c r="J49">
        <f t="shared" si="45"/>
        <v>247560</v>
      </c>
      <c r="K49">
        <f t="shared" si="45"/>
        <v>288810</v>
      </c>
      <c r="L49">
        <f t="shared" si="45"/>
        <v>330060</v>
      </c>
      <c r="M49">
        <f t="shared" si="45"/>
        <v>371310</v>
      </c>
      <c r="N49">
        <f t="shared" si="45"/>
        <v>412560</v>
      </c>
      <c r="O49">
        <f t="shared" si="45"/>
        <v>453810</v>
      </c>
      <c r="P49">
        <f t="shared" si="45"/>
        <v>495060</v>
      </c>
      <c r="Q49">
        <f t="shared" si="45"/>
        <v>536310</v>
      </c>
      <c r="R49">
        <f t="shared" si="45"/>
        <v>577560</v>
      </c>
      <c r="S49">
        <f t="shared" si="45"/>
        <v>618810</v>
      </c>
      <c r="T49">
        <f t="shared" si="45"/>
        <v>660060</v>
      </c>
      <c r="U49">
        <f t="shared" si="45"/>
        <v>701310</v>
      </c>
      <c r="V49">
        <f t="shared" si="45"/>
        <v>742560</v>
      </c>
      <c r="W49">
        <f t="shared" si="45"/>
        <v>783810</v>
      </c>
      <c r="X49">
        <f t="shared" si="45"/>
        <v>825060</v>
      </c>
      <c r="Y49">
        <f t="shared" si="45"/>
        <v>866310</v>
      </c>
      <c r="Z49">
        <f t="shared" si="45"/>
        <v>907560</v>
      </c>
      <c r="AA49">
        <f t="shared" si="45"/>
        <v>948810</v>
      </c>
      <c r="AB49">
        <f t="shared" si="45"/>
        <v>990060</v>
      </c>
      <c r="AC49">
        <f t="shared" si="45"/>
        <v>1031310</v>
      </c>
      <c r="AD49">
        <f t="shared" si="45"/>
        <v>1072560</v>
      </c>
      <c r="AE49">
        <f t="shared" si="45"/>
        <v>1113810</v>
      </c>
      <c r="AF49">
        <f t="shared" si="45"/>
        <v>1155060</v>
      </c>
      <c r="AG49">
        <f t="shared" si="45"/>
        <v>1196310</v>
      </c>
      <c r="AH49">
        <f t="shared" si="45"/>
        <v>1237560</v>
      </c>
      <c r="AI49">
        <f t="shared" si="45"/>
        <v>1278810</v>
      </c>
      <c r="AJ49">
        <f t="shared" si="45"/>
        <v>1320060</v>
      </c>
      <c r="AK49">
        <f t="shared" si="45"/>
        <v>1361310</v>
      </c>
      <c r="AL49">
        <f t="shared" si="45"/>
        <v>1402560</v>
      </c>
      <c r="AM49">
        <f t="shared" si="45"/>
        <v>1443810</v>
      </c>
      <c r="AN49">
        <f t="shared" si="45"/>
        <v>1485060</v>
      </c>
      <c r="BN49" s="44">
        <f t="shared" ref="BN49:BN67" si="46">SUM(E49:BM49)</f>
        <v>73502160</v>
      </c>
      <c r="BO49" t="s">
        <v>677</v>
      </c>
      <c r="BP49" t="s">
        <v>692</v>
      </c>
    </row>
    <row r="50" spans="1:68" x14ac:dyDescent="0.3">
      <c r="A50">
        <v>350</v>
      </c>
      <c r="E50">
        <f t="shared" ref="E50:E68" si="47">D30+( (A50/2) * (E30 + (E30 + (A50-1)*E30)) )</f>
        <v>46068850</v>
      </c>
      <c r="F50">
        <f t="shared" ref="F50:AN50" si="48">$D30+( ($B$49/2) * (F30 + (F30 + ($B$49-1)*F30)) )</f>
        <v>82600</v>
      </c>
      <c r="G50">
        <f t="shared" si="48"/>
        <v>123850</v>
      </c>
      <c r="H50">
        <f t="shared" si="48"/>
        <v>165100</v>
      </c>
      <c r="I50">
        <f t="shared" si="48"/>
        <v>206350</v>
      </c>
      <c r="J50">
        <f t="shared" si="48"/>
        <v>247600</v>
      </c>
      <c r="K50">
        <f t="shared" si="48"/>
        <v>288850</v>
      </c>
      <c r="L50">
        <f t="shared" si="48"/>
        <v>330100</v>
      </c>
      <c r="M50">
        <f t="shared" si="48"/>
        <v>371350</v>
      </c>
      <c r="N50">
        <f t="shared" si="48"/>
        <v>412600</v>
      </c>
      <c r="O50">
        <f t="shared" si="48"/>
        <v>453850</v>
      </c>
      <c r="P50">
        <f t="shared" si="48"/>
        <v>495100</v>
      </c>
      <c r="Q50">
        <f t="shared" si="48"/>
        <v>536350</v>
      </c>
      <c r="R50">
        <f t="shared" si="48"/>
        <v>577600</v>
      </c>
      <c r="S50">
        <f t="shared" si="48"/>
        <v>618850</v>
      </c>
      <c r="T50">
        <f t="shared" si="48"/>
        <v>660100</v>
      </c>
      <c r="U50">
        <f t="shared" si="48"/>
        <v>701350</v>
      </c>
      <c r="V50">
        <f t="shared" si="48"/>
        <v>742600</v>
      </c>
      <c r="W50">
        <f t="shared" si="48"/>
        <v>783850</v>
      </c>
      <c r="X50">
        <f t="shared" si="48"/>
        <v>825100</v>
      </c>
      <c r="Y50">
        <f t="shared" si="48"/>
        <v>866350</v>
      </c>
      <c r="Z50">
        <f t="shared" si="48"/>
        <v>907600</v>
      </c>
      <c r="AA50">
        <f t="shared" si="48"/>
        <v>948850</v>
      </c>
      <c r="AB50">
        <f t="shared" si="48"/>
        <v>990100</v>
      </c>
      <c r="AC50">
        <f t="shared" si="48"/>
        <v>1031350</v>
      </c>
      <c r="AD50">
        <f t="shared" si="48"/>
        <v>1072600</v>
      </c>
      <c r="AE50">
        <f t="shared" si="48"/>
        <v>1113850</v>
      </c>
      <c r="AF50">
        <f t="shared" si="48"/>
        <v>1155100</v>
      </c>
      <c r="AG50">
        <f t="shared" si="48"/>
        <v>1196350</v>
      </c>
      <c r="AH50">
        <f t="shared" si="48"/>
        <v>1237600</v>
      </c>
      <c r="AI50">
        <f t="shared" si="48"/>
        <v>1278850</v>
      </c>
      <c r="AJ50">
        <f t="shared" si="48"/>
        <v>1320100</v>
      </c>
      <c r="AK50">
        <f t="shared" si="48"/>
        <v>1361350</v>
      </c>
      <c r="AL50">
        <f t="shared" si="48"/>
        <v>1402600</v>
      </c>
      <c r="AM50">
        <f t="shared" si="48"/>
        <v>1443850</v>
      </c>
      <c r="AN50">
        <f t="shared" si="48"/>
        <v>1485100</v>
      </c>
      <c r="BN50" s="44">
        <f t="shared" si="46"/>
        <v>73503600</v>
      </c>
      <c r="BO50" t="s">
        <v>677</v>
      </c>
      <c r="BP50" t="s">
        <v>693</v>
      </c>
    </row>
    <row r="51" spans="1:68" x14ac:dyDescent="0.3">
      <c r="A51">
        <v>350</v>
      </c>
      <c r="E51">
        <f t="shared" si="47"/>
        <v>49140100</v>
      </c>
      <c r="F51">
        <f t="shared" ref="F51:AN51" si="49">$D31+( ($B$49/2) * (F31 + (F31 + ($B$49-1)*F31)) )</f>
        <v>88100</v>
      </c>
      <c r="G51">
        <f t="shared" si="49"/>
        <v>132100</v>
      </c>
      <c r="H51">
        <f t="shared" si="49"/>
        <v>176100</v>
      </c>
      <c r="I51">
        <f t="shared" si="49"/>
        <v>220100</v>
      </c>
      <c r="J51">
        <f t="shared" si="49"/>
        <v>264100</v>
      </c>
      <c r="K51">
        <f t="shared" si="49"/>
        <v>308100</v>
      </c>
      <c r="L51">
        <f t="shared" si="49"/>
        <v>352100</v>
      </c>
      <c r="M51">
        <f t="shared" si="49"/>
        <v>396100</v>
      </c>
      <c r="N51">
        <f t="shared" si="49"/>
        <v>440100</v>
      </c>
      <c r="O51">
        <f t="shared" si="49"/>
        <v>484100</v>
      </c>
      <c r="P51">
        <f t="shared" si="49"/>
        <v>528100</v>
      </c>
      <c r="Q51">
        <f t="shared" si="49"/>
        <v>572100</v>
      </c>
      <c r="R51">
        <f t="shared" si="49"/>
        <v>616100</v>
      </c>
      <c r="S51">
        <f t="shared" si="49"/>
        <v>660100</v>
      </c>
      <c r="T51">
        <f t="shared" si="49"/>
        <v>704100</v>
      </c>
      <c r="U51">
        <f t="shared" si="49"/>
        <v>748100</v>
      </c>
      <c r="V51">
        <f t="shared" si="49"/>
        <v>792100</v>
      </c>
      <c r="W51">
        <f t="shared" si="49"/>
        <v>836100</v>
      </c>
      <c r="X51">
        <f t="shared" si="49"/>
        <v>880100</v>
      </c>
      <c r="Y51">
        <f t="shared" si="49"/>
        <v>924100</v>
      </c>
      <c r="Z51">
        <f t="shared" si="49"/>
        <v>968100</v>
      </c>
      <c r="AA51">
        <f t="shared" si="49"/>
        <v>1012100</v>
      </c>
      <c r="AB51">
        <f t="shared" si="49"/>
        <v>1056100</v>
      </c>
      <c r="AC51">
        <f t="shared" si="49"/>
        <v>1100100</v>
      </c>
      <c r="AD51">
        <f t="shared" si="49"/>
        <v>1144100</v>
      </c>
      <c r="AE51">
        <f t="shared" si="49"/>
        <v>1188100</v>
      </c>
      <c r="AF51">
        <f t="shared" si="49"/>
        <v>1232100</v>
      </c>
      <c r="AG51">
        <f t="shared" si="49"/>
        <v>1276100</v>
      </c>
      <c r="AH51">
        <f t="shared" si="49"/>
        <v>1320100</v>
      </c>
      <c r="AI51">
        <f t="shared" si="49"/>
        <v>1364100</v>
      </c>
      <c r="AJ51">
        <f t="shared" si="49"/>
        <v>1408100</v>
      </c>
      <c r="AK51">
        <f t="shared" si="49"/>
        <v>1452100</v>
      </c>
      <c r="AL51">
        <f t="shared" si="49"/>
        <v>1496100</v>
      </c>
      <c r="AM51">
        <f t="shared" si="49"/>
        <v>1540100</v>
      </c>
      <c r="AN51">
        <f t="shared" si="49"/>
        <v>1584100</v>
      </c>
      <c r="BN51" s="44">
        <f t="shared" si="46"/>
        <v>78403600</v>
      </c>
      <c r="BO51" t="s">
        <v>678</v>
      </c>
      <c r="BP51" t="s">
        <v>694</v>
      </c>
    </row>
    <row r="52" spans="1:68" x14ac:dyDescent="0.3">
      <c r="A52">
        <v>350</v>
      </c>
      <c r="E52">
        <f t="shared" si="47"/>
        <v>61425100</v>
      </c>
      <c r="F52">
        <f t="shared" ref="F52:AN52" si="50">$D32+( ($B$49/2) * (F32 + (F32 + ($B$49-1)*F32)) )</f>
        <v>110100</v>
      </c>
      <c r="G52">
        <f t="shared" si="50"/>
        <v>165100</v>
      </c>
      <c r="H52">
        <f t="shared" si="50"/>
        <v>220100</v>
      </c>
      <c r="I52">
        <f t="shared" si="50"/>
        <v>275100</v>
      </c>
      <c r="J52">
        <f t="shared" si="50"/>
        <v>330100</v>
      </c>
      <c r="K52">
        <f t="shared" si="50"/>
        <v>385100</v>
      </c>
      <c r="L52">
        <f t="shared" si="50"/>
        <v>440100</v>
      </c>
      <c r="M52">
        <f t="shared" si="50"/>
        <v>495100</v>
      </c>
      <c r="N52">
        <f t="shared" si="50"/>
        <v>550100</v>
      </c>
      <c r="O52">
        <f t="shared" si="50"/>
        <v>605100</v>
      </c>
      <c r="P52">
        <f t="shared" si="50"/>
        <v>660100</v>
      </c>
      <c r="Q52">
        <f t="shared" si="50"/>
        <v>715100</v>
      </c>
      <c r="R52">
        <f t="shared" si="50"/>
        <v>770100</v>
      </c>
      <c r="S52">
        <f t="shared" si="50"/>
        <v>825100</v>
      </c>
      <c r="T52">
        <f t="shared" si="50"/>
        <v>880100</v>
      </c>
      <c r="U52">
        <f t="shared" si="50"/>
        <v>935100</v>
      </c>
      <c r="V52">
        <f t="shared" si="50"/>
        <v>990100</v>
      </c>
      <c r="W52">
        <f t="shared" si="50"/>
        <v>1045100</v>
      </c>
      <c r="X52">
        <f t="shared" si="50"/>
        <v>1100100</v>
      </c>
      <c r="Y52">
        <f t="shared" si="50"/>
        <v>1155100</v>
      </c>
      <c r="Z52">
        <f t="shared" si="50"/>
        <v>1210100</v>
      </c>
      <c r="AA52">
        <f t="shared" si="50"/>
        <v>1265100</v>
      </c>
      <c r="AB52">
        <f t="shared" si="50"/>
        <v>1320100</v>
      </c>
      <c r="AC52">
        <f t="shared" si="50"/>
        <v>1375100</v>
      </c>
      <c r="AD52">
        <f t="shared" si="50"/>
        <v>1430100</v>
      </c>
      <c r="AE52">
        <f t="shared" si="50"/>
        <v>1485100</v>
      </c>
      <c r="AF52">
        <f t="shared" si="50"/>
        <v>1540100</v>
      </c>
      <c r="AG52">
        <f t="shared" si="50"/>
        <v>1595100</v>
      </c>
      <c r="AH52">
        <f t="shared" si="50"/>
        <v>1650100</v>
      </c>
      <c r="AI52">
        <f t="shared" si="50"/>
        <v>1705100</v>
      </c>
      <c r="AJ52">
        <f t="shared" si="50"/>
        <v>1760100</v>
      </c>
      <c r="AK52">
        <f t="shared" si="50"/>
        <v>1815100</v>
      </c>
      <c r="AL52">
        <f t="shared" si="50"/>
        <v>1870100</v>
      </c>
      <c r="AM52">
        <f t="shared" si="50"/>
        <v>1925100</v>
      </c>
      <c r="AN52">
        <f t="shared" si="50"/>
        <v>1980100</v>
      </c>
      <c r="BN52" s="44">
        <f t="shared" si="46"/>
        <v>98003600</v>
      </c>
      <c r="BO52" t="s">
        <v>679</v>
      </c>
      <c r="BP52" t="s">
        <v>695</v>
      </c>
    </row>
    <row r="53" spans="1:68" x14ac:dyDescent="0.3">
      <c r="A53">
        <v>350</v>
      </c>
      <c r="E53">
        <f t="shared" si="47"/>
        <v>61425100</v>
      </c>
      <c r="F53">
        <f t="shared" ref="F53:AN53" si="51">$D33+( ($B$49/2) * (F33 + (F33 + ($B$49-1)*F33)) )</f>
        <v>110100</v>
      </c>
      <c r="G53">
        <f t="shared" si="51"/>
        <v>165100</v>
      </c>
      <c r="H53">
        <f t="shared" si="51"/>
        <v>220100</v>
      </c>
      <c r="I53">
        <f t="shared" si="51"/>
        <v>275100</v>
      </c>
      <c r="J53">
        <f t="shared" si="51"/>
        <v>330100</v>
      </c>
      <c r="K53">
        <f t="shared" si="51"/>
        <v>385100</v>
      </c>
      <c r="L53">
        <f t="shared" si="51"/>
        <v>440100</v>
      </c>
      <c r="M53">
        <f t="shared" si="51"/>
        <v>495100</v>
      </c>
      <c r="N53">
        <f t="shared" si="51"/>
        <v>550100</v>
      </c>
      <c r="O53">
        <f t="shared" si="51"/>
        <v>605100</v>
      </c>
      <c r="P53">
        <f t="shared" si="51"/>
        <v>660100</v>
      </c>
      <c r="Q53">
        <f t="shared" si="51"/>
        <v>715100</v>
      </c>
      <c r="R53">
        <f t="shared" si="51"/>
        <v>770100</v>
      </c>
      <c r="S53">
        <f t="shared" si="51"/>
        <v>825100</v>
      </c>
      <c r="T53">
        <f t="shared" si="51"/>
        <v>880100</v>
      </c>
      <c r="U53">
        <f t="shared" si="51"/>
        <v>935100</v>
      </c>
      <c r="V53">
        <f t="shared" si="51"/>
        <v>990100</v>
      </c>
      <c r="W53">
        <f t="shared" si="51"/>
        <v>1045100</v>
      </c>
      <c r="X53">
        <f t="shared" si="51"/>
        <v>1100100</v>
      </c>
      <c r="Y53">
        <f t="shared" si="51"/>
        <v>1155100</v>
      </c>
      <c r="Z53">
        <f t="shared" si="51"/>
        <v>1210100</v>
      </c>
      <c r="AA53">
        <f t="shared" si="51"/>
        <v>1265100</v>
      </c>
      <c r="AB53">
        <f t="shared" si="51"/>
        <v>1320100</v>
      </c>
      <c r="AC53">
        <f t="shared" si="51"/>
        <v>1375100</v>
      </c>
      <c r="AD53">
        <f t="shared" si="51"/>
        <v>1430100</v>
      </c>
      <c r="AE53">
        <f t="shared" si="51"/>
        <v>1485100</v>
      </c>
      <c r="AF53">
        <f t="shared" si="51"/>
        <v>1540100</v>
      </c>
      <c r="AG53">
        <f t="shared" si="51"/>
        <v>1595100</v>
      </c>
      <c r="AH53">
        <f t="shared" si="51"/>
        <v>1650100</v>
      </c>
      <c r="AI53">
        <f t="shared" si="51"/>
        <v>1705100</v>
      </c>
      <c r="AJ53">
        <f t="shared" si="51"/>
        <v>1760100</v>
      </c>
      <c r="AK53">
        <f t="shared" si="51"/>
        <v>1815100</v>
      </c>
      <c r="AL53">
        <f t="shared" si="51"/>
        <v>1870100</v>
      </c>
      <c r="AM53">
        <f t="shared" si="51"/>
        <v>1925100</v>
      </c>
      <c r="AN53">
        <f t="shared" si="51"/>
        <v>1980100</v>
      </c>
      <c r="BN53" s="44">
        <f t="shared" si="46"/>
        <v>98003600</v>
      </c>
      <c r="BO53" t="s">
        <v>679</v>
      </c>
      <c r="BP53" t="s">
        <v>696</v>
      </c>
    </row>
    <row r="54" spans="1:68" x14ac:dyDescent="0.3">
      <c r="A54">
        <v>400</v>
      </c>
      <c r="E54">
        <f t="shared" si="47"/>
        <v>240600060</v>
      </c>
      <c r="F54">
        <f t="shared" ref="F54:AS54" si="52">$D34+( ($B$49/2) * (F34 + (F34 + ($B$49-1)*F34)) )</f>
        <v>330060</v>
      </c>
      <c r="G54">
        <f t="shared" si="52"/>
        <v>495060</v>
      </c>
      <c r="H54">
        <f t="shared" si="52"/>
        <v>660060</v>
      </c>
      <c r="I54">
        <f t="shared" si="52"/>
        <v>825060</v>
      </c>
      <c r="J54">
        <f t="shared" si="52"/>
        <v>990060</v>
      </c>
      <c r="K54">
        <f t="shared" si="52"/>
        <v>1155060</v>
      </c>
      <c r="L54">
        <f t="shared" si="52"/>
        <v>1320060</v>
      </c>
      <c r="M54">
        <f t="shared" si="52"/>
        <v>1485060</v>
      </c>
      <c r="N54">
        <f t="shared" si="52"/>
        <v>1650060</v>
      </c>
      <c r="O54">
        <f t="shared" si="52"/>
        <v>1815060</v>
      </c>
      <c r="P54">
        <f t="shared" si="52"/>
        <v>1980060</v>
      </c>
      <c r="Q54">
        <f t="shared" si="52"/>
        <v>2145060</v>
      </c>
      <c r="R54">
        <f t="shared" si="52"/>
        <v>2310060</v>
      </c>
      <c r="S54">
        <f t="shared" si="52"/>
        <v>2475060</v>
      </c>
      <c r="T54">
        <f t="shared" si="52"/>
        <v>2640060</v>
      </c>
      <c r="U54">
        <f t="shared" si="52"/>
        <v>2805060</v>
      </c>
      <c r="V54">
        <f t="shared" si="52"/>
        <v>2970060</v>
      </c>
      <c r="W54">
        <f t="shared" si="52"/>
        <v>3135060</v>
      </c>
      <c r="X54">
        <f t="shared" si="52"/>
        <v>3300060</v>
      </c>
      <c r="Y54">
        <f t="shared" si="52"/>
        <v>3465060</v>
      </c>
      <c r="Z54">
        <f t="shared" si="52"/>
        <v>3630060</v>
      </c>
      <c r="AA54">
        <f t="shared" si="52"/>
        <v>3795060</v>
      </c>
      <c r="AB54">
        <f t="shared" si="52"/>
        <v>3960060</v>
      </c>
      <c r="AC54">
        <f t="shared" si="52"/>
        <v>4125060</v>
      </c>
      <c r="AD54">
        <f t="shared" si="52"/>
        <v>4290060</v>
      </c>
      <c r="AE54">
        <f t="shared" si="52"/>
        <v>4455060</v>
      </c>
      <c r="AF54">
        <f t="shared" si="52"/>
        <v>4620060</v>
      </c>
      <c r="AG54">
        <f t="shared" si="52"/>
        <v>4785060</v>
      </c>
      <c r="AH54">
        <f t="shared" si="52"/>
        <v>4950060</v>
      </c>
      <c r="AI54">
        <f t="shared" si="52"/>
        <v>5115060</v>
      </c>
      <c r="AJ54">
        <f t="shared" si="52"/>
        <v>5280060</v>
      </c>
      <c r="AK54">
        <f t="shared" si="52"/>
        <v>5445060</v>
      </c>
      <c r="AL54">
        <f t="shared" si="52"/>
        <v>5610060</v>
      </c>
      <c r="AM54">
        <f t="shared" si="52"/>
        <v>5775060</v>
      </c>
      <c r="AN54">
        <f t="shared" si="52"/>
        <v>5940060</v>
      </c>
      <c r="AO54">
        <f t="shared" si="52"/>
        <v>6105060</v>
      </c>
      <c r="AP54">
        <f t="shared" si="52"/>
        <v>6270060</v>
      </c>
      <c r="AQ54">
        <f t="shared" si="52"/>
        <v>6435060</v>
      </c>
      <c r="AR54">
        <f t="shared" si="52"/>
        <v>6600060</v>
      </c>
      <c r="AS54">
        <f t="shared" si="52"/>
        <v>6765060</v>
      </c>
      <c r="BN54" s="44">
        <f t="shared" si="46"/>
        <v>382502460</v>
      </c>
      <c r="BO54" t="s">
        <v>680</v>
      </c>
      <c r="BP54" t="s">
        <v>697</v>
      </c>
    </row>
    <row r="55" spans="1:68" x14ac:dyDescent="0.3">
      <c r="A55">
        <v>400</v>
      </c>
      <c r="E55">
        <f t="shared" si="47"/>
        <v>240600100</v>
      </c>
      <c r="F55">
        <f t="shared" ref="F55:AS55" si="53">$D35+( ($B$49/2) * (F35 + (F35 + ($B$49-1)*F35)) )</f>
        <v>330100</v>
      </c>
      <c r="G55">
        <f t="shared" si="53"/>
        <v>495100</v>
      </c>
      <c r="H55">
        <f t="shared" si="53"/>
        <v>660100</v>
      </c>
      <c r="I55">
        <f t="shared" si="53"/>
        <v>825100</v>
      </c>
      <c r="J55">
        <f t="shared" si="53"/>
        <v>990100</v>
      </c>
      <c r="K55">
        <f t="shared" si="53"/>
        <v>1155100</v>
      </c>
      <c r="L55">
        <f t="shared" si="53"/>
        <v>1320100</v>
      </c>
      <c r="M55">
        <f t="shared" si="53"/>
        <v>1485100</v>
      </c>
      <c r="N55">
        <f t="shared" si="53"/>
        <v>1650100</v>
      </c>
      <c r="O55">
        <f t="shared" si="53"/>
        <v>1815100</v>
      </c>
      <c r="P55">
        <f t="shared" si="53"/>
        <v>1980100</v>
      </c>
      <c r="Q55">
        <f t="shared" si="53"/>
        <v>2145100</v>
      </c>
      <c r="R55">
        <f t="shared" si="53"/>
        <v>2310100</v>
      </c>
      <c r="S55">
        <f t="shared" si="53"/>
        <v>2475100</v>
      </c>
      <c r="T55">
        <f t="shared" si="53"/>
        <v>2640100</v>
      </c>
      <c r="U55">
        <f t="shared" si="53"/>
        <v>2805100</v>
      </c>
      <c r="V55">
        <f t="shared" si="53"/>
        <v>2970100</v>
      </c>
      <c r="W55">
        <f t="shared" si="53"/>
        <v>3135100</v>
      </c>
      <c r="X55">
        <f t="shared" si="53"/>
        <v>3300100</v>
      </c>
      <c r="Y55">
        <f t="shared" si="53"/>
        <v>3465100</v>
      </c>
      <c r="Z55">
        <f t="shared" si="53"/>
        <v>3630100</v>
      </c>
      <c r="AA55">
        <f t="shared" si="53"/>
        <v>3795100</v>
      </c>
      <c r="AB55">
        <f t="shared" si="53"/>
        <v>3960100</v>
      </c>
      <c r="AC55">
        <f t="shared" si="53"/>
        <v>4125100</v>
      </c>
      <c r="AD55">
        <f t="shared" si="53"/>
        <v>4290100</v>
      </c>
      <c r="AE55">
        <f t="shared" si="53"/>
        <v>4455100</v>
      </c>
      <c r="AF55">
        <f t="shared" si="53"/>
        <v>4620100</v>
      </c>
      <c r="AG55">
        <f t="shared" si="53"/>
        <v>4785100</v>
      </c>
      <c r="AH55">
        <f t="shared" si="53"/>
        <v>4950100</v>
      </c>
      <c r="AI55">
        <f t="shared" si="53"/>
        <v>5115100</v>
      </c>
      <c r="AJ55">
        <f t="shared" si="53"/>
        <v>5280100</v>
      </c>
      <c r="AK55">
        <f t="shared" si="53"/>
        <v>5445100</v>
      </c>
      <c r="AL55">
        <f t="shared" si="53"/>
        <v>5610100</v>
      </c>
      <c r="AM55">
        <f t="shared" si="53"/>
        <v>5775100</v>
      </c>
      <c r="AN55">
        <f t="shared" si="53"/>
        <v>5940100</v>
      </c>
      <c r="AO55">
        <f t="shared" si="53"/>
        <v>6105100</v>
      </c>
      <c r="AP55">
        <f t="shared" si="53"/>
        <v>6270100</v>
      </c>
      <c r="AQ55">
        <f t="shared" si="53"/>
        <v>6435100</v>
      </c>
      <c r="AR55">
        <f t="shared" si="53"/>
        <v>6600100</v>
      </c>
      <c r="AS55">
        <f t="shared" si="53"/>
        <v>6765100</v>
      </c>
      <c r="BN55" s="44">
        <f t="shared" si="46"/>
        <v>382504100</v>
      </c>
      <c r="BO55" t="s">
        <v>680</v>
      </c>
      <c r="BP55" t="s">
        <v>698</v>
      </c>
    </row>
    <row r="56" spans="1:68" x14ac:dyDescent="0.3">
      <c r="A56">
        <v>400</v>
      </c>
      <c r="E56">
        <f t="shared" si="47"/>
        <v>240600100</v>
      </c>
      <c r="F56">
        <f t="shared" ref="F56:AS56" si="54">$D36+( ($B$49/2) * (F36 + (F36 + ($B$49-1)*F36)) )</f>
        <v>330100</v>
      </c>
      <c r="G56">
        <f t="shared" si="54"/>
        <v>495100</v>
      </c>
      <c r="H56">
        <f t="shared" si="54"/>
        <v>660100</v>
      </c>
      <c r="I56">
        <f t="shared" si="54"/>
        <v>825100</v>
      </c>
      <c r="J56">
        <f t="shared" si="54"/>
        <v>990100</v>
      </c>
      <c r="K56">
        <f t="shared" si="54"/>
        <v>1155100</v>
      </c>
      <c r="L56">
        <f t="shared" si="54"/>
        <v>1320100</v>
      </c>
      <c r="M56">
        <f t="shared" si="54"/>
        <v>1485100</v>
      </c>
      <c r="N56">
        <f t="shared" si="54"/>
        <v>1650100</v>
      </c>
      <c r="O56">
        <f t="shared" si="54"/>
        <v>1815100</v>
      </c>
      <c r="P56">
        <f t="shared" si="54"/>
        <v>1980100</v>
      </c>
      <c r="Q56">
        <f t="shared" si="54"/>
        <v>2145100</v>
      </c>
      <c r="R56">
        <f t="shared" si="54"/>
        <v>2310100</v>
      </c>
      <c r="S56">
        <f t="shared" si="54"/>
        <v>2475100</v>
      </c>
      <c r="T56">
        <f t="shared" si="54"/>
        <v>2640100</v>
      </c>
      <c r="U56">
        <f t="shared" si="54"/>
        <v>2805100</v>
      </c>
      <c r="V56">
        <f t="shared" si="54"/>
        <v>2970100</v>
      </c>
      <c r="W56">
        <f t="shared" si="54"/>
        <v>3135100</v>
      </c>
      <c r="X56">
        <f t="shared" si="54"/>
        <v>3300100</v>
      </c>
      <c r="Y56">
        <f t="shared" si="54"/>
        <v>3465100</v>
      </c>
      <c r="Z56">
        <f t="shared" si="54"/>
        <v>3630100</v>
      </c>
      <c r="AA56">
        <f t="shared" si="54"/>
        <v>3795100</v>
      </c>
      <c r="AB56">
        <f t="shared" si="54"/>
        <v>3960100</v>
      </c>
      <c r="AC56">
        <f t="shared" si="54"/>
        <v>4125100</v>
      </c>
      <c r="AD56">
        <f t="shared" si="54"/>
        <v>4290100</v>
      </c>
      <c r="AE56">
        <f t="shared" si="54"/>
        <v>4455100</v>
      </c>
      <c r="AF56">
        <f t="shared" si="54"/>
        <v>4620100</v>
      </c>
      <c r="AG56">
        <f t="shared" si="54"/>
        <v>4785100</v>
      </c>
      <c r="AH56">
        <f t="shared" si="54"/>
        <v>4950100</v>
      </c>
      <c r="AI56">
        <f t="shared" si="54"/>
        <v>5115100</v>
      </c>
      <c r="AJ56">
        <f t="shared" si="54"/>
        <v>5280100</v>
      </c>
      <c r="AK56">
        <f t="shared" si="54"/>
        <v>5445100</v>
      </c>
      <c r="AL56">
        <f t="shared" si="54"/>
        <v>5610100</v>
      </c>
      <c r="AM56">
        <f t="shared" si="54"/>
        <v>5775100</v>
      </c>
      <c r="AN56">
        <f t="shared" si="54"/>
        <v>5940100</v>
      </c>
      <c r="AO56">
        <f t="shared" si="54"/>
        <v>6105100</v>
      </c>
      <c r="AP56">
        <f t="shared" si="54"/>
        <v>6270100</v>
      </c>
      <c r="AQ56">
        <f t="shared" si="54"/>
        <v>6435100</v>
      </c>
      <c r="AR56">
        <f t="shared" si="54"/>
        <v>6600100</v>
      </c>
      <c r="AS56">
        <f t="shared" si="54"/>
        <v>6765100</v>
      </c>
      <c r="BN56" s="44">
        <f t="shared" si="46"/>
        <v>382504100</v>
      </c>
      <c r="BO56" t="s">
        <v>680</v>
      </c>
      <c r="BP56" t="s">
        <v>700</v>
      </c>
    </row>
    <row r="57" spans="1:68" x14ac:dyDescent="0.3">
      <c r="A57">
        <v>400</v>
      </c>
      <c r="E57">
        <f t="shared" si="47"/>
        <v>240600100</v>
      </c>
      <c r="F57">
        <f t="shared" ref="F57:AS57" si="55">$D37+( ($B$49/2) * (F37 + (F37 + ($B$49-1)*F37)) )</f>
        <v>330100</v>
      </c>
      <c r="G57">
        <f t="shared" si="55"/>
        <v>495100</v>
      </c>
      <c r="H57">
        <f t="shared" si="55"/>
        <v>660100</v>
      </c>
      <c r="I57">
        <f t="shared" si="55"/>
        <v>825100</v>
      </c>
      <c r="J57">
        <f t="shared" si="55"/>
        <v>990100</v>
      </c>
      <c r="K57">
        <f t="shared" si="55"/>
        <v>1155100</v>
      </c>
      <c r="L57">
        <f t="shared" si="55"/>
        <v>1320100</v>
      </c>
      <c r="M57">
        <f t="shared" si="55"/>
        <v>1485100</v>
      </c>
      <c r="N57">
        <f t="shared" si="55"/>
        <v>1650100</v>
      </c>
      <c r="O57">
        <f t="shared" si="55"/>
        <v>1815100</v>
      </c>
      <c r="P57">
        <f t="shared" si="55"/>
        <v>1980100</v>
      </c>
      <c r="Q57">
        <f t="shared" si="55"/>
        <v>2145100</v>
      </c>
      <c r="R57">
        <f t="shared" si="55"/>
        <v>2310100</v>
      </c>
      <c r="S57">
        <f t="shared" si="55"/>
        <v>2475100</v>
      </c>
      <c r="T57">
        <f t="shared" si="55"/>
        <v>2640100</v>
      </c>
      <c r="U57">
        <f t="shared" si="55"/>
        <v>2805100</v>
      </c>
      <c r="V57">
        <f t="shared" si="55"/>
        <v>2970100</v>
      </c>
      <c r="W57">
        <f t="shared" si="55"/>
        <v>3135100</v>
      </c>
      <c r="X57">
        <f t="shared" si="55"/>
        <v>3300100</v>
      </c>
      <c r="Y57">
        <f t="shared" si="55"/>
        <v>3465100</v>
      </c>
      <c r="Z57">
        <f t="shared" si="55"/>
        <v>3630100</v>
      </c>
      <c r="AA57">
        <f t="shared" si="55"/>
        <v>3795100</v>
      </c>
      <c r="AB57">
        <f t="shared" si="55"/>
        <v>3960100</v>
      </c>
      <c r="AC57">
        <f t="shared" si="55"/>
        <v>4125100</v>
      </c>
      <c r="AD57">
        <f t="shared" si="55"/>
        <v>4290100</v>
      </c>
      <c r="AE57">
        <f t="shared" si="55"/>
        <v>4455100</v>
      </c>
      <c r="AF57">
        <f t="shared" si="55"/>
        <v>4620100</v>
      </c>
      <c r="AG57">
        <f t="shared" si="55"/>
        <v>4785100</v>
      </c>
      <c r="AH57">
        <f t="shared" si="55"/>
        <v>4950100</v>
      </c>
      <c r="AI57">
        <f t="shared" si="55"/>
        <v>5115100</v>
      </c>
      <c r="AJ57">
        <f t="shared" si="55"/>
        <v>5280100</v>
      </c>
      <c r="AK57">
        <f t="shared" si="55"/>
        <v>5445100</v>
      </c>
      <c r="AL57">
        <f t="shared" si="55"/>
        <v>5610100</v>
      </c>
      <c r="AM57">
        <f t="shared" si="55"/>
        <v>5775100</v>
      </c>
      <c r="AN57">
        <f t="shared" si="55"/>
        <v>5940100</v>
      </c>
      <c r="AO57">
        <f t="shared" si="55"/>
        <v>6105100</v>
      </c>
      <c r="AP57">
        <f t="shared" si="55"/>
        <v>6270100</v>
      </c>
      <c r="AQ57">
        <f t="shared" si="55"/>
        <v>6435100</v>
      </c>
      <c r="AR57">
        <f t="shared" si="55"/>
        <v>6600100</v>
      </c>
      <c r="AS57">
        <f t="shared" si="55"/>
        <v>6765100</v>
      </c>
      <c r="BN57" s="44">
        <f t="shared" si="46"/>
        <v>382504100</v>
      </c>
      <c r="BO57" t="s">
        <v>680</v>
      </c>
      <c r="BP57" t="s">
        <v>699</v>
      </c>
    </row>
    <row r="58" spans="1:68" x14ac:dyDescent="0.3">
      <c r="A58">
        <v>400</v>
      </c>
      <c r="E58">
        <f t="shared" si="47"/>
        <v>300750100</v>
      </c>
      <c r="F58">
        <f t="shared" ref="F58:AS58" si="56">$D38+( ($B$49/2) * (F38 + (F38 + ($B$49-1)*F38)) )</f>
        <v>412600</v>
      </c>
      <c r="G58">
        <f t="shared" si="56"/>
        <v>618850</v>
      </c>
      <c r="H58">
        <f t="shared" si="56"/>
        <v>825100</v>
      </c>
      <c r="I58">
        <f t="shared" si="56"/>
        <v>1031350</v>
      </c>
      <c r="J58">
        <f t="shared" si="56"/>
        <v>1237600</v>
      </c>
      <c r="K58">
        <f t="shared" si="56"/>
        <v>1443850</v>
      </c>
      <c r="L58">
        <f t="shared" si="56"/>
        <v>1650100</v>
      </c>
      <c r="M58">
        <f t="shared" si="56"/>
        <v>1856350</v>
      </c>
      <c r="N58">
        <f t="shared" si="56"/>
        <v>2062600</v>
      </c>
      <c r="O58">
        <f t="shared" si="56"/>
        <v>2268850</v>
      </c>
      <c r="P58">
        <f t="shared" si="56"/>
        <v>2475100</v>
      </c>
      <c r="Q58">
        <f t="shared" si="56"/>
        <v>2681350</v>
      </c>
      <c r="R58">
        <f t="shared" si="56"/>
        <v>2887600</v>
      </c>
      <c r="S58">
        <f t="shared" si="56"/>
        <v>3093850</v>
      </c>
      <c r="T58">
        <f t="shared" si="56"/>
        <v>3300100</v>
      </c>
      <c r="U58">
        <f t="shared" si="56"/>
        <v>3506350</v>
      </c>
      <c r="V58">
        <f t="shared" si="56"/>
        <v>3712600</v>
      </c>
      <c r="W58">
        <f t="shared" si="56"/>
        <v>3918850</v>
      </c>
      <c r="X58">
        <f t="shared" si="56"/>
        <v>4125100</v>
      </c>
      <c r="Y58">
        <f t="shared" si="56"/>
        <v>4331350</v>
      </c>
      <c r="Z58">
        <f t="shared" si="56"/>
        <v>4537600</v>
      </c>
      <c r="AA58">
        <f t="shared" si="56"/>
        <v>4743850</v>
      </c>
      <c r="AB58">
        <f t="shared" si="56"/>
        <v>4950100</v>
      </c>
      <c r="AC58">
        <f t="shared" si="56"/>
        <v>5156350</v>
      </c>
      <c r="AD58">
        <f t="shared" si="56"/>
        <v>5362600</v>
      </c>
      <c r="AE58">
        <f t="shared" si="56"/>
        <v>5568850</v>
      </c>
      <c r="AF58">
        <f t="shared" si="56"/>
        <v>5775100</v>
      </c>
      <c r="AG58">
        <f t="shared" si="56"/>
        <v>5981350</v>
      </c>
      <c r="AH58">
        <f t="shared" si="56"/>
        <v>6187600</v>
      </c>
      <c r="AI58">
        <f t="shared" si="56"/>
        <v>6393850</v>
      </c>
      <c r="AJ58">
        <f t="shared" si="56"/>
        <v>6600100</v>
      </c>
      <c r="AK58">
        <f t="shared" si="56"/>
        <v>6806350</v>
      </c>
      <c r="AL58">
        <f t="shared" si="56"/>
        <v>7012600</v>
      </c>
      <c r="AM58">
        <f t="shared" si="56"/>
        <v>7218850</v>
      </c>
      <c r="AN58">
        <f t="shared" si="56"/>
        <v>7425100</v>
      </c>
      <c r="AO58">
        <f t="shared" si="56"/>
        <v>7631350</v>
      </c>
      <c r="AP58">
        <f t="shared" si="56"/>
        <v>7837600</v>
      </c>
      <c r="AQ58">
        <f t="shared" si="56"/>
        <v>8043850</v>
      </c>
      <c r="AR58">
        <f t="shared" si="56"/>
        <v>8250100</v>
      </c>
      <c r="AS58">
        <f t="shared" si="56"/>
        <v>8456350</v>
      </c>
      <c r="BN58" s="44">
        <f t="shared" si="46"/>
        <v>478129100</v>
      </c>
      <c r="BO58" t="s">
        <v>681</v>
      </c>
      <c r="BP58" t="s">
        <v>701</v>
      </c>
    </row>
    <row r="59" spans="1:68" x14ac:dyDescent="0.3">
      <c r="A59">
        <v>500</v>
      </c>
      <c r="E59">
        <f t="shared" si="47"/>
        <v>1252501000</v>
      </c>
      <c r="F59">
        <f t="shared" ref="F59:BC59" si="57">$D39+( ($B$49/2) * (F39 + (F39 + ($B$49-1)*F39)) )</f>
        <v>1101000</v>
      </c>
      <c r="G59">
        <f t="shared" si="57"/>
        <v>1651000</v>
      </c>
      <c r="H59">
        <f t="shared" si="57"/>
        <v>2201000</v>
      </c>
      <c r="I59">
        <f t="shared" si="57"/>
        <v>2751000</v>
      </c>
      <c r="J59">
        <f t="shared" si="57"/>
        <v>3301000</v>
      </c>
      <c r="K59">
        <f t="shared" si="57"/>
        <v>3851000</v>
      </c>
      <c r="L59">
        <f t="shared" si="57"/>
        <v>4401000</v>
      </c>
      <c r="M59">
        <f t="shared" si="57"/>
        <v>4951000</v>
      </c>
      <c r="N59">
        <f t="shared" si="57"/>
        <v>5501000</v>
      </c>
      <c r="O59">
        <f t="shared" si="57"/>
        <v>6051000</v>
      </c>
      <c r="P59">
        <f t="shared" si="57"/>
        <v>6601000</v>
      </c>
      <c r="Q59">
        <f t="shared" si="57"/>
        <v>7151000</v>
      </c>
      <c r="R59">
        <f t="shared" si="57"/>
        <v>7701000</v>
      </c>
      <c r="S59">
        <f t="shared" si="57"/>
        <v>8251000</v>
      </c>
      <c r="T59">
        <f t="shared" si="57"/>
        <v>8801000</v>
      </c>
      <c r="U59">
        <f t="shared" si="57"/>
        <v>9351000</v>
      </c>
      <c r="V59">
        <f t="shared" si="57"/>
        <v>9901000</v>
      </c>
      <c r="W59">
        <f t="shared" si="57"/>
        <v>10451000</v>
      </c>
      <c r="X59">
        <f t="shared" si="57"/>
        <v>11001000</v>
      </c>
      <c r="Y59">
        <f t="shared" si="57"/>
        <v>11551000</v>
      </c>
      <c r="Z59">
        <f t="shared" si="57"/>
        <v>12101000</v>
      </c>
      <c r="AA59">
        <f t="shared" si="57"/>
        <v>12651000</v>
      </c>
      <c r="AB59">
        <f t="shared" si="57"/>
        <v>13201000</v>
      </c>
      <c r="AC59">
        <f t="shared" si="57"/>
        <v>13751000</v>
      </c>
      <c r="AD59">
        <f t="shared" si="57"/>
        <v>14301000</v>
      </c>
      <c r="AE59">
        <f t="shared" si="57"/>
        <v>14851000</v>
      </c>
      <c r="AF59">
        <f t="shared" si="57"/>
        <v>15401000</v>
      </c>
      <c r="AG59">
        <f t="shared" si="57"/>
        <v>15951000</v>
      </c>
      <c r="AH59">
        <f t="shared" si="57"/>
        <v>16501000</v>
      </c>
      <c r="AI59">
        <f t="shared" si="57"/>
        <v>17051000</v>
      </c>
      <c r="AJ59">
        <f t="shared" si="57"/>
        <v>17601000</v>
      </c>
      <c r="AK59">
        <f t="shared" si="57"/>
        <v>18151000</v>
      </c>
      <c r="AL59">
        <f t="shared" si="57"/>
        <v>18701000</v>
      </c>
      <c r="AM59">
        <f t="shared" si="57"/>
        <v>19251000</v>
      </c>
      <c r="AN59">
        <f t="shared" si="57"/>
        <v>19801000</v>
      </c>
      <c r="AO59">
        <f t="shared" si="57"/>
        <v>20351000</v>
      </c>
      <c r="AP59">
        <f t="shared" si="57"/>
        <v>20901000</v>
      </c>
      <c r="AQ59">
        <f t="shared" si="57"/>
        <v>21451000</v>
      </c>
      <c r="AR59">
        <f t="shared" si="57"/>
        <v>22001000</v>
      </c>
      <c r="AS59">
        <f t="shared" si="57"/>
        <v>22551000</v>
      </c>
      <c r="AT59">
        <f t="shared" si="57"/>
        <v>23101000</v>
      </c>
      <c r="AU59">
        <f t="shared" si="57"/>
        <v>23651000</v>
      </c>
      <c r="AV59">
        <f t="shared" si="57"/>
        <v>24201000</v>
      </c>
      <c r="AW59">
        <f t="shared" si="57"/>
        <v>24751000</v>
      </c>
      <c r="AX59">
        <f t="shared" si="57"/>
        <v>25301000</v>
      </c>
      <c r="AY59">
        <f t="shared" si="57"/>
        <v>25851000</v>
      </c>
      <c r="AZ59">
        <f t="shared" si="57"/>
        <v>26401000</v>
      </c>
      <c r="BA59">
        <f t="shared" si="57"/>
        <v>26951000</v>
      </c>
      <c r="BB59">
        <f t="shared" si="57"/>
        <v>27501000</v>
      </c>
      <c r="BC59">
        <f t="shared" si="57"/>
        <v>28051000</v>
      </c>
      <c r="BN59" s="44">
        <f t="shared" si="46"/>
        <v>1981301000</v>
      </c>
      <c r="BO59" t="s">
        <v>682</v>
      </c>
      <c r="BP59" t="s">
        <v>702</v>
      </c>
    </row>
    <row r="60" spans="1:68" x14ac:dyDescent="0.3">
      <c r="A60">
        <v>500</v>
      </c>
      <c r="E60">
        <f t="shared" si="47"/>
        <v>1878751500</v>
      </c>
      <c r="F60">
        <f t="shared" ref="F60:BC60" si="58">$D40+( ($B$49/2) * (F40 + (F40 + ($B$49-1)*F40)) )</f>
        <v>1651500</v>
      </c>
      <c r="G60">
        <f t="shared" si="58"/>
        <v>2476500</v>
      </c>
      <c r="H60">
        <f t="shared" si="58"/>
        <v>3301500</v>
      </c>
      <c r="I60">
        <f t="shared" si="58"/>
        <v>4126500</v>
      </c>
      <c r="J60">
        <f t="shared" si="58"/>
        <v>4951500</v>
      </c>
      <c r="K60">
        <f t="shared" si="58"/>
        <v>5776500</v>
      </c>
      <c r="L60">
        <f t="shared" si="58"/>
        <v>6601500</v>
      </c>
      <c r="M60">
        <f t="shared" si="58"/>
        <v>7426500</v>
      </c>
      <c r="N60">
        <f t="shared" si="58"/>
        <v>8251500</v>
      </c>
      <c r="O60">
        <f t="shared" si="58"/>
        <v>9076500</v>
      </c>
      <c r="P60">
        <f t="shared" si="58"/>
        <v>9901500</v>
      </c>
      <c r="Q60">
        <f t="shared" si="58"/>
        <v>10726500</v>
      </c>
      <c r="R60">
        <f t="shared" si="58"/>
        <v>11551500</v>
      </c>
      <c r="S60">
        <f t="shared" si="58"/>
        <v>12376500</v>
      </c>
      <c r="T60">
        <f t="shared" si="58"/>
        <v>13201500</v>
      </c>
      <c r="U60">
        <f t="shared" si="58"/>
        <v>14026500</v>
      </c>
      <c r="V60">
        <f t="shared" si="58"/>
        <v>14851500</v>
      </c>
      <c r="W60">
        <f t="shared" si="58"/>
        <v>15676500</v>
      </c>
      <c r="X60">
        <f t="shared" si="58"/>
        <v>16501500</v>
      </c>
      <c r="Y60">
        <f t="shared" si="58"/>
        <v>17326500</v>
      </c>
      <c r="Z60">
        <f t="shared" si="58"/>
        <v>18151500</v>
      </c>
      <c r="AA60">
        <f t="shared" si="58"/>
        <v>18976500</v>
      </c>
      <c r="AB60">
        <f t="shared" si="58"/>
        <v>19801500</v>
      </c>
      <c r="AC60">
        <f t="shared" si="58"/>
        <v>20626500</v>
      </c>
      <c r="AD60">
        <f t="shared" si="58"/>
        <v>21451500</v>
      </c>
      <c r="AE60">
        <f t="shared" si="58"/>
        <v>22276500</v>
      </c>
      <c r="AF60">
        <f t="shared" si="58"/>
        <v>23101500</v>
      </c>
      <c r="AG60">
        <f t="shared" si="58"/>
        <v>23926500</v>
      </c>
      <c r="AH60">
        <f t="shared" si="58"/>
        <v>24751500</v>
      </c>
      <c r="AI60">
        <f t="shared" si="58"/>
        <v>25576500</v>
      </c>
      <c r="AJ60">
        <f t="shared" si="58"/>
        <v>26401500</v>
      </c>
      <c r="AK60">
        <f t="shared" si="58"/>
        <v>27226500</v>
      </c>
      <c r="AL60">
        <f t="shared" si="58"/>
        <v>28051500</v>
      </c>
      <c r="AM60">
        <f t="shared" si="58"/>
        <v>28876500</v>
      </c>
      <c r="AN60">
        <f t="shared" si="58"/>
        <v>29701500</v>
      </c>
      <c r="AO60">
        <f t="shared" si="58"/>
        <v>30526500</v>
      </c>
      <c r="AP60">
        <f t="shared" si="58"/>
        <v>31351500</v>
      </c>
      <c r="AQ60">
        <f t="shared" si="58"/>
        <v>32176500</v>
      </c>
      <c r="AR60">
        <f t="shared" si="58"/>
        <v>33001500</v>
      </c>
      <c r="AS60">
        <f t="shared" si="58"/>
        <v>33826500</v>
      </c>
      <c r="AT60">
        <f t="shared" si="58"/>
        <v>34651500</v>
      </c>
      <c r="AU60">
        <f t="shared" si="58"/>
        <v>35476500</v>
      </c>
      <c r="AV60">
        <f t="shared" si="58"/>
        <v>36301500</v>
      </c>
      <c r="AW60">
        <f t="shared" si="58"/>
        <v>37126500</v>
      </c>
      <c r="AX60">
        <f t="shared" si="58"/>
        <v>37951500</v>
      </c>
      <c r="AY60">
        <f t="shared" si="58"/>
        <v>38776500</v>
      </c>
      <c r="AZ60">
        <f t="shared" si="58"/>
        <v>39601500</v>
      </c>
      <c r="BA60">
        <f t="shared" si="58"/>
        <v>40426500</v>
      </c>
      <c r="BB60">
        <f t="shared" si="58"/>
        <v>41251500</v>
      </c>
      <c r="BC60">
        <f t="shared" si="58"/>
        <v>42076500</v>
      </c>
      <c r="BN60" s="44">
        <f t="shared" si="46"/>
        <v>2971951500</v>
      </c>
      <c r="BO60" t="s">
        <v>683</v>
      </c>
      <c r="BP60" t="s">
        <v>703</v>
      </c>
    </row>
    <row r="61" spans="1:68" x14ac:dyDescent="0.3">
      <c r="A61">
        <v>500</v>
      </c>
      <c r="E61">
        <f t="shared" si="47"/>
        <v>2505002000</v>
      </c>
      <c r="F61">
        <f t="shared" ref="F61:BC61" si="59">$D41+( ($B$49/2) * (F41 + (F41 + ($B$49-1)*F41)) )</f>
        <v>2202000</v>
      </c>
      <c r="G61">
        <f t="shared" si="59"/>
        <v>3302000</v>
      </c>
      <c r="H61">
        <f t="shared" si="59"/>
        <v>4402000</v>
      </c>
      <c r="I61">
        <f t="shared" si="59"/>
        <v>5502000</v>
      </c>
      <c r="J61">
        <f t="shared" si="59"/>
        <v>6602000</v>
      </c>
      <c r="K61">
        <f t="shared" si="59"/>
        <v>7702000</v>
      </c>
      <c r="L61">
        <f t="shared" si="59"/>
        <v>8802000</v>
      </c>
      <c r="M61">
        <f t="shared" si="59"/>
        <v>9902000</v>
      </c>
      <c r="N61">
        <f t="shared" si="59"/>
        <v>11002000</v>
      </c>
      <c r="O61">
        <f t="shared" si="59"/>
        <v>12102000</v>
      </c>
      <c r="P61">
        <f t="shared" si="59"/>
        <v>13202000</v>
      </c>
      <c r="Q61">
        <f t="shared" si="59"/>
        <v>14302000</v>
      </c>
      <c r="R61">
        <f t="shared" si="59"/>
        <v>15402000</v>
      </c>
      <c r="S61">
        <f t="shared" si="59"/>
        <v>16502000</v>
      </c>
      <c r="T61">
        <f t="shared" si="59"/>
        <v>17602000</v>
      </c>
      <c r="U61">
        <f t="shared" si="59"/>
        <v>18702000</v>
      </c>
      <c r="V61">
        <f t="shared" si="59"/>
        <v>19802000</v>
      </c>
      <c r="W61">
        <f t="shared" si="59"/>
        <v>20902000</v>
      </c>
      <c r="X61">
        <f t="shared" si="59"/>
        <v>22002000</v>
      </c>
      <c r="Y61">
        <f t="shared" si="59"/>
        <v>23102000</v>
      </c>
      <c r="Z61">
        <f t="shared" si="59"/>
        <v>24202000</v>
      </c>
      <c r="AA61">
        <f t="shared" si="59"/>
        <v>25302000</v>
      </c>
      <c r="AB61">
        <f t="shared" si="59"/>
        <v>26402000</v>
      </c>
      <c r="AC61">
        <f t="shared" si="59"/>
        <v>27502000</v>
      </c>
      <c r="AD61">
        <f t="shared" si="59"/>
        <v>28602000</v>
      </c>
      <c r="AE61">
        <f t="shared" si="59"/>
        <v>29702000</v>
      </c>
      <c r="AF61">
        <f t="shared" si="59"/>
        <v>30802000</v>
      </c>
      <c r="AG61">
        <f t="shared" si="59"/>
        <v>31902000</v>
      </c>
      <c r="AH61">
        <f t="shared" si="59"/>
        <v>33002000</v>
      </c>
      <c r="AI61">
        <f t="shared" si="59"/>
        <v>34102000</v>
      </c>
      <c r="AJ61">
        <f t="shared" si="59"/>
        <v>35202000</v>
      </c>
      <c r="AK61">
        <f t="shared" si="59"/>
        <v>36302000</v>
      </c>
      <c r="AL61">
        <f t="shared" si="59"/>
        <v>37402000</v>
      </c>
      <c r="AM61">
        <f t="shared" si="59"/>
        <v>38502000</v>
      </c>
      <c r="AN61">
        <f t="shared" si="59"/>
        <v>39602000</v>
      </c>
      <c r="AO61">
        <f t="shared" si="59"/>
        <v>40702000</v>
      </c>
      <c r="AP61">
        <f t="shared" si="59"/>
        <v>41802000</v>
      </c>
      <c r="AQ61">
        <f t="shared" si="59"/>
        <v>42902000</v>
      </c>
      <c r="AR61">
        <f t="shared" si="59"/>
        <v>44002000</v>
      </c>
      <c r="AS61">
        <f t="shared" si="59"/>
        <v>45102000</v>
      </c>
      <c r="AT61">
        <f t="shared" si="59"/>
        <v>46202000</v>
      </c>
      <c r="AU61">
        <f t="shared" si="59"/>
        <v>47302000</v>
      </c>
      <c r="AV61">
        <f t="shared" si="59"/>
        <v>48402000</v>
      </c>
      <c r="AW61">
        <f t="shared" si="59"/>
        <v>49502000</v>
      </c>
      <c r="AX61">
        <f t="shared" si="59"/>
        <v>50602000</v>
      </c>
      <c r="AY61">
        <f t="shared" si="59"/>
        <v>51702000</v>
      </c>
      <c r="AZ61">
        <f t="shared" si="59"/>
        <v>52802000</v>
      </c>
      <c r="BA61">
        <f t="shared" si="59"/>
        <v>53902000</v>
      </c>
      <c r="BB61">
        <f t="shared" si="59"/>
        <v>55002000</v>
      </c>
      <c r="BC61">
        <f t="shared" si="59"/>
        <v>56102000</v>
      </c>
      <c r="BN61" s="44">
        <f t="shared" si="46"/>
        <v>3962602000</v>
      </c>
      <c r="BO61" t="s">
        <v>684</v>
      </c>
      <c r="BP61" t="s">
        <v>704</v>
      </c>
    </row>
    <row r="62" spans="1:68" x14ac:dyDescent="0.3">
      <c r="A62">
        <v>500</v>
      </c>
      <c r="E62">
        <f t="shared" si="47"/>
        <v>3131252500</v>
      </c>
      <c r="F62">
        <f t="shared" ref="F62:BC62" si="60">$D42+( ($B$49/2) * (F42 + (F42 + ($B$49-1)*F42)) )</f>
        <v>2752500</v>
      </c>
      <c r="G62">
        <f t="shared" si="60"/>
        <v>4127500</v>
      </c>
      <c r="H62">
        <f t="shared" si="60"/>
        <v>5502500</v>
      </c>
      <c r="I62">
        <f t="shared" si="60"/>
        <v>6877500</v>
      </c>
      <c r="J62">
        <f t="shared" si="60"/>
        <v>8252500</v>
      </c>
      <c r="K62">
        <f t="shared" si="60"/>
        <v>9627500</v>
      </c>
      <c r="L62">
        <f t="shared" si="60"/>
        <v>11002500</v>
      </c>
      <c r="M62">
        <f t="shared" si="60"/>
        <v>12377500</v>
      </c>
      <c r="N62">
        <f t="shared" si="60"/>
        <v>13752500</v>
      </c>
      <c r="O62">
        <f t="shared" si="60"/>
        <v>15127500</v>
      </c>
      <c r="P62">
        <f t="shared" si="60"/>
        <v>16502500</v>
      </c>
      <c r="Q62">
        <f t="shared" si="60"/>
        <v>17877500</v>
      </c>
      <c r="R62">
        <f t="shared" si="60"/>
        <v>19252500</v>
      </c>
      <c r="S62">
        <f t="shared" si="60"/>
        <v>20627500</v>
      </c>
      <c r="T62">
        <f t="shared" si="60"/>
        <v>22002500</v>
      </c>
      <c r="U62">
        <f t="shared" si="60"/>
        <v>23377500</v>
      </c>
      <c r="V62">
        <f t="shared" si="60"/>
        <v>24752500</v>
      </c>
      <c r="W62">
        <f t="shared" si="60"/>
        <v>26127500</v>
      </c>
      <c r="X62">
        <f t="shared" si="60"/>
        <v>27502500</v>
      </c>
      <c r="Y62">
        <f t="shared" si="60"/>
        <v>28877500</v>
      </c>
      <c r="Z62">
        <f t="shared" si="60"/>
        <v>30252500</v>
      </c>
      <c r="AA62">
        <f t="shared" si="60"/>
        <v>31627500</v>
      </c>
      <c r="AB62">
        <f t="shared" si="60"/>
        <v>33002500</v>
      </c>
      <c r="AC62">
        <f t="shared" si="60"/>
        <v>34377500</v>
      </c>
      <c r="AD62">
        <f t="shared" si="60"/>
        <v>35752500</v>
      </c>
      <c r="AE62">
        <f t="shared" si="60"/>
        <v>37127500</v>
      </c>
      <c r="AF62">
        <f t="shared" si="60"/>
        <v>38502500</v>
      </c>
      <c r="AG62">
        <f t="shared" si="60"/>
        <v>39877500</v>
      </c>
      <c r="AH62">
        <f t="shared" si="60"/>
        <v>41252500</v>
      </c>
      <c r="AI62">
        <f t="shared" si="60"/>
        <v>42627500</v>
      </c>
      <c r="AJ62">
        <f t="shared" si="60"/>
        <v>44002500</v>
      </c>
      <c r="AK62">
        <f t="shared" si="60"/>
        <v>45377500</v>
      </c>
      <c r="AL62">
        <f t="shared" si="60"/>
        <v>46752500</v>
      </c>
      <c r="AM62">
        <f t="shared" si="60"/>
        <v>48127500</v>
      </c>
      <c r="AN62">
        <f t="shared" si="60"/>
        <v>49502500</v>
      </c>
      <c r="AO62">
        <f t="shared" si="60"/>
        <v>50877500</v>
      </c>
      <c r="AP62">
        <f t="shared" si="60"/>
        <v>52252500</v>
      </c>
      <c r="AQ62">
        <f t="shared" si="60"/>
        <v>53627500</v>
      </c>
      <c r="AR62">
        <f t="shared" si="60"/>
        <v>55002500</v>
      </c>
      <c r="AS62">
        <f t="shared" si="60"/>
        <v>56377500</v>
      </c>
      <c r="AT62">
        <f t="shared" si="60"/>
        <v>57752500</v>
      </c>
      <c r="AU62">
        <f t="shared" si="60"/>
        <v>59127500</v>
      </c>
      <c r="AV62">
        <f t="shared" si="60"/>
        <v>60502500</v>
      </c>
      <c r="AW62">
        <f t="shared" si="60"/>
        <v>61877500</v>
      </c>
      <c r="AX62">
        <f t="shared" si="60"/>
        <v>63252500</v>
      </c>
      <c r="AY62">
        <f t="shared" si="60"/>
        <v>64627500</v>
      </c>
      <c r="AZ62">
        <f t="shared" si="60"/>
        <v>66002500</v>
      </c>
      <c r="BA62">
        <f t="shared" si="60"/>
        <v>67377500</v>
      </c>
      <c r="BB62">
        <f t="shared" si="60"/>
        <v>68752500</v>
      </c>
      <c r="BC62">
        <f t="shared" si="60"/>
        <v>70127500</v>
      </c>
      <c r="BN62" s="44">
        <f t="shared" si="46"/>
        <v>4953252500</v>
      </c>
      <c r="BO62" t="s">
        <v>685</v>
      </c>
      <c r="BP62" t="s">
        <v>705</v>
      </c>
    </row>
    <row r="63" spans="1:68" x14ac:dyDescent="0.3">
      <c r="A63">
        <v>500</v>
      </c>
      <c r="E63">
        <f t="shared" si="47"/>
        <v>5010004000</v>
      </c>
      <c r="F63">
        <f t="shared" ref="F63:BC63" si="61">$D43+( ($B$49/2) * (F43 + (F43 + ($B$49-1)*F43)) )</f>
        <v>4404000</v>
      </c>
      <c r="G63">
        <f t="shared" si="61"/>
        <v>6604000</v>
      </c>
      <c r="H63">
        <f t="shared" si="61"/>
        <v>8804000</v>
      </c>
      <c r="I63">
        <f t="shared" si="61"/>
        <v>11004000</v>
      </c>
      <c r="J63">
        <f t="shared" si="61"/>
        <v>13204000</v>
      </c>
      <c r="K63">
        <f t="shared" si="61"/>
        <v>15404000</v>
      </c>
      <c r="L63">
        <f t="shared" si="61"/>
        <v>17604000</v>
      </c>
      <c r="M63">
        <f t="shared" si="61"/>
        <v>19804000</v>
      </c>
      <c r="N63">
        <f t="shared" si="61"/>
        <v>22004000</v>
      </c>
      <c r="O63">
        <f t="shared" si="61"/>
        <v>24204000</v>
      </c>
      <c r="P63">
        <f t="shared" si="61"/>
        <v>26404000</v>
      </c>
      <c r="Q63">
        <f t="shared" si="61"/>
        <v>28604000</v>
      </c>
      <c r="R63">
        <f t="shared" si="61"/>
        <v>30804000</v>
      </c>
      <c r="S63">
        <f t="shared" si="61"/>
        <v>33004000</v>
      </c>
      <c r="T63">
        <f t="shared" si="61"/>
        <v>35204000</v>
      </c>
      <c r="U63">
        <f t="shared" si="61"/>
        <v>37404000</v>
      </c>
      <c r="V63">
        <f t="shared" si="61"/>
        <v>39604000</v>
      </c>
      <c r="W63">
        <f t="shared" si="61"/>
        <v>41804000</v>
      </c>
      <c r="X63">
        <f t="shared" si="61"/>
        <v>44004000</v>
      </c>
      <c r="Y63">
        <f t="shared" si="61"/>
        <v>46204000</v>
      </c>
      <c r="Z63">
        <f t="shared" si="61"/>
        <v>48404000</v>
      </c>
      <c r="AA63">
        <f t="shared" si="61"/>
        <v>50604000</v>
      </c>
      <c r="AB63">
        <f t="shared" si="61"/>
        <v>52804000</v>
      </c>
      <c r="AC63">
        <f t="shared" si="61"/>
        <v>55004000</v>
      </c>
      <c r="AD63">
        <f t="shared" si="61"/>
        <v>57204000</v>
      </c>
      <c r="AE63">
        <f t="shared" si="61"/>
        <v>59404000</v>
      </c>
      <c r="AF63">
        <f t="shared" si="61"/>
        <v>61604000</v>
      </c>
      <c r="AG63">
        <f t="shared" si="61"/>
        <v>63804000</v>
      </c>
      <c r="AH63">
        <f t="shared" si="61"/>
        <v>66004000</v>
      </c>
      <c r="AI63">
        <f t="shared" si="61"/>
        <v>68204000</v>
      </c>
      <c r="AJ63">
        <f t="shared" si="61"/>
        <v>70404000</v>
      </c>
      <c r="AK63">
        <f t="shared" si="61"/>
        <v>72604000</v>
      </c>
      <c r="AL63">
        <f t="shared" si="61"/>
        <v>74804000</v>
      </c>
      <c r="AM63">
        <f t="shared" si="61"/>
        <v>77004000</v>
      </c>
      <c r="AN63">
        <f t="shared" si="61"/>
        <v>79204000</v>
      </c>
      <c r="AO63">
        <f t="shared" si="61"/>
        <v>81404000</v>
      </c>
      <c r="AP63">
        <f t="shared" si="61"/>
        <v>83604000</v>
      </c>
      <c r="AQ63">
        <f t="shared" si="61"/>
        <v>85804000</v>
      </c>
      <c r="AR63">
        <f t="shared" si="61"/>
        <v>88004000</v>
      </c>
      <c r="AS63">
        <f t="shared" si="61"/>
        <v>90204000</v>
      </c>
      <c r="AT63">
        <f t="shared" si="61"/>
        <v>92404000</v>
      </c>
      <c r="AU63">
        <f t="shared" si="61"/>
        <v>94604000</v>
      </c>
      <c r="AV63">
        <f t="shared" si="61"/>
        <v>96804000</v>
      </c>
      <c r="AW63">
        <f t="shared" si="61"/>
        <v>99004000</v>
      </c>
      <c r="AX63">
        <f t="shared" si="61"/>
        <v>101204000</v>
      </c>
      <c r="AY63">
        <f t="shared" si="61"/>
        <v>103404000</v>
      </c>
      <c r="AZ63">
        <f t="shared" si="61"/>
        <v>105604000</v>
      </c>
      <c r="BA63">
        <f t="shared" si="61"/>
        <v>107804000</v>
      </c>
      <c r="BB63">
        <f t="shared" si="61"/>
        <v>110004000</v>
      </c>
      <c r="BC63">
        <f t="shared" si="61"/>
        <v>112204000</v>
      </c>
      <c r="BN63" s="44">
        <f t="shared" si="46"/>
        <v>7925204000</v>
      </c>
      <c r="BO63" t="s">
        <v>686</v>
      </c>
      <c r="BP63" t="s">
        <v>706</v>
      </c>
    </row>
    <row r="64" spans="1:68" x14ac:dyDescent="0.3">
      <c r="A64">
        <v>600</v>
      </c>
      <c r="E64">
        <f t="shared" si="47"/>
        <v>9015010000</v>
      </c>
      <c r="F64">
        <f t="shared" ref="F64:BM64" si="62">$D44+( ($B$49/2) * (F44 + (F44 + ($B$49-1)*F44)) )</f>
        <v>5510000</v>
      </c>
      <c r="G64">
        <f t="shared" si="62"/>
        <v>8260000</v>
      </c>
      <c r="H64">
        <f t="shared" si="62"/>
        <v>11010000</v>
      </c>
      <c r="I64">
        <f t="shared" si="62"/>
        <v>13760000</v>
      </c>
      <c r="J64">
        <f t="shared" si="62"/>
        <v>16510000</v>
      </c>
      <c r="K64">
        <f t="shared" si="62"/>
        <v>19260000</v>
      </c>
      <c r="L64">
        <f t="shared" si="62"/>
        <v>22010000</v>
      </c>
      <c r="M64">
        <f t="shared" si="62"/>
        <v>24760000</v>
      </c>
      <c r="N64">
        <f t="shared" si="62"/>
        <v>27510000</v>
      </c>
      <c r="O64">
        <f t="shared" si="62"/>
        <v>30260000</v>
      </c>
      <c r="P64">
        <f t="shared" si="62"/>
        <v>33010000</v>
      </c>
      <c r="Q64">
        <f t="shared" si="62"/>
        <v>35760000</v>
      </c>
      <c r="R64">
        <f t="shared" si="62"/>
        <v>38510000</v>
      </c>
      <c r="S64">
        <f t="shared" si="62"/>
        <v>41260000</v>
      </c>
      <c r="T64">
        <f t="shared" si="62"/>
        <v>44010000</v>
      </c>
      <c r="U64">
        <f t="shared" si="62"/>
        <v>46760000</v>
      </c>
      <c r="V64">
        <f t="shared" si="62"/>
        <v>49510000</v>
      </c>
      <c r="W64">
        <f t="shared" si="62"/>
        <v>52260000</v>
      </c>
      <c r="X64">
        <f t="shared" si="62"/>
        <v>55010000</v>
      </c>
      <c r="Y64">
        <f t="shared" si="62"/>
        <v>57760000</v>
      </c>
      <c r="Z64">
        <f t="shared" si="62"/>
        <v>60510000</v>
      </c>
      <c r="AA64">
        <f t="shared" si="62"/>
        <v>63260000</v>
      </c>
      <c r="AB64">
        <f t="shared" si="62"/>
        <v>66010000</v>
      </c>
      <c r="AC64">
        <f t="shared" si="62"/>
        <v>68760000</v>
      </c>
      <c r="AD64">
        <f t="shared" si="62"/>
        <v>71510000</v>
      </c>
      <c r="AE64">
        <f t="shared" si="62"/>
        <v>74260000</v>
      </c>
      <c r="AF64">
        <f t="shared" si="62"/>
        <v>77010000</v>
      </c>
      <c r="AG64">
        <f t="shared" si="62"/>
        <v>79760000</v>
      </c>
      <c r="AH64">
        <f t="shared" si="62"/>
        <v>82510000</v>
      </c>
      <c r="AI64">
        <f t="shared" si="62"/>
        <v>85260000</v>
      </c>
      <c r="AJ64">
        <f t="shared" si="62"/>
        <v>88010000</v>
      </c>
      <c r="AK64">
        <f t="shared" si="62"/>
        <v>90760000</v>
      </c>
      <c r="AL64">
        <f t="shared" si="62"/>
        <v>93510000</v>
      </c>
      <c r="AM64">
        <f t="shared" si="62"/>
        <v>96260000</v>
      </c>
      <c r="AN64">
        <f t="shared" si="62"/>
        <v>99010000</v>
      </c>
      <c r="AO64">
        <f t="shared" si="62"/>
        <v>101760000</v>
      </c>
      <c r="AP64">
        <f t="shared" si="62"/>
        <v>104510000</v>
      </c>
      <c r="AQ64">
        <f t="shared" si="62"/>
        <v>107260000</v>
      </c>
      <c r="AR64">
        <f t="shared" si="62"/>
        <v>110010000</v>
      </c>
      <c r="AS64">
        <f t="shared" si="62"/>
        <v>112760000</v>
      </c>
      <c r="AT64">
        <f t="shared" si="62"/>
        <v>115510000</v>
      </c>
      <c r="AU64">
        <f t="shared" si="62"/>
        <v>118260000</v>
      </c>
      <c r="AV64">
        <f t="shared" si="62"/>
        <v>121010000</v>
      </c>
      <c r="AW64">
        <f t="shared" si="62"/>
        <v>123760000</v>
      </c>
      <c r="AX64">
        <f t="shared" si="62"/>
        <v>126510000</v>
      </c>
      <c r="AY64">
        <f t="shared" si="62"/>
        <v>129260000</v>
      </c>
      <c r="AZ64">
        <f t="shared" si="62"/>
        <v>132010000</v>
      </c>
      <c r="BA64">
        <f t="shared" si="62"/>
        <v>134760000</v>
      </c>
      <c r="BB64">
        <f t="shared" si="62"/>
        <v>137510000</v>
      </c>
      <c r="BC64">
        <f t="shared" si="62"/>
        <v>140260000</v>
      </c>
      <c r="BD64">
        <f t="shared" si="62"/>
        <v>143010000</v>
      </c>
      <c r="BE64">
        <f t="shared" si="62"/>
        <v>145760000</v>
      </c>
      <c r="BF64">
        <f t="shared" si="62"/>
        <v>148510000</v>
      </c>
      <c r="BG64">
        <f t="shared" si="62"/>
        <v>151260000</v>
      </c>
      <c r="BH64">
        <f t="shared" si="62"/>
        <v>154010000</v>
      </c>
      <c r="BI64">
        <f t="shared" si="62"/>
        <v>156760000</v>
      </c>
      <c r="BJ64">
        <f t="shared" si="62"/>
        <v>159510000</v>
      </c>
      <c r="BK64">
        <f t="shared" si="62"/>
        <v>162260000</v>
      </c>
      <c r="BL64">
        <f t="shared" si="62"/>
        <v>165010000</v>
      </c>
      <c r="BM64">
        <f t="shared" si="62"/>
        <v>167760000</v>
      </c>
      <c r="BN64" s="44">
        <f t="shared" si="46"/>
        <v>14213110000</v>
      </c>
      <c r="BO64" t="s">
        <v>687</v>
      </c>
      <c r="BP64" t="s">
        <v>707</v>
      </c>
    </row>
    <row r="65" spans="1:68" x14ac:dyDescent="0.3">
      <c r="A65">
        <v>600</v>
      </c>
      <c r="E65">
        <f t="shared" si="47"/>
        <v>18030015000</v>
      </c>
      <c r="F65">
        <f t="shared" ref="F65:BM65" si="63">$D45+( ($B$49/2) * (F45 + (F45 + ($B$49-1)*F45)) )</f>
        <v>11015000</v>
      </c>
      <c r="G65">
        <f t="shared" si="63"/>
        <v>16515000</v>
      </c>
      <c r="H65">
        <f t="shared" si="63"/>
        <v>22015000</v>
      </c>
      <c r="I65">
        <f t="shared" si="63"/>
        <v>27515000</v>
      </c>
      <c r="J65">
        <f t="shared" si="63"/>
        <v>33015000</v>
      </c>
      <c r="K65">
        <f t="shared" si="63"/>
        <v>38515000</v>
      </c>
      <c r="L65">
        <f t="shared" si="63"/>
        <v>44015000</v>
      </c>
      <c r="M65">
        <f t="shared" si="63"/>
        <v>49515000</v>
      </c>
      <c r="N65">
        <f t="shared" si="63"/>
        <v>55015000</v>
      </c>
      <c r="O65">
        <f t="shared" si="63"/>
        <v>60515000</v>
      </c>
      <c r="P65">
        <f t="shared" si="63"/>
        <v>66015000</v>
      </c>
      <c r="Q65">
        <f t="shared" si="63"/>
        <v>71515000</v>
      </c>
      <c r="R65">
        <f t="shared" si="63"/>
        <v>77015000</v>
      </c>
      <c r="S65">
        <f t="shared" si="63"/>
        <v>82515000</v>
      </c>
      <c r="T65">
        <f t="shared" si="63"/>
        <v>88015000</v>
      </c>
      <c r="U65">
        <f t="shared" si="63"/>
        <v>93515000</v>
      </c>
      <c r="V65">
        <f t="shared" si="63"/>
        <v>99015000</v>
      </c>
      <c r="W65">
        <f t="shared" si="63"/>
        <v>104515000</v>
      </c>
      <c r="X65">
        <f t="shared" si="63"/>
        <v>110015000</v>
      </c>
      <c r="Y65">
        <f t="shared" si="63"/>
        <v>115515000</v>
      </c>
      <c r="Z65">
        <f t="shared" si="63"/>
        <v>121015000</v>
      </c>
      <c r="AA65">
        <f t="shared" si="63"/>
        <v>126515000</v>
      </c>
      <c r="AB65">
        <f t="shared" si="63"/>
        <v>132015000</v>
      </c>
      <c r="AC65">
        <f t="shared" si="63"/>
        <v>137515000</v>
      </c>
      <c r="AD65">
        <f t="shared" si="63"/>
        <v>143015000</v>
      </c>
      <c r="AE65">
        <f t="shared" si="63"/>
        <v>148515000</v>
      </c>
      <c r="AF65">
        <f t="shared" si="63"/>
        <v>154015000</v>
      </c>
      <c r="AG65">
        <f t="shared" si="63"/>
        <v>159515000</v>
      </c>
      <c r="AH65">
        <f t="shared" si="63"/>
        <v>165015000</v>
      </c>
      <c r="AI65">
        <f t="shared" si="63"/>
        <v>170515000</v>
      </c>
      <c r="AJ65">
        <f t="shared" si="63"/>
        <v>176015000</v>
      </c>
      <c r="AK65">
        <f t="shared" si="63"/>
        <v>181515000</v>
      </c>
      <c r="AL65">
        <f t="shared" si="63"/>
        <v>187015000</v>
      </c>
      <c r="AM65">
        <f t="shared" si="63"/>
        <v>192515000</v>
      </c>
      <c r="AN65">
        <f t="shared" si="63"/>
        <v>198015000</v>
      </c>
      <c r="AO65">
        <f t="shared" si="63"/>
        <v>203515000</v>
      </c>
      <c r="AP65">
        <f t="shared" si="63"/>
        <v>209015000</v>
      </c>
      <c r="AQ65">
        <f t="shared" si="63"/>
        <v>214515000</v>
      </c>
      <c r="AR65">
        <f t="shared" si="63"/>
        <v>220015000</v>
      </c>
      <c r="AS65">
        <f t="shared" si="63"/>
        <v>225515000</v>
      </c>
      <c r="AT65">
        <f t="shared" si="63"/>
        <v>231015000</v>
      </c>
      <c r="AU65">
        <f t="shared" si="63"/>
        <v>236515000</v>
      </c>
      <c r="AV65">
        <f t="shared" si="63"/>
        <v>242015000</v>
      </c>
      <c r="AW65">
        <f t="shared" si="63"/>
        <v>247515000</v>
      </c>
      <c r="AX65">
        <f t="shared" si="63"/>
        <v>253015000</v>
      </c>
      <c r="AY65">
        <f t="shared" si="63"/>
        <v>258515000</v>
      </c>
      <c r="AZ65">
        <f t="shared" si="63"/>
        <v>264015000</v>
      </c>
      <c r="BA65">
        <f t="shared" si="63"/>
        <v>269515000</v>
      </c>
      <c r="BB65">
        <f t="shared" si="63"/>
        <v>275015000</v>
      </c>
      <c r="BC65">
        <f t="shared" si="63"/>
        <v>280515000</v>
      </c>
      <c r="BD65">
        <f t="shared" si="63"/>
        <v>286015000</v>
      </c>
      <c r="BE65">
        <f t="shared" si="63"/>
        <v>291515000</v>
      </c>
      <c r="BF65">
        <f t="shared" si="63"/>
        <v>297015000</v>
      </c>
      <c r="BG65">
        <f t="shared" si="63"/>
        <v>302515000</v>
      </c>
      <c r="BH65">
        <f t="shared" si="63"/>
        <v>308015000</v>
      </c>
      <c r="BI65">
        <f t="shared" si="63"/>
        <v>313515000</v>
      </c>
      <c r="BJ65">
        <f t="shared" si="63"/>
        <v>319015000</v>
      </c>
      <c r="BK65">
        <f t="shared" si="63"/>
        <v>324515000</v>
      </c>
      <c r="BL65">
        <f t="shared" si="63"/>
        <v>330015000</v>
      </c>
      <c r="BM65">
        <f t="shared" si="63"/>
        <v>335515000</v>
      </c>
      <c r="BN65" s="44">
        <f t="shared" si="46"/>
        <v>28425915000</v>
      </c>
      <c r="BO65" t="s">
        <v>688</v>
      </c>
      <c r="BP65" t="s">
        <v>708</v>
      </c>
    </row>
    <row r="66" spans="1:68" x14ac:dyDescent="0.3">
      <c r="A66">
        <v>600</v>
      </c>
      <c r="E66">
        <f t="shared" si="47"/>
        <v>27045020000</v>
      </c>
      <c r="F66">
        <f t="shared" ref="F66:BM66" si="64">$D46+( ($B$49/2) * (F46 + (F46 + ($B$49-1)*F46)) )</f>
        <v>16520000</v>
      </c>
      <c r="G66">
        <f t="shared" si="64"/>
        <v>24770000</v>
      </c>
      <c r="H66">
        <f t="shared" si="64"/>
        <v>33020000</v>
      </c>
      <c r="I66">
        <f t="shared" si="64"/>
        <v>41270000</v>
      </c>
      <c r="J66">
        <f t="shared" si="64"/>
        <v>49520000</v>
      </c>
      <c r="K66">
        <f t="shared" si="64"/>
        <v>57770000</v>
      </c>
      <c r="L66">
        <f t="shared" si="64"/>
        <v>66020000</v>
      </c>
      <c r="M66">
        <f t="shared" si="64"/>
        <v>74270000</v>
      </c>
      <c r="N66">
        <f t="shared" si="64"/>
        <v>82520000</v>
      </c>
      <c r="O66">
        <f t="shared" si="64"/>
        <v>90770000</v>
      </c>
      <c r="P66">
        <f t="shared" si="64"/>
        <v>99020000</v>
      </c>
      <c r="Q66">
        <f t="shared" si="64"/>
        <v>107270000</v>
      </c>
      <c r="R66">
        <f t="shared" si="64"/>
        <v>115520000</v>
      </c>
      <c r="S66">
        <f t="shared" si="64"/>
        <v>123770000</v>
      </c>
      <c r="T66">
        <f t="shared" si="64"/>
        <v>132020000</v>
      </c>
      <c r="U66">
        <f t="shared" si="64"/>
        <v>140270000</v>
      </c>
      <c r="V66">
        <f t="shared" si="64"/>
        <v>148520000</v>
      </c>
      <c r="W66">
        <f t="shared" si="64"/>
        <v>156770000</v>
      </c>
      <c r="X66">
        <f t="shared" si="64"/>
        <v>165020000</v>
      </c>
      <c r="Y66">
        <f t="shared" si="64"/>
        <v>173270000</v>
      </c>
      <c r="Z66">
        <f t="shared" si="64"/>
        <v>181520000</v>
      </c>
      <c r="AA66">
        <f t="shared" si="64"/>
        <v>189770000</v>
      </c>
      <c r="AB66">
        <f t="shared" si="64"/>
        <v>198020000</v>
      </c>
      <c r="AC66">
        <f t="shared" si="64"/>
        <v>206270000</v>
      </c>
      <c r="AD66">
        <f t="shared" si="64"/>
        <v>214520000</v>
      </c>
      <c r="AE66">
        <f t="shared" si="64"/>
        <v>222770000</v>
      </c>
      <c r="AF66">
        <f t="shared" si="64"/>
        <v>231020000</v>
      </c>
      <c r="AG66">
        <f t="shared" si="64"/>
        <v>239270000</v>
      </c>
      <c r="AH66">
        <f t="shared" si="64"/>
        <v>247520000</v>
      </c>
      <c r="AI66">
        <f t="shared" si="64"/>
        <v>255770000</v>
      </c>
      <c r="AJ66">
        <f t="shared" si="64"/>
        <v>264020000</v>
      </c>
      <c r="AK66">
        <f t="shared" si="64"/>
        <v>272270000</v>
      </c>
      <c r="AL66">
        <f t="shared" si="64"/>
        <v>280520000</v>
      </c>
      <c r="AM66">
        <f t="shared" si="64"/>
        <v>288770000</v>
      </c>
      <c r="AN66">
        <f t="shared" si="64"/>
        <v>297020000</v>
      </c>
      <c r="AO66">
        <f t="shared" si="64"/>
        <v>305270000</v>
      </c>
      <c r="AP66">
        <f t="shared" si="64"/>
        <v>313520000</v>
      </c>
      <c r="AQ66">
        <f t="shared" si="64"/>
        <v>321770000</v>
      </c>
      <c r="AR66">
        <f t="shared" si="64"/>
        <v>330020000</v>
      </c>
      <c r="AS66">
        <f t="shared" si="64"/>
        <v>338270000</v>
      </c>
      <c r="AT66">
        <f t="shared" si="64"/>
        <v>346520000</v>
      </c>
      <c r="AU66">
        <f t="shared" si="64"/>
        <v>354770000</v>
      </c>
      <c r="AV66">
        <f t="shared" si="64"/>
        <v>363020000</v>
      </c>
      <c r="AW66">
        <f t="shared" si="64"/>
        <v>371270000</v>
      </c>
      <c r="AX66">
        <f t="shared" si="64"/>
        <v>379520000</v>
      </c>
      <c r="AY66">
        <f t="shared" si="64"/>
        <v>387770000</v>
      </c>
      <c r="AZ66">
        <f t="shared" si="64"/>
        <v>396020000</v>
      </c>
      <c r="BA66">
        <f t="shared" si="64"/>
        <v>404270000</v>
      </c>
      <c r="BB66">
        <f t="shared" si="64"/>
        <v>412520000</v>
      </c>
      <c r="BC66">
        <f t="shared" si="64"/>
        <v>420770000</v>
      </c>
      <c r="BD66">
        <f t="shared" si="64"/>
        <v>429020000</v>
      </c>
      <c r="BE66">
        <f t="shared" si="64"/>
        <v>437270000</v>
      </c>
      <c r="BF66">
        <f t="shared" si="64"/>
        <v>445520000</v>
      </c>
      <c r="BG66">
        <f t="shared" si="64"/>
        <v>453770000</v>
      </c>
      <c r="BH66">
        <f t="shared" si="64"/>
        <v>462020000</v>
      </c>
      <c r="BI66">
        <f t="shared" si="64"/>
        <v>470270000</v>
      </c>
      <c r="BJ66">
        <f t="shared" si="64"/>
        <v>478520000</v>
      </c>
      <c r="BK66">
        <f t="shared" si="64"/>
        <v>486770000</v>
      </c>
      <c r="BL66">
        <f t="shared" si="64"/>
        <v>495020000</v>
      </c>
      <c r="BM66">
        <f t="shared" si="64"/>
        <v>503270000</v>
      </c>
      <c r="BN66" s="44">
        <f t="shared" si="46"/>
        <v>42638720000</v>
      </c>
      <c r="BO66" t="s">
        <v>689</v>
      </c>
      <c r="BP66" t="s">
        <v>709</v>
      </c>
    </row>
    <row r="67" spans="1:68" x14ac:dyDescent="0.3">
      <c r="A67">
        <v>600</v>
      </c>
      <c r="E67">
        <f t="shared" si="47"/>
        <v>36060025000</v>
      </c>
      <c r="F67">
        <f t="shared" ref="F67:BM67" si="65">$D47+( ($B$49/2) * (F47 + (F47 + ($B$49-1)*F47)) )</f>
        <v>22025000</v>
      </c>
      <c r="G67">
        <f t="shared" si="65"/>
        <v>33025000</v>
      </c>
      <c r="H67">
        <f t="shared" si="65"/>
        <v>44025000</v>
      </c>
      <c r="I67">
        <f t="shared" si="65"/>
        <v>55025000</v>
      </c>
      <c r="J67">
        <f t="shared" si="65"/>
        <v>66025000</v>
      </c>
      <c r="K67">
        <f t="shared" si="65"/>
        <v>77025000</v>
      </c>
      <c r="L67">
        <f t="shared" si="65"/>
        <v>88025000</v>
      </c>
      <c r="M67">
        <f t="shared" si="65"/>
        <v>99025000</v>
      </c>
      <c r="N67">
        <f t="shared" si="65"/>
        <v>110025000</v>
      </c>
      <c r="O67">
        <f t="shared" si="65"/>
        <v>121025000</v>
      </c>
      <c r="P67">
        <f t="shared" si="65"/>
        <v>132025000</v>
      </c>
      <c r="Q67">
        <f t="shared" si="65"/>
        <v>143025000</v>
      </c>
      <c r="R67">
        <f t="shared" si="65"/>
        <v>154025000</v>
      </c>
      <c r="S67">
        <f t="shared" si="65"/>
        <v>165025000</v>
      </c>
      <c r="T67">
        <f t="shared" si="65"/>
        <v>176025000</v>
      </c>
      <c r="U67">
        <f t="shared" si="65"/>
        <v>187025000</v>
      </c>
      <c r="V67">
        <f t="shared" si="65"/>
        <v>198025000</v>
      </c>
      <c r="W67">
        <f t="shared" si="65"/>
        <v>209025000</v>
      </c>
      <c r="X67">
        <f t="shared" si="65"/>
        <v>220025000</v>
      </c>
      <c r="Y67">
        <f t="shared" si="65"/>
        <v>231025000</v>
      </c>
      <c r="Z67">
        <f t="shared" si="65"/>
        <v>242025000</v>
      </c>
      <c r="AA67">
        <f t="shared" si="65"/>
        <v>253025000</v>
      </c>
      <c r="AB67">
        <f t="shared" si="65"/>
        <v>264025000</v>
      </c>
      <c r="AC67">
        <f t="shared" si="65"/>
        <v>275025000</v>
      </c>
      <c r="AD67">
        <f t="shared" si="65"/>
        <v>286025000</v>
      </c>
      <c r="AE67">
        <f t="shared" si="65"/>
        <v>297025000</v>
      </c>
      <c r="AF67">
        <f t="shared" si="65"/>
        <v>308025000</v>
      </c>
      <c r="AG67">
        <f t="shared" si="65"/>
        <v>319025000</v>
      </c>
      <c r="AH67">
        <f t="shared" si="65"/>
        <v>330025000</v>
      </c>
      <c r="AI67">
        <f t="shared" si="65"/>
        <v>341025000</v>
      </c>
      <c r="AJ67">
        <f t="shared" si="65"/>
        <v>352025000</v>
      </c>
      <c r="AK67">
        <f t="shared" si="65"/>
        <v>363025000</v>
      </c>
      <c r="AL67">
        <f t="shared" si="65"/>
        <v>374025000</v>
      </c>
      <c r="AM67">
        <f t="shared" si="65"/>
        <v>385025000</v>
      </c>
      <c r="AN67">
        <f t="shared" si="65"/>
        <v>396025000</v>
      </c>
      <c r="AO67">
        <f t="shared" si="65"/>
        <v>407025000</v>
      </c>
      <c r="AP67">
        <f t="shared" si="65"/>
        <v>418025000</v>
      </c>
      <c r="AQ67">
        <f t="shared" si="65"/>
        <v>429025000</v>
      </c>
      <c r="AR67">
        <f t="shared" si="65"/>
        <v>440025000</v>
      </c>
      <c r="AS67">
        <f t="shared" si="65"/>
        <v>451025000</v>
      </c>
      <c r="AT67">
        <f t="shared" si="65"/>
        <v>462025000</v>
      </c>
      <c r="AU67">
        <f t="shared" si="65"/>
        <v>473025000</v>
      </c>
      <c r="AV67">
        <f t="shared" si="65"/>
        <v>484025000</v>
      </c>
      <c r="AW67">
        <f t="shared" si="65"/>
        <v>495025000</v>
      </c>
      <c r="AX67">
        <f t="shared" si="65"/>
        <v>506025000</v>
      </c>
      <c r="AY67">
        <f t="shared" si="65"/>
        <v>517025000</v>
      </c>
      <c r="AZ67">
        <f t="shared" si="65"/>
        <v>528025000</v>
      </c>
      <c r="BA67">
        <f t="shared" si="65"/>
        <v>539025000</v>
      </c>
      <c r="BB67">
        <f t="shared" si="65"/>
        <v>550025000</v>
      </c>
      <c r="BC67">
        <f t="shared" si="65"/>
        <v>561025000</v>
      </c>
      <c r="BD67">
        <f t="shared" si="65"/>
        <v>572025000</v>
      </c>
      <c r="BE67">
        <f t="shared" si="65"/>
        <v>583025000</v>
      </c>
      <c r="BF67">
        <f t="shared" si="65"/>
        <v>594025000</v>
      </c>
      <c r="BG67">
        <f t="shared" si="65"/>
        <v>605025000</v>
      </c>
      <c r="BH67">
        <f t="shared" si="65"/>
        <v>616025000</v>
      </c>
      <c r="BI67">
        <f t="shared" si="65"/>
        <v>627025000</v>
      </c>
      <c r="BJ67">
        <f t="shared" si="65"/>
        <v>638025000</v>
      </c>
      <c r="BK67">
        <f t="shared" si="65"/>
        <v>649025000</v>
      </c>
      <c r="BL67">
        <f t="shared" si="65"/>
        <v>660025000</v>
      </c>
      <c r="BM67">
        <f t="shared" si="65"/>
        <v>671025000</v>
      </c>
      <c r="BN67" s="44">
        <f t="shared" si="46"/>
        <v>56851525000</v>
      </c>
      <c r="BO67" t="s">
        <v>690</v>
      </c>
      <c r="BP67" t="s">
        <v>710</v>
      </c>
    </row>
    <row r="68" spans="1:68" x14ac:dyDescent="0.3">
      <c r="A68">
        <v>600</v>
      </c>
      <c r="E68">
        <f t="shared" si="47"/>
        <v>72120040000</v>
      </c>
      <c r="F68">
        <f t="shared" ref="F68:BM68" si="66">$D48+( ($B$49/2) * (F48 + (F48 + ($B$49-1)*F48)) )</f>
        <v>44040000</v>
      </c>
      <c r="G68">
        <f t="shared" si="66"/>
        <v>66040000</v>
      </c>
      <c r="H68">
        <f t="shared" si="66"/>
        <v>88040000</v>
      </c>
      <c r="I68">
        <f t="shared" si="66"/>
        <v>110040000</v>
      </c>
      <c r="J68">
        <f t="shared" si="66"/>
        <v>132040000</v>
      </c>
      <c r="K68">
        <f t="shared" si="66"/>
        <v>154040000</v>
      </c>
      <c r="L68">
        <f t="shared" si="66"/>
        <v>176040000</v>
      </c>
      <c r="M68">
        <f t="shared" si="66"/>
        <v>198040000</v>
      </c>
      <c r="N68">
        <f t="shared" si="66"/>
        <v>220040000</v>
      </c>
      <c r="O68">
        <f t="shared" si="66"/>
        <v>242040000</v>
      </c>
      <c r="P68">
        <f t="shared" si="66"/>
        <v>264040000</v>
      </c>
      <c r="Q68">
        <f t="shared" si="66"/>
        <v>286040000</v>
      </c>
      <c r="R68">
        <f t="shared" si="66"/>
        <v>308040000</v>
      </c>
      <c r="S68">
        <f t="shared" si="66"/>
        <v>330040000</v>
      </c>
      <c r="T68">
        <f t="shared" si="66"/>
        <v>352040000</v>
      </c>
      <c r="U68">
        <f t="shared" si="66"/>
        <v>374040000</v>
      </c>
      <c r="V68">
        <f t="shared" si="66"/>
        <v>396040000</v>
      </c>
      <c r="W68">
        <f t="shared" si="66"/>
        <v>418040000</v>
      </c>
      <c r="X68">
        <f t="shared" si="66"/>
        <v>440040000</v>
      </c>
      <c r="Y68">
        <f t="shared" si="66"/>
        <v>462040000</v>
      </c>
      <c r="Z68">
        <f t="shared" si="66"/>
        <v>484040000</v>
      </c>
      <c r="AA68">
        <f t="shared" si="66"/>
        <v>506040000</v>
      </c>
      <c r="AB68">
        <f t="shared" si="66"/>
        <v>528040000</v>
      </c>
      <c r="AC68">
        <f t="shared" si="66"/>
        <v>550040000</v>
      </c>
      <c r="AD68">
        <f t="shared" si="66"/>
        <v>572040000</v>
      </c>
      <c r="AE68">
        <f t="shared" si="66"/>
        <v>594040000</v>
      </c>
      <c r="AF68">
        <f t="shared" si="66"/>
        <v>616040000</v>
      </c>
      <c r="AG68">
        <f t="shared" si="66"/>
        <v>638040000</v>
      </c>
      <c r="AH68">
        <f t="shared" si="66"/>
        <v>660040000</v>
      </c>
      <c r="AI68">
        <f t="shared" si="66"/>
        <v>682040000</v>
      </c>
      <c r="AJ68">
        <f t="shared" si="66"/>
        <v>704040000</v>
      </c>
      <c r="AK68">
        <f t="shared" si="66"/>
        <v>726040000</v>
      </c>
      <c r="AL68">
        <f t="shared" si="66"/>
        <v>748040000</v>
      </c>
      <c r="AM68">
        <f t="shared" si="66"/>
        <v>770040000</v>
      </c>
      <c r="AN68">
        <f t="shared" si="66"/>
        <v>792040000</v>
      </c>
      <c r="AO68">
        <f t="shared" si="66"/>
        <v>814040000</v>
      </c>
      <c r="AP68">
        <f t="shared" si="66"/>
        <v>836040000</v>
      </c>
      <c r="AQ68">
        <f t="shared" si="66"/>
        <v>858040000</v>
      </c>
      <c r="AR68">
        <f t="shared" si="66"/>
        <v>880040000</v>
      </c>
      <c r="AS68">
        <f t="shared" si="66"/>
        <v>902040000</v>
      </c>
      <c r="AT68">
        <f t="shared" si="66"/>
        <v>924040000</v>
      </c>
      <c r="AU68">
        <f t="shared" si="66"/>
        <v>946040000</v>
      </c>
      <c r="AV68">
        <f t="shared" si="66"/>
        <v>968040000</v>
      </c>
      <c r="AW68">
        <f t="shared" si="66"/>
        <v>990040000</v>
      </c>
      <c r="AX68">
        <f t="shared" si="66"/>
        <v>1012040000</v>
      </c>
      <c r="AY68">
        <f t="shared" si="66"/>
        <v>1034040000</v>
      </c>
      <c r="AZ68">
        <f t="shared" si="66"/>
        <v>1056040000</v>
      </c>
      <c r="BA68">
        <f t="shared" si="66"/>
        <v>1078040000</v>
      </c>
      <c r="BB68">
        <f t="shared" si="66"/>
        <v>1100040000</v>
      </c>
      <c r="BC68">
        <f t="shared" si="66"/>
        <v>1122040000</v>
      </c>
      <c r="BD68">
        <f t="shared" si="66"/>
        <v>1144040000</v>
      </c>
      <c r="BE68">
        <f t="shared" si="66"/>
        <v>1166040000</v>
      </c>
      <c r="BF68">
        <f t="shared" si="66"/>
        <v>1188040000</v>
      </c>
      <c r="BG68">
        <f t="shared" si="66"/>
        <v>1210040000</v>
      </c>
      <c r="BH68">
        <f t="shared" si="66"/>
        <v>1232040000</v>
      </c>
      <c r="BI68">
        <f t="shared" si="66"/>
        <v>1254040000</v>
      </c>
      <c r="BJ68">
        <f t="shared" si="66"/>
        <v>1276040000</v>
      </c>
      <c r="BK68">
        <f t="shared" si="66"/>
        <v>1298040000</v>
      </c>
      <c r="BL68">
        <f t="shared" si="66"/>
        <v>1320040000</v>
      </c>
      <c r="BM68">
        <f t="shared" si="66"/>
        <v>1342040000</v>
      </c>
      <c r="BN68" s="44">
        <f>SUM(E68:BM68)</f>
        <v>113702440000</v>
      </c>
      <c r="BO68" t="s">
        <v>691</v>
      </c>
      <c r="BP68" t="s">
        <v>711</v>
      </c>
    </row>
  </sheetData>
  <mergeCells count="1">
    <mergeCell ref="B2:B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6DB1-5687-42DC-97C7-09376C5E475D}">
  <dimension ref="B1:N20"/>
  <sheetViews>
    <sheetView workbookViewId="0">
      <selection activeCell="B12" sqref="B12"/>
    </sheetView>
  </sheetViews>
  <sheetFormatPr defaultRowHeight="16.5" x14ac:dyDescent="0.3"/>
  <cols>
    <col min="2" max="2" width="23.75" bestFit="1" customWidth="1"/>
    <col min="3" max="3" width="12.375" bestFit="1" customWidth="1"/>
    <col min="4" max="4" width="10.125" bestFit="1" customWidth="1"/>
    <col min="5" max="5" width="12.75" bestFit="1" customWidth="1"/>
  </cols>
  <sheetData>
    <row r="1" spans="2:14" ht="17.25" thickBot="1" x14ac:dyDescent="0.35"/>
    <row r="2" spans="2:14" x14ac:dyDescent="0.3">
      <c r="B2" s="113" t="s">
        <v>192</v>
      </c>
      <c r="C2" s="114"/>
      <c r="D2" s="114"/>
      <c r="E2" s="115"/>
    </row>
    <row r="3" spans="2:14" x14ac:dyDescent="0.3">
      <c r="B3" s="3" t="s">
        <v>0</v>
      </c>
      <c r="C3" s="41" t="s">
        <v>5</v>
      </c>
      <c r="D3" s="41" t="s">
        <v>11</v>
      </c>
      <c r="E3" s="18" t="s">
        <v>84</v>
      </c>
    </row>
    <row r="4" spans="2:14" x14ac:dyDescent="0.3">
      <c r="B4" s="2" t="s">
        <v>346</v>
      </c>
      <c r="C4" s="1" t="s">
        <v>190</v>
      </c>
      <c r="D4" s="31">
        <v>0.02</v>
      </c>
      <c r="E4" s="32">
        <v>1E-3</v>
      </c>
      <c r="F4" s="33"/>
    </row>
    <row r="5" spans="2:14" x14ac:dyDescent="0.3">
      <c r="B5" s="2" t="s">
        <v>344</v>
      </c>
      <c r="C5" s="1" t="s">
        <v>190</v>
      </c>
      <c r="D5" s="31">
        <v>0.02</v>
      </c>
      <c r="E5" s="32">
        <v>0.01</v>
      </c>
      <c r="F5" s="33"/>
    </row>
    <row r="6" spans="2:14" x14ac:dyDescent="0.3">
      <c r="B6" s="2" t="s">
        <v>193</v>
      </c>
      <c r="C6" s="1" t="s">
        <v>82</v>
      </c>
      <c r="D6" s="31">
        <v>2.5000000000000001E-2</v>
      </c>
      <c r="E6" s="32">
        <v>1E-4</v>
      </c>
      <c r="F6" s="33"/>
    </row>
    <row r="7" spans="2:14" x14ac:dyDescent="0.3">
      <c r="B7" s="2" t="s">
        <v>194</v>
      </c>
      <c r="C7" s="1" t="s">
        <v>83</v>
      </c>
      <c r="D7" s="31">
        <v>5.0000000000000001E-3</v>
      </c>
      <c r="E7" s="32">
        <v>2.8500000000000002E-5</v>
      </c>
      <c r="K7" s="33"/>
      <c r="M7">
        <f>E7*750*5*4</f>
        <v>0.42750000000000005</v>
      </c>
    </row>
    <row r="8" spans="2:14" x14ac:dyDescent="0.3">
      <c r="B8" s="2" t="s">
        <v>195</v>
      </c>
      <c r="C8" s="1" t="s">
        <v>83</v>
      </c>
      <c r="D8" s="31">
        <v>5.0000000000000001E-3</v>
      </c>
      <c r="E8" s="32">
        <v>7.4999999999999993E-5</v>
      </c>
      <c r="K8" s="33"/>
    </row>
    <row r="9" spans="2:14" x14ac:dyDescent="0.3">
      <c r="B9" s="28" t="s">
        <v>348</v>
      </c>
      <c r="C9" s="10" t="s">
        <v>191</v>
      </c>
      <c r="D9" s="31">
        <v>0.02</v>
      </c>
      <c r="E9" s="32">
        <v>1E-3</v>
      </c>
      <c r="K9" s="33"/>
    </row>
    <row r="10" spans="2:14" x14ac:dyDescent="0.3">
      <c r="B10" s="28" t="s">
        <v>350</v>
      </c>
      <c r="C10" s="1" t="s">
        <v>191</v>
      </c>
      <c r="D10" s="31">
        <v>0.02</v>
      </c>
      <c r="E10" s="32">
        <v>0.01</v>
      </c>
      <c r="K10" s="33"/>
    </row>
    <row r="11" spans="2:14" x14ac:dyDescent="0.3">
      <c r="B11" s="28" t="s">
        <v>517</v>
      </c>
      <c r="C11" s="10" t="s">
        <v>520</v>
      </c>
      <c r="D11" s="54">
        <v>5.0000000000000001E-3</v>
      </c>
      <c r="E11" s="55">
        <v>1.2500000000000001E-5</v>
      </c>
      <c r="L11">
        <f>E11*800</f>
        <v>0.01</v>
      </c>
      <c r="M11">
        <f>L11*5*4</f>
        <v>0.2</v>
      </c>
    </row>
    <row r="12" spans="2:14" ht="17.25" thickBot="1" x14ac:dyDescent="0.35">
      <c r="B12" s="86" t="s">
        <v>518</v>
      </c>
      <c r="C12" s="63" t="s">
        <v>519</v>
      </c>
      <c r="D12" s="87">
        <v>2.5000000000000001E-2</v>
      </c>
      <c r="E12" s="88">
        <v>1E-4</v>
      </c>
    </row>
    <row r="13" spans="2:14" x14ac:dyDescent="0.3">
      <c r="B13" s="89" t="s">
        <v>545</v>
      </c>
      <c r="C13" s="73" t="s">
        <v>547</v>
      </c>
      <c r="D13" s="90">
        <v>0.05</v>
      </c>
      <c r="E13" s="91">
        <v>0.01</v>
      </c>
      <c r="F13" s="33"/>
      <c r="K13" t="s">
        <v>182</v>
      </c>
      <c r="L13" t="s">
        <v>183</v>
      </c>
      <c r="M13" t="s">
        <v>184</v>
      </c>
      <c r="N13" t="s">
        <v>185</v>
      </c>
    </row>
    <row r="14" spans="2:14" ht="17.25" thickBot="1" x14ac:dyDescent="0.35">
      <c r="B14" s="19" t="s">
        <v>546</v>
      </c>
      <c r="C14" s="5" t="s">
        <v>548</v>
      </c>
      <c r="D14" s="56">
        <v>0.05</v>
      </c>
      <c r="E14" s="57">
        <v>0.01</v>
      </c>
      <c r="F14" s="33"/>
    </row>
    <row r="17" spans="11:11" x14ac:dyDescent="0.3">
      <c r="K17" t="s">
        <v>186</v>
      </c>
    </row>
    <row r="18" spans="11:11" x14ac:dyDescent="0.3">
      <c r="K18" t="s">
        <v>187</v>
      </c>
    </row>
    <row r="19" spans="11:11" x14ac:dyDescent="0.3">
      <c r="K19" t="s">
        <v>188</v>
      </c>
    </row>
    <row r="20" spans="11:11" x14ac:dyDescent="0.3">
      <c r="K20" t="s">
        <v>189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17BFA-0AA0-4651-A18F-B2D1C82F18EA}">
  <dimension ref="B1:C7"/>
  <sheetViews>
    <sheetView workbookViewId="0">
      <selection activeCell="B9" sqref="B9"/>
    </sheetView>
  </sheetViews>
  <sheetFormatPr defaultRowHeight="16.5" x14ac:dyDescent="0.3"/>
  <cols>
    <col min="2" max="2" width="27.25" bestFit="1" customWidth="1"/>
    <col min="3" max="3" width="17.5" customWidth="1"/>
  </cols>
  <sheetData>
    <row r="1" spans="2:3" ht="17.25" thickBot="1" x14ac:dyDescent="0.35"/>
    <row r="2" spans="2:3" x14ac:dyDescent="0.3">
      <c r="B2" s="113" t="s">
        <v>180</v>
      </c>
      <c r="C2" s="115"/>
    </row>
    <row r="3" spans="2:3" x14ac:dyDescent="0.3">
      <c r="B3" s="36" t="s">
        <v>181</v>
      </c>
      <c r="C3" s="17">
        <v>3</v>
      </c>
    </row>
    <row r="4" spans="2:3" x14ac:dyDescent="0.3">
      <c r="B4" s="36" t="s">
        <v>476</v>
      </c>
      <c r="C4" s="17">
        <v>10</v>
      </c>
    </row>
    <row r="5" spans="2:3" x14ac:dyDescent="0.3">
      <c r="B5" s="36" t="s">
        <v>477</v>
      </c>
      <c r="C5" s="17">
        <v>0.02</v>
      </c>
    </row>
    <row r="6" spans="2:3" x14ac:dyDescent="0.3">
      <c r="B6" s="52" t="s">
        <v>515</v>
      </c>
      <c r="C6" s="53">
        <v>5</v>
      </c>
    </row>
    <row r="7" spans="2:3" ht="17.25" thickBot="1" x14ac:dyDescent="0.35">
      <c r="B7" s="50" t="s">
        <v>516</v>
      </c>
      <c r="C7" s="51">
        <v>3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5937-E1FF-45ED-8FB9-7F38B4B67DEE}">
  <dimension ref="B1:K43"/>
  <sheetViews>
    <sheetView workbookViewId="0">
      <selection activeCell="G10" sqref="G10"/>
    </sheetView>
  </sheetViews>
  <sheetFormatPr defaultRowHeight="16.5" x14ac:dyDescent="0.3"/>
  <cols>
    <col min="2" max="2" width="15.875" bestFit="1" customWidth="1"/>
    <col min="3" max="8" width="14.875" bestFit="1" customWidth="1"/>
    <col min="9" max="9" width="13.625" bestFit="1" customWidth="1"/>
    <col min="10" max="10" width="12.625" bestFit="1" customWidth="1"/>
    <col min="11" max="11" width="29.75" customWidth="1"/>
    <col min="12" max="12" width="23.875" customWidth="1"/>
  </cols>
  <sheetData>
    <row r="1" spans="2:9" ht="17.25" thickBot="1" x14ac:dyDescent="0.35"/>
    <row r="2" spans="2:9" x14ac:dyDescent="0.3">
      <c r="B2" s="113" t="s">
        <v>509</v>
      </c>
      <c r="C2" s="114"/>
      <c r="D2" s="114"/>
      <c r="E2" s="114"/>
      <c r="F2" s="114"/>
      <c r="G2" s="114"/>
      <c r="H2" s="115"/>
    </row>
    <row r="3" spans="2:9" x14ac:dyDescent="0.3">
      <c r="B3" s="3" t="s">
        <v>479</v>
      </c>
      <c r="C3" s="41" t="s">
        <v>480</v>
      </c>
      <c r="D3" s="41" t="s">
        <v>481</v>
      </c>
      <c r="E3" s="41" t="s">
        <v>482</v>
      </c>
      <c r="F3" s="41" t="s">
        <v>483</v>
      </c>
      <c r="G3" s="41" t="s">
        <v>484</v>
      </c>
      <c r="H3" s="4" t="s">
        <v>668</v>
      </c>
    </row>
    <row r="4" spans="2:9" ht="17.25" thickBot="1" x14ac:dyDescent="0.35">
      <c r="B4" s="45">
        <v>0.4995</v>
      </c>
      <c r="C4" s="46">
        <v>0.30049900000000002</v>
      </c>
      <c r="D4" s="46">
        <v>0.17</v>
      </c>
      <c r="E4" s="46">
        <v>1.9900000000000001E-2</v>
      </c>
      <c r="F4" s="46">
        <v>8.9999999999999993E-3</v>
      </c>
      <c r="G4" s="46">
        <v>1E-3</v>
      </c>
      <c r="H4" s="108">
        <v>1E-4</v>
      </c>
      <c r="I4" s="47">
        <f>SUM(B4:H4)</f>
        <v>0.99999900000000008</v>
      </c>
    </row>
    <row r="5" spans="2:9" ht="17.25" thickBot="1" x14ac:dyDescent="0.35"/>
    <row r="6" spans="2:9" x14ac:dyDescent="0.3">
      <c r="B6" s="113" t="s">
        <v>510</v>
      </c>
      <c r="C6" s="114"/>
      <c r="D6" s="114"/>
      <c r="E6" s="114"/>
      <c r="F6" s="114"/>
      <c r="G6" s="114"/>
      <c r="H6" s="114"/>
      <c r="I6" s="115"/>
    </row>
    <row r="7" spans="2:9" x14ac:dyDescent="0.3">
      <c r="B7" s="3" t="s">
        <v>485</v>
      </c>
      <c r="C7" s="41" t="s">
        <v>486</v>
      </c>
      <c r="D7" s="41" t="s">
        <v>487</v>
      </c>
      <c r="E7" s="41" t="s">
        <v>488</v>
      </c>
      <c r="F7" s="41" t="s">
        <v>489</v>
      </c>
      <c r="G7" s="41" t="s">
        <v>490</v>
      </c>
      <c r="H7" s="41" t="s">
        <v>491</v>
      </c>
      <c r="I7" s="4" t="s">
        <v>669</v>
      </c>
    </row>
    <row r="8" spans="2:9" x14ac:dyDescent="0.3">
      <c r="B8" s="2" t="s">
        <v>190</v>
      </c>
      <c r="C8" s="29">
        <v>0.05</v>
      </c>
      <c r="D8" s="29">
        <v>0.1</v>
      </c>
      <c r="E8" s="29">
        <v>0.15</v>
      </c>
      <c r="F8" s="29">
        <v>0.6</v>
      </c>
      <c r="G8" s="29">
        <v>1.2</v>
      </c>
      <c r="H8" s="29">
        <v>12</v>
      </c>
      <c r="I8" s="30">
        <v>120</v>
      </c>
    </row>
    <row r="9" spans="2:9" x14ac:dyDescent="0.3">
      <c r="B9" s="2" t="s">
        <v>191</v>
      </c>
      <c r="C9" s="29">
        <v>0.05</v>
      </c>
      <c r="D9" s="29">
        <v>0.1</v>
      </c>
      <c r="E9" s="29">
        <v>0.15</v>
      </c>
      <c r="F9" s="29">
        <v>0.6</v>
      </c>
      <c r="G9" s="29">
        <v>1.2</v>
      </c>
      <c r="H9" s="29">
        <v>12</v>
      </c>
      <c r="I9" s="30">
        <v>120</v>
      </c>
    </row>
    <row r="10" spans="2:9" x14ac:dyDescent="0.3">
      <c r="B10" s="2" t="s">
        <v>83</v>
      </c>
      <c r="C10" s="48">
        <v>5.0000000000000001E-3</v>
      </c>
      <c r="D10" s="48">
        <v>7.4999999999999997E-3</v>
      </c>
      <c r="E10" s="48">
        <v>0.01</v>
      </c>
      <c r="F10" s="48">
        <v>0.02</v>
      </c>
      <c r="G10" s="48">
        <v>2.5000000000000001E-2</v>
      </c>
      <c r="H10" s="48">
        <v>0.05</v>
      </c>
      <c r="I10" s="30">
        <v>0.1</v>
      </c>
    </row>
    <row r="11" spans="2:9" x14ac:dyDescent="0.3">
      <c r="B11" s="2" t="s">
        <v>82</v>
      </c>
      <c r="C11" s="29">
        <v>0.05</v>
      </c>
      <c r="D11" s="29">
        <v>0.15</v>
      </c>
      <c r="E11" s="29">
        <v>0.2</v>
      </c>
      <c r="F11" s="29">
        <v>0.48</v>
      </c>
      <c r="G11" s="29">
        <v>0.96</v>
      </c>
      <c r="H11" s="29">
        <f>300%*0.6</f>
        <v>1.7999999999999998</v>
      </c>
      <c r="I11" s="30">
        <v>3.6</v>
      </c>
    </row>
    <row r="12" spans="2:9" x14ac:dyDescent="0.3">
      <c r="B12" s="2" t="s">
        <v>492</v>
      </c>
      <c r="C12" s="48">
        <v>2.5000000000000001E-2</v>
      </c>
      <c r="D12" s="48">
        <v>0.05</v>
      </c>
      <c r="E12" s="48">
        <v>7.4999999999999997E-2</v>
      </c>
      <c r="F12" s="48">
        <v>0.125</v>
      </c>
      <c r="G12" s="48">
        <v>0.2</v>
      </c>
      <c r="H12" s="48">
        <v>0.25</v>
      </c>
      <c r="I12" s="30">
        <v>0.4</v>
      </c>
    </row>
    <row r="13" spans="2:9" x14ac:dyDescent="0.3">
      <c r="B13" s="2" t="s">
        <v>493</v>
      </c>
      <c r="C13" s="48">
        <v>2.5000000000000001E-2</v>
      </c>
      <c r="D13" s="48">
        <v>0.05</v>
      </c>
      <c r="E13" s="48">
        <v>7.4999999999999997E-2</v>
      </c>
      <c r="F13" s="48">
        <v>0.125</v>
      </c>
      <c r="G13" s="48">
        <v>0.2</v>
      </c>
      <c r="H13" s="48">
        <v>0.25</v>
      </c>
      <c r="I13" s="30">
        <v>0.4</v>
      </c>
    </row>
    <row r="14" spans="2:9" x14ac:dyDescent="0.3">
      <c r="B14" s="2" t="s">
        <v>494</v>
      </c>
      <c r="C14" s="48">
        <v>0.01</v>
      </c>
      <c r="D14" s="48">
        <v>0.02</v>
      </c>
      <c r="E14" s="48">
        <v>2.5000000000000001E-2</v>
      </c>
      <c r="F14" s="48">
        <v>0.1</v>
      </c>
      <c r="G14" s="48">
        <v>0.15</v>
      </c>
      <c r="H14" s="48">
        <v>0.3</v>
      </c>
      <c r="I14" s="30">
        <v>0.6</v>
      </c>
    </row>
    <row r="15" spans="2:9" x14ac:dyDescent="0.3">
      <c r="B15" s="2" t="s">
        <v>495</v>
      </c>
      <c r="C15" s="48">
        <v>0.01</v>
      </c>
      <c r="D15" s="48">
        <v>0.02</v>
      </c>
      <c r="E15" s="48">
        <v>2.5000000000000001E-2</v>
      </c>
      <c r="F15" s="48">
        <v>0.1</v>
      </c>
      <c r="G15" s="48">
        <v>0.15</v>
      </c>
      <c r="H15" s="48">
        <v>0.5</v>
      </c>
      <c r="I15" s="30">
        <v>0.75</v>
      </c>
    </row>
    <row r="16" spans="2:9" x14ac:dyDescent="0.3">
      <c r="B16" s="2" t="s">
        <v>496</v>
      </c>
      <c r="C16" s="48">
        <v>0.01</v>
      </c>
      <c r="D16" s="48">
        <v>0.02</v>
      </c>
      <c r="E16" s="48">
        <v>2.5000000000000001E-2</v>
      </c>
      <c r="F16" s="48">
        <v>0.1</v>
      </c>
      <c r="G16" s="48">
        <v>0.15</v>
      </c>
      <c r="H16" s="48">
        <v>0.3</v>
      </c>
      <c r="I16" s="30">
        <v>0.6</v>
      </c>
    </row>
    <row r="17" spans="2:11" x14ac:dyDescent="0.3">
      <c r="B17" s="2" t="s">
        <v>497</v>
      </c>
      <c r="C17" s="48">
        <v>0.01</v>
      </c>
      <c r="D17" s="48">
        <v>0.02</v>
      </c>
      <c r="E17" s="48">
        <v>2.5000000000000001E-2</v>
      </c>
      <c r="F17" s="48">
        <v>0.1</v>
      </c>
      <c r="G17" s="48">
        <v>0.2</v>
      </c>
      <c r="H17" s="48">
        <v>0.3</v>
      </c>
      <c r="I17" s="30">
        <v>0.5</v>
      </c>
    </row>
    <row r="18" spans="2:11" x14ac:dyDescent="0.3">
      <c r="B18" s="2" t="s">
        <v>498</v>
      </c>
      <c r="C18" s="48">
        <v>0.01</v>
      </c>
      <c r="D18" s="48">
        <v>0.02</v>
      </c>
      <c r="E18" s="48">
        <v>2.5000000000000001E-2</v>
      </c>
      <c r="F18" s="48">
        <v>0.1</v>
      </c>
      <c r="G18" s="48">
        <v>0.2</v>
      </c>
      <c r="H18" s="48">
        <v>0.3</v>
      </c>
      <c r="I18" s="30">
        <v>0.5</v>
      </c>
    </row>
    <row r="19" spans="2:11" ht="17.25" thickBot="1" x14ac:dyDescent="0.35">
      <c r="B19" s="11" t="s">
        <v>499</v>
      </c>
      <c r="C19" s="49">
        <v>0.01</v>
      </c>
      <c r="D19" s="49">
        <v>0.02</v>
      </c>
      <c r="E19" s="49">
        <v>2.5000000000000001E-2</v>
      </c>
      <c r="F19" s="49">
        <v>0.1</v>
      </c>
      <c r="G19" s="49">
        <v>0.2</v>
      </c>
      <c r="H19" s="49">
        <v>0.3</v>
      </c>
      <c r="I19" s="109">
        <v>0.5</v>
      </c>
    </row>
    <row r="20" spans="2:11" ht="17.25" thickBot="1" x14ac:dyDescent="0.35"/>
    <row r="21" spans="2:11" x14ac:dyDescent="0.3">
      <c r="B21" s="113" t="s">
        <v>511</v>
      </c>
      <c r="C21" s="114"/>
      <c r="D21" s="114"/>
      <c r="E21" s="114"/>
      <c r="F21" s="114"/>
      <c r="G21" s="115"/>
      <c r="J21" s="116" t="s">
        <v>671</v>
      </c>
      <c r="K21" s="117"/>
    </row>
    <row r="22" spans="2:11" x14ac:dyDescent="0.3">
      <c r="B22" s="3" t="s">
        <v>4</v>
      </c>
      <c r="C22" s="41" t="s">
        <v>500</v>
      </c>
      <c r="D22" s="41" t="s">
        <v>501</v>
      </c>
      <c r="E22" s="41" t="s">
        <v>502</v>
      </c>
      <c r="F22" s="41" t="s">
        <v>503</v>
      </c>
      <c r="G22" s="18" t="s">
        <v>514</v>
      </c>
      <c r="J22" s="3" t="s">
        <v>4</v>
      </c>
      <c r="K22" s="41" t="s">
        <v>672</v>
      </c>
    </row>
    <row r="23" spans="2:11" x14ac:dyDescent="0.3">
      <c r="B23" s="2" t="s">
        <v>165</v>
      </c>
      <c r="C23" s="1" t="b">
        <v>0</v>
      </c>
      <c r="D23" s="1" t="b">
        <v>0</v>
      </c>
      <c r="E23" s="1" t="b">
        <v>0</v>
      </c>
      <c r="F23" s="1" t="b">
        <v>0</v>
      </c>
      <c r="G23" s="17" t="b">
        <v>0</v>
      </c>
      <c r="J23" s="2" t="s">
        <v>165</v>
      </c>
      <c r="K23" s="31">
        <v>0</v>
      </c>
    </row>
    <row r="24" spans="2:11" x14ac:dyDescent="0.3">
      <c r="B24" s="28" t="s">
        <v>166</v>
      </c>
      <c r="C24" s="1" t="b">
        <v>0</v>
      </c>
      <c r="D24" s="1" t="b">
        <v>0</v>
      </c>
      <c r="E24" s="1" t="b">
        <v>0</v>
      </c>
      <c r="F24" s="1" t="b">
        <v>0</v>
      </c>
      <c r="G24" s="17" t="b">
        <v>0</v>
      </c>
      <c r="J24" s="28" t="s">
        <v>166</v>
      </c>
      <c r="K24" s="31">
        <v>0</v>
      </c>
    </row>
    <row r="25" spans="2:11" x14ac:dyDescent="0.3">
      <c r="B25" s="28" t="s">
        <v>167</v>
      </c>
      <c r="C25" s="1" t="b">
        <v>1</v>
      </c>
      <c r="D25" s="1" t="b">
        <v>0</v>
      </c>
      <c r="E25" s="1" t="b">
        <v>0</v>
      </c>
      <c r="F25" s="1" t="b">
        <v>0</v>
      </c>
      <c r="G25" s="17" t="b">
        <v>0</v>
      </c>
      <c r="J25" s="28" t="s">
        <v>167</v>
      </c>
      <c r="K25" s="31">
        <v>0.01</v>
      </c>
    </row>
    <row r="26" spans="2:11" x14ac:dyDescent="0.3">
      <c r="B26" s="28" t="s">
        <v>168</v>
      </c>
      <c r="C26" s="1" t="b">
        <v>1</v>
      </c>
      <c r="D26" s="1" t="b">
        <v>1</v>
      </c>
      <c r="E26" s="1" t="b">
        <v>0</v>
      </c>
      <c r="F26" s="1" t="b">
        <v>0</v>
      </c>
      <c r="G26" s="17" t="b">
        <v>0</v>
      </c>
      <c r="J26" s="28" t="s">
        <v>168</v>
      </c>
      <c r="K26" s="31">
        <v>1.4999999999999999E-2</v>
      </c>
    </row>
    <row r="27" spans="2:11" x14ac:dyDescent="0.3">
      <c r="B27" s="28" t="s">
        <v>169</v>
      </c>
      <c r="C27" s="1" t="b">
        <v>1</v>
      </c>
      <c r="D27" s="1" t="b">
        <v>1</v>
      </c>
      <c r="E27" s="1" t="b">
        <v>1</v>
      </c>
      <c r="F27" s="1" t="b">
        <v>0</v>
      </c>
      <c r="G27" s="17" t="b">
        <v>0</v>
      </c>
      <c r="J27" s="28" t="s">
        <v>169</v>
      </c>
      <c r="K27" s="31">
        <v>2.5000000000000001E-2</v>
      </c>
    </row>
    <row r="28" spans="2:11" x14ac:dyDescent="0.3">
      <c r="B28" s="28" t="s">
        <v>170</v>
      </c>
      <c r="C28" s="1" t="b">
        <v>1</v>
      </c>
      <c r="D28" s="1" t="b">
        <v>1</v>
      </c>
      <c r="E28" s="1" t="b">
        <v>1</v>
      </c>
      <c r="F28" s="1" t="b">
        <v>1</v>
      </c>
      <c r="G28" s="17" t="b">
        <v>0</v>
      </c>
      <c r="J28" s="28" t="s">
        <v>170</v>
      </c>
      <c r="K28" s="31">
        <v>0.05</v>
      </c>
    </row>
    <row r="29" spans="2:11" ht="17.25" thickBot="1" x14ac:dyDescent="0.35">
      <c r="B29" s="86" t="s">
        <v>171</v>
      </c>
      <c r="C29" s="62" t="b">
        <v>1</v>
      </c>
      <c r="D29" s="62" t="b">
        <v>1</v>
      </c>
      <c r="E29" s="62" t="b">
        <v>1</v>
      </c>
      <c r="F29" s="62" t="b">
        <v>1</v>
      </c>
      <c r="G29" s="68" t="b">
        <v>1</v>
      </c>
      <c r="J29" s="86" t="s">
        <v>171</v>
      </c>
      <c r="K29" s="110">
        <v>0.1</v>
      </c>
    </row>
    <row r="30" spans="2:11" x14ac:dyDescent="0.3">
      <c r="B30" s="89" t="s">
        <v>531</v>
      </c>
      <c r="C30" s="72" t="b">
        <v>1</v>
      </c>
      <c r="D30" s="72" t="b">
        <v>1</v>
      </c>
      <c r="E30" s="72" t="b">
        <v>1</v>
      </c>
      <c r="F30" s="72" t="b">
        <v>1</v>
      </c>
      <c r="G30" s="75" t="b">
        <v>1</v>
      </c>
      <c r="J30" s="89" t="s">
        <v>531</v>
      </c>
      <c r="K30" s="111">
        <v>0.2</v>
      </c>
    </row>
    <row r="31" spans="2:11" ht="17.25" thickBot="1" x14ac:dyDescent="0.35">
      <c r="B31" s="19" t="s">
        <v>532</v>
      </c>
      <c r="C31" s="7" t="b">
        <v>1</v>
      </c>
      <c r="D31" s="7" t="b">
        <v>1</v>
      </c>
      <c r="E31" s="7" t="b">
        <v>1</v>
      </c>
      <c r="F31" s="7" t="b">
        <v>1</v>
      </c>
      <c r="G31" s="24" t="b">
        <v>1</v>
      </c>
      <c r="J31" s="19" t="s">
        <v>532</v>
      </c>
      <c r="K31" s="112">
        <v>0.4</v>
      </c>
    </row>
    <row r="32" spans="2:11" ht="17.25" thickBot="1" x14ac:dyDescent="0.35"/>
    <row r="33" spans="2:8" x14ac:dyDescent="0.3">
      <c r="B33" s="113" t="s">
        <v>512</v>
      </c>
      <c r="C33" s="114"/>
      <c r="D33" s="114"/>
      <c r="E33" s="114"/>
      <c r="F33" s="114"/>
      <c r="G33" s="114"/>
      <c r="H33" s="115"/>
    </row>
    <row r="34" spans="2:8" x14ac:dyDescent="0.3">
      <c r="B34" s="3" t="s">
        <v>4</v>
      </c>
      <c r="C34" s="41" t="s">
        <v>504</v>
      </c>
      <c r="D34" s="41" t="s">
        <v>505</v>
      </c>
      <c r="E34" s="41" t="s">
        <v>506</v>
      </c>
      <c r="F34" s="41" t="s">
        <v>507</v>
      </c>
      <c r="G34" s="41" t="s">
        <v>508</v>
      </c>
      <c r="H34" s="18" t="s">
        <v>513</v>
      </c>
    </row>
    <row r="35" spans="2:8" x14ac:dyDescent="0.3">
      <c r="B35" s="2" t="s">
        <v>165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9">
        <v>0</v>
      </c>
    </row>
    <row r="36" spans="2:8" x14ac:dyDescent="0.3">
      <c r="B36" s="2" t="s">
        <v>166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9">
        <v>0</v>
      </c>
    </row>
    <row r="37" spans="2:8" x14ac:dyDescent="0.3">
      <c r="B37" s="28" t="s">
        <v>167</v>
      </c>
      <c r="C37" s="38">
        <v>100</v>
      </c>
      <c r="D37" s="38">
        <v>0</v>
      </c>
      <c r="E37" s="38">
        <v>0</v>
      </c>
      <c r="F37" s="38">
        <v>0</v>
      </c>
      <c r="G37" s="38">
        <v>0</v>
      </c>
      <c r="H37" s="39">
        <v>0</v>
      </c>
    </row>
    <row r="38" spans="2:8" x14ac:dyDescent="0.3">
      <c r="B38" s="28" t="s">
        <v>168</v>
      </c>
      <c r="C38" s="38">
        <v>1000</v>
      </c>
      <c r="D38" s="38">
        <v>2000</v>
      </c>
      <c r="E38" s="38">
        <v>0</v>
      </c>
      <c r="F38" s="38">
        <v>0</v>
      </c>
      <c r="G38" s="38">
        <v>0</v>
      </c>
      <c r="H38" s="39">
        <v>0</v>
      </c>
    </row>
    <row r="39" spans="2:8" x14ac:dyDescent="0.3">
      <c r="B39" s="28" t="s">
        <v>169</v>
      </c>
      <c r="C39" s="38">
        <v>1000000</v>
      </c>
      <c r="D39" s="38">
        <v>2000000</v>
      </c>
      <c r="E39" s="38">
        <v>3000000</v>
      </c>
      <c r="F39" s="38">
        <v>0</v>
      </c>
      <c r="G39" s="38">
        <v>0</v>
      </c>
      <c r="H39" s="39">
        <v>0</v>
      </c>
    </row>
    <row r="40" spans="2:8" x14ac:dyDescent="0.3">
      <c r="B40" s="28" t="s">
        <v>170</v>
      </c>
      <c r="C40" s="38">
        <v>10000000</v>
      </c>
      <c r="D40" s="38">
        <v>11000000</v>
      </c>
      <c r="E40" s="38">
        <v>12000000</v>
      </c>
      <c r="F40" s="38">
        <v>13000000</v>
      </c>
      <c r="G40" s="38">
        <v>0</v>
      </c>
      <c r="H40" s="39">
        <v>0</v>
      </c>
    </row>
    <row r="41" spans="2:8" x14ac:dyDescent="0.3">
      <c r="B41" s="28" t="s">
        <v>171</v>
      </c>
      <c r="C41" s="38">
        <v>12000000</v>
      </c>
      <c r="D41" s="38">
        <v>14000000</v>
      </c>
      <c r="E41" s="38">
        <v>16000000</v>
      </c>
      <c r="F41" s="38">
        <v>18000000</v>
      </c>
      <c r="G41" s="38">
        <v>20000000</v>
      </c>
      <c r="H41" s="39">
        <v>0</v>
      </c>
    </row>
    <row r="42" spans="2:8" x14ac:dyDescent="0.3">
      <c r="B42" s="28" t="s">
        <v>531</v>
      </c>
      <c r="C42" s="107">
        <v>14000000</v>
      </c>
      <c r="D42" s="38">
        <v>17000000</v>
      </c>
      <c r="E42" s="38">
        <v>20000000</v>
      </c>
      <c r="F42" s="38">
        <v>23000000</v>
      </c>
      <c r="G42" s="38">
        <v>26000000</v>
      </c>
      <c r="H42" s="39"/>
    </row>
    <row r="43" spans="2:8" ht="17.25" thickBot="1" x14ac:dyDescent="0.35">
      <c r="B43" s="19" t="s">
        <v>532</v>
      </c>
      <c r="C43" s="105">
        <v>20000000</v>
      </c>
      <c r="D43" s="105">
        <v>24000000</v>
      </c>
      <c r="E43" s="105">
        <v>28000000</v>
      </c>
      <c r="F43" s="105">
        <v>32000000</v>
      </c>
      <c r="G43" s="105">
        <v>36000000</v>
      </c>
      <c r="H43" s="106"/>
    </row>
  </sheetData>
  <mergeCells count="5">
    <mergeCell ref="B21:G21"/>
    <mergeCell ref="B33:H33"/>
    <mergeCell ref="B2:H2"/>
    <mergeCell ref="B6:I6"/>
    <mergeCell ref="J21:K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WeaponData</vt:lpstr>
      <vt:lpstr>ArmorData</vt:lpstr>
      <vt:lpstr>GlovesData</vt:lpstr>
      <vt:lpstr>ShoesData</vt:lpstr>
      <vt:lpstr>ReforgeData</vt:lpstr>
      <vt:lpstr>UpgradeData</vt:lpstr>
      <vt:lpstr>OwnStatData</vt:lpstr>
      <vt:lpstr>EquipmentCommonData</vt:lpstr>
      <vt:lpstr>EquipmentOptionData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Seokhwan</dc:creator>
  <cp:lastModifiedBy>석환 최</cp:lastModifiedBy>
  <dcterms:created xsi:type="dcterms:W3CDTF">2022-10-13T07:52:46Z</dcterms:created>
  <dcterms:modified xsi:type="dcterms:W3CDTF">2025-01-06T10:41:16Z</dcterms:modified>
</cp:coreProperties>
</file>