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7EFCD986-6B82-4E00-9977-210669AB8F69}" xr6:coauthVersionLast="47" xr6:coauthVersionMax="47" xr10:uidLastSave="{00000000-0000-0000-0000-000000000000}"/>
  <bookViews>
    <workbookView xWindow="-120" yWindow="-120" windowWidth="29040" windowHeight="15840" xr2:uid="{571D6725-6932-4A8A-8476-E2688F8EB7A0}"/>
  </bookViews>
  <sheets>
    <sheet name="ShopData" sheetId="1" r:id="rId1"/>
    <sheet name="SpawnData" sheetId="4" r:id="rId2"/>
    <sheet name="DemonicRealmSpoilsData" sheetId="7" r:id="rId3"/>
    <sheet name="가치 계산기" sheetId="6" r:id="rId4"/>
    <sheet name="Test" sheetId="5" r:id="rId5"/>
    <sheet name="소환확률 리뉴얼" sheetId="8" r:id="rId6"/>
    <sheet name="소환확률 리뉴얼2" sheetId="9" r:id="rId7"/>
  </sheets>
  <definedNames>
    <definedName name="_xlnm._FilterDatabase" localSheetId="1" hidden="1">SpawnData!$B$2:$L$122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7" l="1"/>
  <c r="D19" i="7"/>
  <c r="D20" i="7"/>
  <c r="D21" i="7"/>
  <c r="D22" i="7"/>
  <c r="D23" i="7"/>
  <c r="D24" i="7"/>
  <c r="D25" i="7"/>
  <c r="D17" i="7"/>
  <c r="D16" i="7"/>
  <c r="C24" i="9"/>
  <c r="C23" i="9"/>
  <c r="M3" i="9"/>
  <c r="M4" i="9"/>
  <c r="M5" i="9"/>
  <c r="M6" i="9"/>
  <c r="M8" i="9"/>
  <c r="M9" i="9"/>
  <c r="M10" i="9"/>
  <c r="M11" i="9"/>
  <c r="M12" i="9"/>
  <c r="M13" i="9"/>
  <c r="M14" i="9"/>
  <c r="L6" i="8"/>
  <c r="C20" i="9" l="1"/>
  <c r="C21" i="9" s="1"/>
  <c r="M7" i="9"/>
  <c r="C39" i="8" l="1"/>
  <c r="C38" i="8"/>
  <c r="L2" i="8"/>
  <c r="L3" i="8"/>
  <c r="L4" i="8"/>
  <c r="L5" i="8"/>
  <c r="L7" i="8"/>
  <c r="L8" i="8"/>
  <c r="L9" i="8"/>
  <c r="L10" i="8"/>
  <c r="L11" i="8"/>
  <c r="L12" i="8"/>
  <c r="L13" i="8"/>
  <c r="L14" i="8"/>
  <c r="L15" i="8"/>
  <c r="L16" i="8"/>
  <c r="L17" i="8"/>
  <c r="E32" i="8"/>
  <c r="D32" i="8"/>
  <c r="C35" i="8" s="1"/>
  <c r="C36" i="8" s="1"/>
  <c r="D36" i="8" s="1"/>
  <c r="E36" i="8" s="1"/>
  <c r="B18" i="8" l="1"/>
  <c r="B19" i="8" s="1"/>
  <c r="B20" i="8" s="1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 l="1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J12" i="1" l="1"/>
  <c r="J13" i="1"/>
  <c r="J14" i="1"/>
  <c r="J15" i="1"/>
  <c r="J16" i="1"/>
  <c r="J11" i="1"/>
  <c r="J25" i="6" l="1"/>
  <c r="K25" i="6" s="1"/>
  <c r="L25" i="6" s="1"/>
  <c r="M25" i="6" s="1"/>
  <c r="I25" i="6"/>
  <c r="H25" i="6"/>
  <c r="J24" i="6"/>
  <c r="K24" i="6" s="1"/>
  <c r="L24" i="6" s="1"/>
  <c r="M24" i="6" s="1"/>
  <c r="I24" i="6"/>
  <c r="H24" i="6"/>
  <c r="J23" i="6"/>
  <c r="K23" i="6"/>
  <c r="L23" i="6" s="1"/>
  <c r="M23" i="6" s="1"/>
  <c r="I23" i="6"/>
  <c r="H23" i="6"/>
  <c r="J22" i="6"/>
  <c r="K22" i="6" s="1"/>
  <c r="L22" i="6" s="1"/>
  <c r="M22" i="6" s="1"/>
  <c r="I22" i="6"/>
  <c r="I21" i="6"/>
  <c r="H22" i="6"/>
  <c r="S8" i="6"/>
  <c r="S3" i="6"/>
  <c r="T3" i="6" s="1"/>
  <c r="U3" i="6" s="1"/>
  <c r="V3" i="6" s="1"/>
  <c r="W3" i="6" s="1"/>
  <c r="S4" i="6"/>
  <c r="T4" i="6" s="1"/>
  <c r="U4" i="6" s="1"/>
  <c r="V4" i="6" s="1"/>
  <c r="W4" i="6" s="1"/>
  <c r="S5" i="6"/>
  <c r="T5" i="6" s="1"/>
  <c r="U5" i="6" s="1"/>
  <c r="V5" i="6" s="1"/>
  <c r="W5" i="6" s="1"/>
  <c r="S6" i="6"/>
  <c r="T6" i="6" s="1"/>
  <c r="U6" i="6" s="1"/>
  <c r="V6" i="6" s="1"/>
  <c r="W6" i="6" s="1"/>
  <c r="S7" i="6"/>
  <c r="T7" i="6" s="1"/>
  <c r="U7" i="6" s="1"/>
  <c r="V7" i="6" s="1"/>
  <c r="W7" i="6" s="1"/>
  <c r="T8" i="6"/>
  <c r="U8" i="6" s="1"/>
  <c r="V8" i="6" s="1"/>
  <c r="W8" i="6" s="1"/>
  <c r="S2" i="6"/>
  <c r="H18" i="6" s="1"/>
  <c r="R8" i="6"/>
  <c r="R7" i="6"/>
  <c r="R6" i="6"/>
  <c r="R3" i="6"/>
  <c r="R4" i="6"/>
  <c r="R5" i="6"/>
  <c r="R2" i="6"/>
  <c r="J21" i="6"/>
  <c r="K21" i="6" s="1"/>
  <c r="L21" i="6" s="1"/>
  <c r="M21" i="6" s="1"/>
  <c r="Q1" i="6"/>
  <c r="G9" i="6"/>
  <c r="G8" i="6"/>
  <c r="H21" i="6"/>
  <c r="T2" i="6" l="1"/>
  <c r="U2" i="6" s="1"/>
  <c r="V2" i="6" s="1"/>
  <c r="W2" i="6" s="1"/>
  <c r="G7" i="6" l="1"/>
  <c r="C3" i="6"/>
  <c r="B126" i="4" l="1"/>
</calcChain>
</file>

<file path=xl/sharedStrings.xml><?xml version="1.0" encoding="utf-8"?>
<sst xmlns="http://schemas.openxmlformats.org/spreadsheetml/2006/main" count="1634" uniqueCount="713">
  <si>
    <t>id</t>
    <phoneticPr fontId="1" type="noConversion"/>
  </si>
  <si>
    <t>spriteImg</t>
    <phoneticPr fontId="1" type="noConversion"/>
  </si>
  <si>
    <t>GemItem_1</t>
    <phoneticPr fontId="1" type="noConversion"/>
  </si>
  <si>
    <t>gemAmount</t>
  </si>
  <si>
    <t>productId</t>
    <phoneticPr fontId="1" type="noConversion"/>
  </si>
  <si>
    <t>GemItem_2</t>
    <phoneticPr fontId="1" type="noConversion"/>
  </si>
  <si>
    <t>GemItem_3</t>
    <phoneticPr fontId="1" type="noConversion"/>
  </si>
  <si>
    <t>GemItem_WatchAd</t>
    <phoneticPr fontId="1" type="noConversion"/>
  </si>
  <si>
    <t>watchAdDailyCount</t>
    <phoneticPr fontId="1" type="noConversion"/>
  </si>
  <si>
    <t>GemItem_4</t>
    <phoneticPr fontId="1" type="noConversion"/>
  </si>
  <si>
    <t>[SpawnData]</t>
    <phoneticPr fontId="1" type="noConversion"/>
  </si>
  <si>
    <t>[SpawnStackedRewardData]</t>
    <phoneticPr fontId="1" type="noConversion"/>
  </si>
  <si>
    <t>type</t>
    <phoneticPr fontId="1" type="noConversion"/>
  </si>
  <si>
    <t>probId</t>
    <phoneticPr fontId="1" type="noConversion"/>
  </si>
  <si>
    <t>sprite</t>
    <phoneticPr fontId="1" type="noConversion"/>
  </si>
  <si>
    <t>requireStack</t>
    <phoneticPr fontId="1" type="noConversion"/>
  </si>
  <si>
    <t>reward</t>
    <phoneticPr fontId="1" type="noConversion"/>
  </si>
  <si>
    <t>rewardCount</t>
    <phoneticPr fontId="1" type="noConversion"/>
  </si>
  <si>
    <t>Weapon</t>
    <phoneticPr fontId="1" type="noConversion"/>
  </si>
  <si>
    <t>Spawn_Weapon</t>
  </si>
  <si>
    <t>Weapon_SpawnReward_1</t>
    <phoneticPr fontId="1" type="noConversion"/>
  </si>
  <si>
    <t>Random_Weapon_B</t>
  </si>
  <si>
    <t>OnlyOne</t>
  </si>
  <si>
    <t>Armor</t>
    <phoneticPr fontId="1" type="noConversion"/>
  </si>
  <si>
    <t>Spawn_Armor</t>
  </si>
  <si>
    <t>Weapon_SpawnReward_2</t>
  </si>
  <si>
    <t>Gloves</t>
    <phoneticPr fontId="1" type="noConversion"/>
  </si>
  <si>
    <t>Spawn_Gloves</t>
  </si>
  <si>
    <t>Weapon_SpawnReward_3</t>
  </si>
  <si>
    <t>Random_Weapon_A</t>
  </si>
  <si>
    <t>Shoes</t>
    <phoneticPr fontId="1" type="noConversion"/>
  </si>
  <si>
    <t>Spawn_Shoes</t>
  </si>
  <si>
    <t>Weapon_SpawnReward_4</t>
  </si>
  <si>
    <t>Skill</t>
    <phoneticPr fontId="1" type="noConversion"/>
  </si>
  <si>
    <t>Spawn_Skill</t>
    <phoneticPr fontId="1" type="noConversion"/>
  </si>
  <si>
    <t>Weapon_SpawnReward_5</t>
  </si>
  <si>
    <t>Artifact</t>
    <phoneticPr fontId="1" type="noConversion"/>
  </si>
  <si>
    <t>Weapon_SpawnReward_6</t>
  </si>
  <si>
    <t>Weapon_SpawnReward_7</t>
  </si>
  <si>
    <t>[EquipmentSubgradeProbData]</t>
    <phoneticPr fontId="1" type="noConversion"/>
  </si>
  <si>
    <t>Weapon_SpawnReward_8</t>
  </si>
  <si>
    <t>prob #1</t>
    <phoneticPr fontId="1" type="noConversion"/>
  </si>
  <si>
    <t>prob #2</t>
    <phoneticPr fontId="1" type="noConversion"/>
  </si>
  <si>
    <t>prob #3</t>
    <phoneticPr fontId="1" type="noConversion"/>
  </si>
  <si>
    <t>prob #4</t>
    <phoneticPr fontId="1" type="noConversion"/>
  </si>
  <si>
    <t>prob #5</t>
    <phoneticPr fontId="1" type="noConversion"/>
  </si>
  <si>
    <t>Weapon_SpawnReward_9</t>
  </si>
  <si>
    <t>Weapon_SpawnReward_10</t>
  </si>
  <si>
    <t>Repeat</t>
  </si>
  <si>
    <t>Armor_SpawnReward_1</t>
  </si>
  <si>
    <t>Random_Armor_B</t>
  </si>
  <si>
    <t>[SkillTypeProbData]</t>
    <phoneticPr fontId="1" type="noConversion"/>
  </si>
  <si>
    <t>Armor_SpawnReward_2</t>
  </si>
  <si>
    <t>prob #active</t>
    <phoneticPr fontId="1" type="noConversion"/>
  </si>
  <si>
    <t>prob #passive</t>
    <phoneticPr fontId="1" type="noConversion"/>
  </si>
  <si>
    <t>Armor_SpawnReward_3</t>
  </si>
  <si>
    <t>Random_Armor_A</t>
  </si>
  <si>
    <t>Armor_SpawnReward_4</t>
  </si>
  <si>
    <t>Armor_SpawnReward_5</t>
  </si>
  <si>
    <t>[ArtifactProbData]</t>
    <phoneticPr fontId="1" type="noConversion"/>
  </si>
  <si>
    <t>Armor_SpawnReward_6</t>
  </si>
  <si>
    <t>Random_Armor_S</t>
  </si>
  <si>
    <t>prob #2</t>
  </si>
  <si>
    <t>prob #3</t>
  </si>
  <si>
    <t>prob #4</t>
  </si>
  <si>
    <t>prob #5</t>
  </si>
  <si>
    <t>prob #6</t>
  </si>
  <si>
    <t>prob #7</t>
  </si>
  <si>
    <t>prob #8</t>
  </si>
  <si>
    <t>prob #9</t>
  </si>
  <si>
    <t>prob #10</t>
  </si>
  <si>
    <t>Armor_SpawnReward_7</t>
  </si>
  <si>
    <t>Armor_SpawnReward_8</t>
  </si>
  <si>
    <t>Armor_SpawnReward_9</t>
  </si>
  <si>
    <t>Random_Armor_SS</t>
  </si>
  <si>
    <t>[SpawnGradeProbData]</t>
    <phoneticPr fontId="1" type="noConversion"/>
  </si>
  <si>
    <t>Armor_SpawnReward_10</t>
  </si>
  <si>
    <t>Random_Armor_SS_5</t>
  </si>
  <si>
    <t>level</t>
    <phoneticPr fontId="1" type="noConversion"/>
  </si>
  <si>
    <t>prob #D</t>
    <phoneticPr fontId="1" type="noConversion"/>
  </si>
  <si>
    <t>prob #C</t>
    <phoneticPr fontId="1" type="noConversion"/>
  </si>
  <si>
    <t>prob #B</t>
    <phoneticPr fontId="1" type="noConversion"/>
  </si>
  <si>
    <t>prob #A</t>
    <phoneticPr fontId="1" type="noConversion"/>
  </si>
  <si>
    <t>prob #S</t>
    <phoneticPr fontId="1" type="noConversion"/>
  </si>
  <si>
    <t>prob #SS</t>
    <phoneticPr fontId="1" type="noConversion"/>
  </si>
  <si>
    <t>Gloves_SpawnReward_1</t>
  </si>
  <si>
    <t>Random_Gloves_B</t>
  </si>
  <si>
    <t>Spawn_Weapon</t>
    <phoneticPr fontId="1" type="noConversion"/>
  </si>
  <si>
    <t>Gloves_SpawnReward_2</t>
  </si>
  <si>
    <t>Gloves_SpawnReward_3</t>
  </si>
  <si>
    <t>Random_Gloves_A</t>
  </si>
  <si>
    <t>Gloves_SpawnReward_4</t>
  </si>
  <si>
    <t>Gloves_SpawnReward_5</t>
  </si>
  <si>
    <t>Gloves_SpawnReward_6</t>
  </si>
  <si>
    <t>Random_Gloves_S</t>
  </si>
  <si>
    <t>Gloves_SpawnReward_7</t>
  </si>
  <si>
    <t>Gloves_SpawnReward_8</t>
  </si>
  <si>
    <t>Gloves_SpawnReward_9</t>
  </si>
  <si>
    <t>Random_Gloves_SS</t>
  </si>
  <si>
    <t>Gloves_SpawnReward_10</t>
  </si>
  <si>
    <t>Random_Gloves_SS_5</t>
  </si>
  <si>
    <t>Shoes_SpawnReward_1</t>
  </si>
  <si>
    <t>Random_Shoes_B</t>
  </si>
  <si>
    <t>Shoes_SpawnReward_2</t>
  </si>
  <si>
    <t>Shoes_SpawnReward_3</t>
  </si>
  <si>
    <t>Random_Shoes_A</t>
  </si>
  <si>
    <t>Shoes_SpawnReward_4</t>
  </si>
  <si>
    <t>Shoes_SpawnReward_5</t>
  </si>
  <si>
    <t>Shoes_SpawnReward_6</t>
  </si>
  <si>
    <t>Random_Shoes_S</t>
  </si>
  <si>
    <t>Shoes_SpawnReward_7</t>
  </si>
  <si>
    <t>Shoes_SpawnReward_8</t>
  </si>
  <si>
    <t>Shoes_SpawnReward_9</t>
  </si>
  <si>
    <t>Random_Shoes_SS</t>
  </si>
  <si>
    <t>Shoes_SpawnReward_10</t>
  </si>
  <si>
    <t>Random_Shoes_SS_5</t>
  </si>
  <si>
    <t>[SpawnPriceData]</t>
    <phoneticPr fontId="1" type="noConversion"/>
  </si>
  <si>
    <t>spawnType</t>
    <phoneticPr fontId="1" type="noConversion"/>
  </si>
  <si>
    <t>spawnCount</t>
    <phoneticPr fontId="1" type="noConversion"/>
  </si>
  <si>
    <t>dailyLimitCount</t>
    <phoneticPr fontId="1" type="noConversion"/>
  </si>
  <si>
    <t>Gem</t>
    <phoneticPr fontId="1" type="noConversion"/>
  </si>
  <si>
    <t>Ad</t>
    <phoneticPr fontId="1" type="noConversion"/>
  </si>
  <si>
    <t>GemItem_5</t>
    <phoneticPr fontId="1" type="noConversion"/>
  </si>
  <si>
    <t>GemItem_6</t>
  </si>
  <si>
    <t>bonusAmount</t>
    <phoneticPr fontId="1" type="noConversion"/>
  </si>
  <si>
    <t>repeatReward</t>
    <phoneticPr fontId="1" type="noConversion"/>
  </si>
  <si>
    <t>repeatRewardRequire</t>
    <phoneticPr fontId="1" type="noConversion"/>
  </si>
  <si>
    <t>Weapon_SS_FiveStar</t>
    <phoneticPr fontId="1" type="noConversion"/>
  </si>
  <si>
    <t>Armor_SS_FiveStar</t>
  </si>
  <si>
    <t>Gloves_SS_FiveStar</t>
  </si>
  <si>
    <t>Weapon_SS_OneStar</t>
    <phoneticPr fontId="1" type="noConversion"/>
  </si>
  <si>
    <t>Armor_SS_OneStar</t>
  </si>
  <si>
    <t>Gloves_SS_OneStar</t>
  </si>
  <si>
    <t>Weapon_S_OneStar</t>
    <phoneticPr fontId="1" type="noConversion"/>
  </si>
  <si>
    <t>Gloves_S_OneStar</t>
  </si>
  <si>
    <t>Weapon_S_FiveStar</t>
    <phoneticPr fontId="1" type="noConversion"/>
  </si>
  <si>
    <t>Armor_S_FiveStar</t>
  </si>
  <si>
    <t>Gloves_S_FiveStar</t>
  </si>
  <si>
    <t>Shoes_S_OneStar</t>
  </si>
  <si>
    <t>Shoes_S_FiveStar</t>
  </si>
  <si>
    <t>Shoes_SS_OneStar</t>
  </si>
  <si>
    <t>Shoes_SS_FiveStar</t>
  </si>
  <si>
    <t>[SpawnRewardData]</t>
    <phoneticPr fontId="1" type="noConversion"/>
  </si>
  <si>
    <t>prob #SSS</t>
    <phoneticPr fontId="1" type="noConversion"/>
  </si>
  <si>
    <t>Image_Skillbook</t>
    <phoneticPr fontId="1" type="noConversion"/>
  </si>
  <si>
    <t>[MileageShopData]</t>
    <phoneticPr fontId="1" type="noConversion"/>
  </si>
  <si>
    <t>price</t>
    <phoneticPr fontId="1" type="noConversion"/>
  </si>
  <si>
    <t>purchaseDailyCount</t>
    <phoneticPr fontId="1" type="noConversion"/>
  </si>
  <si>
    <t>Mileage_GoldDungeonTicket</t>
    <phoneticPr fontId="1" type="noConversion"/>
  </si>
  <si>
    <t>Mileage_StoneDungeonTicket</t>
    <phoneticPr fontId="1" type="noConversion"/>
  </si>
  <si>
    <t>Mileage_RaidDungeonTicket</t>
    <phoneticPr fontId="1" type="noConversion"/>
  </si>
  <si>
    <t>Mileage_Skill_SS</t>
    <phoneticPr fontId="1" type="noConversion"/>
  </si>
  <si>
    <t>Mileage_Equipment_SS</t>
    <phoneticPr fontId="1" type="noConversion"/>
  </si>
  <si>
    <t>Mileage_Gem_20000</t>
    <phoneticPr fontId="1" type="noConversion"/>
  </si>
  <si>
    <t>Random_Equipment_SS</t>
    <phoneticPr fontId="1" type="noConversion"/>
  </si>
  <si>
    <t>Random_Skill_SS</t>
    <phoneticPr fontId="1" type="noConversion"/>
  </si>
  <si>
    <t>RaidDungeonTicket_1</t>
    <phoneticPr fontId="1" type="noConversion"/>
  </si>
  <si>
    <t>StoneDungeonTicket_1</t>
    <phoneticPr fontId="1" type="noConversion"/>
  </si>
  <si>
    <t>GoldDungeonTicket_1</t>
    <phoneticPr fontId="1" type="noConversion"/>
  </si>
  <si>
    <t>GemReward_20000</t>
    <phoneticPr fontId="1" type="noConversion"/>
  </si>
  <si>
    <t>[PackageShopData]</t>
    <phoneticPr fontId="1" type="noConversion"/>
  </si>
  <si>
    <t>Package_RemoveAD</t>
    <phoneticPr fontId="1" type="noConversion"/>
  </si>
  <si>
    <t>step</t>
    <phoneticPr fontId="1" type="noConversion"/>
  </si>
  <si>
    <t>mileage</t>
    <phoneticPr fontId="1" type="noConversion"/>
  </si>
  <si>
    <t>Daily</t>
    <phoneticPr fontId="1" type="noConversion"/>
  </si>
  <si>
    <t>Weekly</t>
    <phoneticPr fontId="1" type="noConversion"/>
  </si>
  <si>
    <t>RemoveAD</t>
    <phoneticPr fontId="1" type="noConversion"/>
  </si>
  <si>
    <t>Reward</t>
    <phoneticPr fontId="1" type="noConversion"/>
  </si>
  <si>
    <t>Package_Start</t>
    <phoneticPr fontId="1" type="noConversion"/>
  </si>
  <si>
    <t>Package_CelebrationOfRelease</t>
    <phoneticPr fontId="1" type="noConversion"/>
  </si>
  <si>
    <t>None</t>
    <phoneticPr fontId="1" type="noConversion"/>
  </si>
  <si>
    <t>Package_Daily</t>
    <phoneticPr fontId="1" type="noConversion"/>
  </si>
  <si>
    <t>Reward_Package_CelebrationOfRelease</t>
    <phoneticPr fontId="1" type="noConversion"/>
  </si>
  <si>
    <t>Reward_Package_Start</t>
    <phoneticPr fontId="1" type="noConversion"/>
  </si>
  <si>
    <t>Reward_Package_Daily</t>
    <phoneticPr fontId="1" type="noConversion"/>
  </si>
  <si>
    <t>Package_Weekly</t>
    <phoneticPr fontId="1" type="noConversion"/>
  </si>
  <si>
    <t>Reward_Package_Weekly</t>
    <phoneticPr fontId="1" type="noConversion"/>
  </si>
  <si>
    <t>Package_WeeklyGem</t>
    <phoneticPr fontId="1" type="noConversion"/>
  </si>
  <si>
    <t>Reward_Package_WeeklyGem</t>
    <phoneticPr fontId="1" type="noConversion"/>
  </si>
  <si>
    <t>Reward_Package_Growhth1</t>
    <phoneticPr fontId="1" type="noConversion"/>
  </si>
  <si>
    <t>Package_Growhth</t>
    <phoneticPr fontId="1" type="noConversion"/>
  </si>
  <si>
    <t>Reward_Package_Growhth2</t>
  </si>
  <si>
    <t>StepReward</t>
    <phoneticPr fontId="1" type="noConversion"/>
  </si>
  <si>
    <t>Reward_Package_Growhth3</t>
    <phoneticPr fontId="1" type="noConversion"/>
  </si>
  <si>
    <t>Reward_Package_Growhth4</t>
    <phoneticPr fontId="1" type="noConversion"/>
  </si>
  <si>
    <t>Reward_Package_Growhth5</t>
    <phoneticPr fontId="1" type="noConversion"/>
  </si>
  <si>
    <t>Reward_Package_RemoveAD</t>
    <phoneticPr fontId="1" type="noConversion"/>
  </si>
  <si>
    <t>purchaseLimitCount</t>
    <phoneticPr fontId="1" type="noConversion"/>
  </si>
  <si>
    <t>resetType</t>
    <phoneticPr fontId="1" type="noConversion"/>
  </si>
  <si>
    <t>Image_Artifact1</t>
    <phoneticPr fontId="1" type="noConversion"/>
  </si>
  <si>
    <t>Icon_Weapons_11</t>
    <phoneticPr fontId="1" type="noConversion"/>
  </si>
  <si>
    <t>Icon_Shop_Random_Chest1</t>
    <phoneticPr fontId="1" type="noConversion"/>
  </si>
  <si>
    <t>Random_Skill_A</t>
    <phoneticPr fontId="1" type="noConversion"/>
  </si>
  <si>
    <t>Random_Skill_S</t>
    <phoneticPr fontId="1" type="noConversion"/>
  </si>
  <si>
    <t>firstSpawnFree</t>
    <phoneticPr fontId="1" type="noConversion"/>
  </si>
  <si>
    <t>guideButton</t>
    <phoneticPr fontId="1" type="noConversion"/>
  </si>
  <si>
    <t>원</t>
    <phoneticPr fontId="1" type="noConversion"/>
  </si>
  <si>
    <t>잼</t>
    <phoneticPr fontId="1" type="noConversion"/>
  </si>
  <si>
    <t>장비</t>
    <phoneticPr fontId="1" type="noConversion"/>
  </si>
  <si>
    <t>스킬</t>
    <phoneticPr fontId="1" type="noConversion"/>
  </si>
  <si>
    <t>아티팩트</t>
    <phoneticPr fontId="1" type="noConversion"/>
  </si>
  <si>
    <t>Grade/SubGrade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</si>
  <si>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</si>
  <si>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</si>
  <si>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</si>
  <si>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</si>
  <si>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</si>
  <si>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</si>
  <si>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1성</t>
    <phoneticPr fontId="1" type="noConversion"/>
  </si>
  <si>
    <t>2성</t>
    <phoneticPr fontId="1" type="noConversion"/>
  </si>
  <si>
    <t>3성</t>
    <phoneticPr fontId="1" type="noConversion"/>
  </si>
  <si>
    <t>4성</t>
    <phoneticPr fontId="1" type="noConversion"/>
  </si>
  <si>
    <t>5성</t>
    <phoneticPr fontId="1" type="noConversion"/>
  </si>
  <si>
    <t>1잼당 값어치</t>
    <phoneticPr fontId="1" type="noConversion"/>
  </si>
  <si>
    <t>다음 단계의 장비 가치는</t>
    <phoneticPr fontId="1" type="noConversion"/>
  </si>
  <si>
    <t>이전 단계 장비의 5배이다</t>
    <phoneticPr fontId="1" type="noConversion"/>
  </si>
  <si>
    <t>이전 단계 장비 5개가 있으면 다음 단계 장비 1개를 만들 수 있기 때문</t>
    <phoneticPr fontId="1" type="noConversion"/>
  </si>
  <si>
    <t>60원 상자에서 60퍼 확률로 나오는 아이템이 30원정도..?</t>
    <phoneticPr fontId="1" type="noConversion"/>
  </si>
  <si>
    <t>그러면 50원 상자에서 60퍼 확률로 나오는 아이템은</t>
    <phoneticPr fontId="1" type="noConversion"/>
  </si>
  <si>
    <t>소환 1회에 50원이고</t>
    <phoneticPr fontId="1" type="noConversion"/>
  </si>
  <si>
    <t>1회당 60퍼확률로 얻을 수 있는 아이템의 가치는?</t>
    <phoneticPr fontId="1" type="noConversion"/>
  </si>
  <si>
    <t>300회</t>
    <phoneticPr fontId="1" type="noConversion"/>
  </si>
  <si>
    <t>30회</t>
    <phoneticPr fontId="1" type="noConversion"/>
  </si>
  <si>
    <t>10회</t>
    <phoneticPr fontId="1" type="noConversion"/>
  </si>
  <si>
    <t>3회</t>
    <phoneticPr fontId="1" type="noConversion"/>
  </si>
  <si>
    <t>1회</t>
    <phoneticPr fontId="1" type="noConversion"/>
  </si>
  <si>
    <t>60*D + 35*D*5^5 + 4.89*D*5^10 + 0.1*D*5^15 + 0.01*D*5^20 = 50</t>
    <phoneticPr fontId="1" type="noConversion"/>
  </si>
  <si>
    <t>GemItem_6</t>
    <phoneticPr fontId="1" type="noConversion"/>
  </si>
  <si>
    <t>GemItem_7</t>
    <phoneticPr fontId="1" type="noConversion"/>
  </si>
  <si>
    <t>Frame_Shop_Package_04</t>
    <phoneticPr fontId="1" type="noConversion"/>
  </si>
  <si>
    <t>valueAmount</t>
    <phoneticPr fontId="1" type="noConversion"/>
  </si>
  <si>
    <t>background</t>
    <phoneticPr fontId="1" type="noConversion"/>
  </si>
  <si>
    <t>com.theduckgames.lance.daily</t>
    <phoneticPr fontId="1" type="noConversion"/>
  </si>
  <si>
    <t>com.theduckgames.lance.weekly</t>
    <phoneticPr fontId="1" type="noConversion"/>
  </si>
  <si>
    <t>com.theduckgames.lance.growhth1</t>
    <phoneticPr fontId="1" type="noConversion"/>
  </si>
  <si>
    <t>com.theduckgames.lance.growhth2</t>
    <phoneticPr fontId="1" type="noConversion"/>
  </si>
  <si>
    <t>com.theduckgames.lance.growhth3</t>
    <phoneticPr fontId="1" type="noConversion"/>
  </si>
  <si>
    <t>com.theduckgames.lance.growhth4</t>
    <phoneticPr fontId="1" type="noConversion"/>
  </si>
  <si>
    <t>com.theduckgames.lance.growhth5</t>
    <phoneticPr fontId="1" type="noConversion"/>
  </si>
  <si>
    <t>com.theduckgames.lance.start</t>
    <phoneticPr fontId="1" type="noConversion"/>
  </si>
  <si>
    <t>com.theduckgames.lance.removead</t>
    <phoneticPr fontId="1" type="noConversion"/>
  </si>
  <si>
    <t>com.theduckgames.lance.celebrationofrelease</t>
    <phoneticPr fontId="1" type="noConversion"/>
  </si>
  <si>
    <t>com.theduckgames.lance.weeklygem</t>
    <phoneticPr fontId="1" type="noConversion"/>
  </si>
  <si>
    <t>Package_PetGrowhth</t>
    <phoneticPr fontId="1" type="noConversion"/>
  </si>
  <si>
    <t>Reward_Package_PetGrowhth1</t>
    <phoneticPr fontId="1" type="noConversion"/>
  </si>
  <si>
    <t>Reward_Package_PetGrowhth2</t>
    <phoneticPr fontId="1" type="noConversion"/>
  </si>
  <si>
    <t>Reward_Package_PetGrowhth3</t>
    <phoneticPr fontId="1" type="noConversion"/>
  </si>
  <si>
    <t>com.theduckgames.lance.petgrowhth1</t>
    <phoneticPr fontId="1" type="noConversion"/>
  </si>
  <si>
    <t>com.theduckgames.lance.petgrowhth2</t>
    <phoneticPr fontId="1" type="noConversion"/>
  </si>
  <si>
    <t>com.theduckgames.lance.petgrowhth3</t>
  </si>
  <si>
    <t>artifactSellPrice</t>
    <phoneticPr fontId="1" type="noConversion"/>
  </si>
  <si>
    <t>[ShopCommonData]*</t>
    <phoneticPr fontId="1" type="noConversion"/>
  </si>
  <si>
    <t>Mileage_PetDungeonTicket</t>
    <phoneticPr fontId="1" type="noConversion"/>
  </si>
  <si>
    <t>PetDungeonTicket_1</t>
    <phoneticPr fontId="1" type="noConversion"/>
  </si>
  <si>
    <t>[GemShopData]</t>
  </si>
  <si>
    <t>Reward_Package_PetGrowhth4</t>
  </si>
  <si>
    <t>Reward_Package_PetGrowhth5</t>
  </si>
  <si>
    <t>Package_WeeklyPet</t>
    <phoneticPr fontId="1" type="noConversion"/>
  </si>
  <si>
    <t>Reward_Pacakge_WeeklyPet</t>
    <phoneticPr fontId="1" type="noConversion"/>
  </si>
  <si>
    <t>com.theduckgames.lance.weeklypet</t>
    <phoneticPr fontId="1" type="noConversion"/>
  </si>
  <si>
    <t>com.theduckgames.lance.petgrowhth4</t>
    <phoneticPr fontId="1" type="noConversion"/>
  </si>
  <si>
    <t>com.theduckgames.lance.petgrowhth5</t>
    <phoneticPr fontId="1" type="noConversion"/>
  </si>
  <si>
    <t>autoSpawn</t>
    <phoneticPr fontId="1" type="noConversion"/>
  </si>
  <si>
    <t>bonusCount</t>
    <phoneticPr fontId="1" type="noConversion"/>
  </si>
  <si>
    <t>[NormalShopData]</t>
    <phoneticPr fontId="1" type="noConversion"/>
  </si>
  <si>
    <t>Normal_GoldDungeonTicket</t>
    <phoneticPr fontId="1" type="noConversion"/>
  </si>
  <si>
    <t>Normal_StoneDungeonTicket</t>
    <phoneticPr fontId="1" type="noConversion"/>
  </si>
  <si>
    <t>Normal_PetDungeonTicket</t>
    <phoneticPr fontId="1" type="noConversion"/>
  </si>
  <si>
    <t>Normal_RaidDungeonTicket</t>
    <phoneticPr fontId="1" type="noConversion"/>
  </si>
  <si>
    <t>Normal_ElementalStone</t>
    <phoneticPr fontId="1" type="noConversion"/>
  </si>
  <si>
    <t>ElementalStoneReward_50</t>
    <phoneticPr fontId="1" type="noConversion"/>
  </si>
  <si>
    <t>Normal_PetFood</t>
    <phoneticPr fontId="1" type="noConversion"/>
  </si>
  <si>
    <t>PetFoodReward_500</t>
  </si>
  <si>
    <t>Mileage_ElementalStone</t>
    <phoneticPr fontId="1" type="noConversion"/>
  </si>
  <si>
    <t>Normal_ReforgeStoneDungeonTicket</t>
    <phoneticPr fontId="1" type="noConversion"/>
  </si>
  <si>
    <t>ReforgeStoneDungeonTicket_1</t>
    <phoneticPr fontId="1" type="noConversion"/>
  </si>
  <si>
    <t>Mileage_ReforgeStoneDungeonTicket</t>
    <phoneticPr fontId="1" type="noConversion"/>
  </si>
  <si>
    <t>Reward_Package_WeeklyReforge</t>
    <phoneticPr fontId="1" type="noConversion"/>
  </si>
  <si>
    <t>Package_WeeklyReforge</t>
    <phoneticPr fontId="1" type="noConversion"/>
  </si>
  <si>
    <t>com.theduckgames.lance.weeklyreforge</t>
    <phoneticPr fontId="1" type="noConversion"/>
  </si>
  <si>
    <t>Normal_GrowthDungeonTicket</t>
    <phoneticPr fontId="1" type="noConversion"/>
  </si>
  <si>
    <t>GrowthDungeonTicket_1</t>
    <phoneticPr fontId="1" type="noConversion"/>
  </si>
  <si>
    <t>Mileage_GrowthDungeonTicket</t>
    <phoneticPr fontId="1" type="noConversion"/>
  </si>
  <si>
    <t>Package_Daily_GoldDungeon</t>
    <phoneticPr fontId="1" type="noConversion"/>
  </si>
  <si>
    <t>Package_Daily_StoneDungeon</t>
    <phoneticPr fontId="1" type="noConversion"/>
  </si>
  <si>
    <t>Package_Daily_ReforgeDungeon</t>
    <phoneticPr fontId="1" type="noConversion"/>
  </si>
  <si>
    <t>Package_Daily_GrowthDungeon</t>
    <phoneticPr fontId="1" type="noConversion"/>
  </si>
  <si>
    <t>Package_Daily_PetDungeon</t>
    <phoneticPr fontId="1" type="noConversion"/>
  </si>
  <si>
    <t>Package_Daily_RaidDungeon</t>
    <phoneticPr fontId="1" type="noConversion"/>
  </si>
  <si>
    <t>Package_Weekly_GoldDungeon</t>
  </si>
  <si>
    <t>Package_Weekly_StoneDungeon</t>
  </si>
  <si>
    <t>Package_Weekly_ReforgeDungeon</t>
  </si>
  <si>
    <t>Package_Weekly_GrowthDungeon</t>
  </si>
  <si>
    <t>Package_Weekly_PetDungeon</t>
  </si>
  <si>
    <t>Package_Weekly_RaidDungeon</t>
  </si>
  <si>
    <t>Package_Monthly_GoldDungeon</t>
  </si>
  <si>
    <t>Package_Monthly_StoneDungeon</t>
  </si>
  <si>
    <t>Package_Monthly_ReforgeDungeon</t>
  </si>
  <si>
    <t>Package_Monthly_GrowthDungeon</t>
  </si>
  <si>
    <t>Package_Monthly_PetDungeon</t>
  </si>
  <si>
    <t>Package_MonthlyGem</t>
    <phoneticPr fontId="1" type="noConversion"/>
  </si>
  <si>
    <t>Package_Event_Summer202406_1</t>
    <phoneticPr fontId="1" type="noConversion"/>
  </si>
  <si>
    <t>Package_Event_Summer202406_2</t>
    <phoneticPr fontId="1" type="noConversion"/>
  </si>
  <si>
    <t>Package_Event_Summer202406_3</t>
    <phoneticPr fontId="1" type="noConversion"/>
  </si>
  <si>
    <t>Reward_Package_Daily_GoldDungeon</t>
  </si>
  <si>
    <t>Reward_Package_Daily_StoneDungeon</t>
  </si>
  <si>
    <t>Reward_Package_Daily_ReforgeDungeon</t>
  </si>
  <si>
    <t>Reward_Package_Daily_GrowthDungeon</t>
  </si>
  <si>
    <t>Reward_Package_Daily_PetDungeon</t>
  </si>
  <si>
    <t>Reward_Package_Daily_RaidDungeon</t>
  </si>
  <si>
    <t>Reward_Package_Weekly_GoldDungeon</t>
  </si>
  <si>
    <t>Reward_Package_Weekly_StoneDungeon</t>
  </si>
  <si>
    <t>Reward_Package_Weekly_ReforgeDungeon</t>
  </si>
  <si>
    <t>Reward_Package_Weekly_GrowthDungeon</t>
  </si>
  <si>
    <t>Reward_Package_Weekly_PetDungeon</t>
  </si>
  <si>
    <t>Reward_Package_Weekly_RaidDungeon</t>
  </si>
  <si>
    <t>Reward_Package_Monthly_GoldDungeon</t>
  </si>
  <si>
    <t>Reward_Package_Monthly_StoneDungeon</t>
  </si>
  <si>
    <t>Reward_Package_Monthly_ReforgeDungeon</t>
  </si>
  <si>
    <t>Reward_Package_Monthly_GrowthDungeon</t>
  </si>
  <si>
    <t>Reward_Package_Monthly_PetDungeon</t>
  </si>
  <si>
    <t>Reward_Package_Monthly_RaidDungeon</t>
  </si>
  <si>
    <t>Reward_Package_MonthlyGem</t>
    <phoneticPr fontId="1" type="noConversion"/>
  </si>
  <si>
    <t>Reward_Package_Event_Summer202406_2</t>
    <phoneticPr fontId="1" type="noConversion"/>
  </si>
  <si>
    <t>Reward_Package_Event_Summer202406_3</t>
    <phoneticPr fontId="1" type="noConversion"/>
  </si>
  <si>
    <t>Reward_Package_Event_Summer202406_1</t>
    <phoneticPr fontId="1" type="noConversion"/>
  </si>
  <si>
    <t>Monthly</t>
    <phoneticPr fontId="1" type="noConversion"/>
  </si>
  <si>
    <t>Package_DailyGem</t>
    <phoneticPr fontId="1" type="noConversion"/>
  </si>
  <si>
    <t>Reward_Package_DailyGem</t>
    <phoneticPr fontId="1" type="noConversion"/>
  </si>
  <si>
    <t>com.theduckgames.lance.dailygolddungeon</t>
  </si>
  <si>
    <t>com.theduckgames.lance.dailystonedungeon</t>
  </si>
  <si>
    <t>com.theduckgames.lance.dailyreforgedungeon</t>
  </si>
  <si>
    <t>com.theduckgames.lance.dailygrowthdungeon</t>
  </si>
  <si>
    <t>com.theduckgames.lance.dailypetdungeon</t>
  </si>
  <si>
    <t>com.theduckgames.lance.dailyraiddungeon</t>
  </si>
  <si>
    <t>com.theduckgames.lance.weeklygolddungeon</t>
  </si>
  <si>
    <t>com.theduckgames.lance.weeklystonedungeon</t>
  </si>
  <si>
    <t>com.theduckgames.lance.weeklyreforgedungeon</t>
  </si>
  <si>
    <t>com.theduckgames.lance.weeklygrowthdungeon</t>
  </si>
  <si>
    <t>com.theduckgames.lance.weeklypetdungeon</t>
  </si>
  <si>
    <t>com.theduckgames.lance.weeklyraiddungeon</t>
  </si>
  <si>
    <t>com.theduckgames.lance.monthlygolddungeon</t>
  </si>
  <si>
    <t>com.theduckgames.lance.monthlystonedungeon</t>
  </si>
  <si>
    <t>com.theduckgames.lance.monthlyreforgedungeon</t>
  </si>
  <si>
    <t>com.theduckgames.lance.monthlygrowthdungeon</t>
  </si>
  <si>
    <t>com.theduckgames.lance.monthlypetdungeon</t>
  </si>
  <si>
    <t>com.theduckgames.lance.monthlyraiddungeon</t>
  </si>
  <si>
    <t>com.theduckgames.lance.summer202406shop2</t>
  </si>
  <si>
    <t>com.theduckgames.lance.summer202406shop3</t>
  </si>
  <si>
    <t>com.theduckgames.lance.dailygem</t>
  </si>
  <si>
    <t>active</t>
    <phoneticPr fontId="1" type="noConversion"/>
  </si>
  <si>
    <t>startDate</t>
    <phoneticPr fontId="1" type="noConversion"/>
  </si>
  <si>
    <t>endDate</t>
    <phoneticPr fontId="1" type="noConversion"/>
  </si>
  <si>
    <t>category</t>
    <phoneticPr fontId="1" type="noConversion"/>
  </si>
  <si>
    <t>Special</t>
    <phoneticPr fontId="1" type="noConversion"/>
  </si>
  <si>
    <t>Step</t>
    <phoneticPr fontId="1" type="noConversion"/>
  </si>
  <si>
    <t>Frame_Shop_GoldDungeon_Back</t>
    <phoneticPr fontId="1" type="noConversion"/>
  </si>
  <si>
    <t>Frame_Shop_GrowthDungeon_Back</t>
    <phoneticPr fontId="1" type="noConversion"/>
  </si>
  <si>
    <t>Frame_Shop_AdsRemove_Back</t>
    <phoneticPr fontId="1" type="noConversion"/>
  </si>
  <si>
    <t>Frame_Shop_UpgradeDungeon_Back</t>
    <phoneticPr fontId="1" type="noConversion"/>
  </si>
  <si>
    <t>Frame_Shop_Cryptid_Back</t>
  </si>
  <si>
    <t>Frame_Shop_SummerEvent3_Back</t>
  </si>
  <si>
    <t>Frame_Shop_SummerEvent2_Back</t>
  </si>
  <si>
    <t>Frame_Shop_SummerEvent1_Back</t>
  </si>
  <si>
    <t>Frame_Shop_ReforgeDungeon_Back</t>
    <phoneticPr fontId="1" type="noConversion"/>
  </si>
  <si>
    <t>Frame_Shop_RaidDungeon_Back</t>
    <phoneticPr fontId="1" type="noConversion"/>
  </si>
  <si>
    <t>Frame_Shop_PetFoodDungeon_Back</t>
    <phoneticPr fontId="1" type="noConversion"/>
  </si>
  <si>
    <t>Frame_Shop_Growth_Back</t>
  </si>
  <si>
    <t>Frame_Shop_Start_Back</t>
    <phoneticPr fontId="1" type="noConversion"/>
  </si>
  <si>
    <t>Frame_Shop_Open_Back</t>
    <phoneticPr fontId="1" type="noConversion"/>
  </si>
  <si>
    <t>Frame_Shop_Zem_Back</t>
    <phoneticPr fontId="1" type="noConversion"/>
  </si>
  <si>
    <t>Frame_Shop_WeeklyPet_Back</t>
    <phoneticPr fontId="1" type="noConversion"/>
  </si>
  <si>
    <t>Frame_Shop_WeeklyReforge_Back</t>
    <phoneticPr fontId="1" type="noConversion"/>
  </si>
  <si>
    <t>Frame_Shop_Weekly_Back</t>
    <phoneticPr fontId="1" type="noConversion"/>
  </si>
  <si>
    <t>Package_Monthly_RaidDungeon</t>
    <phoneticPr fontId="1" type="noConversion"/>
  </si>
  <si>
    <t>[AncientArtifactProbData]</t>
    <phoneticPr fontId="1" type="noConversion"/>
  </si>
  <si>
    <t>prob #11</t>
  </si>
  <si>
    <t>prob #12</t>
  </si>
  <si>
    <t>prob #13</t>
  </si>
  <si>
    <t>prob #14</t>
  </si>
  <si>
    <t>prob #15</t>
  </si>
  <si>
    <t>AncientArtifact</t>
    <phoneticPr fontId="1" type="noConversion"/>
  </si>
  <si>
    <t>AncientEssence</t>
    <phoneticPr fontId="1" type="noConversion"/>
  </si>
  <si>
    <t>Image_Artifact2</t>
    <phoneticPr fontId="1" type="noConversion"/>
  </si>
  <si>
    <t>Mileage_AncientDungeonTicket</t>
    <phoneticPr fontId="1" type="noConversion"/>
  </si>
  <si>
    <t>AncientDungeonTicket_1</t>
    <phoneticPr fontId="1" type="noConversion"/>
  </si>
  <si>
    <t>Normal_AncientDungeonTicket</t>
    <phoneticPr fontId="1" type="noConversion"/>
  </si>
  <si>
    <t>Package_DailyFreeGem</t>
    <phoneticPr fontId="1" type="noConversion"/>
  </si>
  <si>
    <t>Reward_Package_DailyFreeGem</t>
    <phoneticPr fontId="1" type="noConversion"/>
  </si>
  <si>
    <t>Package_WeeklyFreeGem</t>
    <phoneticPr fontId="1" type="noConversion"/>
  </si>
  <si>
    <t>Reward_Package_WeeklyFreeGem</t>
    <phoneticPr fontId="1" type="noConversion"/>
  </si>
  <si>
    <t>Package_Daily_AncientDungeon</t>
    <phoneticPr fontId="1" type="noConversion"/>
  </si>
  <si>
    <t>Reward_Package_Daily_AncientDungeon</t>
    <phoneticPr fontId="1" type="noConversion"/>
  </si>
  <si>
    <t>com.theduckgames.lance.dailyancientdungeon</t>
    <phoneticPr fontId="1" type="noConversion"/>
  </si>
  <si>
    <t>Package_Weekly_AncientDungeon</t>
    <phoneticPr fontId="1" type="noConversion"/>
  </si>
  <si>
    <t>Reward_Package_Weekly_AncientDungeon</t>
    <phoneticPr fontId="1" type="noConversion"/>
  </si>
  <si>
    <t>com.theduckgames.lance.monthlygem</t>
    <phoneticPr fontId="1" type="noConversion"/>
  </si>
  <si>
    <t>com.theduckgames.lance.weeklyancientdungeon</t>
    <phoneticPr fontId="1" type="noConversion"/>
  </si>
  <si>
    <t>Package_Monthly_AncientDungeon</t>
    <phoneticPr fontId="1" type="noConversion"/>
  </si>
  <si>
    <t>Reward_Package_Monthly_AncientDungeon</t>
    <phoneticPr fontId="1" type="noConversion"/>
  </si>
  <si>
    <t>com.theduckgames.lance.summer202406shop1</t>
    <phoneticPr fontId="1" type="noConversion"/>
  </si>
  <si>
    <t>com.theduckgames.lance.monthlyancientdungeon</t>
    <phoneticPr fontId="1" type="noConversion"/>
  </si>
  <si>
    <t>Frame_Shop_AncientEssence_Back</t>
    <phoneticPr fontId="1" type="noConversion"/>
  </si>
  <si>
    <t>Package_WeeklyJoustingTicket</t>
    <phoneticPr fontId="1" type="noConversion"/>
  </si>
  <si>
    <t>JoustingTicket_10</t>
    <phoneticPr fontId="1" type="noConversion"/>
  </si>
  <si>
    <t>com.theduckgames.lance.weeklyjoustingticket</t>
    <phoneticPr fontId="1" type="noConversion"/>
  </si>
  <si>
    <t>Frame_Shop_Joust_Back</t>
    <phoneticPr fontId="1" type="noConversion"/>
  </si>
  <si>
    <t>Package_MonthlyFeeGem</t>
    <phoneticPr fontId="1" type="noConversion"/>
  </si>
  <si>
    <t>Package_MonthlyFeeDungeonTicket</t>
    <phoneticPr fontId="1" type="noConversion"/>
  </si>
  <si>
    <t>Reward_Package_MonthlyFeeGem</t>
    <phoneticPr fontId="1" type="noConversion"/>
  </si>
  <si>
    <t>Reward_Package_MonthlyFeeDungeonTicket</t>
    <phoneticPr fontId="1" type="noConversion"/>
  </si>
  <si>
    <t>MonthlyFee</t>
    <phoneticPr fontId="1" type="noConversion"/>
  </si>
  <si>
    <t>com.theduckgames.lance.monthlyfeegem</t>
    <phoneticPr fontId="1" type="noConversion"/>
  </si>
  <si>
    <t>com.theduckgames.lance.monthlyfeedungeonticket</t>
    <phoneticPr fontId="1" type="noConversion"/>
  </si>
  <si>
    <t>Frame_Shop_Monthly_Dungeon_Back</t>
  </si>
  <si>
    <t>Frame_Shop_Monthly_Zem_Back</t>
    <phoneticPr fontId="1" type="noConversion"/>
  </si>
  <si>
    <t>monthlyFeeDailyReward</t>
    <phoneticPr fontId="1" type="noConversion"/>
  </si>
  <si>
    <t>Reward_Package_MonthlyFeeDailyGem</t>
    <phoneticPr fontId="1" type="noConversion"/>
  </si>
  <si>
    <t>Reward_Package_MonthlyFeeDailyDungeonTicket</t>
    <phoneticPr fontId="1" type="noConversion"/>
  </si>
  <si>
    <t>monthlyFeeDurationDay</t>
  </si>
  <si>
    <t>MonthlyFee</t>
  </si>
  <si>
    <t>Package_Event_Chuseok2024_1</t>
  </si>
  <si>
    <t>Reward_Package_Event_Chuseok2024_1</t>
  </si>
  <si>
    <t>Package_Event_Chuseok2024_2</t>
  </si>
  <si>
    <t>Reward_Package_Event_Chuseok2024_2</t>
  </si>
  <si>
    <t>Package_Event_Chuseok2024_3</t>
  </si>
  <si>
    <t>Reward_Package_Event_Chuseok2024_3</t>
  </si>
  <si>
    <t>com.theduckgames.lance.chuseok2024shop1</t>
    <phoneticPr fontId="1" type="noConversion"/>
  </si>
  <si>
    <t>com.theduckgames.lance.chuseok2024shop2</t>
    <phoneticPr fontId="1" type="noConversion"/>
  </si>
  <si>
    <t>com.theduckgames.lance.chuseok2024shop3</t>
    <phoneticPr fontId="1" type="noConversion"/>
  </si>
  <si>
    <t>Frame_Shop_Chuseok1_Back</t>
    <phoneticPr fontId="1" type="noConversion"/>
  </si>
  <si>
    <t>Frame_Shop_Chuseok2_Back</t>
    <phoneticPr fontId="1" type="noConversion"/>
  </si>
  <si>
    <t>Frame_Shop_Chuseok3_Back</t>
    <phoneticPr fontId="1" type="noConversion"/>
  </si>
  <si>
    <t>Package_Event_Halloween2024_1</t>
  </si>
  <si>
    <t>Reward_Package_Event_Halloween2024_1</t>
  </si>
  <si>
    <t>Package_Event_Halloween2024_2</t>
  </si>
  <si>
    <t>Reward_Package_Event_Halloween2024_2</t>
  </si>
  <si>
    <t>Package_Event_Halloween2024_3</t>
  </si>
  <si>
    <t>Reward_Package_Event_Halloween2024_3</t>
  </si>
  <si>
    <t>Frame_Shop_Halloween1_Back</t>
    <phoneticPr fontId="1" type="noConversion"/>
  </si>
  <si>
    <t>Frame_Shop_Halloween2_Back</t>
    <phoneticPr fontId="1" type="noConversion"/>
  </si>
  <si>
    <t>Frame_Shop_Halloween3_Back</t>
    <phoneticPr fontId="1" type="noConversion"/>
  </si>
  <si>
    <t>com.theduckgames.lance.halloween2024shop1</t>
    <phoneticPr fontId="1" type="noConversion"/>
  </si>
  <si>
    <t>com.theduckgames.lance.halloween2024shop2</t>
    <phoneticPr fontId="1" type="noConversion"/>
  </si>
  <si>
    <t>com.theduckgames.lance.halloween2024shop3</t>
    <phoneticPr fontId="1" type="noConversion"/>
  </si>
  <si>
    <t>onlyResult</t>
    <phoneticPr fontId="1" type="noConversion"/>
  </si>
  <si>
    <t>equipSpawnMaxLevel</t>
    <phoneticPr fontId="1" type="noConversion"/>
  </si>
  <si>
    <t>Icon_Cuirasses_27</t>
  </si>
  <si>
    <t>Icon_Bracers_27</t>
    <phoneticPr fontId="1" type="noConversion"/>
  </si>
  <si>
    <t>Icon_Sabatons_27</t>
    <phoneticPr fontId="1" type="noConversion"/>
  </si>
  <si>
    <t>Necklace</t>
    <phoneticPr fontId="1" type="noConversion"/>
  </si>
  <si>
    <t>Earring</t>
    <phoneticPr fontId="1" type="noConversion"/>
  </si>
  <si>
    <t>Ring</t>
    <phoneticPr fontId="1" type="noConversion"/>
  </si>
  <si>
    <t>[AccessorySubgradeProbData]</t>
    <phoneticPr fontId="1" type="noConversion"/>
  </si>
  <si>
    <t>Spawn_Necklace</t>
    <phoneticPr fontId="1" type="noConversion"/>
  </si>
  <si>
    <t>Spawn_Earring</t>
    <phoneticPr fontId="1" type="noConversion"/>
  </si>
  <si>
    <t>Spawn_Ring</t>
    <phoneticPr fontId="1" type="noConversion"/>
  </si>
  <si>
    <t>Necklace_SS_OneStar</t>
  </si>
  <si>
    <t>Earring_SS_OneStar</t>
  </si>
  <si>
    <t>Ring_SS_OneStar</t>
  </si>
  <si>
    <t>Necklace_S_ThreeStar</t>
    <phoneticPr fontId="1" type="noConversion"/>
  </si>
  <si>
    <t>Earring_S_ThreeStar</t>
  </si>
  <si>
    <t>Ring_S_ThreeStar</t>
  </si>
  <si>
    <t>Necklace_SS_ThreeStar</t>
    <phoneticPr fontId="1" type="noConversion"/>
  </si>
  <si>
    <t>Earring_SS_ThreeStar</t>
  </si>
  <si>
    <t>Ring_SS_ThreeStar</t>
  </si>
  <si>
    <t>Necklace_6</t>
  </si>
  <si>
    <t>Earring_4</t>
  </si>
  <si>
    <t>Ring_8</t>
  </si>
  <si>
    <t>accessorySpawnMaxLevel</t>
    <phoneticPr fontId="1" type="noConversion"/>
  </si>
  <si>
    <t>Package_Monthly_DemonicRealmAccessory</t>
    <phoneticPr fontId="1" type="noConversion"/>
  </si>
  <si>
    <t>Package_Weekly_DemonicRealmAccessory</t>
    <phoneticPr fontId="1" type="noConversion"/>
  </si>
  <si>
    <t>Reward_Package_Weekly_DemonicRealmAccessory</t>
    <phoneticPr fontId="1" type="noConversion"/>
  </si>
  <si>
    <t>reward</t>
  </si>
  <si>
    <t>Reward_Package_Monthly_DemonicRealmAccessory</t>
    <phoneticPr fontId="1" type="noConversion"/>
  </si>
  <si>
    <t>Frame_Shop_DemonicRealm_Back</t>
    <phoneticPr fontId="1" type="noConversion"/>
  </si>
  <si>
    <t>com.theduckgames.lance.weeklydemonicrealmaccessory</t>
    <phoneticPr fontId="1" type="noConversion"/>
  </si>
  <si>
    <t>com.theduckgames.lance.monthlydemonicrealmaccessory</t>
    <phoneticPr fontId="1" type="noConversion"/>
  </si>
  <si>
    <t>Package_Daily_DemonicRealmAccessory</t>
    <phoneticPr fontId="1" type="noConversion"/>
  </si>
  <si>
    <t>Reward_Pacakge_Daily_DemonicRealmAccessory</t>
    <phoneticPr fontId="1" type="noConversion"/>
  </si>
  <si>
    <t>com.theduckgames.lance.dailydemonicrealmaccessory</t>
    <phoneticPr fontId="1" type="noConversion"/>
  </si>
  <si>
    <t>Weapon_SSS_OneStar</t>
    <phoneticPr fontId="1" type="noConversion"/>
  </si>
  <si>
    <t>Armor_SSS_OneStar</t>
  </si>
  <si>
    <t>Gloves_SSS_OneStar</t>
  </si>
  <si>
    <t>Armor</t>
  </si>
  <si>
    <t>Gloves</t>
  </si>
  <si>
    <t>Shoes</t>
  </si>
  <si>
    <t>Shoes_SSS_OneStar</t>
  </si>
  <si>
    <t>DemonicRealmSpoils_UpgradeStone</t>
    <phoneticPr fontId="1" type="noConversion"/>
  </si>
  <si>
    <t>DemonicRealmSpoils_ReforgeStone</t>
    <phoneticPr fontId="1" type="noConversion"/>
  </si>
  <si>
    <t>DemonicRealmSpoils_PetFood</t>
    <phoneticPr fontId="1" type="noConversion"/>
  </si>
  <si>
    <t>DemonicRealmSpoils_ElementalStone</t>
    <phoneticPr fontId="1" type="noConversion"/>
  </si>
  <si>
    <t>[DemonicRealmSpoilsData]</t>
    <phoneticPr fontId="1" type="noConversion"/>
  </si>
  <si>
    <t>requireExp</t>
    <phoneticPr fontId="1" type="noConversion"/>
  </si>
  <si>
    <t>[FriendShipLevelUpData]</t>
    <phoneticPr fontId="1" type="noConversion"/>
  </si>
  <si>
    <t>[FriendShipVisitExpData]</t>
    <phoneticPr fontId="1" type="noConversion"/>
  </si>
  <si>
    <t>exp</t>
    <phoneticPr fontId="1" type="noConversion"/>
  </si>
  <si>
    <t>DemonicRealmSpoils_Gem</t>
    <phoneticPr fontId="1" type="noConversion"/>
  </si>
  <si>
    <t>DemonicRealmSpoils_AncientEssence</t>
    <phoneticPr fontId="1" type="noConversion"/>
  </si>
  <si>
    <t>GemReward_30000</t>
    <phoneticPr fontId="1" type="noConversion"/>
  </si>
  <si>
    <t>DemonicRealmSpoils_RandomAccessory</t>
    <phoneticPr fontId="1" type="noConversion"/>
  </si>
  <si>
    <t>Random_Accessory_SS</t>
    <phoneticPr fontId="1" type="noConversion"/>
  </si>
  <si>
    <t>Reward_DemonicRealmSpoils_UpgradeStone</t>
    <phoneticPr fontId="1" type="noConversion"/>
  </si>
  <si>
    <t>Reward_DemonicRealmSpoils_ReforgeStone</t>
    <phoneticPr fontId="1" type="noConversion"/>
  </si>
  <si>
    <t>Reward_DemonicRealmSpoils_PetFood</t>
    <phoneticPr fontId="1" type="noConversion"/>
  </si>
  <si>
    <t>Reward_DemonicRealmSpoils_ElementalStone</t>
    <phoneticPr fontId="1" type="noConversion"/>
  </si>
  <si>
    <t>Reward_DemonicRealmSpoils_AncientEssence</t>
    <phoneticPr fontId="1" type="noConversion"/>
  </si>
  <si>
    <t>friendShipExp</t>
    <phoneticPr fontId="1" type="noConversion"/>
  </si>
  <si>
    <t>friendShipLevel</t>
    <phoneticPr fontId="1" type="noConversion"/>
  </si>
  <si>
    <t>firstSpeech</t>
    <phoneticPr fontId="1" type="noConversion"/>
  </si>
  <si>
    <t>speechList</t>
    <phoneticPr fontId="1" type="noConversion"/>
  </si>
  <si>
    <t>FalanSpeech_1</t>
  </si>
  <si>
    <t>FalanSpeech_9</t>
    <phoneticPr fontId="1" type="noConversion"/>
  </si>
  <si>
    <t>FalanSpeech_1</t>
    <phoneticPr fontId="1" type="noConversion"/>
  </si>
  <si>
    <t>FalanSpeech_1,FalanSpeech_2,FalanSpeech_3,FalanSpeech_4</t>
    <phoneticPr fontId="1" type="noConversion"/>
  </si>
  <si>
    <t>FalanSpeech_5</t>
    <phoneticPr fontId="1" type="noConversion"/>
  </si>
  <si>
    <t>FalanSpeech_5,FalanSpeech_6,FalanSpeech_7,FalanSpeech_8</t>
    <phoneticPr fontId="1" type="noConversion"/>
  </si>
  <si>
    <t>FalanSpeech_9,FalanSpeech_10,FalanSpeech_11,FalanSpeech_12,FalanSpeech_13,FalanSpeech_14</t>
    <phoneticPr fontId="1" type="noConversion"/>
  </si>
  <si>
    <t>Image_Spoils_Char_1</t>
  </si>
  <si>
    <t>Image_Spoils_Char_2</t>
    <phoneticPr fontId="1" type="noConversion"/>
  </si>
  <si>
    <t>Image_Spoils_Char_3</t>
    <phoneticPr fontId="1" type="noConversion"/>
  </si>
  <si>
    <t>[FalanSpeechData]</t>
    <phoneticPr fontId="1" type="noConversion"/>
  </si>
  <si>
    <t>Normal_DemonicRealmStone_Accessory</t>
    <phoneticPr fontId="1" type="noConversion"/>
  </si>
  <si>
    <t>DemonicRealmStone_Accessory_1</t>
  </si>
  <si>
    <t>Mileage_DemonicRealmStone_Accessory</t>
    <phoneticPr fontId="1" type="noConversion"/>
  </si>
  <si>
    <t>requireFriendShipLevel</t>
    <phoneticPr fontId="1" type="noConversion"/>
  </si>
  <si>
    <t>DemonicRealmSpoils_Achievement</t>
  </si>
  <si>
    <t>DemonicRealmSpoils_Achievement</t>
    <phoneticPr fontId="1" type="noConversion"/>
  </si>
  <si>
    <t>Reward_Package_Event_Christmas2024_1</t>
  </si>
  <si>
    <t>Package_Event_Christmas2024_2</t>
  </si>
  <si>
    <t>Reward_Package_Event_Christmas2024_2</t>
  </si>
  <si>
    <t>Frame_Shop_Christmas2_Back</t>
  </si>
  <si>
    <t>Package_Event_Christmas2024_3</t>
  </si>
  <si>
    <t>Reward_Package_Event_Christmas2024_3</t>
  </si>
  <si>
    <t>Frame_Shop_Christmas3_Back</t>
  </si>
  <si>
    <t>com.theduckgames.lance.christmas2024shop1</t>
    <phoneticPr fontId="1" type="noConversion"/>
  </si>
  <si>
    <t>com.theduckgames.lance.christmas2024shop2</t>
    <phoneticPr fontId="1" type="noConversion"/>
  </si>
  <si>
    <t>com.theduckgames.lance.christmas2024shop3</t>
    <phoneticPr fontId="1" type="noConversion"/>
  </si>
  <si>
    <t>Frame_Shop_Christmas1_Back</t>
    <phoneticPr fontId="1" type="noConversion"/>
  </si>
  <si>
    <t>Package_Event_Christmas2024_1</t>
    <phoneticPr fontId="1" type="noConversion"/>
  </si>
  <si>
    <t>Package_Weekly_Thread</t>
    <phoneticPr fontId="1" type="noConversion"/>
  </si>
  <si>
    <t>Reward_Package_Weekly_Thread</t>
  </si>
  <si>
    <t>com.theduckgames.lance.weeklythread</t>
    <phoneticPr fontId="1" type="noConversion"/>
  </si>
  <si>
    <t>Package_Monthly_Thread</t>
    <phoneticPr fontId="1" type="noConversion"/>
  </si>
  <si>
    <t>Reward_Package_Monthly_Thread</t>
  </si>
  <si>
    <t>com.theduckgames.lance.monthlythread</t>
    <phoneticPr fontId="1" type="noConversion"/>
  </si>
  <si>
    <t>Frame_Shop_Weekly_Thread_Back</t>
    <phoneticPr fontId="1" type="noConversion"/>
  </si>
  <si>
    <t>Frame_Shop_Monthly_Thread_Back</t>
    <phoneticPr fontId="1" type="noConversion"/>
  </si>
  <si>
    <t>Weapon_SSS_FiveStar</t>
    <phoneticPr fontId="1" type="noConversion"/>
  </si>
  <si>
    <t>Shoes_SSS_FiveStar</t>
  </si>
  <si>
    <t>Gloves_SSS_FiveStar</t>
  </si>
  <si>
    <t>prob #SR</t>
    <phoneticPr fontId="1" type="noConversion"/>
  </si>
  <si>
    <t>grade</t>
    <phoneticPr fontId="1" type="noConversion"/>
  </si>
  <si>
    <t>SSS</t>
    <phoneticPr fontId="1" type="noConversion"/>
  </si>
  <si>
    <t>SR</t>
    <phoneticPr fontId="1" type="noConversion"/>
  </si>
  <si>
    <t>Weapon_21, Armor_21, Gloves_21, Shoes_21</t>
    <phoneticPr fontId="1" type="noConversion"/>
  </si>
  <si>
    <t>Weapon_25, Armor_25, Gloves_25, Shoes_25</t>
    <phoneticPr fontId="1" type="noConversion"/>
  </si>
  <si>
    <t>Weapon_26, Armor_26, Gloves_26, Shoes_26</t>
    <phoneticPr fontId="1" type="noConversion"/>
  </si>
  <si>
    <t>Weapon_30, Armor_30, Gloves_30, Shoes_30</t>
    <phoneticPr fontId="1" type="noConversion"/>
  </si>
  <si>
    <t>Weapon_31, Armor_31, Gloves_31, Shoes_31</t>
    <phoneticPr fontId="1" type="noConversion"/>
  </si>
  <si>
    <t>강화석</t>
    <phoneticPr fontId="1" type="noConversion"/>
  </si>
  <si>
    <t>재련석</t>
    <phoneticPr fontId="1" type="noConversion"/>
  </si>
  <si>
    <t>열쇠 꾸러미</t>
    <phoneticPr fontId="1" type="noConversion"/>
  </si>
  <si>
    <t>S1성</t>
    <phoneticPr fontId="1" type="noConversion"/>
  </si>
  <si>
    <t>SS1성</t>
    <phoneticPr fontId="1" type="noConversion"/>
  </si>
  <si>
    <t>SS5성</t>
    <phoneticPr fontId="1" type="noConversion"/>
  </si>
  <si>
    <t>S5성</t>
    <phoneticPr fontId="1" type="noConversion"/>
  </si>
  <si>
    <t>SSS1성</t>
    <phoneticPr fontId="1" type="noConversion"/>
  </si>
  <si>
    <t>총 20만원을 현금박치기하면</t>
    <phoneticPr fontId="1" type="noConversion"/>
  </si>
  <si>
    <t>잼으로 환산하면 약 120만잼을 얻을 수 있음</t>
    <phoneticPr fontId="1" type="noConversion"/>
  </si>
  <si>
    <t>SSS5성</t>
    <phoneticPr fontId="1" type="noConversion"/>
  </si>
  <si>
    <t>기본</t>
    <phoneticPr fontId="1" type="noConversion"/>
  </si>
  <si>
    <t>최초5회</t>
    <phoneticPr fontId="1" type="noConversion"/>
  </si>
  <si>
    <t>필요한 잼 - 최초 5회</t>
    <phoneticPr fontId="1" type="noConversion"/>
  </si>
  <si>
    <t>필요한 잼</t>
    <phoneticPr fontId="1" type="noConversion"/>
  </si>
  <si>
    <t>한 파츠의 SSR5성을 완성한다</t>
    <phoneticPr fontId="1" type="noConversion"/>
  </si>
  <si>
    <t>SR3성</t>
    <phoneticPr fontId="1" type="noConversion"/>
  </si>
  <si>
    <t>SR1성</t>
    <phoneticPr fontId="1" type="noConversion"/>
  </si>
  <si>
    <t>1.2c</t>
    <phoneticPr fontId="1" type="noConversion"/>
  </si>
  <si>
    <t>7.4c</t>
    <phoneticPr fontId="1" type="noConversion"/>
  </si>
  <si>
    <t>9.1c</t>
    <phoneticPr fontId="1" type="noConversion"/>
  </si>
  <si>
    <t>17c</t>
    <phoneticPr fontId="1" type="noConversion"/>
  </si>
  <si>
    <t>18.2c</t>
    <phoneticPr fontId="1" type="noConversion"/>
  </si>
  <si>
    <t>34c</t>
    <phoneticPr fontId="1" type="noConversion"/>
  </si>
  <si>
    <t>10c</t>
    <phoneticPr fontId="1" type="noConversion"/>
  </si>
  <si>
    <t>73B</t>
    <phoneticPr fontId="1" type="noConversion"/>
  </si>
  <si>
    <t>ss1</t>
    <phoneticPr fontId="1" type="noConversion"/>
  </si>
  <si>
    <t>ss2</t>
    <phoneticPr fontId="1" type="noConversion"/>
  </si>
  <si>
    <t>78B</t>
    <phoneticPr fontId="1" type="noConversion"/>
  </si>
  <si>
    <t>ss3</t>
    <phoneticPr fontId="1" type="noConversion"/>
  </si>
  <si>
    <t>98B</t>
    <phoneticPr fontId="1" type="noConversion"/>
  </si>
  <si>
    <t>ss4</t>
    <phoneticPr fontId="1" type="noConversion"/>
  </si>
  <si>
    <t>ss5</t>
    <phoneticPr fontId="1" type="noConversion"/>
  </si>
  <si>
    <t>382B</t>
    <phoneticPr fontId="1" type="noConversion"/>
  </si>
  <si>
    <t>sss1</t>
    <phoneticPr fontId="1" type="noConversion"/>
  </si>
  <si>
    <t>sss2</t>
    <phoneticPr fontId="1" type="noConversion"/>
  </si>
  <si>
    <t>SSS3</t>
    <phoneticPr fontId="1" type="noConversion"/>
  </si>
  <si>
    <t>sss4</t>
    <phoneticPr fontId="1" type="noConversion"/>
  </si>
  <si>
    <t>478B</t>
    <phoneticPr fontId="1" type="noConversion"/>
  </si>
  <si>
    <t>sss5</t>
    <phoneticPr fontId="1" type="noConversion"/>
  </si>
  <si>
    <t>1.9C</t>
    <phoneticPr fontId="1" type="noConversion"/>
  </si>
  <si>
    <t>sr1</t>
    <phoneticPr fontId="1" type="noConversion"/>
  </si>
  <si>
    <t>2.9C</t>
    <phoneticPr fontId="1" type="noConversion"/>
  </si>
  <si>
    <t>Sr2</t>
    <phoneticPr fontId="1" type="noConversion"/>
  </si>
  <si>
    <t>3.9C</t>
    <phoneticPr fontId="1" type="noConversion"/>
  </si>
  <si>
    <t>sr3</t>
    <phoneticPr fontId="1" type="noConversion"/>
  </si>
  <si>
    <t>4.9C</t>
    <phoneticPr fontId="1" type="noConversion"/>
  </si>
  <si>
    <t>sr4</t>
    <phoneticPr fontId="1" type="noConversion"/>
  </si>
  <si>
    <t>7.9C</t>
    <phoneticPr fontId="1" type="noConversion"/>
  </si>
  <si>
    <t>sr5</t>
    <phoneticPr fontId="1" type="noConversion"/>
  </si>
  <si>
    <t>14C</t>
    <phoneticPr fontId="1" type="noConversion"/>
  </si>
  <si>
    <t>ssr1</t>
    <phoneticPr fontId="1" type="noConversion"/>
  </si>
  <si>
    <t>28C</t>
    <phoneticPr fontId="1" type="noConversion"/>
  </si>
  <si>
    <t>ssr2</t>
    <phoneticPr fontId="1" type="noConversion"/>
  </si>
  <si>
    <t>42C</t>
    <phoneticPr fontId="1" type="noConversion"/>
  </si>
  <si>
    <t>ssr3</t>
    <phoneticPr fontId="1" type="noConversion"/>
  </si>
  <si>
    <t>56C</t>
    <phoneticPr fontId="1" type="noConversion"/>
  </si>
  <si>
    <t>ssr4</t>
    <phoneticPr fontId="1" type="noConversion"/>
  </si>
  <si>
    <t>113C</t>
    <phoneticPr fontId="1" type="noConversion"/>
  </si>
  <si>
    <t>ssr5</t>
    <phoneticPr fontId="1" type="noConversion"/>
  </si>
  <si>
    <t>196b</t>
    <phoneticPr fontId="1" type="noConversion"/>
  </si>
  <si>
    <t>764b</t>
    <phoneticPr fontId="1" type="noConversion"/>
  </si>
  <si>
    <t>956b</t>
    <phoneticPr fontId="1" type="noConversion"/>
  </si>
  <si>
    <t>3.8c</t>
    <phoneticPr fontId="1" type="noConversion"/>
  </si>
  <si>
    <t>9.8c</t>
    <phoneticPr fontId="1" type="noConversion"/>
  </si>
  <si>
    <t>Weapon_31, Armor_31, Gloves_31, Shoes_31</t>
  </si>
  <si>
    <t>Weapon_35, Armor_35, Gloves_35, Shoes_35</t>
  </si>
  <si>
    <t>Weapon_36, Armor_36, Gloves_36, Shoes_36</t>
    <phoneticPr fontId="1" type="noConversion"/>
  </si>
  <si>
    <t>Weapon_38, Armor_38, Gloves_38, Shoes_38</t>
  </si>
  <si>
    <t xml:space="preserve"> SR 등장 9</t>
    <phoneticPr fontId="1" type="noConversion"/>
  </si>
  <si>
    <t>SSR 등장 13</t>
    <phoneticPr fontId="1" type="noConversion"/>
  </si>
  <si>
    <t>SSS 등장 5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</si>
  <si>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</si>
  <si>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</si>
  <si>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</si>
  <si>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</si>
  <si>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</si>
  <si>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</si>
  <si>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</si>
  <si>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sr</t>
    <phoneticPr fontId="1" type="noConversion"/>
  </si>
  <si>
    <t>ssr</t>
    <phoneticPr fontId="1" type="noConversion"/>
  </si>
  <si>
    <t>Weapon_SSR_FourStar</t>
    <phoneticPr fontId="1" type="noConversion"/>
  </si>
  <si>
    <t>Weapon_SSR_ThreeStar</t>
    <phoneticPr fontId="1" type="noConversion"/>
  </si>
  <si>
    <t>Weapon_SSR_TwoStar</t>
    <phoneticPr fontId="1" type="noConversion"/>
  </si>
  <si>
    <t>Weapon_SSR_OneStar</t>
    <phoneticPr fontId="1" type="noConversion"/>
  </si>
  <si>
    <t>Weapon_SR_OneStar</t>
    <phoneticPr fontId="1" type="noConversion"/>
  </si>
  <si>
    <t>Weapon_SR_FIveStar</t>
    <phoneticPr fontId="1" type="noConversion"/>
  </si>
  <si>
    <t>prob #SSR</t>
    <phoneticPr fontId="1" type="noConversion"/>
  </si>
  <si>
    <t>SSR</t>
    <phoneticPr fontId="1" type="noConversion"/>
  </si>
  <si>
    <t>Armor_SSS_FiveStar</t>
  </si>
  <si>
    <t>Armor_SR_OneStar</t>
  </si>
  <si>
    <t>Armor_SR_FIveStar</t>
  </si>
  <si>
    <t>Armor_SSR_OneStar</t>
  </si>
  <si>
    <t>Armor_SSR_TwoStar</t>
  </si>
  <si>
    <t>Armor_SSR_ThreeStar</t>
  </si>
  <si>
    <t>Armor_SSR_FourStar</t>
  </si>
  <si>
    <t>Gloves_SR_OneStar</t>
  </si>
  <si>
    <t>Gloves_SR_FIveStar</t>
  </si>
  <si>
    <t>Gloves_SSR_OneStar</t>
  </si>
  <si>
    <t>Gloves_SSR_TwoStar</t>
  </si>
  <si>
    <t>Gloves_SSR_ThreeStar</t>
  </si>
  <si>
    <t>Gloves_SSR_FourStar</t>
  </si>
  <si>
    <t>Shoes_SR_OneStar</t>
  </si>
  <si>
    <t>Shoes_SR_FIveStar</t>
  </si>
  <si>
    <t>Shoes_SSR_OneStar</t>
  </si>
  <si>
    <t>Shoes_SSR_TwoStar</t>
  </si>
  <si>
    <t>Shoes_SSR_ThreeStar</t>
  </si>
  <si>
    <t>Shoes_SSR_FourStar</t>
  </si>
  <si>
    <t>Armor_S_OneStar</t>
    <phoneticPr fontId="1" type="noConversion"/>
  </si>
  <si>
    <t>Weapon_SSR_FourStar_Two</t>
    <phoneticPr fontId="1" type="noConversion"/>
  </si>
  <si>
    <t>Weapon_SR_ThreeStar_Three</t>
    <phoneticPr fontId="1" type="noConversion"/>
  </si>
  <si>
    <t>Weapon_SSS_ThreeStar_Three</t>
    <phoneticPr fontId="1" type="noConversion"/>
  </si>
  <si>
    <t>Necklace_SSS_OneStar</t>
  </si>
  <si>
    <t>Necklace_SR_OneStar</t>
  </si>
  <si>
    <t>Necklace_SSS_ThreeStar</t>
    <phoneticPr fontId="1" type="noConversion"/>
  </si>
  <si>
    <t>Necklace_SSS_TwoStar_Three</t>
    <phoneticPr fontId="1" type="noConversion"/>
  </si>
  <si>
    <t>Earring_SSS_TwoStar_Three</t>
  </si>
  <si>
    <t>Ring_SSS_TwoStar_Three</t>
  </si>
  <si>
    <t>Earring</t>
  </si>
  <si>
    <t>Earring_SSS_OneStar</t>
  </si>
  <si>
    <t>Earring_SSS_ThreeStar</t>
  </si>
  <si>
    <t>Earring_SR_OneStar</t>
  </si>
  <si>
    <t>Ring</t>
  </si>
  <si>
    <t>Ring_SSS_OneStar</t>
  </si>
  <si>
    <t>Ring_SSS_ThreeStar</t>
  </si>
  <si>
    <t>Ring_SR_OneStar</t>
  </si>
  <si>
    <t>Necklace_SR_TwoStar_Two</t>
    <phoneticPr fontId="1" type="noConversion"/>
  </si>
  <si>
    <t>Earring_SR_TwoStar_Two</t>
  </si>
  <si>
    <t>Ring_SR_TwoStar_Two</t>
  </si>
  <si>
    <t>Necklace_SR_TwoStar</t>
    <phoneticPr fontId="1" type="noConversion"/>
  </si>
  <si>
    <t>Earring_SR_TwoStar</t>
    <phoneticPr fontId="1" type="noConversion"/>
  </si>
  <si>
    <t>Ring_SR_TwoStar</t>
    <phoneticPr fontId="1" type="noConversion"/>
  </si>
  <si>
    <t>Armor_SSS_ThreeStar_Three</t>
    <phoneticPr fontId="1" type="noConversion"/>
  </si>
  <si>
    <t>Armor_SR_ThreeStar_Three</t>
    <phoneticPr fontId="1" type="noConversion"/>
  </si>
  <si>
    <t>Armor_SSR_FourStar_Two</t>
    <phoneticPr fontId="1" type="noConversion"/>
  </si>
  <si>
    <t>Gloves_SSS_ThreeStar_Three</t>
    <phoneticPr fontId="1" type="noConversion"/>
  </si>
  <si>
    <t>Gloves_SR_ThreeStar_Three</t>
    <phoneticPr fontId="1" type="noConversion"/>
  </si>
  <si>
    <t>Gloves_SSR_FourStar_Two</t>
    <phoneticPr fontId="1" type="noConversion"/>
  </si>
  <si>
    <t>Shoes_SSS_ThreeStar_Three</t>
    <phoneticPr fontId="1" type="noConversion"/>
  </si>
  <si>
    <t>Shoes_SR_ThreeStar_Three</t>
    <phoneticPr fontId="1" type="noConversion"/>
  </si>
  <si>
    <t>Shoes_SSR_FourStar_Two</t>
    <phoneticPr fontId="1" type="noConversion"/>
  </si>
  <si>
    <t>Package_Event_SnakeNewYear2025_1</t>
  </si>
  <si>
    <t>Reward_Package_Event_SnakeNewYear2025_1</t>
  </si>
  <si>
    <t>Package_Event_SnakeNewYear2025_2</t>
  </si>
  <si>
    <t>Reward_Package_Event_SnakeNewYear2025_2</t>
  </si>
  <si>
    <t>Package_Event_SnakeNewYear2025_3</t>
  </si>
  <si>
    <t>Reward_Package_Event_SnakeNewYear2025_3</t>
  </si>
  <si>
    <t>com.theduckgames.lance.snakenewyear2025shop1</t>
    <phoneticPr fontId="1" type="noConversion"/>
  </si>
  <si>
    <t>com.theduckgames.lance.snakenewyear2025shop2</t>
    <phoneticPr fontId="1" type="noConversion"/>
  </si>
  <si>
    <t>com.theduckgames.lance.snakenewyear2025shop3</t>
    <phoneticPr fontId="1" type="noConversion"/>
  </si>
  <si>
    <t>Frame_Shop_SnakeNewYear_01_Back</t>
    <phoneticPr fontId="1" type="noConversion"/>
  </si>
  <si>
    <t>Frame_Shop_SnakeNewYear_02_Back</t>
    <phoneticPr fontId="1" type="noConversion"/>
  </si>
  <si>
    <t>Frame_Shop_SnakeNewYear_03_Back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</si>
</sst>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000%"/>
    <numFmt numFmtId="177" formatCode="0_);[Red]\(0\)"/>
    <numFmt numFmtId="178" formatCode="0.00000E+00"/>
    <numFmt numFmtId="179" formatCode="0.00000000000000000000000000E+00"/>
    <numFmt numFmtId="180" formatCode="0.000000000000000000000000000000000000000000000000000000000000000000000000000000E+00"/>
    <numFmt numFmtId="181" formatCode="0_ "/>
    <numFmt numFmtId="182" formatCode="0.000%"/>
    <numFmt numFmtId="183" formatCode="#,##0_);[Red]\(#,##0\)"/>
    <numFmt numFmtId="184" formatCode="_-* #,##0_-;\-* #,##0_-;_-* &quot;-&quot;??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9" fontId="0" fillId="0" borderId="4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6" xfId="0" applyNumberFormat="1" applyBorder="1">
      <alignment vertical="center"/>
    </xf>
    <xf numFmtId="9" fontId="0" fillId="0" borderId="4" xfId="1" applyFont="1" applyBorder="1">
      <alignment vertical="center"/>
    </xf>
    <xf numFmtId="9" fontId="0" fillId="0" borderId="5" xfId="1" applyFont="1" applyBorder="1">
      <alignment vertical="center"/>
    </xf>
    <xf numFmtId="9" fontId="0" fillId="0" borderId="6" xfId="1" applyFon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9" fontId="0" fillId="0" borderId="3" xfId="0" applyNumberFormat="1" applyBorder="1">
      <alignment vertical="center"/>
    </xf>
    <xf numFmtId="0" fontId="0" fillId="0" borderId="5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176" fontId="0" fillId="0" borderId="14" xfId="0" applyNumberFormat="1" applyBorder="1">
      <alignment vertical="center"/>
    </xf>
    <xf numFmtId="0" fontId="0" fillId="0" borderId="7" xfId="0" applyFill="1" applyBorder="1">
      <alignment vertical="center"/>
    </xf>
    <xf numFmtId="0" fontId="0" fillId="0" borderId="9" xfId="0" applyFill="1" applyBorder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center" vertical="center"/>
    </xf>
    <xf numFmtId="9" fontId="0" fillId="0" borderId="0" xfId="1" applyFont="1" applyBorder="1">
      <alignment vertical="center"/>
    </xf>
    <xf numFmtId="182" fontId="0" fillId="0" borderId="4" xfId="1" applyNumberFormat="1" applyFont="1" applyBorder="1">
      <alignment vertical="center"/>
    </xf>
    <xf numFmtId="182" fontId="0" fillId="0" borderId="5" xfId="1" applyNumberFormat="1" applyFont="1" applyBorder="1">
      <alignment vertical="center"/>
    </xf>
    <xf numFmtId="182" fontId="0" fillId="0" borderId="6" xfId="1" applyNumberFormat="1" applyFont="1" applyBorder="1">
      <alignment vertical="center"/>
    </xf>
    <xf numFmtId="0" fontId="0" fillId="0" borderId="3" xfId="0" applyFill="1" applyBorder="1">
      <alignment vertical="center"/>
    </xf>
    <xf numFmtId="182" fontId="0" fillId="0" borderId="1" xfId="0" applyNumberFormat="1" applyBorder="1">
      <alignment vertical="center"/>
    </xf>
    <xf numFmtId="182" fontId="0" fillId="0" borderId="3" xfId="0" applyNumberFormat="1" applyBorder="1">
      <alignment vertical="center"/>
    </xf>
    <xf numFmtId="182" fontId="0" fillId="0" borderId="5" xfId="0" applyNumberFormat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83" fontId="4" fillId="0" borderId="3" xfId="0" applyNumberFormat="1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182" fontId="0" fillId="0" borderId="9" xfId="0" applyNumberFormat="1" applyBorder="1">
      <alignment vertical="center"/>
    </xf>
    <xf numFmtId="41" fontId="0" fillId="0" borderId="0" xfId="2" applyFont="1">
      <alignment vertical="center"/>
    </xf>
    <xf numFmtId="182" fontId="0" fillId="0" borderId="14" xfId="0" applyNumberFormat="1" applyBorder="1">
      <alignment vertical="center"/>
    </xf>
    <xf numFmtId="182" fontId="0" fillId="0" borderId="15" xfId="0" applyNumberFormat="1" applyBorder="1">
      <alignment vertical="center"/>
    </xf>
    <xf numFmtId="182" fontId="0" fillId="0" borderId="1" xfId="0" applyNumberFormat="1" applyFill="1" applyBorder="1">
      <alignment vertical="center"/>
    </xf>
    <xf numFmtId="9" fontId="0" fillId="0" borderId="1" xfId="0" applyNumberFormat="1" applyBorder="1">
      <alignment vertical="center"/>
    </xf>
    <xf numFmtId="9" fontId="0" fillId="0" borderId="9" xfId="0" applyNumberFormat="1" applyBorder="1">
      <alignment vertical="center"/>
    </xf>
    <xf numFmtId="9" fontId="0" fillId="0" borderId="14" xfId="0" applyNumberFormat="1" applyBorder="1">
      <alignment vertical="center"/>
    </xf>
    <xf numFmtId="41" fontId="0" fillId="0" borderId="1" xfId="2" applyFont="1" applyBorder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0" fillId="0" borderId="22" xfId="0" applyFill="1" applyBorder="1">
      <alignment vertical="center"/>
    </xf>
    <xf numFmtId="42" fontId="0" fillId="0" borderId="0" xfId="0" applyNumberFormat="1">
      <alignment vertical="center"/>
    </xf>
    <xf numFmtId="182" fontId="0" fillId="0" borderId="22" xfId="0" applyNumberFormat="1" applyFill="1" applyBorder="1">
      <alignment vertical="center"/>
    </xf>
    <xf numFmtId="182" fontId="0" fillId="0" borderId="0" xfId="0" applyNumberFormat="1" applyFill="1" applyBorder="1">
      <alignment vertical="center"/>
    </xf>
    <xf numFmtId="182" fontId="0" fillId="0" borderId="23" xfId="0" applyNumberFormat="1" applyFill="1" applyBorder="1">
      <alignment vertical="center"/>
    </xf>
    <xf numFmtId="182" fontId="0" fillId="0" borderId="0" xfId="0" applyNumberFormat="1">
      <alignment vertical="center"/>
    </xf>
    <xf numFmtId="0" fontId="0" fillId="0" borderId="24" xfId="0" applyFill="1" applyBorder="1">
      <alignment vertical="center"/>
    </xf>
    <xf numFmtId="0" fontId="0" fillId="0" borderId="25" xfId="0" applyBorder="1">
      <alignment vertical="center"/>
    </xf>
    <xf numFmtId="182" fontId="0" fillId="0" borderId="11" xfId="0" applyNumberFormat="1" applyBorder="1">
      <alignment vertical="center"/>
    </xf>
    <xf numFmtId="176" fontId="0" fillId="0" borderId="11" xfId="0" applyNumberFormat="1" applyBorder="1">
      <alignment vertical="center"/>
    </xf>
    <xf numFmtId="9" fontId="0" fillId="0" borderId="11" xfId="0" applyNumberFormat="1" applyBorder="1">
      <alignment vertical="center"/>
    </xf>
    <xf numFmtId="182" fontId="0" fillId="0" borderId="9" xfId="0" applyNumberFormat="1" applyFill="1" applyBorder="1">
      <alignment vertical="center"/>
    </xf>
    <xf numFmtId="182" fontId="0" fillId="0" borderId="8" xfId="0" applyNumberFormat="1" applyFill="1" applyBorder="1">
      <alignment vertical="center"/>
    </xf>
    <xf numFmtId="182" fontId="0" fillId="0" borderId="3" xfId="0" applyNumberFormat="1" applyFill="1" applyBorder="1">
      <alignment vertical="center"/>
    </xf>
    <xf numFmtId="182" fontId="0" fillId="0" borderId="5" xfId="0" applyNumberFormat="1" applyFill="1" applyBorder="1">
      <alignment vertical="center"/>
    </xf>
    <xf numFmtId="182" fontId="0" fillId="0" borderId="6" xfId="0" applyNumberFormat="1" applyBorder="1">
      <alignment vertical="center"/>
    </xf>
    <xf numFmtId="182" fontId="0" fillId="0" borderId="11" xfId="0" applyNumberFormat="1" applyFill="1" applyBorder="1">
      <alignment vertical="center"/>
    </xf>
    <xf numFmtId="182" fontId="0" fillId="0" borderId="12" xfId="0" applyNumberFormat="1" applyFill="1" applyBorder="1">
      <alignment vertical="center"/>
    </xf>
    <xf numFmtId="182" fontId="0" fillId="0" borderId="14" xfId="0" applyNumberFormat="1" applyFill="1" applyBorder="1">
      <alignment vertical="center"/>
    </xf>
    <xf numFmtId="0" fontId="0" fillId="0" borderId="26" xfId="0" applyBorder="1">
      <alignment vertical="center"/>
    </xf>
    <xf numFmtId="9" fontId="0" fillId="0" borderId="8" xfId="0" applyNumberFormat="1" applyBorder="1">
      <alignment vertical="center"/>
    </xf>
    <xf numFmtId="9" fontId="0" fillId="0" borderId="5" xfId="0" applyNumberFormat="1" applyFill="1" applyBorder="1">
      <alignment vertical="center"/>
    </xf>
    <xf numFmtId="9" fontId="0" fillId="0" borderId="6" xfId="0" applyNumberFormat="1" applyFill="1" applyBorder="1">
      <alignment vertical="center"/>
    </xf>
    <xf numFmtId="9" fontId="0" fillId="0" borderId="12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9" fontId="0" fillId="0" borderId="15" xfId="0" applyNumberFormat="1" applyBorder="1">
      <alignment vertical="center"/>
    </xf>
    <xf numFmtId="182" fontId="0" fillId="0" borderId="6" xfId="0" applyNumberFormat="1" applyFill="1" applyBorder="1">
      <alignment vertical="center"/>
    </xf>
    <xf numFmtId="183" fontId="0" fillId="0" borderId="0" xfId="0" applyNumberForma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1:Q114"/>
  <sheetViews>
    <sheetView tabSelected="1" workbookViewId="0">
      <selection activeCell="D12" sqref="D12"/>
    </sheetView>
  </sheetViews>
  <sheetFormatPr defaultRowHeight="16.5" x14ac:dyDescent="0.3"/>
  <cols>
    <col min="1" max="1" width="13.25" bestFit="1" customWidth="1"/>
    <col min="2" max="2" width="41.375" bestFit="1" customWidth="1"/>
    <col min="3" max="3" width="48" bestFit="1" customWidth="1"/>
    <col min="4" max="4" width="44.25" bestFit="1" customWidth="1"/>
    <col min="5" max="5" width="20.375" bestFit="1" customWidth="1"/>
    <col min="6" max="6" width="26.25" bestFit="1" customWidth="1"/>
    <col min="7" max="7" width="7.5" bestFit="1" customWidth="1"/>
    <col min="8" max="8" width="8.625" bestFit="1" customWidth="1"/>
    <col min="9" max="9" width="20.25" bestFit="1" customWidth="1"/>
    <col min="10" max="10" width="35.375" bestFit="1" customWidth="1"/>
    <col min="11" max="11" width="19.25" bestFit="1" customWidth="1"/>
    <col min="12" max="12" width="11.125" bestFit="1" customWidth="1"/>
    <col min="13" max="13" width="9.5" bestFit="1" customWidth="1"/>
    <col min="14" max="14" width="22.75" bestFit="1" customWidth="1"/>
    <col min="15" max="15" width="33.25" bestFit="1" customWidth="1"/>
    <col min="16" max="16" width="47.75" bestFit="1" customWidth="1"/>
    <col min="17" max="17" width="53.125" bestFit="1" customWidth="1"/>
  </cols>
  <sheetData>
    <row r="1" spans="2:13" ht="17.25" thickBot="1" x14ac:dyDescent="0.35"/>
    <row r="2" spans="2:13" x14ac:dyDescent="0.3">
      <c r="B2" s="118" t="s">
        <v>251</v>
      </c>
      <c r="C2" s="119"/>
    </row>
    <row r="3" spans="2:13" x14ac:dyDescent="0.3">
      <c r="B3" s="10" t="s">
        <v>250</v>
      </c>
      <c r="C3" s="50">
        <v>450</v>
      </c>
    </row>
    <row r="4" spans="2:13" x14ac:dyDescent="0.3">
      <c r="B4" s="10" t="s">
        <v>419</v>
      </c>
      <c r="C4" s="50">
        <v>30</v>
      </c>
    </row>
    <row r="5" spans="2:13" x14ac:dyDescent="0.3">
      <c r="B5" s="10" t="s">
        <v>446</v>
      </c>
      <c r="C5" s="50">
        <v>16</v>
      </c>
    </row>
    <row r="6" spans="2:13" ht="17.25" thickBot="1" x14ac:dyDescent="0.35">
      <c r="B6" s="9" t="s">
        <v>469</v>
      </c>
      <c r="C6" s="12">
        <v>9</v>
      </c>
    </row>
    <row r="7" spans="2:13" ht="17.25" thickBot="1" x14ac:dyDescent="0.35"/>
    <row r="8" spans="2:13" x14ac:dyDescent="0.3">
      <c r="B8" s="118" t="s">
        <v>254</v>
      </c>
      <c r="C8" s="120"/>
      <c r="D8" s="120"/>
      <c r="E8" s="120"/>
      <c r="F8" s="120"/>
      <c r="G8" s="120"/>
      <c r="H8" s="120"/>
      <c r="I8" s="120"/>
      <c r="J8" s="119"/>
    </row>
    <row r="9" spans="2:13" x14ac:dyDescent="0.3">
      <c r="B9" s="4" t="s">
        <v>0</v>
      </c>
      <c r="C9" s="5" t="s">
        <v>3</v>
      </c>
      <c r="D9" s="5" t="s">
        <v>124</v>
      </c>
      <c r="E9" s="11" t="s">
        <v>263</v>
      </c>
      <c r="F9" s="11" t="s">
        <v>1</v>
      </c>
      <c r="G9" s="11" t="s">
        <v>146</v>
      </c>
      <c r="H9" s="11" t="s">
        <v>163</v>
      </c>
      <c r="I9" s="11" t="s">
        <v>8</v>
      </c>
      <c r="J9" s="14" t="s">
        <v>4</v>
      </c>
      <c r="K9" s="45"/>
      <c r="L9" s="45"/>
      <c r="M9" s="45"/>
    </row>
    <row r="10" spans="2:13" x14ac:dyDescent="0.3">
      <c r="B10" s="10" t="s">
        <v>7</v>
      </c>
      <c r="C10" s="13">
        <v>2500</v>
      </c>
      <c r="D10" s="1"/>
      <c r="E10" s="1"/>
      <c r="F10" s="1" t="s">
        <v>5</v>
      </c>
      <c r="G10" s="1">
        <v>0</v>
      </c>
      <c r="H10" s="1">
        <v>0</v>
      </c>
      <c r="I10" s="1">
        <v>2</v>
      </c>
      <c r="J10" s="3"/>
      <c r="K10" s="44"/>
      <c r="L10" s="44"/>
      <c r="M10" s="44"/>
    </row>
    <row r="11" spans="2:13" x14ac:dyDescent="0.3">
      <c r="B11" s="2" t="s">
        <v>2</v>
      </c>
      <c r="C11" s="1">
        <v>1500</v>
      </c>
      <c r="D11" s="1">
        <v>1500</v>
      </c>
      <c r="E11" s="1">
        <v>5</v>
      </c>
      <c r="F11" s="1" t="s">
        <v>2</v>
      </c>
      <c r="G11" s="1">
        <v>1100</v>
      </c>
      <c r="H11" s="1">
        <v>10</v>
      </c>
      <c r="I11" s="1"/>
      <c r="J11" s="3" t="str">
        <f>CONCATENATE("com.theduckgames.lance.gem",C11)</f>
        <v>com.theduckgames.lance.gem1500</v>
      </c>
      <c r="K11" s="44"/>
      <c r="L11" s="44"/>
      <c r="M11" s="44"/>
    </row>
    <row r="12" spans="2:13" x14ac:dyDescent="0.3">
      <c r="B12" s="2" t="s">
        <v>5</v>
      </c>
      <c r="C12" s="1">
        <v>8250</v>
      </c>
      <c r="D12" s="1">
        <v>8250</v>
      </c>
      <c r="E12" s="1">
        <v>5</v>
      </c>
      <c r="F12" s="1" t="s">
        <v>6</v>
      </c>
      <c r="G12" s="1">
        <v>5500</v>
      </c>
      <c r="H12" s="1">
        <v>50</v>
      </c>
      <c r="I12" s="1"/>
      <c r="J12" s="3" t="str">
        <f t="shared" ref="J12:J16" si="0">CONCATENATE("com.theduckgames.lance.gem",C12)</f>
        <v>com.theduckgames.lance.gem8250</v>
      </c>
      <c r="K12" s="44"/>
      <c r="L12" s="44"/>
      <c r="M12" s="44"/>
    </row>
    <row r="13" spans="2:13" x14ac:dyDescent="0.3">
      <c r="B13" s="2" t="s">
        <v>6</v>
      </c>
      <c r="C13" s="1">
        <v>18000</v>
      </c>
      <c r="D13" s="1">
        <v>18000</v>
      </c>
      <c r="E13" s="1">
        <v>5</v>
      </c>
      <c r="F13" s="1" t="s">
        <v>9</v>
      </c>
      <c r="G13" s="1">
        <v>11000</v>
      </c>
      <c r="H13" s="1">
        <v>100</v>
      </c>
      <c r="I13" s="1"/>
      <c r="J13" s="3" t="str">
        <f t="shared" si="0"/>
        <v>com.theduckgames.lance.gem18000</v>
      </c>
      <c r="K13" s="44"/>
      <c r="L13" s="44"/>
      <c r="M13" s="44"/>
    </row>
    <row r="14" spans="2:13" x14ac:dyDescent="0.3">
      <c r="B14" s="10" t="s">
        <v>9</v>
      </c>
      <c r="C14" s="1">
        <v>58500</v>
      </c>
      <c r="D14" s="1">
        <v>58500</v>
      </c>
      <c r="E14" s="1">
        <v>5</v>
      </c>
      <c r="F14" s="1" t="s">
        <v>122</v>
      </c>
      <c r="G14" s="1">
        <v>33000</v>
      </c>
      <c r="H14" s="1">
        <v>300</v>
      </c>
      <c r="I14" s="1"/>
      <c r="J14" s="3" t="str">
        <f t="shared" si="0"/>
        <v>com.theduckgames.lance.gem58500</v>
      </c>
      <c r="K14" s="44"/>
      <c r="L14" s="44"/>
      <c r="M14" s="44"/>
    </row>
    <row r="15" spans="2:13" x14ac:dyDescent="0.3">
      <c r="B15" s="10" t="s">
        <v>122</v>
      </c>
      <c r="C15" s="1">
        <v>120000</v>
      </c>
      <c r="D15" s="1">
        <v>120000</v>
      </c>
      <c r="E15" s="1">
        <v>5</v>
      </c>
      <c r="F15" s="1" t="s">
        <v>227</v>
      </c>
      <c r="G15" s="1">
        <v>55000</v>
      </c>
      <c r="H15" s="1">
        <v>500</v>
      </c>
      <c r="I15" s="1"/>
      <c r="J15" s="3" t="str">
        <f t="shared" si="0"/>
        <v>com.theduckgames.lance.gem120000</v>
      </c>
      <c r="K15" s="44"/>
      <c r="L15" s="44"/>
      <c r="M15" s="44"/>
    </row>
    <row r="16" spans="2:13" ht="17.25" thickBot="1" x14ac:dyDescent="0.35">
      <c r="B16" s="9" t="s">
        <v>123</v>
      </c>
      <c r="C16" s="7">
        <v>300000</v>
      </c>
      <c r="D16" s="7">
        <v>300000</v>
      </c>
      <c r="E16" s="7">
        <v>5</v>
      </c>
      <c r="F16" s="7" t="s">
        <v>228</v>
      </c>
      <c r="G16" s="7">
        <v>110000</v>
      </c>
      <c r="H16" s="7">
        <v>1000</v>
      </c>
      <c r="I16" s="7"/>
      <c r="J16" s="8" t="str">
        <f t="shared" si="0"/>
        <v>com.theduckgames.lance.gem300000</v>
      </c>
      <c r="K16" s="44"/>
      <c r="L16" s="44"/>
      <c r="M16" s="44"/>
    </row>
    <row r="17" spans="2:6" ht="17.25" thickBot="1" x14ac:dyDescent="0.35"/>
    <row r="18" spans="2:6" x14ac:dyDescent="0.3">
      <c r="B18" s="118" t="s">
        <v>264</v>
      </c>
      <c r="C18" s="120"/>
      <c r="D18" s="120"/>
      <c r="E18" s="120"/>
      <c r="F18" s="119"/>
    </row>
    <row r="19" spans="2:6" x14ac:dyDescent="0.3">
      <c r="B19" s="4" t="s">
        <v>0</v>
      </c>
      <c r="C19" s="5" t="s">
        <v>16</v>
      </c>
      <c r="D19" s="5" t="s">
        <v>146</v>
      </c>
      <c r="E19" s="11" t="s">
        <v>147</v>
      </c>
      <c r="F19" s="28" t="s">
        <v>1</v>
      </c>
    </row>
    <row r="20" spans="2:6" x14ac:dyDescent="0.3">
      <c r="B20" s="10" t="s">
        <v>265</v>
      </c>
      <c r="C20" s="13" t="s">
        <v>158</v>
      </c>
      <c r="D20" s="1">
        <v>5000</v>
      </c>
      <c r="E20" s="1">
        <v>20</v>
      </c>
      <c r="F20" s="3"/>
    </row>
    <row r="21" spans="2:6" x14ac:dyDescent="0.3">
      <c r="B21" s="2" t="s">
        <v>266</v>
      </c>
      <c r="C21" s="1" t="s">
        <v>157</v>
      </c>
      <c r="D21" s="1">
        <v>5000</v>
      </c>
      <c r="E21" s="1">
        <v>20</v>
      </c>
      <c r="F21" s="3"/>
    </row>
    <row r="22" spans="2:6" x14ac:dyDescent="0.3">
      <c r="B22" s="2" t="s">
        <v>274</v>
      </c>
      <c r="C22" s="1" t="s">
        <v>275</v>
      </c>
      <c r="D22" s="1">
        <v>5000</v>
      </c>
      <c r="E22" s="1">
        <v>20</v>
      </c>
      <c r="F22" s="3"/>
    </row>
    <row r="23" spans="2:6" x14ac:dyDescent="0.3">
      <c r="B23" s="2" t="s">
        <v>267</v>
      </c>
      <c r="C23" s="1" t="s">
        <v>253</v>
      </c>
      <c r="D23" s="1">
        <v>5000</v>
      </c>
      <c r="E23" s="1">
        <v>20</v>
      </c>
      <c r="F23" s="3"/>
    </row>
    <row r="24" spans="2:6" x14ac:dyDescent="0.3">
      <c r="B24" s="2" t="s">
        <v>280</v>
      </c>
      <c r="C24" s="1" t="s">
        <v>281</v>
      </c>
      <c r="D24" s="1">
        <v>5000</v>
      </c>
      <c r="E24" s="1">
        <v>20</v>
      </c>
      <c r="F24" s="3"/>
    </row>
    <row r="25" spans="2:6" x14ac:dyDescent="0.3">
      <c r="B25" s="2" t="s">
        <v>268</v>
      </c>
      <c r="C25" s="1" t="s">
        <v>156</v>
      </c>
      <c r="D25" s="1">
        <v>5000</v>
      </c>
      <c r="E25" s="1">
        <v>20</v>
      </c>
      <c r="F25" s="3"/>
    </row>
    <row r="26" spans="2:6" x14ac:dyDescent="0.3">
      <c r="B26" s="2" t="s">
        <v>386</v>
      </c>
      <c r="C26" s="1" t="s">
        <v>385</v>
      </c>
      <c r="D26" s="1">
        <v>5000</v>
      </c>
      <c r="E26" s="1">
        <v>20</v>
      </c>
      <c r="F26" s="3"/>
    </row>
    <row r="27" spans="2:6" x14ac:dyDescent="0.3">
      <c r="B27" s="2" t="s">
        <v>269</v>
      </c>
      <c r="C27" s="1" t="s">
        <v>270</v>
      </c>
      <c r="D27" s="1">
        <v>10000</v>
      </c>
      <c r="E27" s="1">
        <v>5</v>
      </c>
      <c r="F27" s="3"/>
    </row>
    <row r="28" spans="2:6" x14ac:dyDescent="0.3">
      <c r="B28" s="10" t="s">
        <v>271</v>
      </c>
      <c r="C28" s="1" t="s">
        <v>272</v>
      </c>
      <c r="D28" s="1">
        <v>10000</v>
      </c>
      <c r="E28" s="1">
        <v>5</v>
      </c>
      <c r="F28" s="3"/>
    </row>
    <row r="29" spans="2:6" ht="17.25" thickBot="1" x14ac:dyDescent="0.35">
      <c r="B29" s="9" t="s">
        <v>522</v>
      </c>
      <c r="C29" s="7" t="s">
        <v>523</v>
      </c>
      <c r="D29" s="30">
        <v>10000</v>
      </c>
      <c r="E29" s="30">
        <v>2</v>
      </c>
      <c r="F29" s="8"/>
    </row>
    <row r="30" spans="2:6" ht="17.25" thickBot="1" x14ac:dyDescent="0.35"/>
    <row r="31" spans="2:6" x14ac:dyDescent="0.3">
      <c r="B31" s="118" t="s">
        <v>145</v>
      </c>
      <c r="C31" s="120"/>
      <c r="D31" s="120"/>
      <c r="E31" s="120"/>
      <c r="F31" s="119"/>
    </row>
    <row r="32" spans="2:6" x14ac:dyDescent="0.3">
      <c r="B32" s="4" t="s">
        <v>0</v>
      </c>
      <c r="C32" s="5" t="s">
        <v>16</v>
      </c>
      <c r="D32" s="5" t="s">
        <v>146</v>
      </c>
      <c r="E32" s="11" t="s">
        <v>147</v>
      </c>
      <c r="F32" s="28" t="s">
        <v>1</v>
      </c>
    </row>
    <row r="33" spans="2:17" x14ac:dyDescent="0.3">
      <c r="B33" s="10" t="s">
        <v>148</v>
      </c>
      <c r="C33" s="13" t="s">
        <v>158</v>
      </c>
      <c r="D33" s="1">
        <v>50</v>
      </c>
      <c r="E33" s="1">
        <v>20</v>
      </c>
      <c r="F33" s="3"/>
    </row>
    <row r="34" spans="2:17" x14ac:dyDescent="0.3">
      <c r="B34" s="2" t="s">
        <v>149</v>
      </c>
      <c r="C34" s="1" t="s">
        <v>157</v>
      </c>
      <c r="D34" s="1">
        <v>50</v>
      </c>
      <c r="E34" s="1">
        <v>20</v>
      </c>
      <c r="F34" s="3"/>
    </row>
    <row r="35" spans="2:17" x14ac:dyDescent="0.3">
      <c r="B35" s="2" t="s">
        <v>276</v>
      </c>
      <c r="C35" s="1" t="s">
        <v>275</v>
      </c>
      <c r="D35" s="1">
        <v>50</v>
      </c>
      <c r="E35" s="1">
        <v>20</v>
      </c>
      <c r="F35" s="3"/>
    </row>
    <row r="36" spans="2:17" x14ac:dyDescent="0.3">
      <c r="B36" s="2" t="s">
        <v>252</v>
      </c>
      <c r="C36" s="1" t="s">
        <v>253</v>
      </c>
      <c r="D36" s="1">
        <v>50</v>
      </c>
      <c r="E36" s="1">
        <v>20</v>
      </c>
      <c r="F36" s="3"/>
    </row>
    <row r="37" spans="2:17" x14ac:dyDescent="0.3">
      <c r="B37" s="2" t="s">
        <v>282</v>
      </c>
      <c r="C37" s="1" t="s">
        <v>281</v>
      </c>
      <c r="D37" s="1">
        <v>50</v>
      </c>
      <c r="E37" s="1">
        <v>20</v>
      </c>
      <c r="F37" s="3"/>
    </row>
    <row r="38" spans="2:17" x14ac:dyDescent="0.3">
      <c r="B38" s="2" t="s">
        <v>150</v>
      </c>
      <c r="C38" s="1" t="s">
        <v>156</v>
      </c>
      <c r="D38" s="1">
        <v>50</v>
      </c>
      <c r="E38" s="1">
        <v>20</v>
      </c>
      <c r="F38" s="3"/>
    </row>
    <row r="39" spans="2:17" x14ac:dyDescent="0.3">
      <c r="B39" s="2" t="s">
        <v>384</v>
      </c>
      <c r="C39" s="1" t="s">
        <v>385</v>
      </c>
      <c r="D39" s="1">
        <v>50</v>
      </c>
      <c r="E39" s="1">
        <v>20</v>
      </c>
      <c r="F39" s="3"/>
    </row>
    <row r="40" spans="2:17" ht="17.25" thickBot="1" x14ac:dyDescent="0.35">
      <c r="B40" s="2" t="s">
        <v>524</v>
      </c>
      <c r="C40" s="7" t="s">
        <v>523</v>
      </c>
      <c r="D40" s="1">
        <v>100</v>
      </c>
      <c r="E40" s="1">
        <v>15</v>
      </c>
      <c r="F40" s="3"/>
    </row>
    <row r="41" spans="2:17" x14ac:dyDescent="0.3">
      <c r="B41" s="2" t="s">
        <v>273</v>
      </c>
      <c r="C41" s="1" t="s">
        <v>270</v>
      </c>
      <c r="D41" s="1">
        <v>100</v>
      </c>
      <c r="E41" s="1">
        <v>15</v>
      </c>
      <c r="F41" s="3"/>
    </row>
    <row r="42" spans="2:17" x14ac:dyDescent="0.3">
      <c r="B42" s="2" t="s">
        <v>151</v>
      </c>
      <c r="C42" s="1" t="s">
        <v>155</v>
      </c>
      <c r="D42" s="1">
        <v>300</v>
      </c>
      <c r="E42" s="1">
        <v>2</v>
      </c>
      <c r="F42" s="3" t="s">
        <v>191</v>
      </c>
    </row>
    <row r="43" spans="2:17" x14ac:dyDescent="0.3">
      <c r="B43" s="10" t="s">
        <v>152</v>
      </c>
      <c r="C43" s="1" t="s">
        <v>154</v>
      </c>
      <c r="D43" s="1">
        <v>1000</v>
      </c>
      <c r="E43" s="1">
        <v>2</v>
      </c>
      <c r="F43" s="3" t="s">
        <v>191</v>
      </c>
    </row>
    <row r="44" spans="2:17" ht="17.25" thickBot="1" x14ac:dyDescent="0.35">
      <c r="B44" s="9" t="s">
        <v>153</v>
      </c>
      <c r="C44" s="7" t="s">
        <v>159</v>
      </c>
      <c r="D44" s="7">
        <v>300</v>
      </c>
      <c r="E44" s="7">
        <v>10</v>
      </c>
      <c r="F44" s="8"/>
    </row>
    <row r="46" spans="2:17" ht="17.25" thickBot="1" x14ac:dyDescent="0.35"/>
    <row r="47" spans="2:17" x14ac:dyDescent="0.3">
      <c r="B47" s="118" t="s">
        <v>160</v>
      </c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19"/>
    </row>
    <row r="48" spans="2:17" x14ac:dyDescent="0.3">
      <c r="B48" s="4" t="s">
        <v>0</v>
      </c>
      <c r="C48" s="5" t="s">
        <v>473</v>
      </c>
      <c r="D48" s="5" t="s">
        <v>416</v>
      </c>
      <c r="E48" s="5" t="s">
        <v>353</v>
      </c>
      <c r="F48" s="5" t="s">
        <v>12</v>
      </c>
      <c r="G48" s="5" t="s">
        <v>230</v>
      </c>
      <c r="H48" s="5" t="s">
        <v>162</v>
      </c>
      <c r="I48" s="5" t="s">
        <v>146</v>
      </c>
      <c r="J48" s="11" t="s">
        <v>163</v>
      </c>
      <c r="K48" s="11" t="s">
        <v>187</v>
      </c>
      <c r="L48" s="11" t="s">
        <v>188</v>
      </c>
      <c r="M48" s="11" t="s">
        <v>351</v>
      </c>
      <c r="N48" s="11" t="s">
        <v>352</v>
      </c>
      <c r="O48" s="11" t="s">
        <v>350</v>
      </c>
      <c r="P48" s="11" t="s">
        <v>231</v>
      </c>
      <c r="Q48" s="28" t="s">
        <v>4</v>
      </c>
    </row>
    <row r="49" spans="2:17" x14ac:dyDescent="0.3">
      <c r="B49" s="10" t="s">
        <v>161</v>
      </c>
      <c r="C49" s="13" t="s">
        <v>186</v>
      </c>
      <c r="D49" s="13"/>
      <c r="E49" s="13" t="s">
        <v>354</v>
      </c>
      <c r="F49" s="1" t="s">
        <v>166</v>
      </c>
      <c r="G49" s="1">
        <v>10</v>
      </c>
      <c r="H49" s="1">
        <v>1</v>
      </c>
      <c r="I49" s="1">
        <v>9900</v>
      </c>
      <c r="J49" s="1">
        <v>90</v>
      </c>
      <c r="K49" s="1">
        <v>1</v>
      </c>
      <c r="L49" s="1" t="s">
        <v>170</v>
      </c>
      <c r="M49" s="1"/>
      <c r="N49" s="1"/>
      <c r="O49" s="1" t="b">
        <v>1</v>
      </c>
      <c r="P49" s="1" t="s">
        <v>358</v>
      </c>
      <c r="Q49" s="3" t="s">
        <v>240</v>
      </c>
    </row>
    <row r="50" spans="2:17" x14ac:dyDescent="0.3">
      <c r="B50" s="2" t="s">
        <v>168</v>
      </c>
      <c r="C50" s="1" t="s">
        <v>173</v>
      </c>
      <c r="D50" s="1"/>
      <c r="E50" s="1" t="s">
        <v>354</v>
      </c>
      <c r="F50" s="1" t="s">
        <v>167</v>
      </c>
      <c r="G50" s="1">
        <v>4</v>
      </c>
      <c r="H50" s="1">
        <v>1</v>
      </c>
      <c r="I50" s="1">
        <v>1100</v>
      </c>
      <c r="J50" s="1">
        <v>10</v>
      </c>
      <c r="K50" s="1">
        <v>1</v>
      </c>
      <c r="L50" s="1" t="s">
        <v>170</v>
      </c>
      <c r="M50" s="1"/>
      <c r="N50" s="1"/>
      <c r="O50" s="1" t="b">
        <v>1</v>
      </c>
      <c r="P50" s="1" t="s">
        <v>368</v>
      </c>
      <c r="Q50" s="3" t="s">
        <v>239</v>
      </c>
    </row>
    <row r="51" spans="2:17" x14ac:dyDescent="0.3">
      <c r="B51" s="2" t="s">
        <v>169</v>
      </c>
      <c r="C51" s="1" t="s">
        <v>172</v>
      </c>
      <c r="D51" s="1"/>
      <c r="E51" s="1" t="s">
        <v>354</v>
      </c>
      <c r="F51" s="1" t="s">
        <v>167</v>
      </c>
      <c r="G51" s="1">
        <v>10</v>
      </c>
      <c r="H51" s="1">
        <v>1</v>
      </c>
      <c r="I51" s="1">
        <v>9900</v>
      </c>
      <c r="J51" s="1">
        <v>90</v>
      </c>
      <c r="K51" s="1">
        <v>1</v>
      </c>
      <c r="L51" s="1" t="s">
        <v>170</v>
      </c>
      <c r="M51" s="1"/>
      <c r="N51" s="1"/>
      <c r="O51" s="1" t="b">
        <v>1</v>
      </c>
      <c r="P51" s="1" t="s">
        <v>369</v>
      </c>
      <c r="Q51" s="3" t="s">
        <v>241</v>
      </c>
    </row>
    <row r="52" spans="2:17" x14ac:dyDescent="0.3">
      <c r="B52" s="2" t="s">
        <v>387</v>
      </c>
      <c r="C52" s="1" t="s">
        <v>388</v>
      </c>
      <c r="D52" s="1"/>
      <c r="E52" s="1" t="s">
        <v>164</v>
      </c>
      <c r="F52" s="1" t="s">
        <v>167</v>
      </c>
      <c r="G52" s="1"/>
      <c r="H52" s="1">
        <v>1</v>
      </c>
      <c r="I52" s="1">
        <v>0</v>
      </c>
      <c r="J52" s="1">
        <v>0</v>
      </c>
      <c r="K52" s="1">
        <v>1</v>
      </c>
      <c r="L52" s="1" t="s">
        <v>164</v>
      </c>
      <c r="M52" s="1"/>
      <c r="N52" s="1"/>
      <c r="O52" s="1" t="b">
        <v>1</v>
      </c>
      <c r="P52" s="1" t="s">
        <v>370</v>
      </c>
      <c r="Q52" s="3"/>
    </row>
    <row r="53" spans="2:17" x14ac:dyDescent="0.3">
      <c r="B53" s="2" t="s">
        <v>171</v>
      </c>
      <c r="C53" s="1" t="s">
        <v>174</v>
      </c>
      <c r="D53" s="1"/>
      <c r="E53" s="1" t="s">
        <v>164</v>
      </c>
      <c r="F53" s="1" t="s">
        <v>167</v>
      </c>
      <c r="G53" s="1">
        <v>4</v>
      </c>
      <c r="H53" s="1">
        <v>1</v>
      </c>
      <c r="I53" s="1">
        <v>3300</v>
      </c>
      <c r="J53" s="1">
        <v>30</v>
      </c>
      <c r="K53" s="1">
        <v>1</v>
      </c>
      <c r="L53" s="1" t="s">
        <v>164</v>
      </c>
      <c r="M53" s="1"/>
      <c r="N53" s="1"/>
      <c r="O53" s="1" t="b">
        <v>0</v>
      </c>
      <c r="P53" s="1" t="s">
        <v>229</v>
      </c>
      <c r="Q53" s="3" t="s">
        <v>232</v>
      </c>
    </row>
    <row r="54" spans="2:17" x14ac:dyDescent="0.3">
      <c r="B54" s="2" t="s">
        <v>327</v>
      </c>
      <c r="C54" s="1" t="s">
        <v>328</v>
      </c>
      <c r="D54" s="1"/>
      <c r="E54" s="1" t="s">
        <v>164</v>
      </c>
      <c r="F54" s="1" t="s">
        <v>167</v>
      </c>
      <c r="G54" s="1"/>
      <c r="H54" s="1">
        <v>1</v>
      </c>
      <c r="I54" s="1">
        <v>3300</v>
      </c>
      <c r="J54" s="1">
        <v>30</v>
      </c>
      <c r="K54" s="1">
        <v>1</v>
      </c>
      <c r="L54" s="1" t="s">
        <v>164</v>
      </c>
      <c r="M54" s="1"/>
      <c r="N54" s="1"/>
      <c r="O54" s="1" t="b">
        <v>1</v>
      </c>
      <c r="P54" s="1" t="s">
        <v>370</v>
      </c>
      <c r="Q54" s="3" t="s">
        <v>349</v>
      </c>
    </row>
    <row r="55" spans="2:17" x14ac:dyDescent="0.3">
      <c r="B55" s="2" t="s">
        <v>283</v>
      </c>
      <c r="C55" s="1" t="s">
        <v>304</v>
      </c>
      <c r="D55" s="1"/>
      <c r="E55" s="1" t="s">
        <v>164</v>
      </c>
      <c r="F55" s="1" t="s">
        <v>167</v>
      </c>
      <c r="G55" s="1"/>
      <c r="H55" s="13">
        <v>1</v>
      </c>
      <c r="I55" s="13">
        <v>3300</v>
      </c>
      <c r="J55" s="13">
        <v>30</v>
      </c>
      <c r="K55" s="13">
        <v>1</v>
      </c>
      <c r="L55" s="13" t="s">
        <v>164</v>
      </c>
      <c r="M55" s="13"/>
      <c r="N55" s="13"/>
      <c r="O55" s="1" t="b">
        <v>1</v>
      </c>
      <c r="P55" s="1" t="s">
        <v>356</v>
      </c>
      <c r="Q55" s="3" t="s">
        <v>329</v>
      </c>
    </row>
    <row r="56" spans="2:17" x14ac:dyDescent="0.3">
      <c r="B56" s="2" t="s">
        <v>284</v>
      </c>
      <c r="C56" s="1" t="s">
        <v>305</v>
      </c>
      <c r="D56" s="1"/>
      <c r="E56" s="1" t="s">
        <v>164</v>
      </c>
      <c r="F56" s="1" t="s">
        <v>167</v>
      </c>
      <c r="G56" s="1"/>
      <c r="H56" s="13">
        <v>1</v>
      </c>
      <c r="I56" s="13">
        <v>3300</v>
      </c>
      <c r="J56" s="13">
        <v>30</v>
      </c>
      <c r="K56" s="13">
        <v>1</v>
      </c>
      <c r="L56" s="13" t="s">
        <v>164</v>
      </c>
      <c r="M56" s="13"/>
      <c r="N56" s="13"/>
      <c r="O56" s="1" t="b">
        <v>1</v>
      </c>
      <c r="P56" s="1" t="s">
        <v>359</v>
      </c>
      <c r="Q56" s="3" t="s">
        <v>330</v>
      </c>
    </row>
    <row r="57" spans="2:17" x14ac:dyDescent="0.3">
      <c r="B57" s="2" t="s">
        <v>285</v>
      </c>
      <c r="C57" s="1" t="s">
        <v>306</v>
      </c>
      <c r="D57" s="1"/>
      <c r="E57" s="1" t="s">
        <v>164</v>
      </c>
      <c r="F57" s="1" t="s">
        <v>167</v>
      </c>
      <c r="G57" s="1"/>
      <c r="H57" s="13">
        <v>1</v>
      </c>
      <c r="I57" s="13">
        <v>3300</v>
      </c>
      <c r="J57" s="13">
        <v>30</v>
      </c>
      <c r="K57" s="13">
        <v>1</v>
      </c>
      <c r="L57" s="13" t="s">
        <v>164</v>
      </c>
      <c r="M57" s="13"/>
      <c r="N57" s="13"/>
      <c r="O57" s="1" t="b">
        <v>1</v>
      </c>
      <c r="P57" s="1" t="s">
        <v>364</v>
      </c>
      <c r="Q57" s="3" t="s">
        <v>331</v>
      </c>
    </row>
    <row r="58" spans="2:17" x14ac:dyDescent="0.3">
      <c r="B58" s="10" t="s">
        <v>286</v>
      </c>
      <c r="C58" s="13" t="s">
        <v>307</v>
      </c>
      <c r="D58" s="13"/>
      <c r="E58" s="1" t="s">
        <v>164</v>
      </c>
      <c r="F58" s="1" t="s">
        <v>167</v>
      </c>
      <c r="G58" s="1"/>
      <c r="H58" s="13">
        <v>1</v>
      </c>
      <c r="I58" s="13">
        <v>3300</v>
      </c>
      <c r="J58" s="13">
        <v>30</v>
      </c>
      <c r="K58" s="13">
        <v>1</v>
      </c>
      <c r="L58" s="13" t="s">
        <v>164</v>
      </c>
      <c r="M58" s="13"/>
      <c r="N58" s="13"/>
      <c r="O58" s="1" t="b">
        <v>1</v>
      </c>
      <c r="P58" s="1" t="s">
        <v>357</v>
      </c>
      <c r="Q58" s="3" t="s">
        <v>332</v>
      </c>
    </row>
    <row r="59" spans="2:17" x14ac:dyDescent="0.3">
      <c r="B59" s="10" t="s">
        <v>287</v>
      </c>
      <c r="C59" s="13" t="s">
        <v>308</v>
      </c>
      <c r="D59" s="13"/>
      <c r="E59" s="1" t="s">
        <v>164</v>
      </c>
      <c r="F59" s="1" t="s">
        <v>167</v>
      </c>
      <c r="G59" s="1"/>
      <c r="H59" s="1">
        <v>1</v>
      </c>
      <c r="I59" s="1">
        <v>3300</v>
      </c>
      <c r="J59" s="1">
        <v>30</v>
      </c>
      <c r="K59" s="1">
        <v>1</v>
      </c>
      <c r="L59" s="13" t="s">
        <v>164</v>
      </c>
      <c r="M59" s="13"/>
      <c r="N59" s="13"/>
      <c r="O59" s="1" t="b">
        <v>1</v>
      </c>
      <c r="P59" s="1" t="s">
        <v>366</v>
      </c>
      <c r="Q59" s="3" t="s">
        <v>333</v>
      </c>
    </row>
    <row r="60" spans="2:17" x14ac:dyDescent="0.3">
      <c r="B60" s="10" t="s">
        <v>288</v>
      </c>
      <c r="C60" s="13" t="s">
        <v>309</v>
      </c>
      <c r="D60" s="13"/>
      <c r="E60" s="1" t="s">
        <v>164</v>
      </c>
      <c r="F60" s="1" t="s">
        <v>167</v>
      </c>
      <c r="G60" s="1"/>
      <c r="H60" s="1">
        <v>1</v>
      </c>
      <c r="I60" s="1">
        <v>3300</v>
      </c>
      <c r="J60" s="1">
        <v>30</v>
      </c>
      <c r="K60" s="1">
        <v>1</v>
      </c>
      <c r="L60" s="13" t="s">
        <v>164</v>
      </c>
      <c r="M60" s="13"/>
      <c r="N60" s="13"/>
      <c r="O60" s="1" t="b">
        <v>1</v>
      </c>
      <c r="P60" s="1" t="s">
        <v>365</v>
      </c>
      <c r="Q60" s="3" t="s">
        <v>334</v>
      </c>
    </row>
    <row r="61" spans="2:17" x14ac:dyDescent="0.3">
      <c r="B61" s="10" t="s">
        <v>391</v>
      </c>
      <c r="C61" s="13" t="s">
        <v>392</v>
      </c>
      <c r="D61" s="13"/>
      <c r="E61" s="1" t="s">
        <v>164</v>
      </c>
      <c r="F61" s="1" t="s">
        <v>167</v>
      </c>
      <c r="G61" s="1"/>
      <c r="H61" s="1">
        <v>1</v>
      </c>
      <c r="I61" s="1">
        <v>3300</v>
      </c>
      <c r="J61" s="1">
        <v>30</v>
      </c>
      <c r="K61" s="1">
        <v>1</v>
      </c>
      <c r="L61" s="13" t="s">
        <v>164</v>
      </c>
      <c r="M61" s="13"/>
      <c r="N61" s="13"/>
      <c r="O61" s="1" t="b">
        <v>1</v>
      </c>
      <c r="P61" s="1" t="s">
        <v>402</v>
      </c>
      <c r="Q61" s="3" t="s">
        <v>393</v>
      </c>
    </row>
    <row r="62" spans="2:17" x14ac:dyDescent="0.3">
      <c r="B62" s="10" t="s">
        <v>478</v>
      </c>
      <c r="C62" s="13" t="s">
        <v>479</v>
      </c>
      <c r="D62" s="13"/>
      <c r="E62" s="1" t="s">
        <v>164</v>
      </c>
      <c r="F62" s="1" t="s">
        <v>167</v>
      </c>
      <c r="G62" s="1"/>
      <c r="H62" s="1">
        <v>1</v>
      </c>
      <c r="I62" s="1">
        <v>3300</v>
      </c>
      <c r="J62" s="1">
        <v>30</v>
      </c>
      <c r="K62" s="1">
        <v>1</v>
      </c>
      <c r="L62" s="13" t="s">
        <v>164</v>
      </c>
      <c r="M62" s="13"/>
      <c r="N62" s="13"/>
      <c r="O62" s="1" t="b">
        <v>1</v>
      </c>
      <c r="P62" s="1" t="s">
        <v>475</v>
      </c>
      <c r="Q62" s="3" t="s">
        <v>480</v>
      </c>
    </row>
    <row r="63" spans="2:17" x14ac:dyDescent="0.3">
      <c r="B63" s="10" t="s">
        <v>389</v>
      </c>
      <c r="C63" s="13" t="s">
        <v>390</v>
      </c>
      <c r="D63" s="13"/>
      <c r="E63" s="1" t="s">
        <v>165</v>
      </c>
      <c r="F63" s="1" t="s">
        <v>167</v>
      </c>
      <c r="G63" s="1"/>
      <c r="H63" s="1">
        <v>1</v>
      </c>
      <c r="I63" s="1">
        <v>0</v>
      </c>
      <c r="J63" s="1">
        <v>0</v>
      </c>
      <c r="K63" s="1">
        <v>1</v>
      </c>
      <c r="L63" s="13" t="s">
        <v>165</v>
      </c>
      <c r="M63" s="13"/>
      <c r="N63" s="13"/>
      <c r="O63" s="1" t="b">
        <v>1</v>
      </c>
      <c r="P63" s="1" t="s">
        <v>370</v>
      </c>
      <c r="Q63" s="3"/>
    </row>
    <row r="64" spans="2:17" x14ac:dyDescent="0.3">
      <c r="B64" s="10" t="s">
        <v>177</v>
      </c>
      <c r="C64" s="1" t="s">
        <v>178</v>
      </c>
      <c r="D64" s="1"/>
      <c r="E64" s="1" t="s">
        <v>165</v>
      </c>
      <c r="F64" s="1" t="s">
        <v>167</v>
      </c>
      <c r="G64" s="1">
        <v>4</v>
      </c>
      <c r="H64" s="1">
        <v>1</v>
      </c>
      <c r="I64" s="1">
        <v>11000</v>
      </c>
      <c r="J64" s="1">
        <v>100</v>
      </c>
      <c r="K64" s="1">
        <v>3</v>
      </c>
      <c r="L64" s="1" t="s">
        <v>165</v>
      </c>
      <c r="M64" s="1"/>
      <c r="N64" s="1"/>
      <c r="O64" s="1" t="b">
        <v>1</v>
      </c>
      <c r="P64" s="1" t="s">
        <v>370</v>
      </c>
      <c r="Q64" s="3" t="s">
        <v>242</v>
      </c>
    </row>
    <row r="65" spans="2:17" x14ac:dyDescent="0.3">
      <c r="B65" s="10" t="s">
        <v>175</v>
      </c>
      <c r="C65" s="1" t="s">
        <v>176</v>
      </c>
      <c r="D65" s="1"/>
      <c r="E65" s="1" t="s">
        <v>165</v>
      </c>
      <c r="F65" s="1" t="s">
        <v>167</v>
      </c>
      <c r="G65" s="1">
        <v>4</v>
      </c>
      <c r="H65" s="1">
        <v>1</v>
      </c>
      <c r="I65" s="1">
        <v>5500</v>
      </c>
      <c r="J65" s="1">
        <v>50</v>
      </c>
      <c r="K65" s="1">
        <v>1</v>
      </c>
      <c r="L65" s="1" t="s">
        <v>165</v>
      </c>
      <c r="M65" s="1"/>
      <c r="N65" s="1"/>
      <c r="O65" s="1" t="b">
        <v>1</v>
      </c>
      <c r="P65" s="1" t="s">
        <v>373</v>
      </c>
      <c r="Q65" s="3" t="s">
        <v>233</v>
      </c>
    </row>
    <row r="66" spans="2:17" x14ac:dyDescent="0.3">
      <c r="B66" s="10" t="s">
        <v>403</v>
      </c>
      <c r="C66" s="1" t="s">
        <v>404</v>
      </c>
      <c r="D66" s="1"/>
      <c r="E66" s="1" t="s">
        <v>165</v>
      </c>
      <c r="F66" s="1" t="s">
        <v>167</v>
      </c>
      <c r="G66" s="1">
        <v>4</v>
      </c>
      <c r="H66" s="1">
        <v>1</v>
      </c>
      <c r="I66" s="1">
        <v>11000</v>
      </c>
      <c r="J66" s="1">
        <v>100</v>
      </c>
      <c r="K66" s="1">
        <v>3</v>
      </c>
      <c r="L66" s="1" t="s">
        <v>165</v>
      </c>
      <c r="M66" s="1"/>
      <c r="N66" s="1"/>
      <c r="O66" s="1" t="b">
        <v>1</v>
      </c>
      <c r="P66" s="1" t="s">
        <v>406</v>
      </c>
      <c r="Q66" s="3" t="s">
        <v>405</v>
      </c>
    </row>
    <row r="67" spans="2:17" x14ac:dyDescent="0.3">
      <c r="B67" s="10" t="s">
        <v>257</v>
      </c>
      <c r="C67" s="1" t="s">
        <v>258</v>
      </c>
      <c r="D67" s="1"/>
      <c r="E67" s="1" t="s">
        <v>165</v>
      </c>
      <c r="F67" s="1" t="s">
        <v>167</v>
      </c>
      <c r="G67" s="1">
        <v>4</v>
      </c>
      <c r="H67" s="1">
        <v>1</v>
      </c>
      <c r="I67" s="1">
        <v>11000</v>
      </c>
      <c r="J67" s="1">
        <v>100</v>
      </c>
      <c r="K67" s="1">
        <v>3</v>
      </c>
      <c r="L67" s="1" t="s">
        <v>165</v>
      </c>
      <c r="M67" s="1"/>
      <c r="N67" s="1"/>
      <c r="O67" s="1" t="b">
        <v>1</v>
      </c>
      <c r="P67" s="1" t="s">
        <v>371</v>
      </c>
      <c r="Q67" s="3" t="s">
        <v>259</v>
      </c>
    </row>
    <row r="68" spans="2:17" x14ac:dyDescent="0.3">
      <c r="B68" s="10" t="s">
        <v>278</v>
      </c>
      <c r="C68" s="1" t="s">
        <v>277</v>
      </c>
      <c r="D68" s="1"/>
      <c r="E68" s="1" t="s">
        <v>165</v>
      </c>
      <c r="F68" s="1" t="s">
        <v>167</v>
      </c>
      <c r="G68" s="1">
        <v>4</v>
      </c>
      <c r="H68" s="1">
        <v>1</v>
      </c>
      <c r="I68" s="1">
        <v>11000</v>
      </c>
      <c r="J68" s="1">
        <v>100</v>
      </c>
      <c r="K68" s="1">
        <v>3</v>
      </c>
      <c r="L68" s="1" t="s">
        <v>165</v>
      </c>
      <c r="M68" s="1"/>
      <c r="N68" s="1"/>
      <c r="O68" s="1" t="b">
        <v>1</v>
      </c>
      <c r="P68" s="1" t="s">
        <v>372</v>
      </c>
      <c r="Q68" s="3" t="s">
        <v>279</v>
      </c>
    </row>
    <row r="69" spans="2:17" x14ac:dyDescent="0.3">
      <c r="B69" s="2" t="s">
        <v>289</v>
      </c>
      <c r="C69" s="1" t="s">
        <v>310</v>
      </c>
      <c r="D69" s="1"/>
      <c r="E69" s="1" t="s">
        <v>165</v>
      </c>
      <c r="F69" s="1" t="s">
        <v>167</v>
      </c>
      <c r="G69" s="1"/>
      <c r="H69" s="1">
        <v>1</v>
      </c>
      <c r="I69" s="1">
        <v>11000</v>
      </c>
      <c r="J69" s="1">
        <v>100</v>
      </c>
      <c r="K69" s="1">
        <v>3</v>
      </c>
      <c r="L69" s="1" t="s">
        <v>165</v>
      </c>
      <c r="M69" s="1"/>
      <c r="N69" s="1"/>
      <c r="O69" s="1" t="b">
        <v>1</v>
      </c>
      <c r="P69" s="1" t="s">
        <v>356</v>
      </c>
      <c r="Q69" s="3" t="s">
        <v>335</v>
      </c>
    </row>
    <row r="70" spans="2:17" x14ac:dyDescent="0.3">
      <c r="B70" s="2" t="s">
        <v>290</v>
      </c>
      <c r="C70" s="1" t="s">
        <v>311</v>
      </c>
      <c r="D70" s="1"/>
      <c r="E70" s="1" t="s">
        <v>165</v>
      </c>
      <c r="F70" s="1" t="s">
        <v>167</v>
      </c>
      <c r="G70" s="1"/>
      <c r="H70" s="1">
        <v>1</v>
      </c>
      <c r="I70" s="1">
        <v>11000</v>
      </c>
      <c r="J70" s="1">
        <v>100</v>
      </c>
      <c r="K70" s="1">
        <v>3</v>
      </c>
      <c r="L70" s="1" t="s">
        <v>165</v>
      </c>
      <c r="M70" s="1"/>
      <c r="N70" s="1"/>
      <c r="O70" s="1" t="b">
        <v>1</v>
      </c>
      <c r="P70" s="1" t="s">
        <v>359</v>
      </c>
      <c r="Q70" s="3" t="s">
        <v>336</v>
      </c>
    </row>
    <row r="71" spans="2:17" x14ac:dyDescent="0.3">
      <c r="B71" s="2" t="s">
        <v>291</v>
      </c>
      <c r="C71" s="1" t="s">
        <v>312</v>
      </c>
      <c r="D71" s="1"/>
      <c r="E71" s="1" t="s">
        <v>165</v>
      </c>
      <c r="F71" s="1" t="s">
        <v>167</v>
      </c>
      <c r="G71" s="1"/>
      <c r="H71" s="1">
        <v>1</v>
      </c>
      <c r="I71" s="1">
        <v>11000</v>
      </c>
      <c r="J71" s="1">
        <v>100</v>
      </c>
      <c r="K71" s="1">
        <v>3</v>
      </c>
      <c r="L71" s="1" t="s">
        <v>165</v>
      </c>
      <c r="M71" s="1"/>
      <c r="N71" s="1"/>
      <c r="O71" s="1" t="b">
        <v>1</v>
      </c>
      <c r="P71" s="1" t="s">
        <v>364</v>
      </c>
      <c r="Q71" s="3" t="s">
        <v>337</v>
      </c>
    </row>
    <row r="72" spans="2:17" x14ac:dyDescent="0.3">
      <c r="B72" s="10" t="s">
        <v>292</v>
      </c>
      <c r="C72" s="1" t="s">
        <v>313</v>
      </c>
      <c r="D72" s="1"/>
      <c r="E72" s="1" t="s">
        <v>165</v>
      </c>
      <c r="F72" s="1" t="s">
        <v>167</v>
      </c>
      <c r="G72" s="1"/>
      <c r="H72" s="1">
        <v>1</v>
      </c>
      <c r="I72" s="1">
        <v>11000</v>
      </c>
      <c r="J72" s="1">
        <v>100</v>
      </c>
      <c r="K72" s="1">
        <v>3</v>
      </c>
      <c r="L72" s="1" t="s">
        <v>165</v>
      </c>
      <c r="M72" s="1"/>
      <c r="N72" s="1"/>
      <c r="O72" s="1" t="b">
        <v>1</v>
      </c>
      <c r="P72" s="1" t="s">
        <v>357</v>
      </c>
      <c r="Q72" s="3" t="s">
        <v>338</v>
      </c>
    </row>
    <row r="73" spans="2:17" x14ac:dyDescent="0.3">
      <c r="B73" s="10" t="s">
        <v>293</v>
      </c>
      <c r="C73" s="1" t="s">
        <v>314</v>
      </c>
      <c r="D73" s="1"/>
      <c r="E73" s="1" t="s">
        <v>165</v>
      </c>
      <c r="F73" s="1" t="s">
        <v>167</v>
      </c>
      <c r="G73" s="1"/>
      <c r="H73" s="1">
        <v>1</v>
      </c>
      <c r="I73" s="1">
        <v>11000</v>
      </c>
      <c r="J73" s="1">
        <v>100</v>
      </c>
      <c r="K73" s="1">
        <v>3</v>
      </c>
      <c r="L73" s="1" t="s">
        <v>165</v>
      </c>
      <c r="M73" s="1"/>
      <c r="N73" s="1"/>
      <c r="O73" s="1" t="b">
        <v>1</v>
      </c>
      <c r="P73" s="1" t="s">
        <v>366</v>
      </c>
      <c r="Q73" s="3" t="s">
        <v>339</v>
      </c>
    </row>
    <row r="74" spans="2:17" x14ac:dyDescent="0.3">
      <c r="B74" s="10" t="s">
        <v>294</v>
      </c>
      <c r="C74" s="1" t="s">
        <v>315</v>
      </c>
      <c r="D74" s="1"/>
      <c r="E74" s="1" t="s">
        <v>165</v>
      </c>
      <c r="F74" s="1" t="s">
        <v>167</v>
      </c>
      <c r="G74" s="1"/>
      <c r="H74" s="1">
        <v>1</v>
      </c>
      <c r="I74" s="1">
        <v>11000</v>
      </c>
      <c r="J74" s="1">
        <v>100</v>
      </c>
      <c r="K74" s="1">
        <v>3</v>
      </c>
      <c r="L74" s="1" t="s">
        <v>165</v>
      </c>
      <c r="M74" s="1"/>
      <c r="N74" s="1"/>
      <c r="O74" s="1" t="b">
        <v>1</v>
      </c>
      <c r="P74" s="1" t="s">
        <v>365</v>
      </c>
      <c r="Q74" s="3" t="s">
        <v>340</v>
      </c>
    </row>
    <row r="75" spans="2:17" x14ac:dyDescent="0.3">
      <c r="B75" s="10" t="s">
        <v>394</v>
      </c>
      <c r="C75" s="1" t="s">
        <v>395</v>
      </c>
      <c r="D75" s="1"/>
      <c r="E75" s="1" t="s">
        <v>165</v>
      </c>
      <c r="F75" s="1" t="s">
        <v>167</v>
      </c>
      <c r="G75" s="1"/>
      <c r="H75" s="1">
        <v>1</v>
      </c>
      <c r="I75" s="1">
        <v>11000</v>
      </c>
      <c r="J75" s="1">
        <v>100</v>
      </c>
      <c r="K75" s="1">
        <v>3</v>
      </c>
      <c r="L75" s="1" t="s">
        <v>165</v>
      </c>
      <c r="M75" s="1"/>
      <c r="N75" s="1"/>
      <c r="O75" s="1" t="b">
        <v>1</v>
      </c>
      <c r="P75" s="1" t="s">
        <v>402</v>
      </c>
      <c r="Q75" s="3" t="s">
        <v>397</v>
      </c>
    </row>
    <row r="76" spans="2:17" x14ac:dyDescent="0.3">
      <c r="B76" s="10" t="s">
        <v>471</v>
      </c>
      <c r="C76" s="1" t="s">
        <v>472</v>
      </c>
      <c r="D76" s="1"/>
      <c r="E76" s="1" t="s">
        <v>165</v>
      </c>
      <c r="F76" s="1" t="s">
        <v>167</v>
      </c>
      <c r="G76" s="1"/>
      <c r="H76" s="1">
        <v>1</v>
      </c>
      <c r="I76" s="1">
        <v>11000</v>
      </c>
      <c r="J76" s="1">
        <v>100</v>
      </c>
      <c r="K76" s="1">
        <v>3</v>
      </c>
      <c r="L76" s="1" t="s">
        <v>165</v>
      </c>
      <c r="M76" s="1"/>
      <c r="N76" s="1"/>
      <c r="O76" s="1" t="b">
        <v>1</v>
      </c>
      <c r="P76" s="1" t="s">
        <v>475</v>
      </c>
      <c r="Q76" s="3" t="s">
        <v>476</v>
      </c>
    </row>
    <row r="77" spans="2:17" x14ac:dyDescent="0.3">
      <c r="B77" s="10" t="s">
        <v>540</v>
      </c>
      <c r="C77" s="1" t="s">
        <v>541</v>
      </c>
      <c r="D77" s="1"/>
      <c r="E77" s="1" t="s">
        <v>165</v>
      </c>
      <c r="F77" s="1" t="s">
        <v>167</v>
      </c>
      <c r="G77" s="1">
        <v>6</v>
      </c>
      <c r="H77" s="1">
        <v>1</v>
      </c>
      <c r="I77" s="1">
        <v>11000</v>
      </c>
      <c r="J77" s="1">
        <v>100</v>
      </c>
      <c r="K77" s="1">
        <v>3</v>
      </c>
      <c r="L77" s="1" t="s">
        <v>165</v>
      </c>
      <c r="M77" s="1"/>
      <c r="N77" s="1"/>
      <c r="O77" s="1" t="b">
        <v>1</v>
      </c>
      <c r="P77" s="1" t="s">
        <v>546</v>
      </c>
      <c r="Q77" s="3" t="s">
        <v>542</v>
      </c>
    </row>
    <row r="78" spans="2:17" x14ac:dyDescent="0.3">
      <c r="B78" s="10" t="s">
        <v>300</v>
      </c>
      <c r="C78" s="1" t="s">
        <v>322</v>
      </c>
      <c r="D78" s="1"/>
      <c r="E78" s="1" t="s">
        <v>326</v>
      </c>
      <c r="F78" s="1" t="s">
        <v>167</v>
      </c>
      <c r="G78" s="1">
        <v>4</v>
      </c>
      <c r="H78" s="1">
        <v>1</v>
      </c>
      <c r="I78" s="1">
        <v>110000</v>
      </c>
      <c r="J78" s="1">
        <v>1000</v>
      </c>
      <c r="K78" s="1">
        <v>3</v>
      </c>
      <c r="L78" s="1" t="s">
        <v>326</v>
      </c>
      <c r="M78" s="1"/>
      <c r="N78" s="1"/>
      <c r="O78" s="1" t="b">
        <v>1</v>
      </c>
      <c r="P78" s="1" t="s">
        <v>370</v>
      </c>
      <c r="Q78" s="3" t="s">
        <v>396</v>
      </c>
    </row>
    <row r="79" spans="2:17" x14ac:dyDescent="0.3">
      <c r="B79" s="2" t="s">
        <v>295</v>
      </c>
      <c r="C79" s="1" t="s">
        <v>316</v>
      </c>
      <c r="D79" s="1"/>
      <c r="E79" s="1" t="s">
        <v>326</v>
      </c>
      <c r="F79" s="1" t="s">
        <v>167</v>
      </c>
      <c r="G79" s="1"/>
      <c r="H79" s="1">
        <v>1</v>
      </c>
      <c r="I79" s="1">
        <v>33000</v>
      </c>
      <c r="J79" s="1">
        <v>300</v>
      </c>
      <c r="K79" s="1">
        <v>3</v>
      </c>
      <c r="L79" s="1" t="s">
        <v>326</v>
      </c>
      <c r="M79" s="1"/>
      <c r="N79" s="1"/>
      <c r="O79" s="1" t="b">
        <v>1</v>
      </c>
      <c r="P79" s="1" t="s">
        <v>356</v>
      </c>
      <c r="Q79" s="3" t="s">
        <v>341</v>
      </c>
    </row>
    <row r="80" spans="2:17" x14ac:dyDescent="0.3">
      <c r="B80" s="2" t="s">
        <v>296</v>
      </c>
      <c r="C80" s="1" t="s">
        <v>317</v>
      </c>
      <c r="D80" s="1"/>
      <c r="E80" s="1" t="s">
        <v>326</v>
      </c>
      <c r="F80" s="1" t="s">
        <v>167</v>
      </c>
      <c r="G80" s="1"/>
      <c r="H80" s="1">
        <v>1</v>
      </c>
      <c r="I80" s="1">
        <v>33000</v>
      </c>
      <c r="J80" s="1">
        <v>300</v>
      </c>
      <c r="K80" s="1">
        <v>3</v>
      </c>
      <c r="L80" s="1" t="s">
        <v>326</v>
      </c>
      <c r="M80" s="1"/>
      <c r="N80" s="1"/>
      <c r="O80" s="1" t="b">
        <v>1</v>
      </c>
      <c r="P80" s="1" t="s">
        <v>359</v>
      </c>
      <c r="Q80" s="3" t="s">
        <v>342</v>
      </c>
    </row>
    <row r="81" spans="2:17" x14ac:dyDescent="0.3">
      <c r="B81" s="2" t="s">
        <v>297</v>
      </c>
      <c r="C81" s="1" t="s">
        <v>318</v>
      </c>
      <c r="D81" s="1"/>
      <c r="E81" s="1" t="s">
        <v>326</v>
      </c>
      <c r="F81" s="1" t="s">
        <v>167</v>
      </c>
      <c r="G81" s="1"/>
      <c r="H81" s="1">
        <v>1</v>
      </c>
      <c r="I81" s="1">
        <v>33000</v>
      </c>
      <c r="J81" s="1">
        <v>300</v>
      </c>
      <c r="K81" s="1">
        <v>3</v>
      </c>
      <c r="L81" s="1" t="s">
        <v>326</v>
      </c>
      <c r="M81" s="1"/>
      <c r="N81" s="1"/>
      <c r="O81" s="1" t="b">
        <v>1</v>
      </c>
      <c r="P81" s="1" t="s">
        <v>364</v>
      </c>
      <c r="Q81" s="3" t="s">
        <v>343</v>
      </c>
    </row>
    <row r="82" spans="2:17" x14ac:dyDescent="0.3">
      <c r="B82" s="10" t="s">
        <v>298</v>
      </c>
      <c r="C82" s="1" t="s">
        <v>319</v>
      </c>
      <c r="D82" s="1"/>
      <c r="E82" s="1" t="s">
        <v>326</v>
      </c>
      <c r="F82" s="1" t="s">
        <v>167</v>
      </c>
      <c r="G82" s="1"/>
      <c r="H82" s="1">
        <v>1</v>
      </c>
      <c r="I82" s="1">
        <v>33000</v>
      </c>
      <c r="J82" s="1">
        <v>300</v>
      </c>
      <c r="K82" s="1">
        <v>3</v>
      </c>
      <c r="L82" s="1" t="s">
        <v>326</v>
      </c>
      <c r="M82" s="1"/>
      <c r="N82" s="1"/>
      <c r="O82" s="1" t="b">
        <v>1</v>
      </c>
      <c r="P82" s="1" t="s">
        <v>357</v>
      </c>
      <c r="Q82" s="3" t="s">
        <v>344</v>
      </c>
    </row>
    <row r="83" spans="2:17" x14ac:dyDescent="0.3">
      <c r="B83" s="10" t="s">
        <v>299</v>
      </c>
      <c r="C83" s="1" t="s">
        <v>320</v>
      </c>
      <c r="D83" s="1"/>
      <c r="E83" s="1" t="s">
        <v>326</v>
      </c>
      <c r="F83" s="1" t="s">
        <v>167</v>
      </c>
      <c r="G83" s="1"/>
      <c r="H83" s="1">
        <v>1</v>
      </c>
      <c r="I83" s="1">
        <v>33000</v>
      </c>
      <c r="J83" s="1">
        <v>300</v>
      </c>
      <c r="K83" s="1">
        <v>3</v>
      </c>
      <c r="L83" s="1" t="s">
        <v>326</v>
      </c>
      <c r="M83" s="1"/>
      <c r="N83" s="1"/>
      <c r="O83" s="1" t="b">
        <v>1</v>
      </c>
      <c r="P83" s="1" t="s">
        <v>366</v>
      </c>
      <c r="Q83" s="3" t="s">
        <v>345</v>
      </c>
    </row>
    <row r="84" spans="2:17" x14ac:dyDescent="0.3">
      <c r="B84" s="10" t="s">
        <v>374</v>
      </c>
      <c r="C84" s="1" t="s">
        <v>321</v>
      </c>
      <c r="D84" s="1"/>
      <c r="E84" s="1" t="s">
        <v>326</v>
      </c>
      <c r="F84" s="1" t="s">
        <v>167</v>
      </c>
      <c r="G84" s="1"/>
      <c r="H84" s="1">
        <v>1</v>
      </c>
      <c r="I84" s="1">
        <v>33000</v>
      </c>
      <c r="J84" s="1">
        <v>300</v>
      </c>
      <c r="K84" s="1">
        <v>3</v>
      </c>
      <c r="L84" s="1" t="s">
        <v>326</v>
      </c>
      <c r="M84" s="1"/>
      <c r="N84" s="1"/>
      <c r="O84" s="1" t="b">
        <v>1</v>
      </c>
      <c r="P84" s="1" t="s">
        <v>365</v>
      </c>
      <c r="Q84" s="3" t="s">
        <v>346</v>
      </c>
    </row>
    <row r="85" spans="2:17" x14ac:dyDescent="0.3">
      <c r="B85" s="10" t="s">
        <v>398</v>
      </c>
      <c r="C85" s="1" t="s">
        <v>399</v>
      </c>
      <c r="D85" s="1"/>
      <c r="E85" s="1" t="s">
        <v>326</v>
      </c>
      <c r="F85" s="1" t="s">
        <v>167</v>
      </c>
      <c r="G85" s="1"/>
      <c r="H85" s="1">
        <v>1</v>
      </c>
      <c r="I85" s="1">
        <v>33000</v>
      </c>
      <c r="J85" s="1">
        <v>300</v>
      </c>
      <c r="K85" s="1">
        <v>3</v>
      </c>
      <c r="L85" s="1" t="s">
        <v>326</v>
      </c>
      <c r="M85" s="1"/>
      <c r="N85" s="1"/>
      <c r="O85" s="1" t="b">
        <v>1</v>
      </c>
      <c r="P85" s="1" t="s">
        <v>402</v>
      </c>
      <c r="Q85" s="3" t="s">
        <v>401</v>
      </c>
    </row>
    <row r="86" spans="2:17" x14ac:dyDescent="0.3">
      <c r="B86" s="10" t="s">
        <v>470</v>
      </c>
      <c r="C86" s="1" t="s">
        <v>474</v>
      </c>
      <c r="D86" s="1"/>
      <c r="E86" s="1" t="s">
        <v>326</v>
      </c>
      <c r="F86" s="1" t="s">
        <v>167</v>
      </c>
      <c r="G86" s="1"/>
      <c r="H86" s="1">
        <v>1</v>
      </c>
      <c r="I86" s="1">
        <v>33000</v>
      </c>
      <c r="J86" s="1">
        <v>300</v>
      </c>
      <c r="K86" s="1">
        <v>3</v>
      </c>
      <c r="L86" s="1" t="s">
        <v>326</v>
      </c>
      <c r="M86" s="1"/>
      <c r="N86" s="1"/>
      <c r="O86" s="1" t="b">
        <v>1</v>
      </c>
      <c r="P86" s="1" t="s">
        <v>475</v>
      </c>
      <c r="Q86" s="3" t="s">
        <v>477</v>
      </c>
    </row>
    <row r="87" spans="2:17" x14ac:dyDescent="0.3">
      <c r="B87" s="10" t="s">
        <v>543</v>
      </c>
      <c r="C87" s="1" t="s">
        <v>544</v>
      </c>
      <c r="D87" s="1"/>
      <c r="E87" s="1" t="s">
        <v>326</v>
      </c>
      <c r="F87" s="1" t="s">
        <v>167</v>
      </c>
      <c r="G87" s="1">
        <v>8</v>
      </c>
      <c r="H87" s="1">
        <v>1</v>
      </c>
      <c r="I87" s="1">
        <v>33000</v>
      </c>
      <c r="J87" s="1">
        <v>300</v>
      </c>
      <c r="K87" s="1">
        <v>3</v>
      </c>
      <c r="L87" s="1" t="s">
        <v>326</v>
      </c>
      <c r="M87" s="1"/>
      <c r="N87" s="1"/>
      <c r="O87" s="1" t="b">
        <v>1</v>
      </c>
      <c r="P87" s="1" t="s">
        <v>547</v>
      </c>
      <c r="Q87" s="3" t="s">
        <v>545</v>
      </c>
    </row>
    <row r="88" spans="2:17" x14ac:dyDescent="0.3">
      <c r="B88" s="10" t="s">
        <v>301</v>
      </c>
      <c r="C88" s="1" t="s">
        <v>325</v>
      </c>
      <c r="D88" s="1"/>
      <c r="E88" s="1" t="s">
        <v>354</v>
      </c>
      <c r="F88" s="1" t="s">
        <v>167</v>
      </c>
      <c r="G88" s="1">
        <v>4</v>
      </c>
      <c r="H88" s="1">
        <v>1</v>
      </c>
      <c r="I88" s="1">
        <v>11000</v>
      </c>
      <c r="J88" s="1">
        <v>100</v>
      </c>
      <c r="K88" s="1">
        <v>3</v>
      </c>
      <c r="L88" s="1" t="s">
        <v>170</v>
      </c>
      <c r="M88" s="1">
        <v>20240617</v>
      </c>
      <c r="N88" s="1">
        <v>20240802</v>
      </c>
      <c r="O88" s="1" t="b">
        <v>1</v>
      </c>
      <c r="P88" s="1" t="s">
        <v>363</v>
      </c>
      <c r="Q88" s="3" t="s">
        <v>400</v>
      </c>
    </row>
    <row r="89" spans="2:17" x14ac:dyDescent="0.3">
      <c r="B89" s="10" t="s">
        <v>302</v>
      </c>
      <c r="C89" s="1" t="s">
        <v>323</v>
      </c>
      <c r="D89" s="1"/>
      <c r="E89" s="1" t="s">
        <v>354</v>
      </c>
      <c r="F89" s="1" t="s">
        <v>167</v>
      </c>
      <c r="G89" s="1">
        <v>4</v>
      </c>
      <c r="H89" s="1">
        <v>1</v>
      </c>
      <c r="I89" s="1">
        <v>33000</v>
      </c>
      <c r="J89" s="1">
        <v>300</v>
      </c>
      <c r="K89" s="1">
        <v>3</v>
      </c>
      <c r="L89" s="1" t="s">
        <v>170</v>
      </c>
      <c r="M89" s="1">
        <v>20240617</v>
      </c>
      <c r="N89" s="1">
        <v>20240802</v>
      </c>
      <c r="O89" s="1" t="b">
        <v>1</v>
      </c>
      <c r="P89" s="1" t="s">
        <v>362</v>
      </c>
      <c r="Q89" s="3" t="s">
        <v>347</v>
      </c>
    </row>
    <row r="90" spans="2:17" x14ac:dyDescent="0.3">
      <c r="B90" s="10" t="s">
        <v>303</v>
      </c>
      <c r="C90" s="1" t="s">
        <v>324</v>
      </c>
      <c r="D90" s="1"/>
      <c r="E90" s="1" t="s">
        <v>354</v>
      </c>
      <c r="F90" s="1" t="s">
        <v>167</v>
      </c>
      <c r="G90" s="1">
        <v>4</v>
      </c>
      <c r="H90" s="1">
        <v>1</v>
      </c>
      <c r="I90" s="1">
        <v>55000</v>
      </c>
      <c r="J90" s="1">
        <v>500</v>
      </c>
      <c r="K90" s="1">
        <v>3</v>
      </c>
      <c r="L90" s="1" t="s">
        <v>170</v>
      </c>
      <c r="M90" s="1">
        <v>20240617</v>
      </c>
      <c r="N90" s="1">
        <v>20240802</v>
      </c>
      <c r="O90" s="1" t="b">
        <v>1</v>
      </c>
      <c r="P90" s="1" t="s">
        <v>361</v>
      </c>
      <c r="Q90" s="3" t="s">
        <v>348</v>
      </c>
    </row>
    <row r="91" spans="2:17" x14ac:dyDescent="0.3">
      <c r="B91" s="10" t="s">
        <v>180</v>
      </c>
      <c r="C91" s="1" t="s">
        <v>179</v>
      </c>
      <c r="D91" s="1"/>
      <c r="E91" s="1" t="s">
        <v>355</v>
      </c>
      <c r="F91" s="1" t="s">
        <v>182</v>
      </c>
      <c r="G91" s="1"/>
      <c r="H91" s="1">
        <v>1</v>
      </c>
      <c r="I91" s="1">
        <v>1100</v>
      </c>
      <c r="J91" s="1">
        <v>10</v>
      </c>
      <c r="K91" s="1">
        <v>1</v>
      </c>
      <c r="L91" s="1" t="s">
        <v>170</v>
      </c>
      <c r="M91" s="1"/>
      <c r="N91" s="1"/>
      <c r="O91" s="1" t="b">
        <v>1</v>
      </c>
      <c r="P91" s="1" t="s">
        <v>367</v>
      </c>
      <c r="Q91" s="3" t="s">
        <v>234</v>
      </c>
    </row>
    <row r="92" spans="2:17" x14ac:dyDescent="0.3">
      <c r="B92" s="10" t="s">
        <v>180</v>
      </c>
      <c r="C92" s="1" t="s">
        <v>181</v>
      </c>
      <c r="D92" s="1"/>
      <c r="E92" s="1" t="s">
        <v>355</v>
      </c>
      <c r="F92" s="1" t="s">
        <v>182</v>
      </c>
      <c r="G92" s="1"/>
      <c r="H92" s="13">
        <v>2</v>
      </c>
      <c r="I92" s="13">
        <v>11000</v>
      </c>
      <c r="J92" s="13">
        <v>100</v>
      </c>
      <c r="K92" s="13">
        <v>1</v>
      </c>
      <c r="L92" s="1" t="s">
        <v>170</v>
      </c>
      <c r="M92" s="1"/>
      <c r="N92" s="1"/>
      <c r="O92" s="1" t="b">
        <v>1</v>
      </c>
      <c r="P92" s="1" t="s">
        <v>367</v>
      </c>
      <c r="Q92" s="3" t="s">
        <v>235</v>
      </c>
    </row>
    <row r="93" spans="2:17" x14ac:dyDescent="0.3">
      <c r="B93" s="10" t="s">
        <v>180</v>
      </c>
      <c r="C93" s="13" t="s">
        <v>183</v>
      </c>
      <c r="D93" s="13"/>
      <c r="E93" s="1" t="s">
        <v>355</v>
      </c>
      <c r="F93" s="1" t="s">
        <v>182</v>
      </c>
      <c r="G93" s="1"/>
      <c r="H93" s="13">
        <v>3</v>
      </c>
      <c r="I93" s="13">
        <v>33000</v>
      </c>
      <c r="J93" s="13">
        <v>300</v>
      </c>
      <c r="K93" s="13">
        <v>1</v>
      </c>
      <c r="L93" s="1" t="s">
        <v>170</v>
      </c>
      <c r="M93" s="1"/>
      <c r="N93" s="1"/>
      <c r="O93" s="1" t="b">
        <v>1</v>
      </c>
      <c r="P93" s="1" t="s">
        <v>367</v>
      </c>
      <c r="Q93" s="3" t="s">
        <v>236</v>
      </c>
    </row>
    <row r="94" spans="2:17" x14ac:dyDescent="0.3">
      <c r="B94" s="10" t="s">
        <v>180</v>
      </c>
      <c r="C94" s="13" t="s">
        <v>184</v>
      </c>
      <c r="D94" s="13"/>
      <c r="E94" s="1" t="s">
        <v>355</v>
      </c>
      <c r="F94" s="1" t="s">
        <v>182</v>
      </c>
      <c r="G94" s="1"/>
      <c r="H94" s="13">
        <v>4</v>
      </c>
      <c r="I94" s="13">
        <v>55000</v>
      </c>
      <c r="J94" s="13">
        <v>500</v>
      </c>
      <c r="K94" s="13">
        <v>1</v>
      </c>
      <c r="L94" s="1" t="s">
        <v>170</v>
      </c>
      <c r="M94" s="1"/>
      <c r="N94" s="1"/>
      <c r="O94" s="1" t="b">
        <v>1</v>
      </c>
      <c r="P94" s="1" t="s">
        <v>367</v>
      </c>
      <c r="Q94" s="3" t="s">
        <v>237</v>
      </c>
    </row>
    <row r="95" spans="2:17" x14ac:dyDescent="0.3">
      <c r="B95" s="10" t="s">
        <v>180</v>
      </c>
      <c r="C95" s="13" t="s">
        <v>185</v>
      </c>
      <c r="D95" s="13"/>
      <c r="E95" s="1" t="s">
        <v>355</v>
      </c>
      <c r="F95" s="1" t="s">
        <v>182</v>
      </c>
      <c r="G95" s="1"/>
      <c r="H95" s="13">
        <v>5</v>
      </c>
      <c r="I95" s="13">
        <v>110000</v>
      </c>
      <c r="J95" s="13">
        <v>1000</v>
      </c>
      <c r="K95" s="13">
        <v>1</v>
      </c>
      <c r="L95" s="1" t="s">
        <v>170</v>
      </c>
      <c r="M95" s="1"/>
      <c r="N95" s="1"/>
      <c r="O95" s="1" t="b">
        <v>1</v>
      </c>
      <c r="P95" s="1" t="s">
        <v>367</v>
      </c>
      <c r="Q95" s="3" t="s">
        <v>238</v>
      </c>
    </row>
    <row r="96" spans="2:17" x14ac:dyDescent="0.3">
      <c r="B96" s="10" t="s">
        <v>243</v>
      </c>
      <c r="C96" s="1" t="s">
        <v>244</v>
      </c>
      <c r="D96" s="1"/>
      <c r="E96" s="1" t="s">
        <v>355</v>
      </c>
      <c r="F96" s="13" t="s">
        <v>182</v>
      </c>
      <c r="G96" s="1"/>
      <c r="H96" s="13">
        <v>1</v>
      </c>
      <c r="I96" s="13">
        <v>11000</v>
      </c>
      <c r="J96" s="13">
        <v>100</v>
      </c>
      <c r="K96" s="13">
        <v>1</v>
      </c>
      <c r="L96" s="13" t="s">
        <v>170</v>
      </c>
      <c r="M96" s="13"/>
      <c r="N96" s="13"/>
      <c r="O96" s="1" t="b">
        <v>1</v>
      </c>
      <c r="P96" s="1" t="s">
        <v>360</v>
      </c>
      <c r="Q96" s="3" t="s">
        <v>247</v>
      </c>
    </row>
    <row r="97" spans="2:17" x14ac:dyDescent="0.3">
      <c r="B97" s="10" t="s">
        <v>243</v>
      </c>
      <c r="C97" s="1" t="s">
        <v>245</v>
      </c>
      <c r="D97" s="1"/>
      <c r="E97" s="1" t="s">
        <v>355</v>
      </c>
      <c r="F97" s="13" t="s">
        <v>182</v>
      </c>
      <c r="G97" s="1"/>
      <c r="H97" s="13">
        <v>2</v>
      </c>
      <c r="I97" s="13">
        <v>33000</v>
      </c>
      <c r="J97" s="13">
        <v>300</v>
      </c>
      <c r="K97" s="13">
        <v>1</v>
      </c>
      <c r="L97" s="13" t="s">
        <v>170</v>
      </c>
      <c r="M97" s="13"/>
      <c r="N97" s="13"/>
      <c r="O97" s="1" t="b">
        <v>1</v>
      </c>
      <c r="P97" s="1" t="s">
        <v>360</v>
      </c>
      <c r="Q97" s="3" t="s">
        <v>248</v>
      </c>
    </row>
    <row r="98" spans="2:17" x14ac:dyDescent="0.3">
      <c r="B98" s="10" t="s">
        <v>243</v>
      </c>
      <c r="C98" s="1" t="s">
        <v>246</v>
      </c>
      <c r="D98" s="1"/>
      <c r="E98" s="1" t="s">
        <v>355</v>
      </c>
      <c r="F98" s="13" t="s">
        <v>182</v>
      </c>
      <c r="G98" s="1"/>
      <c r="H98" s="13">
        <v>3</v>
      </c>
      <c r="I98" s="13">
        <v>55000</v>
      </c>
      <c r="J98" s="13">
        <v>500</v>
      </c>
      <c r="K98" s="13">
        <v>1</v>
      </c>
      <c r="L98" s="13" t="s">
        <v>170</v>
      </c>
      <c r="M98" s="13"/>
      <c r="N98" s="13"/>
      <c r="O98" s="1" t="b">
        <v>1</v>
      </c>
      <c r="P98" s="1" t="s">
        <v>360</v>
      </c>
      <c r="Q98" s="3" t="s">
        <v>249</v>
      </c>
    </row>
    <row r="99" spans="2:17" x14ac:dyDescent="0.3">
      <c r="B99" s="10" t="s">
        <v>243</v>
      </c>
      <c r="C99" s="1" t="s">
        <v>255</v>
      </c>
      <c r="D99" s="1"/>
      <c r="E99" s="1" t="s">
        <v>355</v>
      </c>
      <c r="F99" s="13" t="s">
        <v>182</v>
      </c>
      <c r="G99" s="1"/>
      <c r="H99" s="13">
        <v>4</v>
      </c>
      <c r="I99" s="13">
        <v>77000</v>
      </c>
      <c r="J99" s="13">
        <v>700</v>
      </c>
      <c r="K99" s="13">
        <v>1</v>
      </c>
      <c r="L99" s="13" t="s">
        <v>170</v>
      </c>
      <c r="M99" s="13"/>
      <c r="N99" s="13"/>
      <c r="O99" s="1" t="b">
        <v>1</v>
      </c>
      <c r="P99" s="1" t="s">
        <v>360</v>
      </c>
      <c r="Q99" s="3" t="s">
        <v>260</v>
      </c>
    </row>
    <row r="100" spans="2:17" x14ac:dyDescent="0.3">
      <c r="B100" s="10" t="s">
        <v>243</v>
      </c>
      <c r="C100" s="1" t="s">
        <v>256</v>
      </c>
      <c r="D100" s="1"/>
      <c r="E100" s="1" t="s">
        <v>355</v>
      </c>
      <c r="F100" s="13" t="s">
        <v>182</v>
      </c>
      <c r="G100" s="1"/>
      <c r="H100" s="13">
        <v>5</v>
      </c>
      <c r="I100" s="13">
        <v>110000</v>
      </c>
      <c r="J100" s="13">
        <v>1000</v>
      </c>
      <c r="K100" s="13">
        <v>1</v>
      </c>
      <c r="L100" s="13" t="s">
        <v>170</v>
      </c>
      <c r="M100" s="13"/>
      <c r="N100" s="13"/>
      <c r="O100" s="1" t="b">
        <v>1</v>
      </c>
      <c r="P100" s="1" t="s">
        <v>360</v>
      </c>
      <c r="Q100" s="3" t="s">
        <v>261</v>
      </c>
    </row>
    <row r="101" spans="2:17" x14ac:dyDescent="0.3">
      <c r="B101" s="10" t="s">
        <v>407</v>
      </c>
      <c r="C101" s="13" t="s">
        <v>409</v>
      </c>
      <c r="D101" s="13" t="s">
        <v>417</v>
      </c>
      <c r="E101" s="13" t="s">
        <v>411</v>
      </c>
      <c r="F101" s="13" t="s">
        <v>420</v>
      </c>
      <c r="G101" s="1">
        <v>12</v>
      </c>
      <c r="H101" s="13">
        <v>1</v>
      </c>
      <c r="I101" s="13">
        <v>11000</v>
      </c>
      <c r="J101" s="13">
        <v>100</v>
      </c>
      <c r="K101" s="13">
        <v>1</v>
      </c>
      <c r="L101" s="13" t="s">
        <v>411</v>
      </c>
      <c r="M101" s="1"/>
      <c r="N101" s="1"/>
      <c r="O101" s="13" t="b">
        <v>1</v>
      </c>
      <c r="P101" s="13" t="s">
        <v>415</v>
      </c>
      <c r="Q101" s="50" t="s">
        <v>412</v>
      </c>
    </row>
    <row r="102" spans="2:17" x14ac:dyDescent="0.3">
      <c r="B102" s="10" t="s">
        <v>408</v>
      </c>
      <c r="C102" s="13" t="s">
        <v>410</v>
      </c>
      <c r="D102" s="13" t="s">
        <v>418</v>
      </c>
      <c r="E102" s="13" t="s">
        <v>411</v>
      </c>
      <c r="F102" s="13" t="s">
        <v>420</v>
      </c>
      <c r="G102" s="1">
        <v>16</v>
      </c>
      <c r="H102" s="13">
        <v>1</v>
      </c>
      <c r="I102" s="13">
        <v>22000</v>
      </c>
      <c r="J102" s="13">
        <v>200</v>
      </c>
      <c r="K102" s="13">
        <v>1</v>
      </c>
      <c r="L102" s="13" t="s">
        <v>411</v>
      </c>
      <c r="M102" s="1"/>
      <c r="N102" s="1"/>
      <c r="O102" s="13" t="b">
        <v>1</v>
      </c>
      <c r="P102" s="1" t="s">
        <v>414</v>
      </c>
      <c r="Q102" s="50" t="s">
        <v>413</v>
      </c>
    </row>
    <row r="103" spans="2:17" x14ac:dyDescent="0.3">
      <c r="B103" s="10" t="s">
        <v>421</v>
      </c>
      <c r="C103" s="1" t="s">
        <v>422</v>
      </c>
      <c r="D103" s="1"/>
      <c r="E103" s="1" t="s">
        <v>354</v>
      </c>
      <c r="F103" s="1" t="s">
        <v>167</v>
      </c>
      <c r="G103" s="1">
        <v>4</v>
      </c>
      <c r="H103" s="1">
        <v>1</v>
      </c>
      <c r="I103" s="1">
        <v>11000</v>
      </c>
      <c r="J103" s="1">
        <v>100</v>
      </c>
      <c r="K103" s="1">
        <v>3</v>
      </c>
      <c r="L103" s="1" t="s">
        <v>170</v>
      </c>
      <c r="M103" s="1">
        <v>20240911</v>
      </c>
      <c r="N103" s="1">
        <v>20241011</v>
      </c>
      <c r="O103" s="1" t="b">
        <v>1</v>
      </c>
      <c r="P103" s="1" t="s">
        <v>430</v>
      </c>
      <c r="Q103" s="3" t="s">
        <v>427</v>
      </c>
    </row>
    <row r="104" spans="2:17" x14ac:dyDescent="0.3">
      <c r="B104" s="10" t="s">
        <v>423</v>
      </c>
      <c r="C104" s="1" t="s">
        <v>424</v>
      </c>
      <c r="D104" s="1"/>
      <c r="E104" s="1" t="s">
        <v>354</v>
      </c>
      <c r="F104" s="1" t="s">
        <v>167</v>
      </c>
      <c r="G104" s="1">
        <v>4</v>
      </c>
      <c r="H104" s="1">
        <v>1</v>
      </c>
      <c r="I104" s="1">
        <v>33000</v>
      </c>
      <c r="J104" s="1">
        <v>300</v>
      </c>
      <c r="K104" s="1">
        <v>3</v>
      </c>
      <c r="L104" s="1" t="s">
        <v>170</v>
      </c>
      <c r="M104" s="1">
        <v>20240911</v>
      </c>
      <c r="N104" s="1">
        <v>20241011</v>
      </c>
      <c r="O104" s="1" t="b">
        <v>1</v>
      </c>
      <c r="P104" s="1" t="s">
        <v>431</v>
      </c>
      <c r="Q104" s="3" t="s">
        <v>428</v>
      </c>
    </row>
    <row r="105" spans="2:17" x14ac:dyDescent="0.3">
      <c r="B105" s="10" t="s">
        <v>425</v>
      </c>
      <c r="C105" s="1" t="s">
        <v>426</v>
      </c>
      <c r="D105" s="1"/>
      <c r="E105" s="1" t="s">
        <v>354</v>
      </c>
      <c r="F105" s="1" t="s">
        <v>167</v>
      </c>
      <c r="G105" s="1">
        <v>4</v>
      </c>
      <c r="H105" s="1">
        <v>1</v>
      </c>
      <c r="I105" s="1">
        <v>55000</v>
      </c>
      <c r="J105" s="1">
        <v>500</v>
      </c>
      <c r="K105" s="1">
        <v>3</v>
      </c>
      <c r="L105" s="1" t="s">
        <v>170</v>
      </c>
      <c r="M105" s="1">
        <v>20240911</v>
      </c>
      <c r="N105" s="1">
        <v>20241011</v>
      </c>
      <c r="O105" s="1" t="b">
        <v>1</v>
      </c>
      <c r="P105" s="1" t="s">
        <v>432</v>
      </c>
      <c r="Q105" s="3" t="s">
        <v>429</v>
      </c>
    </row>
    <row r="106" spans="2:17" x14ac:dyDescent="0.3">
      <c r="B106" s="10" t="s">
        <v>433</v>
      </c>
      <c r="C106" s="1" t="s">
        <v>434</v>
      </c>
      <c r="D106" s="1"/>
      <c r="E106" s="1" t="s">
        <v>354</v>
      </c>
      <c r="F106" s="1" t="s">
        <v>167</v>
      </c>
      <c r="G106" s="1">
        <v>4</v>
      </c>
      <c r="H106" s="1">
        <v>1</v>
      </c>
      <c r="I106" s="1">
        <v>11000</v>
      </c>
      <c r="J106" s="1">
        <v>100</v>
      </c>
      <c r="K106" s="1">
        <v>3</v>
      </c>
      <c r="L106" s="1" t="s">
        <v>170</v>
      </c>
      <c r="M106" s="1">
        <v>20241023</v>
      </c>
      <c r="N106" s="1">
        <v>20241124</v>
      </c>
      <c r="O106" s="1" t="b">
        <v>1</v>
      </c>
      <c r="P106" s="1" t="s">
        <v>439</v>
      </c>
      <c r="Q106" s="3" t="s">
        <v>442</v>
      </c>
    </row>
    <row r="107" spans="2:17" x14ac:dyDescent="0.3">
      <c r="B107" s="10" t="s">
        <v>435</v>
      </c>
      <c r="C107" s="1" t="s">
        <v>436</v>
      </c>
      <c r="D107" s="1"/>
      <c r="E107" s="1" t="s">
        <v>354</v>
      </c>
      <c r="F107" s="1" t="s">
        <v>167</v>
      </c>
      <c r="G107" s="1">
        <v>4</v>
      </c>
      <c r="H107" s="1">
        <v>1</v>
      </c>
      <c r="I107" s="1">
        <v>33000</v>
      </c>
      <c r="J107" s="1">
        <v>300</v>
      </c>
      <c r="K107" s="1">
        <v>3</v>
      </c>
      <c r="L107" s="1" t="s">
        <v>170</v>
      </c>
      <c r="M107" s="1">
        <v>20241023</v>
      </c>
      <c r="N107" s="1">
        <v>20241124</v>
      </c>
      <c r="O107" s="1" t="b">
        <v>1</v>
      </c>
      <c r="P107" s="1" t="s">
        <v>440</v>
      </c>
      <c r="Q107" s="3" t="s">
        <v>443</v>
      </c>
    </row>
    <row r="108" spans="2:17" x14ac:dyDescent="0.3">
      <c r="B108" s="10" t="s">
        <v>437</v>
      </c>
      <c r="C108" s="1" t="s">
        <v>438</v>
      </c>
      <c r="D108" s="1"/>
      <c r="E108" s="1" t="s">
        <v>354</v>
      </c>
      <c r="F108" s="1" t="s">
        <v>167</v>
      </c>
      <c r="G108" s="1">
        <v>4</v>
      </c>
      <c r="H108" s="1">
        <v>1</v>
      </c>
      <c r="I108" s="1">
        <v>55000</v>
      </c>
      <c r="J108" s="1">
        <v>500</v>
      </c>
      <c r="K108" s="1">
        <v>3</v>
      </c>
      <c r="L108" s="1" t="s">
        <v>170</v>
      </c>
      <c r="M108" s="1">
        <v>20241023</v>
      </c>
      <c r="N108" s="1">
        <v>20241124</v>
      </c>
      <c r="O108" s="1" t="b">
        <v>1</v>
      </c>
      <c r="P108" s="1" t="s">
        <v>441</v>
      </c>
      <c r="Q108" s="3" t="s">
        <v>444</v>
      </c>
    </row>
    <row r="109" spans="2:17" x14ac:dyDescent="0.3">
      <c r="B109" s="10" t="s">
        <v>539</v>
      </c>
      <c r="C109" s="1" t="s">
        <v>528</v>
      </c>
      <c r="D109" s="1"/>
      <c r="E109" s="1" t="s">
        <v>354</v>
      </c>
      <c r="F109" s="1" t="s">
        <v>167</v>
      </c>
      <c r="G109" s="1">
        <v>4</v>
      </c>
      <c r="H109" s="1">
        <v>1</v>
      </c>
      <c r="I109" s="1">
        <v>11000</v>
      </c>
      <c r="J109" s="1">
        <v>100</v>
      </c>
      <c r="K109" s="1">
        <v>3</v>
      </c>
      <c r="L109" s="1" t="s">
        <v>170</v>
      </c>
      <c r="M109" s="1">
        <v>20241205</v>
      </c>
      <c r="N109" s="1">
        <v>20250109</v>
      </c>
      <c r="O109" s="1" t="b">
        <v>1</v>
      </c>
      <c r="P109" s="1" t="s">
        <v>538</v>
      </c>
      <c r="Q109" s="3" t="s">
        <v>535</v>
      </c>
    </row>
    <row r="110" spans="2:17" x14ac:dyDescent="0.3">
      <c r="B110" s="10" t="s">
        <v>529</v>
      </c>
      <c r="C110" s="1" t="s">
        <v>530</v>
      </c>
      <c r="D110" s="1"/>
      <c r="E110" s="1" t="s">
        <v>354</v>
      </c>
      <c r="F110" s="1" t="s">
        <v>167</v>
      </c>
      <c r="G110" s="1">
        <v>4</v>
      </c>
      <c r="H110" s="1">
        <v>1</v>
      </c>
      <c r="I110" s="1">
        <v>33000</v>
      </c>
      <c r="J110" s="1">
        <v>300</v>
      </c>
      <c r="K110" s="1">
        <v>3</v>
      </c>
      <c r="L110" s="1" t="s">
        <v>170</v>
      </c>
      <c r="M110" s="1">
        <v>20241205</v>
      </c>
      <c r="N110" s="1">
        <v>20250109</v>
      </c>
      <c r="O110" s="1" t="b">
        <v>1</v>
      </c>
      <c r="P110" s="1" t="s">
        <v>531</v>
      </c>
      <c r="Q110" s="3" t="s">
        <v>536</v>
      </c>
    </row>
    <row r="111" spans="2:17" ht="17.25" thickBot="1" x14ac:dyDescent="0.35">
      <c r="B111" s="54" t="s">
        <v>532</v>
      </c>
      <c r="C111" s="33" t="s">
        <v>533</v>
      </c>
      <c r="D111" s="33"/>
      <c r="E111" s="33" t="s">
        <v>354</v>
      </c>
      <c r="F111" s="33" t="s">
        <v>167</v>
      </c>
      <c r="G111" s="33">
        <v>4</v>
      </c>
      <c r="H111" s="33">
        <v>1</v>
      </c>
      <c r="I111" s="33">
        <v>55000</v>
      </c>
      <c r="J111" s="33">
        <v>500</v>
      </c>
      <c r="K111" s="33">
        <v>3</v>
      </c>
      <c r="L111" s="33" t="s">
        <v>170</v>
      </c>
      <c r="M111" s="33">
        <v>20241205</v>
      </c>
      <c r="N111" s="33">
        <v>20250109</v>
      </c>
      <c r="O111" s="33" t="b">
        <v>1</v>
      </c>
      <c r="P111" s="33" t="s">
        <v>534</v>
      </c>
      <c r="Q111" s="43" t="s">
        <v>537</v>
      </c>
    </row>
    <row r="112" spans="2:17" x14ac:dyDescent="0.3">
      <c r="B112" s="35" t="s">
        <v>701</v>
      </c>
      <c r="C112" s="22" t="s">
        <v>702</v>
      </c>
      <c r="D112" s="22"/>
      <c r="E112" s="22" t="s">
        <v>354</v>
      </c>
      <c r="F112" s="22" t="s">
        <v>167</v>
      </c>
      <c r="G112" s="22">
        <v>4</v>
      </c>
      <c r="H112" s="22">
        <v>1</v>
      </c>
      <c r="I112" s="22">
        <v>11000</v>
      </c>
      <c r="J112" s="22">
        <v>100</v>
      </c>
      <c r="K112" s="22">
        <v>3</v>
      </c>
      <c r="L112" s="22" t="s">
        <v>170</v>
      </c>
      <c r="M112" s="22">
        <v>20250121</v>
      </c>
      <c r="N112" s="22">
        <v>20250221</v>
      </c>
      <c r="O112" s="22" t="b">
        <v>1</v>
      </c>
      <c r="P112" s="22" t="s">
        <v>710</v>
      </c>
      <c r="Q112" s="27" t="s">
        <v>707</v>
      </c>
    </row>
    <row r="113" spans="2:17" x14ac:dyDescent="0.3">
      <c r="B113" s="10" t="s">
        <v>703</v>
      </c>
      <c r="C113" s="1" t="s">
        <v>704</v>
      </c>
      <c r="D113" s="1"/>
      <c r="E113" s="1" t="s">
        <v>354</v>
      </c>
      <c r="F113" s="1" t="s">
        <v>167</v>
      </c>
      <c r="G113" s="1">
        <v>4</v>
      </c>
      <c r="H113" s="1">
        <v>1</v>
      </c>
      <c r="I113" s="1">
        <v>33000</v>
      </c>
      <c r="J113" s="1">
        <v>300</v>
      </c>
      <c r="K113" s="1">
        <v>3</v>
      </c>
      <c r="L113" s="1" t="s">
        <v>170</v>
      </c>
      <c r="M113" s="1">
        <v>20250121</v>
      </c>
      <c r="N113" s="1">
        <v>20250221</v>
      </c>
      <c r="O113" s="1" t="b">
        <v>1</v>
      </c>
      <c r="P113" s="1" t="s">
        <v>711</v>
      </c>
      <c r="Q113" s="3" t="s">
        <v>708</v>
      </c>
    </row>
    <row r="114" spans="2:17" ht="17.25" thickBot="1" x14ac:dyDescent="0.35">
      <c r="B114" s="9" t="s">
        <v>705</v>
      </c>
      <c r="C114" s="7" t="s">
        <v>706</v>
      </c>
      <c r="D114" s="7"/>
      <c r="E114" s="7" t="s">
        <v>354</v>
      </c>
      <c r="F114" s="7" t="s">
        <v>167</v>
      </c>
      <c r="G114" s="7">
        <v>4</v>
      </c>
      <c r="H114" s="7">
        <v>1</v>
      </c>
      <c r="I114" s="7">
        <v>55000</v>
      </c>
      <c r="J114" s="7">
        <v>500</v>
      </c>
      <c r="K114" s="7">
        <v>3</v>
      </c>
      <c r="L114" s="7" t="s">
        <v>170</v>
      </c>
      <c r="M114" s="7">
        <v>20250121</v>
      </c>
      <c r="N114" s="7">
        <v>20250221</v>
      </c>
      <c r="O114" s="7" t="b">
        <v>1</v>
      </c>
      <c r="P114" s="7" t="s">
        <v>712</v>
      </c>
      <c r="Q114" s="8" t="s">
        <v>709</v>
      </c>
    </row>
  </sheetData>
  <mergeCells count="5">
    <mergeCell ref="B2:C2"/>
    <mergeCell ref="B31:F31"/>
    <mergeCell ref="B8:J8"/>
    <mergeCell ref="B18:F18"/>
    <mergeCell ref="B47:Q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23D5-82E0-49F4-808D-B5998C188514}">
  <dimension ref="A1:P421"/>
  <sheetViews>
    <sheetView topLeftCell="A211" zoomScale="85" zoomScaleNormal="85" workbookViewId="0">
      <selection activeCell="D242" sqref="D242"/>
    </sheetView>
  </sheetViews>
  <sheetFormatPr defaultRowHeight="16.5" x14ac:dyDescent="0.3"/>
  <cols>
    <col min="1" max="1" width="2.75" bestFit="1" customWidth="1"/>
    <col min="2" max="2" width="28.125" bestFit="1" customWidth="1"/>
    <col min="3" max="3" width="16.125" bestFit="1" customWidth="1"/>
    <col min="4" max="4" width="28.375" bestFit="1" customWidth="1"/>
    <col min="5" max="5" width="21.75" bestFit="1" customWidth="1"/>
    <col min="6" max="6" width="22" bestFit="1" customWidth="1"/>
    <col min="7" max="7" width="16.375" bestFit="1" customWidth="1"/>
    <col min="8" max="8" width="15.375" bestFit="1" customWidth="1"/>
    <col min="9" max="9" width="13" bestFit="1" customWidth="1"/>
    <col min="10" max="10" width="11.625" bestFit="1" customWidth="1"/>
    <col min="11" max="11" width="11.125" bestFit="1" customWidth="1"/>
    <col min="12" max="12" width="9.875" bestFit="1" customWidth="1"/>
    <col min="13" max="13" width="10.875" bestFit="1" customWidth="1"/>
    <col min="14" max="16" width="9.875" bestFit="1" customWidth="1"/>
    <col min="17" max="21" width="8.75" bestFit="1" customWidth="1"/>
    <col min="23" max="23" width="5.75" bestFit="1" customWidth="1"/>
    <col min="24" max="24" width="6.875" bestFit="1" customWidth="1"/>
    <col min="25" max="27" width="8.75" bestFit="1" customWidth="1"/>
  </cols>
  <sheetData>
    <row r="1" spans="2:11" ht="17.25" thickBot="1" x14ac:dyDescent="0.35"/>
    <row r="2" spans="2:11" x14ac:dyDescent="0.3">
      <c r="B2" s="118" t="s">
        <v>10</v>
      </c>
      <c r="C2" s="120"/>
      <c r="D2" s="119"/>
      <c r="F2" s="118" t="s">
        <v>51</v>
      </c>
      <c r="G2" s="119"/>
    </row>
    <row r="3" spans="2:11" x14ac:dyDescent="0.3">
      <c r="B3" s="4" t="s">
        <v>12</v>
      </c>
      <c r="C3" s="5" t="s">
        <v>13</v>
      </c>
      <c r="D3" s="14" t="s">
        <v>14</v>
      </c>
      <c r="F3" s="4" t="s">
        <v>53</v>
      </c>
      <c r="G3" s="14" t="s">
        <v>54</v>
      </c>
    </row>
    <row r="4" spans="2:11" ht="17.25" thickBot="1" x14ac:dyDescent="0.35">
      <c r="B4" s="2" t="s">
        <v>18</v>
      </c>
      <c r="C4" s="1" t="s">
        <v>19</v>
      </c>
      <c r="D4" s="3" t="s">
        <v>190</v>
      </c>
      <c r="F4" s="15">
        <v>0.65</v>
      </c>
      <c r="G4" s="17">
        <v>0.35</v>
      </c>
    </row>
    <row r="5" spans="2:11" x14ac:dyDescent="0.3">
      <c r="B5" s="2" t="s">
        <v>23</v>
      </c>
      <c r="C5" s="1" t="s">
        <v>24</v>
      </c>
      <c r="D5" s="3" t="s">
        <v>447</v>
      </c>
    </row>
    <row r="6" spans="2:11" x14ac:dyDescent="0.3">
      <c r="B6" s="2" t="s">
        <v>26</v>
      </c>
      <c r="C6" s="1" t="s">
        <v>27</v>
      </c>
      <c r="D6" s="3" t="s">
        <v>448</v>
      </c>
    </row>
    <row r="7" spans="2:11" x14ac:dyDescent="0.3">
      <c r="B7" s="2" t="s">
        <v>30</v>
      </c>
      <c r="C7" s="1" t="s">
        <v>31</v>
      </c>
      <c r="D7" s="3" t="s">
        <v>449</v>
      </c>
    </row>
    <row r="8" spans="2:11" x14ac:dyDescent="0.3">
      <c r="B8" s="2" t="s">
        <v>33</v>
      </c>
      <c r="C8" s="1" t="s">
        <v>34</v>
      </c>
      <c r="D8" s="3" t="s">
        <v>144</v>
      </c>
    </row>
    <row r="9" spans="2:11" x14ac:dyDescent="0.3">
      <c r="B9" s="2" t="s">
        <v>36</v>
      </c>
      <c r="C9" s="1"/>
      <c r="D9" s="3" t="s">
        <v>189</v>
      </c>
    </row>
    <row r="10" spans="2:11" x14ac:dyDescent="0.3">
      <c r="B10" s="10" t="s">
        <v>381</v>
      </c>
      <c r="C10" s="1"/>
      <c r="D10" s="3" t="s">
        <v>383</v>
      </c>
    </row>
    <row r="11" spans="2:11" x14ac:dyDescent="0.3">
      <c r="B11" s="10" t="s">
        <v>450</v>
      </c>
      <c r="C11" s="1" t="s">
        <v>454</v>
      </c>
      <c r="D11" s="3" t="s">
        <v>466</v>
      </c>
    </row>
    <row r="12" spans="2:11" x14ac:dyDescent="0.3">
      <c r="B12" s="10" t="s">
        <v>451</v>
      </c>
      <c r="C12" s="1" t="s">
        <v>455</v>
      </c>
      <c r="D12" s="3" t="s">
        <v>467</v>
      </c>
    </row>
    <row r="13" spans="2:11" ht="17.25" thickBot="1" x14ac:dyDescent="0.35">
      <c r="B13" s="9" t="s">
        <v>452</v>
      </c>
      <c r="C13" s="7" t="s">
        <v>456</v>
      </c>
      <c r="D13" s="8" t="s">
        <v>468</v>
      </c>
    </row>
    <row r="14" spans="2:11" ht="17.25" thickBot="1" x14ac:dyDescent="0.35"/>
    <row r="15" spans="2:11" x14ac:dyDescent="0.3">
      <c r="B15" s="118" t="s">
        <v>59</v>
      </c>
      <c r="C15" s="120"/>
      <c r="D15" s="120"/>
      <c r="E15" s="120"/>
      <c r="F15" s="120"/>
      <c r="G15" s="120"/>
      <c r="H15" s="120"/>
      <c r="I15" s="120"/>
      <c r="J15" s="120"/>
      <c r="K15" s="119"/>
    </row>
    <row r="16" spans="2:11" x14ac:dyDescent="0.3">
      <c r="B16" s="4" t="s">
        <v>41</v>
      </c>
      <c r="C16" s="5" t="s">
        <v>62</v>
      </c>
      <c r="D16" s="5" t="s">
        <v>63</v>
      </c>
      <c r="E16" s="5" t="s">
        <v>64</v>
      </c>
      <c r="F16" s="5" t="s">
        <v>65</v>
      </c>
      <c r="G16" s="5" t="s">
        <v>66</v>
      </c>
      <c r="H16" s="5" t="s">
        <v>67</v>
      </c>
      <c r="I16" s="5" t="s">
        <v>68</v>
      </c>
      <c r="J16" s="5" t="s">
        <v>69</v>
      </c>
      <c r="K16" s="14" t="s">
        <v>70</v>
      </c>
    </row>
    <row r="17" spans="2:16" ht="17.25" thickBot="1" x14ac:dyDescent="0.35">
      <c r="B17" s="18">
        <v>0.1</v>
      </c>
      <c r="C17" s="19">
        <v>0.1</v>
      </c>
      <c r="D17" s="19">
        <v>0.1</v>
      </c>
      <c r="E17" s="19">
        <v>0.1</v>
      </c>
      <c r="F17" s="19">
        <v>0.1</v>
      </c>
      <c r="G17" s="19">
        <v>0.1</v>
      </c>
      <c r="H17" s="19">
        <v>0.1</v>
      </c>
      <c r="I17" s="19">
        <v>0.1</v>
      </c>
      <c r="J17" s="19">
        <v>0.1</v>
      </c>
      <c r="K17" s="20">
        <v>0.1</v>
      </c>
    </row>
    <row r="18" spans="2:16" ht="17.25" thickBot="1" x14ac:dyDescent="0.35"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2:16" x14ac:dyDescent="0.3">
      <c r="B19" s="118" t="s">
        <v>375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19"/>
    </row>
    <row r="20" spans="2:16" x14ac:dyDescent="0.3">
      <c r="B20" s="4" t="s">
        <v>41</v>
      </c>
      <c r="C20" s="5" t="s">
        <v>62</v>
      </c>
      <c r="D20" s="5" t="s">
        <v>63</v>
      </c>
      <c r="E20" s="5" t="s">
        <v>64</v>
      </c>
      <c r="F20" s="5" t="s">
        <v>65</v>
      </c>
      <c r="G20" s="5" t="s">
        <v>66</v>
      </c>
      <c r="H20" s="5" t="s">
        <v>67</v>
      </c>
      <c r="I20" s="5" t="s">
        <v>68</v>
      </c>
      <c r="J20" s="5" t="s">
        <v>69</v>
      </c>
      <c r="K20" s="5" t="s">
        <v>70</v>
      </c>
      <c r="L20" s="5" t="s">
        <v>376</v>
      </c>
      <c r="M20" s="5" t="s">
        <v>377</v>
      </c>
      <c r="N20" s="5" t="s">
        <v>378</v>
      </c>
      <c r="O20" s="5" t="s">
        <v>379</v>
      </c>
      <c r="P20" s="14" t="s">
        <v>380</v>
      </c>
    </row>
    <row r="21" spans="2:16" ht="17.25" thickBot="1" x14ac:dyDescent="0.35">
      <c r="B21" s="47">
        <v>6.6666666666666596E-2</v>
      </c>
      <c r="C21" s="48">
        <v>6.6666666666666596E-2</v>
      </c>
      <c r="D21" s="48">
        <v>6.6666666666666596E-2</v>
      </c>
      <c r="E21" s="48">
        <v>6.6666666666666596E-2</v>
      </c>
      <c r="F21" s="48">
        <v>6.6666666666666596E-2</v>
      </c>
      <c r="G21" s="48">
        <v>6.6666666666666596E-2</v>
      </c>
      <c r="H21" s="48">
        <v>6.6666666666666596E-2</v>
      </c>
      <c r="I21" s="48">
        <v>6.6666666666666596E-2</v>
      </c>
      <c r="J21" s="48">
        <v>6.6666666666666596E-2</v>
      </c>
      <c r="K21" s="48">
        <v>6.6666666666666596E-2</v>
      </c>
      <c r="L21" s="48">
        <v>6.6666666666666596E-2</v>
      </c>
      <c r="M21" s="48">
        <v>6.6666666666666596E-2</v>
      </c>
      <c r="N21" s="48">
        <v>6.6666666666666596E-2</v>
      </c>
      <c r="O21" s="48">
        <v>6.6666666666666596E-2</v>
      </c>
      <c r="P21" s="49">
        <v>6.6666666666666596E-2</v>
      </c>
    </row>
    <row r="22" spans="2:16" ht="17.25" thickBot="1" x14ac:dyDescent="0.35"/>
    <row r="23" spans="2:16" x14ac:dyDescent="0.3">
      <c r="B23" s="118" t="s">
        <v>75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19"/>
    </row>
    <row r="24" spans="2:16" x14ac:dyDescent="0.3">
      <c r="B24" s="4" t="s">
        <v>0</v>
      </c>
      <c r="C24" s="5" t="s">
        <v>78</v>
      </c>
      <c r="D24" s="5" t="s">
        <v>15</v>
      </c>
      <c r="E24" s="5" t="s">
        <v>79</v>
      </c>
      <c r="F24" s="5" t="s">
        <v>80</v>
      </c>
      <c r="G24" s="5" t="s">
        <v>81</v>
      </c>
      <c r="H24" s="5" t="s">
        <v>82</v>
      </c>
      <c r="I24" s="5" t="s">
        <v>83</v>
      </c>
      <c r="J24" s="5" t="s">
        <v>84</v>
      </c>
      <c r="K24" s="11" t="s">
        <v>143</v>
      </c>
      <c r="L24" s="11" t="s">
        <v>551</v>
      </c>
      <c r="M24" s="28" t="s">
        <v>647</v>
      </c>
    </row>
    <row r="25" spans="2:16" x14ac:dyDescent="0.3">
      <c r="B25" s="2" t="s">
        <v>87</v>
      </c>
      <c r="C25" s="1">
        <v>1</v>
      </c>
      <c r="D25" s="1">
        <v>0</v>
      </c>
      <c r="E25" s="51">
        <v>0.52</v>
      </c>
      <c r="F25" s="51">
        <v>0.33</v>
      </c>
      <c r="G25" s="51">
        <v>0.1</v>
      </c>
      <c r="H25" s="51">
        <v>4.4999999999999998E-2</v>
      </c>
      <c r="I25" s="51">
        <v>5.0000000000000001E-3</v>
      </c>
      <c r="J25" s="51">
        <v>0</v>
      </c>
      <c r="K25" s="51">
        <v>0</v>
      </c>
      <c r="L25" s="81">
        <v>0</v>
      </c>
      <c r="M25" s="102">
        <v>0</v>
      </c>
    </row>
    <row r="26" spans="2:16" x14ac:dyDescent="0.3">
      <c r="B26" s="2" t="s">
        <v>19</v>
      </c>
      <c r="C26" s="1">
        <v>2</v>
      </c>
      <c r="D26" s="1">
        <v>200</v>
      </c>
      <c r="E26" s="51">
        <v>0.4</v>
      </c>
      <c r="F26" s="51">
        <v>0.4</v>
      </c>
      <c r="G26" s="51">
        <v>0.1</v>
      </c>
      <c r="H26" s="51">
        <v>0.09</v>
      </c>
      <c r="I26" s="51">
        <v>0.01</v>
      </c>
      <c r="J26" s="51">
        <v>0</v>
      </c>
      <c r="K26" s="51">
        <v>0</v>
      </c>
      <c r="L26" s="81">
        <v>0</v>
      </c>
      <c r="M26" s="102">
        <v>0</v>
      </c>
    </row>
    <row r="27" spans="2:16" x14ac:dyDescent="0.3">
      <c r="B27" s="2" t="s">
        <v>19</v>
      </c>
      <c r="C27" s="1">
        <v>3</v>
      </c>
      <c r="D27" s="1">
        <v>700</v>
      </c>
      <c r="E27" s="51">
        <v>0.3</v>
      </c>
      <c r="F27" s="51">
        <v>0.4</v>
      </c>
      <c r="G27" s="51">
        <v>0.15</v>
      </c>
      <c r="H27" s="51">
        <v>0.129</v>
      </c>
      <c r="I27" s="51">
        <v>0.02</v>
      </c>
      <c r="J27" s="51">
        <v>1E-3</v>
      </c>
      <c r="K27" s="51">
        <v>0</v>
      </c>
      <c r="L27" s="81">
        <v>0</v>
      </c>
      <c r="M27" s="102">
        <v>0</v>
      </c>
    </row>
    <row r="28" spans="2:16" x14ac:dyDescent="0.3">
      <c r="B28" s="2" t="s">
        <v>19</v>
      </c>
      <c r="C28" s="1">
        <v>4</v>
      </c>
      <c r="D28" s="1">
        <v>1700</v>
      </c>
      <c r="E28" s="51">
        <v>0.2</v>
      </c>
      <c r="F28" s="51">
        <v>0.3</v>
      </c>
      <c r="G28" s="51">
        <v>0.25</v>
      </c>
      <c r="H28" s="51">
        <v>0.19</v>
      </c>
      <c r="I28" s="51">
        <v>5.5E-2</v>
      </c>
      <c r="J28" s="51">
        <v>5.0000000000000001E-3</v>
      </c>
      <c r="K28" s="51">
        <v>0</v>
      </c>
      <c r="L28" s="81">
        <v>0</v>
      </c>
      <c r="M28" s="102">
        <v>0</v>
      </c>
    </row>
    <row r="29" spans="2:16" x14ac:dyDescent="0.3">
      <c r="B29" s="2" t="s">
        <v>19</v>
      </c>
      <c r="C29" s="1">
        <v>5</v>
      </c>
      <c r="D29" s="1">
        <v>3400</v>
      </c>
      <c r="E29" s="51">
        <v>0.1</v>
      </c>
      <c r="F29" s="51">
        <v>0.25</v>
      </c>
      <c r="G29" s="51">
        <v>0.3</v>
      </c>
      <c r="H29" s="81">
        <v>0.2369</v>
      </c>
      <c r="I29" s="51">
        <v>0.10299999999999999</v>
      </c>
      <c r="J29" s="51">
        <v>0.01</v>
      </c>
      <c r="K29" s="51">
        <v>1E-4</v>
      </c>
      <c r="L29" s="81">
        <v>0</v>
      </c>
      <c r="M29" s="102">
        <v>0</v>
      </c>
    </row>
    <row r="30" spans="2:16" x14ac:dyDescent="0.3">
      <c r="B30" s="2" t="s">
        <v>19</v>
      </c>
      <c r="C30" s="1">
        <v>6</v>
      </c>
      <c r="D30" s="1">
        <v>5900</v>
      </c>
      <c r="E30" s="51">
        <v>0.05</v>
      </c>
      <c r="F30" s="51">
        <v>0.1</v>
      </c>
      <c r="G30" s="51">
        <v>0.25</v>
      </c>
      <c r="H30" s="81">
        <v>0.30969999999999998</v>
      </c>
      <c r="I30" s="51">
        <v>0.26</v>
      </c>
      <c r="J30" s="51">
        <v>0.03</v>
      </c>
      <c r="K30" s="51">
        <v>2.9999999999999997E-4</v>
      </c>
      <c r="L30" s="81">
        <v>0</v>
      </c>
      <c r="M30" s="102">
        <v>0</v>
      </c>
    </row>
    <row r="31" spans="2:16" x14ac:dyDescent="0.3">
      <c r="B31" s="2" t="s">
        <v>19</v>
      </c>
      <c r="C31" s="1">
        <v>7</v>
      </c>
      <c r="D31" s="1">
        <v>6600</v>
      </c>
      <c r="E31" s="51">
        <v>0</v>
      </c>
      <c r="F31" s="51">
        <v>0.05</v>
      </c>
      <c r="G31" s="51">
        <v>0.1</v>
      </c>
      <c r="H31" s="81">
        <v>0.48</v>
      </c>
      <c r="I31" s="51">
        <v>0.30940000000000001</v>
      </c>
      <c r="J31" s="51">
        <v>0.06</v>
      </c>
      <c r="K31" s="51">
        <v>5.9999999999999995E-4</v>
      </c>
      <c r="L31" s="81">
        <v>0</v>
      </c>
      <c r="M31" s="102">
        <v>0</v>
      </c>
    </row>
    <row r="32" spans="2:16" x14ac:dyDescent="0.3">
      <c r="B32" s="2" t="s">
        <v>87</v>
      </c>
      <c r="C32" s="1">
        <v>8</v>
      </c>
      <c r="D32" s="1">
        <v>8100</v>
      </c>
      <c r="E32" s="51">
        <v>0</v>
      </c>
      <c r="F32" s="51">
        <v>0</v>
      </c>
      <c r="G32" s="51">
        <v>0.05</v>
      </c>
      <c r="H32" s="81">
        <v>0.4</v>
      </c>
      <c r="I32" s="51">
        <v>0.4</v>
      </c>
      <c r="J32" s="51">
        <v>0.14899999999999999</v>
      </c>
      <c r="K32" s="51">
        <v>1E-3</v>
      </c>
      <c r="L32" s="81">
        <v>0</v>
      </c>
      <c r="M32" s="102">
        <v>0</v>
      </c>
    </row>
    <row r="33" spans="2:14" x14ac:dyDescent="0.3">
      <c r="B33" s="2" t="s">
        <v>87</v>
      </c>
      <c r="C33" s="1">
        <v>9</v>
      </c>
      <c r="D33" s="1">
        <v>12000</v>
      </c>
      <c r="E33" s="51">
        <v>0</v>
      </c>
      <c r="F33" s="51">
        <v>0</v>
      </c>
      <c r="G33" s="51">
        <v>0</v>
      </c>
      <c r="H33" s="51">
        <v>0.2465</v>
      </c>
      <c r="I33" s="51">
        <v>0.5</v>
      </c>
      <c r="J33" s="51">
        <v>0.25</v>
      </c>
      <c r="K33" s="51">
        <v>2.5000000000000001E-3</v>
      </c>
      <c r="L33" s="81">
        <v>1E-3</v>
      </c>
      <c r="M33" s="102">
        <v>0</v>
      </c>
      <c r="N33" s="108"/>
    </row>
    <row r="34" spans="2:14" x14ac:dyDescent="0.3">
      <c r="B34" s="2" t="s">
        <v>87</v>
      </c>
      <c r="C34" s="1">
        <v>10</v>
      </c>
      <c r="D34" s="1">
        <v>15000</v>
      </c>
      <c r="E34" s="51">
        <v>0</v>
      </c>
      <c r="F34" s="51">
        <v>0</v>
      </c>
      <c r="G34" s="51">
        <v>0</v>
      </c>
      <c r="H34" s="81">
        <v>0.04</v>
      </c>
      <c r="I34" s="51">
        <v>0.55000000000000004</v>
      </c>
      <c r="J34" s="51">
        <v>0.4</v>
      </c>
      <c r="K34" s="51">
        <v>5.0000000000000001E-3</v>
      </c>
      <c r="L34" s="81">
        <v>5.0000000000000001E-3</v>
      </c>
      <c r="M34" s="102">
        <v>0</v>
      </c>
      <c r="N34" s="113"/>
    </row>
    <row r="35" spans="2:14" x14ac:dyDescent="0.3">
      <c r="B35" s="2" t="s">
        <v>87</v>
      </c>
      <c r="C35" s="1">
        <v>11</v>
      </c>
      <c r="D35" s="1">
        <v>24000</v>
      </c>
      <c r="E35" s="51">
        <v>0</v>
      </c>
      <c r="F35" s="51">
        <v>0</v>
      </c>
      <c r="G35" s="51">
        <v>0</v>
      </c>
      <c r="H35" s="81">
        <v>0</v>
      </c>
      <c r="I35" s="51">
        <v>0.52249999999999996</v>
      </c>
      <c r="J35" s="51">
        <v>0.46</v>
      </c>
      <c r="K35" s="51">
        <v>7.4999999999999997E-3</v>
      </c>
      <c r="L35" s="51">
        <v>0.01</v>
      </c>
      <c r="M35" s="102">
        <v>0</v>
      </c>
      <c r="N35" s="113"/>
    </row>
    <row r="36" spans="2:14" x14ac:dyDescent="0.3">
      <c r="B36" s="2" t="s">
        <v>87</v>
      </c>
      <c r="C36" s="1">
        <v>12</v>
      </c>
      <c r="D36" s="1">
        <v>32000</v>
      </c>
      <c r="E36" s="51">
        <v>0</v>
      </c>
      <c r="F36" s="51">
        <v>0</v>
      </c>
      <c r="G36" s="51">
        <v>0</v>
      </c>
      <c r="H36" s="81">
        <v>0</v>
      </c>
      <c r="I36" s="51">
        <v>0.45</v>
      </c>
      <c r="J36" s="51">
        <v>0.52271999999999996</v>
      </c>
      <c r="K36" s="51">
        <v>0.01</v>
      </c>
      <c r="L36" s="51">
        <v>1.728E-2</v>
      </c>
      <c r="M36" s="102">
        <v>0</v>
      </c>
      <c r="N36" s="113"/>
    </row>
    <row r="37" spans="2:14" x14ac:dyDescent="0.3">
      <c r="B37" s="2" t="s">
        <v>87</v>
      </c>
      <c r="C37" s="1">
        <v>13</v>
      </c>
      <c r="D37" s="1">
        <v>34000</v>
      </c>
      <c r="E37" s="51">
        <v>0</v>
      </c>
      <c r="F37" s="51">
        <v>0</v>
      </c>
      <c r="G37" s="51">
        <v>0</v>
      </c>
      <c r="H37" s="81">
        <v>0</v>
      </c>
      <c r="I37" s="51">
        <v>0.3</v>
      </c>
      <c r="J37" s="51">
        <v>0.65239999999999998</v>
      </c>
      <c r="K37" s="81">
        <v>0.02</v>
      </c>
      <c r="L37" s="51">
        <v>2.6599999999999999E-2</v>
      </c>
      <c r="M37" s="102">
        <v>1E-3</v>
      </c>
      <c r="N37" s="113"/>
    </row>
    <row r="38" spans="2:14" x14ac:dyDescent="0.3">
      <c r="B38" s="2" t="s">
        <v>87</v>
      </c>
      <c r="C38" s="1">
        <v>14</v>
      </c>
      <c r="D38" s="1">
        <v>38000</v>
      </c>
      <c r="E38" s="51">
        <v>0</v>
      </c>
      <c r="F38" s="51">
        <v>0</v>
      </c>
      <c r="G38" s="51">
        <v>0</v>
      </c>
      <c r="H38" s="81">
        <v>0</v>
      </c>
      <c r="I38" s="51">
        <v>0.22</v>
      </c>
      <c r="J38" s="51">
        <v>0.7</v>
      </c>
      <c r="K38" s="81">
        <v>0.04</v>
      </c>
      <c r="L38" s="51">
        <v>0.03</v>
      </c>
      <c r="M38" s="52">
        <v>0.01</v>
      </c>
      <c r="N38" s="113"/>
    </row>
    <row r="39" spans="2:14" x14ac:dyDescent="0.3">
      <c r="B39" s="2" t="s">
        <v>87</v>
      </c>
      <c r="C39" s="1">
        <v>15</v>
      </c>
      <c r="D39" s="1">
        <v>40000</v>
      </c>
      <c r="E39" s="51">
        <v>0</v>
      </c>
      <c r="F39" s="51">
        <v>0</v>
      </c>
      <c r="G39" s="51">
        <v>0</v>
      </c>
      <c r="H39" s="81">
        <v>0</v>
      </c>
      <c r="I39" s="51">
        <v>0.1</v>
      </c>
      <c r="J39" s="51">
        <v>0.745</v>
      </c>
      <c r="K39" s="81">
        <v>0.08</v>
      </c>
      <c r="L39" s="51">
        <v>5.5E-2</v>
      </c>
      <c r="M39" s="52">
        <v>0.02</v>
      </c>
      <c r="N39" s="114"/>
    </row>
    <row r="40" spans="2:14" ht="17.25" thickBot="1" x14ac:dyDescent="0.35">
      <c r="B40" s="32" t="s">
        <v>87</v>
      </c>
      <c r="C40" s="33">
        <v>16</v>
      </c>
      <c r="D40" s="33">
        <v>45000</v>
      </c>
      <c r="E40" s="107">
        <v>0</v>
      </c>
      <c r="F40" s="107">
        <v>0</v>
      </c>
      <c r="G40" s="107">
        <v>0</v>
      </c>
      <c r="H40" s="107">
        <v>0</v>
      </c>
      <c r="I40" s="107">
        <v>0</v>
      </c>
      <c r="J40" s="107">
        <v>0.66</v>
      </c>
      <c r="K40" s="107">
        <v>0.2</v>
      </c>
      <c r="L40" s="79">
        <v>0.1</v>
      </c>
      <c r="M40" s="80">
        <v>0.04</v>
      </c>
      <c r="N40" s="44"/>
    </row>
    <row r="41" spans="2:14" x14ac:dyDescent="0.3">
      <c r="B41" s="21" t="s">
        <v>24</v>
      </c>
      <c r="C41" s="22">
        <v>1</v>
      </c>
      <c r="D41" s="22">
        <v>0</v>
      </c>
      <c r="E41" s="77">
        <v>0.52</v>
      </c>
      <c r="F41" s="77">
        <v>0.33</v>
      </c>
      <c r="G41" s="77">
        <v>0.1</v>
      </c>
      <c r="H41" s="77">
        <v>4.4999999999999998E-2</v>
      </c>
      <c r="I41" s="77">
        <v>5.0000000000000001E-3</v>
      </c>
      <c r="J41" s="77">
        <v>0</v>
      </c>
      <c r="K41" s="77">
        <v>0</v>
      </c>
      <c r="L41" s="100">
        <v>0</v>
      </c>
      <c r="M41" s="101">
        <v>0</v>
      </c>
    </row>
    <row r="42" spans="2:14" x14ac:dyDescent="0.3">
      <c r="B42" s="2" t="s">
        <v>24</v>
      </c>
      <c r="C42" s="1">
        <v>2</v>
      </c>
      <c r="D42" s="1">
        <v>200</v>
      </c>
      <c r="E42" s="51">
        <v>0.4</v>
      </c>
      <c r="F42" s="51">
        <v>0.4</v>
      </c>
      <c r="G42" s="51">
        <v>0.1</v>
      </c>
      <c r="H42" s="51">
        <v>0.09</v>
      </c>
      <c r="I42" s="51">
        <v>0.01</v>
      </c>
      <c r="J42" s="51">
        <v>0</v>
      </c>
      <c r="K42" s="51">
        <v>0</v>
      </c>
      <c r="L42" s="81">
        <v>0</v>
      </c>
      <c r="M42" s="102">
        <v>0</v>
      </c>
    </row>
    <row r="43" spans="2:14" x14ac:dyDescent="0.3">
      <c r="B43" s="2" t="s">
        <v>24</v>
      </c>
      <c r="C43" s="1">
        <v>3</v>
      </c>
      <c r="D43" s="1">
        <v>700</v>
      </c>
      <c r="E43" s="51">
        <v>0.3</v>
      </c>
      <c r="F43" s="51">
        <v>0.4</v>
      </c>
      <c r="G43" s="51">
        <v>0.15</v>
      </c>
      <c r="H43" s="51">
        <v>0.129</v>
      </c>
      <c r="I43" s="51">
        <v>0.02</v>
      </c>
      <c r="J43" s="51">
        <v>1E-3</v>
      </c>
      <c r="K43" s="51">
        <v>0</v>
      </c>
      <c r="L43" s="81">
        <v>0</v>
      </c>
      <c r="M43" s="102">
        <v>0</v>
      </c>
    </row>
    <row r="44" spans="2:14" x14ac:dyDescent="0.3">
      <c r="B44" s="2" t="s">
        <v>24</v>
      </c>
      <c r="C44" s="1">
        <v>4</v>
      </c>
      <c r="D44" s="1">
        <v>1700</v>
      </c>
      <c r="E44" s="51">
        <v>0.2</v>
      </c>
      <c r="F44" s="51">
        <v>0.3</v>
      </c>
      <c r="G44" s="51">
        <v>0.25</v>
      </c>
      <c r="H44" s="51">
        <v>0.19</v>
      </c>
      <c r="I44" s="51">
        <v>5.5E-2</v>
      </c>
      <c r="J44" s="51">
        <v>5.0000000000000001E-3</v>
      </c>
      <c r="K44" s="51">
        <v>0</v>
      </c>
      <c r="L44" s="81">
        <v>0</v>
      </c>
      <c r="M44" s="102">
        <v>0</v>
      </c>
    </row>
    <row r="45" spans="2:14" x14ac:dyDescent="0.3">
      <c r="B45" s="2" t="s">
        <v>24</v>
      </c>
      <c r="C45" s="1">
        <v>5</v>
      </c>
      <c r="D45" s="1">
        <v>3400</v>
      </c>
      <c r="E45" s="51">
        <v>0.1</v>
      </c>
      <c r="F45" s="51">
        <v>0.25</v>
      </c>
      <c r="G45" s="51">
        <v>0.3</v>
      </c>
      <c r="H45" s="81">
        <v>0.2369</v>
      </c>
      <c r="I45" s="51">
        <v>0.10299999999999999</v>
      </c>
      <c r="J45" s="51">
        <v>0.01</v>
      </c>
      <c r="K45" s="51">
        <v>1E-4</v>
      </c>
      <c r="L45" s="81">
        <v>0</v>
      </c>
      <c r="M45" s="102">
        <v>0</v>
      </c>
    </row>
    <row r="46" spans="2:14" x14ac:dyDescent="0.3">
      <c r="B46" s="2" t="s">
        <v>24</v>
      </c>
      <c r="C46" s="1">
        <v>6</v>
      </c>
      <c r="D46" s="1">
        <v>5900</v>
      </c>
      <c r="E46" s="51">
        <v>0.05</v>
      </c>
      <c r="F46" s="51">
        <v>0.1</v>
      </c>
      <c r="G46" s="51">
        <v>0.25</v>
      </c>
      <c r="H46" s="81">
        <v>0.30969999999999998</v>
      </c>
      <c r="I46" s="51">
        <v>0.26</v>
      </c>
      <c r="J46" s="51">
        <v>0.03</v>
      </c>
      <c r="K46" s="51">
        <v>2.9999999999999997E-4</v>
      </c>
      <c r="L46" s="81">
        <v>0</v>
      </c>
      <c r="M46" s="102">
        <v>0</v>
      </c>
    </row>
    <row r="47" spans="2:14" x14ac:dyDescent="0.3">
      <c r="B47" s="2" t="s">
        <v>24</v>
      </c>
      <c r="C47" s="1">
        <v>7</v>
      </c>
      <c r="D47" s="1">
        <v>6600</v>
      </c>
      <c r="E47" s="51">
        <v>0</v>
      </c>
      <c r="F47" s="51">
        <v>0.05</v>
      </c>
      <c r="G47" s="51">
        <v>0.1</v>
      </c>
      <c r="H47" s="81">
        <v>0.48</v>
      </c>
      <c r="I47" s="51">
        <v>0.30940000000000001</v>
      </c>
      <c r="J47" s="51">
        <v>0.06</v>
      </c>
      <c r="K47" s="51">
        <v>5.9999999999999995E-4</v>
      </c>
      <c r="L47" s="81">
        <v>0</v>
      </c>
      <c r="M47" s="102">
        <v>0</v>
      </c>
    </row>
    <row r="48" spans="2:14" x14ac:dyDescent="0.3">
      <c r="B48" s="2" t="s">
        <v>24</v>
      </c>
      <c r="C48" s="1">
        <v>8</v>
      </c>
      <c r="D48" s="1">
        <v>8100</v>
      </c>
      <c r="E48" s="51">
        <v>0</v>
      </c>
      <c r="F48" s="51">
        <v>0</v>
      </c>
      <c r="G48" s="51">
        <v>0.05</v>
      </c>
      <c r="H48" s="81">
        <v>0.4</v>
      </c>
      <c r="I48" s="51">
        <v>0.4</v>
      </c>
      <c r="J48" s="51">
        <v>0.14899999999999999</v>
      </c>
      <c r="K48" s="51">
        <v>1E-3</v>
      </c>
      <c r="L48" s="81">
        <v>0</v>
      </c>
      <c r="M48" s="102">
        <v>0</v>
      </c>
    </row>
    <row r="49" spans="2:13" x14ac:dyDescent="0.3">
      <c r="B49" s="2" t="s">
        <v>24</v>
      </c>
      <c r="C49" s="1">
        <v>9</v>
      </c>
      <c r="D49" s="1">
        <v>12000</v>
      </c>
      <c r="E49" s="51">
        <v>0</v>
      </c>
      <c r="F49" s="51">
        <v>0</v>
      </c>
      <c r="G49" s="51">
        <v>0</v>
      </c>
      <c r="H49" s="51">
        <v>0.2465</v>
      </c>
      <c r="I49" s="51">
        <v>0.5</v>
      </c>
      <c r="J49" s="51">
        <v>0.25</v>
      </c>
      <c r="K49" s="51">
        <v>2.5000000000000001E-3</v>
      </c>
      <c r="L49" s="81">
        <v>1E-3</v>
      </c>
      <c r="M49" s="102">
        <v>0</v>
      </c>
    </row>
    <row r="50" spans="2:13" x14ac:dyDescent="0.3">
      <c r="B50" s="2" t="s">
        <v>24</v>
      </c>
      <c r="C50" s="1">
        <v>10</v>
      </c>
      <c r="D50" s="1">
        <v>15000</v>
      </c>
      <c r="E50" s="51">
        <v>0</v>
      </c>
      <c r="F50" s="51">
        <v>0</v>
      </c>
      <c r="G50" s="51">
        <v>0</v>
      </c>
      <c r="H50" s="81">
        <v>0.04</v>
      </c>
      <c r="I50" s="51">
        <v>0.55000000000000004</v>
      </c>
      <c r="J50" s="51">
        <v>0.4</v>
      </c>
      <c r="K50" s="51">
        <v>5.0000000000000001E-3</v>
      </c>
      <c r="L50" s="81">
        <v>5.0000000000000001E-3</v>
      </c>
      <c r="M50" s="102">
        <v>0</v>
      </c>
    </row>
    <row r="51" spans="2:13" x14ac:dyDescent="0.3">
      <c r="B51" s="2" t="s">
        <v>24</v>
      </c>
      <c r="C51" s="1">
        <v>11</v>
      </c>
      <c r="D51" s="1">
        <v>24000</v>
      </c>
      <c r="E51" s="51">
        <v>0</v>
      </c>
      <c r="F51" s="51">
        <v>0</v>
      </c>
      <c r="G51" s="51">
        <v>0</v>
      </c>
      <c r="H51" s="81">
        <v>0</v>
      </c>
      <c r="I51" s="51">
        <v>0.52249999999999996</v>
      </c>
      <c r="J51" s="51">
        <v>0.46</v>
      </c>
      <c r="K51" s="51">
        <v>7.4999999999999997E-3</v>
      </c>
      <c r="L51" s="51">
        <v>0.01</v>
      </c>
      <c r="M51" s="102">
        <v>0</v>
      </c>
    </row>
    <row r="52" spans="2:13" x14ac:dyDescent="0.3">
      <c r="B52" s="2" t="s">
        <v>24</v>
      </c>
      <c r="C52" s="1">
        <v>12</v>
      </c>
      <c r="D52" s="1">
        <v>32000</v>
      </c>
      <c r="E52" s="51">
        <v>0</v>
      </c>
      <c r="F52" s="51">
        <v>0</v>
      </c>
      <c r="G52" s="51">
        <v>0</v>
      </c>
      <c r="H52" s="81">
        <v>0</v>
      </c>
      <c r="I52" s="51">
        <v>0.45</v>
      </c>
      <c r="J52" s="51">
        <v>0.52271999999999996</v>
      </c>
      <c r="K52" s="51">
        <v>0.01</v>
      </c>
      <c r="L52" s="51">
        <v>1.728E-2</v>
      </c>
      <c r="M52" s="102">
        <v>0</v>
      </c>
    </row>
    <row r="53" spans="2:13" x14ac:dyDescent="0.3">
      <c r="B53" s="2" t="s">
        <v>24</v>
      </c>
      <c r="C53" s="1">
        <v>13</v>
      </c>
      <c r="D53" s="1">
        <v>34000</v>
      </c>
      <c r="E53" s="51">
        <v>0</v>
      </c>
      <c r="F53" s="51">
        <v>0</v>
      </c>
      <c r="G53" s="51">
        <v>0</v>
      </c>
      <c r="H53" s="81">
        <v>0</v>
      </c>
      <c r="I53" s="51">
        <v>0.3</v>
      </c>
      <c r="J53" s="51">
        <v>0.65239999999999998</v>
      </c>
      <c r="K53" s="81">
        <v>0.02</v>
      </c>
      <c r="L53" s="51">
        <v>2.6599999999999999E-2</v>
      </c>
      <c r="M53" s="102">
        <v>1E-3</v>
      </c>
    </row>
    <row r="54" spans="2:13" x14ac:dyDescent="0.3">
      <c r="B54" s="2" t="s">
        <v>24</v>
      </c>
      <c r="C54" s="1">
        <v>14</v>
      </c>
      <c r="D54" s="1">
        <v>38000</v>
      </c>
      <c r="E54" s="51">
        <v>0</v>
      </c>
      <c r="F54" s="51">
        <v>0</v>
      </c>
      <c r="G54" s="51">
        <v>0</v>
      </c>
      <c r="H54" s="81">
        <v>0</v>
      </c>
      <c r="I54" s="51">
        <v>0.22</v>
      </c>
      <c r="J54" s="51">
        <v>0.7</v>
      </c>
      <c r="K54" s="81">
        <v>0.04</v>
      </c>
      <c r="L54" s="51">
        <v>0.03</v>
      </c>
      <c r="M54" s="52">
        <v>0.01</v>
      </c>
    </row>
    <row r="55" spans="2:13" x14ac:dyDescent="0.3">
      <c r="B55" s="2" t="s">
        <v>24</v>
      </c>
      <c r="C55" s="1">
        <v>15</v>
      </c>
      <c r="D55" s="1">
        <v>40000</v>
      </c>
      <c r="E55" s="51">
        <v>0</v>
      </c>
      <c r="F55" s="51">
        <v>0</v>
      </c>
      <c r="G55" s="51">
        <v>0</v>
      </c>
      <c r="H55" s="81">
        <v>0</v>
      </c>
      <c r="I55" s="51">
        <v>0.1</v>
      </c>
      <c r="J55" s="51">
        <v>0.745</v>
      </c>
      <c r="K55" s="81">
        <v>0.08</v>
      </c>
      <c r="L55" s="51">
        <v>5.5E-2</v>
      </c>
      <c r="M55" s="52">
        <v>0.02</v>
      </c>
    </row>
    <row r="56" spans="2:13" ht="17.25" thickBot="1" x14ac:dyDescent="0.35">
      <c r="B56" s="6" t="s">
        <v>24</v>
      </c>
      <c r="C56" s="7">
        <v>16</v>
      </c>
      <c r="D56" s="7">
        <v>45000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0.66</v>
      </c>
      <c r="K56" s="103">
        <v>0.2</v>
      </c>
      <c r="L56" s="53">
        <v>0.1</v>
      </c>
      <c r="M56" s="104">
        <v>0.04</v>
      </c>
    </row>
    <row r="57" spans="2:13" x14ac:dyDescent="0.3">
      <c r="B57" s="24" t="s">
        <v>27</v>
      </c>
      <c r="C57" s="25">
        <v>1</v>
      </c>
      <c r="D57" s="25">
        <v>0</v>
      </c>
      <c r="E57" s="97">
        <v>0.52</v>
      </c>
      <c r="F57" s="97">
        <v>0.33</v>
      </c>
      <c r="G57" s="97">
        <v>0.1</v>
      </c>
      <c r="H57" s="97">
        <v>4.4999999999999998E-2</v>
      </c>
      <c r="I57" s="97">
        <v>5.0000000000000001E-3</v>
      </c>
      <c r="J57" s="97">
        <v>0</v>
      </c>
      <c r="K57" s="97">
        <v>0</v>
      </c>
      <c r="L57" s="105">
        <v>0</v>
      </c>
      <c r="M57" s="106">
        <v>0</v>
      </c>
    </row>
    <row r="58" spans="2:13" x14ac:dyDescent="0.3">
      <c r="B58" s="2" t="s">
        <v>27</v>
      </c>
      <c r="C58" s="1">
        <v>2</v>
      </c>
      <c r="D58" s="1">
        <v>200</v>
      </c>
      <c r="E58" s="51">
        <v>0.4</v>
      </c>
      <c r="F58" s="51">
        <v>0.4</v>
      </c>
      <c r="G58" s="51">
        <v>0.1</v>
      </c>
      <c r="H58" s="51">
        <v>0.09</v>
      </c>
      <c r="I58" s="51">
        <v>0.01</v>
      </c>
      <c r="J58" s="51">
        <v>0</v>
      </c>
      <c r="K58" s="51">
        <v>0</v>
      </c>
      <c r="L58" s="81">
        <v>0</v>
      </c>
      <c r="M58" s="102">
        <v>0</v>
      </c>
    </row>
    <row r="59" spans="2:13" x14ac:dyDescent="0.3">
      <c r="B59" s="2" t="s">
        <v>27</v>
      </c>
      <c r="C59" s="1">
        <v>3</v>
      </c>
      <c r="D59" s="1">
        <v>700</v>
      </c>
      <c r="E59" s="51">
        <v>0.3</v>
      </c>
      <c r="F59" s="51">
        <v>0.4</v>
      </c>
      <c r="G59" s="51">
        <v>0.15</v>
      </c>
      <c r="H59" s="51">
        <v>0.129</v>
      </c>
      <c r="I59" s="51">
        <v>0.02</v>
      </c>
      <c r="J59" s="51">
        <v>1E-3</v>
      </c>
      <c r="K59" s="51">
        <v>0</v>
      </c>
      <c r="L59" s="81">
        <v>0</v>
      </c>
      <c r="M59" s="102">
        <v>0</v>
      </c>
    </row>
    <row r="60" spans="2:13" x14ac:dyDescent="0.3">
      <c r="B60" s="2" t="s">
        <v>27</v>
      </c>
      <c r="C60" s="1">
        <v>4</v>
      </c>
      <c r="D60" s="1">
        <v>1700</v>
      </c>
      <c r="E60" s="51">
        <v>0.2</v>
      </c>
      <c r="F60" s="51">
        <v>0.3</v>
      </c>
      <c r="G60" s="51">
        <v>0.25</v>
      </c>
      <c r="H60" s="51">
        <v>0.19</v>
      </c>
      <c r="I60" s="51">
        <v>5.5E-2</v>
      </c>
      <c r="J60" s="51">
        <v>5.0000000000000001E-3</v>
      </c>
      <c r="K60" s="51">
        <v>0</v>
      </c>
      <c r="L60" s="81">
        <v>0</v>
      </c>
      <c r="M60" s="102">
        <v>0</v>
      </c>
    </row>
    <row r="61" spans="2:13" x14ac:dyDescent="0.3">
      <c r="B61" s="2" t="s">
        <v>27</v>
      </c>
      <c r="C61" s="1">
        <v>5</v>
      </c>
      <c r="D61" s="1">
        <v>3400</v>
      </c>
      <c r="E61" s="51">
        <v>0.1</v>
      </c>
      <c r="F61" s="51">
        <v>0.25</v>
      </c>
      <c r="G61" s="51">
        <v>0.3</v>
      </c>
      <c r="H61" s="81">
        <v>0.2369</v>
      </c>
      <c r="I61" s="51">
        <v>0.10299999999999999</v>
      </c>
      <c r="J61" s="51">
        <v>0.01</v>
      </c>
      <c r="K61" s="51">
        <v>1E-4</v>
      </c>
      <c r="L61" s="81">
        <v>0</v>
      </c>
      <c r="M61" s="102">
        <v>0</v>
      </c>
    </row>
    <row r="62" spans="2:13" x14ac:dyDescent="0.3">
      <c r="B62" s="2" t="s">
        <v>27</v>
      </c>
      <c r="C62" s="1">
        <v>6</v>
      </c>
      <c r="D62" s="1">
        <v>5900</v>
      </c>
      <c r="E62" s="51">
        <v>0.05</v>
      </c>
      <c r="F62" s="51">
        <v>0.1</v>
      </c>
      <c r="G62" s="51">
        <v>0.25</v>
      </c>
      <c r="H62" s="81">
        <v>0.30969999999999998</v>
      </c>
      <c r="I62" s="51">
        <v>0.26</v>
      </c>
      <c r="J62" s="51">
        <v>0.03</v>
      </c>
      <c r="K62" s="51">
        <v>2.9999999999999997E-4</v>
      </c>
      <c r="L62" s="81">
        <v>0</v>
      </c>
      <c r="M62" s="102">
        <v>0</v>
      </c>
    </row>
    <row r="63" spans="2:13" x14ac:dyDescent="0.3">
      <c r="B63" s="2" t="s">
        <v>27</v>
      </c>
      <c r="C63" s="1">
        <v>7</v>
      </c>
      <c r="D63" s="1">
        <v>6600</v>
      </c>
      <c r="E63" s="51">
        <v>0</v>
      </c>
      <c r="F63" s="51">
        <v>0.05</v>
      </c>
      <c r="G63" s="51">
        <v>0.1</v>
      </c>
      <c r="H63" s="81">
        <v>0.48</v>
      </c>
      <c r="I63" s="51">
        <v>0.30940000000000001</v>
      </c>
      <c r="J63" s="51">
        <v>0.06</v>
      </c>
      <c r="K63" s="51">
        <v>5.9999999999999995E-4</v>
      </c>
      <c r="L63" s="81">
        <v>0</v>
      </c>
      <c r="M63" s="102">
        <v>0</v>
      </c>
    </row>
    <row r="64" spans="2:13" x14ac:dyDescent="0.3">
      <c r="B64" s="2" t="s">
        <v>27</v>
      </c>
      <c r="C64" s="1">
        <v>8</v>
      </c>
      <c r="D64" s="1">
        <v>8100</v>
      </c>
      <c r="E64" s="51">
        <v>0</v>
      </c>
      <c r="F64" s="51">
        <v>0</v>
      </c>
      <c r="G64" s="51">
        <v>0.05</v>
      </c>
      <c r="H64" s="81">
        <v>0.4</v>
      </c>
      <c r="I64" s="51">
        <v>0.4</v>
      </c>
      <c r="J64" s="51">
        <v>0.14899999999999999</v>
      </c>
      <c r="K64" s="51">
        <v>1E-3</v>
      </c>
      <c r="L64" s="81">
        <v>0</v>
      </c>
      <c r="M64" s="102">
        <v>0</v>
      </c>
    </row>
    <row r="65" spans="2:13" x14ac:dyDescent="0.3">
      <c r="B65" s="2" t="s">
        <v>27</v>
      </c>
      <c r="C65" s="1">
        <v>9</v>
      </c>
      <c r="D65" s="1">
        <v>12000</v>
      </c>
      <c r="E65" s="51">
        <v>0</v>
      </c>
      <c r="F65" s="51">
        <v>0</v>
      </c>
      <c r="G65" s="51">
        <v>0</v>
      </c>
      <c r="H65" s="51">
        <v>0.2465</v>
      </c>
      <c r="I65" s="51">
        <v>0.5</v>
      </c>
      <c r="J65" s="51">
        <v>0.25</v>
      </c>
      <c r="K65" s="51">
        <v>2.5000000000000001E-3</v>
      </c>
      <c r="L65" s="81">
        <v>1E-3</v>
      </c>
      <c r="M65" s="102">
        <v>0</v>
      </c>
    </row>
    <row r="66" spans="2:13" x14ac:dyDescent="0.3">
      <c r="B66" s="2" t="s">
        <v>27</v>
      </c>
      <c r="C66" s="1">
        <v>10</v>
      </c>
      <c r="D66" s="1">
        <v>15000</v>
      </c>
      <c r="E66" s="51">
        <v>0</v>
      </c>
      <c r="F66" s="51">
        <v>0</v>
      </c>
      <c r="G66" s="51">
        <v>0</v>
      </c>
      <c r="H66" s="81">
        <v>0.04</v>
      </c>
      <c r="I66" s="51">
        <v>0.55000000000000004</v>
      </c>
      <c r="J66" s="51">
        <v>0.4</v>
      </c>
      <c r="K66" s="51">
        <v>5.0000000000000001E-3</v>
      </c>
      <c r="L66" s="81">
        <v>5.0000000000000001E-3</v>
      </c>
      <c r="M66" s="102">
        <v>0</v>
      </c>
    </row>
    <row r="67" spans="2:13" x14ac:dyDescent="0.3">
      <c r="B67" s="2" t="s">
        <v>27</v>
      </c>
      <c r="C67" s="1">
        <v>11</v>
      </c>
      <c r="D67" s="1">
        <v>24000</v>
      </c>
      <c r="E67" s="51">
        <v>0</v>
      </c>
      <c r="F67" s="51">
        <v>0</v>
      </c>
      <c r="G67" s="51">
        <v>0</v>
      </c>
      <c r="H67" s="81">
        <v>0</v>
      </c>
      <c r="I67" s="51">
        <v>0.52249999999999996</v>
      </c>
      <c r="J67" s="51">
        <v>0.46</v>
      </c>
      <c r="K67" s="51">
        <v>7.4999999999999997E-3</v>
      </c>
      <c r="L67" s="51">
        <v>0.01</v>
      </c>
      <c r="M67" s="102">
        <v>0</v>
      </c>
    </row>
    <row r="68" spans="2:13" x14ac:dyDescent="0.3">
      <c r="B68" s="2" t="s">
        <v>27</v>
      </c>
      <c r="C68" s="1">
        <v>12</v>
      </c>
      <c r="D68" s="1">
        <v>32000</v>
      </c>
      <c r="E68" s="51">
        <v>0</v>
      </c>
      <c r="F68" s="51">
        <v>0</v>
      </c>
      <c r="G68" s="51">
        <v>0</v>
      </c>
      <c r="H68" s="81">
        <v>0</v>
      </c>
      <c r="I68" s="51">
        <v>0.45</v>
      </c>
      <c r="J68" s="51">
        <v>0.52271999999999996</v>
      </c>
      <c r="K68" s="51">
        <v>0.01</v>
      </c>
      <c r="L68" s="51">
        <v>1.728E-2</v>
      </c>
      <c r="M68" s="102">
        <v>0</v>
      </c>
    </row>
    <row r="69" spans="2:13" x14ac:dyDescent="0.3">
      <c r="B69" s="2" t="s">
        <v>27</v>
      </c>
      <c r="C69" s="1">
        <v>13</v>
      </c>
      <c r="D69" s="1">
        <v>34000</v>
      </c>
      <c r="E69" s="51">
        <v>0</v>
      </c>
      <c r="F69" s="51">
        <v>0</v>
      </c>
      <c r="G69" s="51">
        <v>0</v>
      </c>
      <c r="H69" s="81">
        <v>0</v>
      </c>
      <c r="I69" s="51">
        <v>0.3</v>
      </c>
      <c r="J69" s="51">
        <v>0.65239999999999998</v>
      </c>
      <c r="K69" s="81">
        <v>0.02</v>
      </c>
      <c r="L69" s="51">
        <v>2.6599999999999999E-2</v>
      </c>
      <c r="M69" s="102">
        <v>1E-3</v>
      </c>
    </row>
    <row r="70" spans="2:13" x14ac:dyDescent="0.3">
      <c r="B70" s="2" t="s">
        <v>27</v>
      </c>
      <c r="C70" s="1">
        <v>14</v>
      </c>
      <c r="D70" s="1">
        <v>38000</v>
      </c>
      <c r="E70" s="51">
        <v>0</v>
      </c>
      <c r="F70" s="51">
        <v>0</v>
      </c>
      <c r="G70" s="51">
        <v>0</v>
      </c>
      <c r="H70" s="81">
        <v>0</v>
      </c>
      <c r="I70" s="51">
        <v>0.22</v>
      </c>
      <c r="J70" s="51">
        <v>0.7</v>
      </c>
      <c r="K70" s="81">
        <v>0.04</v>
      </c>
      <c r="L70" s="51">
        <v>0.03</v>
      </c>
      <c r="M70" s="52">
        <v>0.01</v>
      </c>
    </row>
    <row r="71" spans="2:13" x14ac:dyDescent="0.3">
      <c r="B71" s="2" t="s">
        <v>27</v>
      </c>
      <c r="C71" s="1">
        <v>15</v>
      </c>
      <c r="D71" s="1">
        <v>40000</v>
      </c>
      <c r="E71" s="51">
        <v>0</v>
      </c>
      <c r="F71" s="51">
        <v>0</v>
      </c>
      <c r="G71" s="51">
        <v>0</v>
      </c>
      <c r="H71" s="81">
        <v>0</v>
      </c>
      <c r="I71" s="51">
        <v>0.1</v>
      </c>
      <c r="J71" s="51">
        <v>0.745</v>
      </c>
      <c r="K71" s="81">
        <v>0.08</v>
      </c>
      <c r="L71" s="51">
        <v>5.5E-2</v>
      </c>
      <c r="M71" s="52">
        <v>0.02</v>
      </c>
    </row>
    <row r="72" spans="2:13" ht="17.25" thickBot="1" x14ac:dyDescent="0.35">
      <c r="B72" s="6" t="s">
        <v>27</v>
      </c>
      <c r="C72" s="7">
        <v>16</v>
      </c>
      <c r="D72" s="7">
        <v>45000</v>
      </c>
      <c r="E72" s="103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0.66</v>
      </c>
      <c r="K72" s="103">
        <v>0.2</v>
      </c>
      <c r="L72" s="53">
        <v>0.1</v>
      </c>
      <c r="M72" s="104">
        <v>0.04</v>
      </c>
    </row>
    <row r="73" spans="2:13" x14ac:dyDescent="0.3">
      <c r="B73" s="24" t="s">
        <v>31</v>
      </c>
      <c r="C73" s="25">
        <v>1</v>
      </c>
      <c r="D73" s="25">
        <v>0</v>
      </c>
      <c r="E73" s="97">
        <v>0.52</v>
      </c>
      <c r="F73" s="97">
        <v>0.33</v>
      </c>
      <c r="G73" s="97">
        <v>0.1</v>
      </c>
      <c r="H73" s="97">
        <v>4.4999999999999998E-2</v>
      </c>
      <c r="I73" s="97">
        <v>5.0000000000000001E-3</v>
      </c>
      <c r="J73" s="97">
        <v>0</v>
      </c>
      <c r="K73" s="97">
        <v>0</v>
      </c>
      <c r="L73" s="105">
        <v>0</v>
      </c>
      <c r="M73" s="106">
        <v>0</v>
      </c>
    </row>
    <row r="74" spans="2:13" x14ac:dyDescent="0.3">
      <c r="B74" s="2" t="s">
        <v>31</v>
      </c>
      <c r="C74" s="1">
        <v>2</v>
      </c>
      <c r="D74" s="1">
        <v>200</v>
      </c>
      <c r="E74" s="51">
        <v>0.4</v>
      </c>
      <c r="F74" s="51">
        <v>0.4</v>
      </c>
      <c r="G74" s="51">
        <v>0.1</v>
      </c>
      <c r="H74" s="51">
        <v>0.09</v>
      </c>
      <c r="I74" s="51">
        <v>0.01</v>
      </c>
      <c r="J74" s="51">
        <v>0</v>
      </c>
      <c r="K74" s="51">
        <v>0</v>
      </c>
      <c r="L74" s="81">
        <v>0</v>
      </c>
      <c r="M74" s="102">
        <v>0</v>
      </c>
    </row>
    <row r="75" spans="2:13" x14ac:dyDescent="0.3">
      <c r="B75" s="2" t="s">
        <v>31</v>
      </c>
      <c r="C75" s="1">
        <v>3</v>
      </c>
      <c r="D75" s="1">
        <v>700</v>
      </c>
      <c r="E75" s="51">
        <v>0.3</v>
      </c>
      <c r="F75" s="51">
        <v>0.4</v>
      </c>
      <c r="G75" s="51">
        <v>0.15</v>
      </c>
      <c r="H75" s="51">
        <v>0.129</v>
      </c>
      <c r="I75" s="51">
        <v>0.02</v>
      </c>
      <c r="J75" s="51">
        <v>1E-3</v>
      </c>
      <c r="K75" s="51">
        <v>0</v>
      </c>
      <c r="L75" s="81">
        <v>0</v>
      </c>
      <c r="M75" s="102">
        <v>0</v>
      </c>
    </row>
    <row r="76" spans="2:13" x14ac:dyDescent="0.3">
      <c r="B76" s="2" t="s">
        <v>31</v>
      </c>
      <c r="C76" s="1">
        <v>4</v>
      </c>
      <c r="D76" s="1">
        <v>1700</v>
      </c>
      <c r="E76" s="51">
        <v>0.2</v>
      </c>
      <c r="F76" s="51">
        <v>0.3</v>
      </c>
      <c r="G76" s="51">
        <v>0.25</v>
      </c>
      <c r="H76" s="51">
        <v>0.19</v>
      </c>
      <c r="I76" s="51">
        <v>5.5E-2</v>
      </c>
      <c r="J76" s="51">
        <v>5.0000000000000001E-3</v>
      </c>
      <c r="K76" s="51">
        <v>0</v>
      </c>
      <c r="L76" s="81">
        <v>0</v>
      </c>
      <c r="M76" s="102">
        <v>0</v>
      </c>
    </row>
    <row r="77" spans="2:13" x14ac:dyDescent="0.3">
      <c r="B77" s="2" t="s">
        <v>31</v>
      </c>
      <c r="C77" s="1">
        <v>5</v>
      </c>
      <c r="D77" s="1">
        <v>3400</v>
      </c>
      <c r="E77" s="51">
        <v>0.1</v>
      </c>
      <c r="F77" s="51">
        <v>0.25</v>
      </c>
      <c r="G77" s="51">
        <v>0.3</v>
      </c>
      <c r="H77" s="81">
        <v>0.2369</v>
      </c>
      <c r="I77" s="51">
        <v>0.10299999999999999</v>
      </c>
      <c r="J77" s="51">
        <v>0.01</v>
      </c>
      <c r="K77" s="51">
        <v>1E-4</v>
      </c>
      <c r="L77" s="81">
        <v>0</v>
      </c>
      <c r="M77" s="102">
        <v>0</v>
      </c>
    </row>
    <row r="78" spans="2:13" x14ac:dyDescent="0.3">
      <c r="B78" s="2" t="s">
        <v>31</v>
      </c>
      <c r="C78" s="1">
        <v>6</v>
      </c>
      <c r="D78" s="1">
        <v>5900</v>
      </c>
      <c r="E78" s="51">
        <v>0.05</v>
      </c>
      <c r="F78" s="51">
        <v>0.1</v>
      </c>
      <c r="G78" s="51">
        <v>0.25</v>
      </c>
      <c r="H78" s="81">
        <v>0.30969999999999998</v>
      </c>
      <c r="I78" s="51">
        <v>0.26</v>
      </c>
      <c r="J78" s="51">
        <v>0.03</v>
      </c>
      <c r="K78" s="51">
        <v>2.9999999999999997E-4</v>
      </c>
      <c r="L78" s="81">
        <v>0</v>
      </c>
      <c r="M78" s="102">
        <v>0</v>
      </c>
    </row>
    <row r="79" spans="2:13" x14ac:dyDescent="0.3">
      <c r="B79" s="2" t="s">
        <v>31</v>
      </c>
      <c r="C79" s="1">
        <v>7</v>
      </c>
      <c r="D79" s="1">
        <v>6600</v>
      </c>
      <c r="E79" s="51">
        <v>0</v>
      </c>
      <c r="F79" s="51">
        <v>0.05</v>
      </c>
      <c r="G79" s="51">
        <v>0.1</v>
      </c>
      <c r="H79" s="81">
        <v>0.48</v>
      </c>
      <c r="I79" s="51">
        <v>0.30940000000000001</v>
      </c>
      <c r="J79" s="51">
        <v>0.06</v>
      </c>
      <c r="K79" s="51">
        <v>5.9999999999999995E-4</v>
      </c>
      <c r="L79" s="81">
        <v>0</v>
      </c>
      <c r="M79" s="102">
        <v>0</v>
      </c>
    </row>
    <row r="80" spans="2:13" x14ac:dyDescent="0.3">
      <c r="B80" s="2" t="s">
        <v>31</v>
      </c>
      <c r="C80" s="1">
        <v>8</v>
      </c>
      <c r="D80" s="1">
        <v>8100</v>
      </c>
      <c r="E80" s="51">
        <v>0</v>
      </c>
      <c r="F80" s="51">
        <v>0</v>
      </c>
      <c r="G80" s="51">
        <v>0.05</v>
      </c>
      <c r="H80" s="81">
        <v>0.4</v>
      </c>
      <c r="I80" s="51">
        <v>0.4</v>
      </c>
      <c r="J80" s="51">
        <v>0.14899999999999999</v>
      </c>
      <c r="K80" s="51">
        <v>1E-3</v>
      </c>
      <c r="L80" s="81">
        <v>0</v>
      </c>
      <c r="M80" s="102">
        <v>0</v>
      </c>
    </row>
    <row r="81" spans="1:13" x14ac:dyDescent="0.3">
      <c r="B81" s="2" t="s">
        <v>31</v>
      </c>
      <c r="C81" s="1">
        <v>9</v>
      </c>
      <c r="D81" s="1">
        <v>12000</v>
      </c>
      <c r="E81" s="51">
        <v>0</v>
      </c>
      <c r="F81" s="51">
        <v>0</v>
      </c>
      <c r="G81" s="51">
        <v>0</v>
      </c>
      <c r="H81" s="51">
        <v>0.2465</v>
      </c>
      <c r="I81" s="51">
        <v>0.5</v>
      </c>
      <c r="J81" s="51">
        <v>0.25</v>
      </c>
      <c r="K81" s="51">
        <v>2.5000000000000001E-3</v>
      </c>
      <c r="L81" s="81">
        <v>1E-3</v>
      </c>
      <c r="M81" s="102">
        <v>0</v>
      </c>
    </row>
    <row r="82" spans="1:13" x14ac:dyDescent="0.3">
      <c r="B82" s="2" t="s">
        <v>31</v>
      </c>
      <c r="C82" s="1">
        <v>10</v>
      </c>
      <c r="D82" s="1">
        <v>15000</v>
      </c>
      <c r="E82" s="51">
        <v>0</v>
      </c>
      <c r="F82" s="51">
        <v>0</v>
      </c>
      <c r="G82" s="51">
        <v>0</v>
      </c>
      <c r="H82" s="81">
        <v>0.04</v>
      </c>
      <c r="I82" s="51">
        <v>0.55000000000000004</v>
      </c>
      <c r="J82" s="51">
        <v>0.4</v>
      </c>
      <c r="K82" s="51">
        <v>5.0000000000000001E-3</v>
      </c>
      <c r="L82" s="81">
        <v>5.0000000000000001E-3</v>
      </c>
      <c r="M82" s="102">
        <v>0</v>
      </c>
    </row>
    <row r="83" spans="1:13" x14ac:dyDescent="0.3">
      <c r="B83" s="2" t="s">
        <v>31</v>
      </c>
      <c r="C83" s="1">
        <v>11</v>
      </c>
      <c r="D83" s="1">
        <v>24000</v>
      </c>
      <c r="E83" s="51">
        <v>0</v>
      </c>
      <c r="F83" s="51">
        <v>0</v>
      </c>
      <c r="G83" s="51">
        <v>0</v>
      </c>
      <c r="H83" s="81">
        <v>0</v>
      </c>
      <c r="I83" s="51">
        <v>0.52249999999999996</v>
      </c>
      <c r="J83" s="51">
        <v>0.46</v>
      </c>
      <c r="K83" s="51">
        <v>7.4999999999999997E-3</v>
      </c>
      <c r="L83" s="51">
        <v>0.01</v>
      </c>
      <c r="M83" s="102">
        <v>0</v>
      </c>
    </row>
    <row r="84" spans="1:13" x14ac:dyDescent="0.3">
      <c r="B84" s="2" t="s">
        <v>31</v>
      </c>
      <c r="C84" s="1">
        <v>12</v>
      </c>
      <c r="D84" s="1">
        <v>32000</v>
      </c>
      <c r="E84" s="51">
        <v>0</v>
      </c>
      <c r="F84" s="51">
        <v>0</v>
      </c>
      <c r="G84" s="51">
        <v>0</v>
      </c>
      <c r="H84" s="81">
        <v>0</v>
      </c>
      <c r="I84" s="51">
        <v>0.45</v>
      </c>
      <c r="J84" s="51">
        <v>0.52271999999999996</v>
      </c>
      <c r="K84" s="51">
        <v>0.01</v>
      </c>
      <c r="L84" s="51">
        <v>1.728E-2</v>
      </c>
      <c r="M84" s="102">
        <v>0</v>
      </c>
    </row>
    <row r="85" spans="1:13" x14ac:dyDescent="0.3">
      <c r="B85" s="2" t="s">
        <v>31</v>
      </c>
      <c r="C85" s="1">
        <v>13</v>
      </c>
      <c r="D85" s="1">
        <v>34000</v>
      </c>
      <c r="E85" s="51">
        <v>0</v>
      </c>
      <c r="F85" s="51">
        <v>0</v>
      </c>
      <c r="G85" s="51">
        <v>0</v>
      </c>
      <c r="H85" s="81">
        <v>0</v>
      </c>
      <c r="I85" s="51">
        <v>0.3</v>
      </c>
      <c r="J85" s="51">
        <v>0.65239999999999998</v>
      </c>
      <c r="K85" s="81">
        <v>0.02</v>
      </c>
      <c r="L85" s="51">
        <v>2.6599999999999999E-2</v>
      </c>
      <c r="M85" s="102">
        <v>1E-3</v>
      </c>
    </row>
    <row r="86" spans="1:13" x14ac:dyDescent="0.3">
      <c r="B86" s="2" t="s">
        <v>31</v>
      </c>
      <c r="C86" s="1">
        <v>14</v>
      </c>
      <c r="D86" s="1">
        <v>38000</v>
      </c>
      <c r="E86" s="51">
        <v>0</v>
      </c>
      <c r="F86" s="51">
        <v>0</v>
      </c>
      <c r="G86" s="51">
        <v>0</v>
      </c>
      <c r="H86" s="81">
        <v>0</v>
      </c>
      <c r="I86" s="51">
        <v>0.22</v>
      </c>
      <c r="J86" s="51">
        <v>0.7</v>
      </c>
      <c r="K86" s="81">
        <v>0.04</v>
      </c>
      <c r="L86" s="51">
        <v>0.03</v>
      </c>
      <c r="M86" s="52">
        <v>0.01</v>
      </c>
    </row>
    <row r="87" spans="1:13" x14ac:dyDescent="0.3">
      <c r="B87" s="2" t="s">
        <v>31</v>
      </c>
      <c r="C87" s="1">
        <v>15</v>
      </c>
      <c r="D87" s="1">
        <v>40000</v>
      </c>
      <c r="E87" s="51">
        <v>0</v>
      </c>
      <c r="F87" s="51">
        <v>0</v>
      </c>
      <c r="G87" s="51">
        <v>0</v>
      </c>
      <c r="H87" s="81">
        <v>0</v>
      </c>
      <c r="I87" s="51">
        <v>0.1</v>
      </c>
      <c r="J87" s="51">
        <v>0.745</v>
      </c>
      <c r="K87" s="81">
        <v>0.08</v>
      </c>
      <c r="L87" s="51">
        <v>5.5E-2</v>
      </c>
      <c r="M87" s="52">
        <v>0.02</v>
      </c>
    </row>
    <row r="88" spans="1:13" ht="17.25" thickBot="1" x14ac:dyDescent="0.35">
      <c r="B88" s="6" t="s">
        <v>31</v>
      </c>
      <c r="C88" s="7">
        <v>16</v>
      </c>
      <c r="D88" s="7">
        <v>45000</v>
      </c>
      <c r="E88" s="103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0.66</v>
      </c>
      <c r="K88" s="103">
        <v>0.2</v>
      </c>
      <c r="L88" s="53">
        <v>0.1</v>
      </c>
      <c r="M88" s="104">
        <v>0.04</v>
      </c>
    </row>
    <row r="89" spans="1:13" x14ac:dyDescent="0.3">
      <c r="B89" s="24" t="s">
        <v>34</v>
      </c>
      <c r="C89" s="25">
        <v>1</v>
      </c>
      <c r="D89" s="25">
        <v>0</v>
      </c>
      <c r="E89" s="98">
        <v>0</v>
      </c>
      <c r="F89" s="98">
        <v>0</v>
      </c>
      <c r="G89" s="98">
        <v>1</v>
      </c>
      <c r="H89" s="98">
        <v>0</v>
      </c>
      <c r="I89" s="98">
        <v>0</v>
      </c>
      <c r="J89" s="98">
        <v>0</v>
      </c>
      <c r="K89" s="99">
        <v>0</v>
      </c>
      <c r="L89" s="25"/>
      <c r="M89" s="26"/>
    </row>
    <row r="90" spans="1:13" x14ac:dyDescent="0.3">
      <c r="B90" s="10" t="s">
        <v>34</v>
      </c>
      <c r="C90" s="13">
        <v>2</v>
      </c>
      <c r="D90" s="1">
        <v>60</v>
      </c>
      <c r="E90" s="23">
        <v>0</v>
      </c>
      <c r="F90" s="23">
        <v>0</v>
      </c>
      <c r="G90" s="23">
        <v>0.75</v>
      </c>
      <c r="H90" s="23">
        <v>0.25</v>
      </c>
      <c r="I90" s="23">
        <v>0</v>
      </c>
      <c r="J90" s="23">
        <v>0</v>
      </c>
      <c r="K90" s="82">
        <v>0</v>
      </c>
      <c r="L90" s="1"/>
      <c r="M90" s="3"/>
    </row>
    <row r="91" spans="1:13" x14ac:dyDescent="0.3">
      <c r="B91" s="10" t="s">
        <v>34</v>
      </c>
      <c r="C91" s="13">
        <v>3</v>
      </c>
      <c r="D91" s="1">
        <v>250</v>
      </c>
      <c r="E91" s="23">
        <v>0</v>
      </c>
      <c r="F91" s="23">
        <v>0</v>
      </c>
      <c r="G91" s="23">
        <v>0.65</v>
      </c>
      <c r="H91" s="23">
        <v>0.32</v>
      </c>
      <c r="I91" s="23">
        <v>0.03</v>
      </c>
      <c r="J91" s="23">
        <v>0</v>
      </c>
      <c r="K91" s="82">
        <v>0</v>
      </c>
      <c r="L91" s="1"/>
      <c r="M91" s="3"/>
    </row>
    <row r="92" spans="1:13" x14ac:dyDescent="0.3">
      <c r="B92" s="10" t="s">
        <v>34</v>
      </c>
      <c r="C92" s="13">
        <v>4</v>
      </c>
      <c r="D92" s="1">
        <v>570</v>
      </c>
      <c r="E92" s="23">
        <v>0</v>
      </c>
      <c r="F92" s="23">
        <v>0</v>
      </c>
      <c r="G92" s="23">
        <v>0.6</v>
      </c>
      <c r="H92" s="23">
        <v>0.34</v>
      </c>
      <c r="I92" s="23">
        <v>5.8000000000000003E-2</v>
      </c>
      <c r="J92" s="23">
        <v>2E-3</v>
      </c>
      <c r="K92" s="82">
        <v>0</v>
      </c>
      <c r="L92" s="1"/>
      <c r="M92" s="3"/>
    </row>
    <row r="93" spans="1:13" x14ac:dyDescent="0.3">
      <c r="B93" s="10" t="s">
        <v>34</v>
      </c>
      <c r="C93" s="13">
        <v>5</v>
      </c>
      <c r="D93" s="1">
        <v>1100</v>
      </c>
      <c r="E93" s="23">
        <v>0</v>
      </c>
      <c r="F93" s="23">
        <v>0</v>
      </c>
      <c r="G93" s="23">
        <v>0.55000000000000004</v>
      </c>
      <c r="H93" s="23">
        <v>0.36</v>
      </c>
      <c r="I93" s="23">
        <v>8.4000000000000005E-2</v>
      </c>
      <c r="J93" s="23">
        <v>6.0000000000000001E-3</v>
      </c>
      <c r="K93" s="82">
        <v>0</v>
      </c>
      <c r="L93" s="1"/>
      <c r="M93" s="3"/>
    </row>
    <row r="94" spans="1:13" ht="17.25" thickBot="1" x14ac:dyDescent="0.35">
      <c r="B94" s="54" t="s">
        <v>34</v>
      </c>
      <c r="C94" s="55">
        <v>6</v>
      </c>
      <c r="D94" s="33">
        <v>2000</v>
      </c>
      <c r="E94" s="34">
        <v>0</v>
      </c>
      <c r="F94" s="34">
        <v>0</v>
      </c>
      <c r="G94" s="34">
        <v>0.5</v>
      </c>
      <c r="H94" s="34">
        <v>0.34</v>
      </c>
      <c r="I94" s="34">
        <v>0.15</v>
      </c>
      <c r="J94" s="34">
        <v>0.01</v>
      </c>
      <c r="K94" s="84">
        <v>0</v>
      </c>
      <c r="L94" s="33"/>
      <c r="M94" s="43"/>
    </row>
    <row r="95" spans="1:13" x14ac:dyDescent="0.3">
      <c r="A95" s="31"/>
      <c r="B95" s="21" t="s">
        <v>454</v>
      </c>
      <c r="C95" s="22">
        <v>1</v>
      </c>
      <c r="D95" s="22">
        <v>0</v>
      </c>
      <c r="E95" s="77">
        <v>0.52</v>
      </c>
      <c r="F95" s="77">
        <v>0.33</v>
      </c>
      <c r="G95" s="77">
        <v>0.1</v>
      </c>
      <c r="H95" s="77">
        <v>4.4999999999999998E-2</v>
      </c>
      <c r="I95" s="77">
        <v>5.0000000000000001E-3</v>
      </c>
      <c r="J95" s="77">
        <v>0</v>
      </c>
      <c r="K95" s="77">
        <v>0</v>
      </c>
      <c r="L95" s="100">
        <v>0</v>
      </c>
      <c r="M95" s="101">
        <v>0</v>
      </c>
    </row>
    <row r="96" spans="1:13" x14ac:dyDescent="0.3">
      <c r="B96" s="2" t="s">
        <v>454</v>
      </c>
      <c r="C96" s="13">
        <v>2</v>
      </c>
      <c r="D96" s="1">
        <v>40</v>
      </c>
      <c r="E96" s="51">
        <v>0.3</v>
      </c>
      <c r="F96" s="51">
        <v>0.4</v>
      </c>
      <c r="G96" s="51">
        <v>0.15</v>
      </c>
      <c r="H96" s="51">
        <v>0.129</v>
      </c>
      <c r="I96" s="51">
        <v>0.02</v>
      </c>
      <c r="J96" s="51">
        <v>1E-3</v>
      </c>
      <c r="K96" s="51">
        <v>0</v>
      </c>
      <c r="L96" s="81">
        <v>0</v>
      </c>
      <c r="M96" s="102">
        <v>0</v>
      </c>
    </row>
    <row r="97" spans="2:13" x14ac:dyDescent="0.3">
      <c r="B97" s="2" t="s">
        <v>454</v>
      </c>
      <c r="C97" s="13">
        <v>3</v>
      </c>
      <c r="D97" s="1">
        <v>140</v>
      </c>
      <c r="E97" s="51">
        <v>0.2</v>
      </c>
      <c r="F97" s="51">
        <v>0.3</v>
      </c>
      <c r="G97" s="51">
        <v>0.25</v>
      </c>
      <c r="H97" s="51">
        <v>0.19</v>
      </c>
      <c r="I97" s="51">
        <v>5.5E-2</v>
      </c>
      <c r="J97" s="51">
        <v>5.0000000000000001E-3</v>
      </c>
      <c r="K97" s="51">
        <v>0</v>
      </c>
      <c r="L97" s="81">
        <v>0</v>
      </c>
      <c r="M97" s="102">
        <v>0</v>
      </c>
    </row>
    <row r="98" spans="2:13" x14ac:dyDescent="0.3">
      <c r="B98" s="2" t="s">
        <v>454</v>
      </c>
      <c r="C98" s="13">
        <v>4</v>
      </c>
      <c r="D98" s="1">
        <v>300</v>
      </c>
      <c r="E98" s="51">
        <v>0.1</v>
      </c>
      <c r="F98" s="51">
        <v>0.25</v>
      </c>
      <c r="G98" s="51">
        <v>0.3</v>
      </c>
      <c r="H98" s="81">
        <v>0.2369</v>
      </c>
      <c r="I98" s="51">
        <v>0.10299999999999999</v>
      </c>
      <c r="J98" s="51">
        <v>0.01</v>
      </c>
      <c r="K98" s="51">
        <v>1E-4</v>
      </c>
      <c r="L98" s="51">
        <v>0</v>
      </c>
      <c r="M98" s="102">
        <v>0</v>
      </c>
    </row>
    <row r="99" spans="2:13" x14ac:dyDescent="0.3">
      <c r="B99" s="2" t="s">
        <v>454</v>
      </c>
      <c r="C99" s="13">
        <v>5</v>
      </c>
      <c r="D99" s="1">
        <v>600</v>
      </c>
      <c r="E99" s="51">
        <v>0</v>
      </c>
      <c r="F99" s="51">
        <v>0.05</v>
      </c>
      <c r="G99" s="51">
        <v>0.1</v>
      </c>
      <c r="H99" s="81">
        <v>0.48</v>
      </c>
      <c r="I99" s="51">
        <v>0.30940000000000001</v>
      </c>
      <c r="J99" s="51">
        <v>0.06</v>
      </c>
      <c r="K99" s="51">
        <v>5.9999999999999995E-4</v>
      </c>
      <c r="L99" s="81">
        <v>0</v>
      </c>
      <c r="M99" s="102">
        <v>0</v>
      </c>
    </row>
    <row r="100" spans="2:13" x14ac:dyDescent="0.3">
      <c r="B100" s="2" t="s">
        <v>454</v>
      </c>
      <c r="C100" s="13">
        <v>6</v>
      </c>
      <c r="D100" s="1">
        <v>1200</v>
      </c>
      <c r="E100" s="51">
        <v>0</v>
      </c>
      <c r="F100" s="51">
        <v>0</v>
      </c>
      <c r="G100" s="51">
        <v>0.05</v>
      </c>
      <c r="H100" s="81">
        <v>0.4</v>
      </c>
      <c r="I100" s="51">
        <v>0.4</v>
      </c>
      <c r="J100" s="51">
        <v>0.14899999999999999</v>
      </c>
      <c r="K100" s="51">
        <v>1E-3</v>
      </c>
      <c r="L100" s="81">
        <v>0</v>
      </c>
      <c r="M100" s="102">
        <v>0</v>
      </c>
    </row>
    <row r="101" spans="2:13" x14ac:dyDescent="0.3">
      <c r="B101" s="2" t="s">
        <v>454</v>
      </c>
      <c r="C101" s="13">
        <v>7</v>
      </c>
      <c r="D101" s="13">
        <v>2400</v>
      </c>
      <c r="E101" s="51">
        <v>0</v>
      </c>
      <c r="F101" s="51">
        <v>0</v>
      </c>
      <c r="G101" s="51">
        <v>0</v>
      </c>
      <c r="H101" s="51">
        <v>0.2465</v>
      </c>
      <c r="I101" s="51">
        <v>0.5</v>
      </c>
      <c r="J101" s="51">
        <v>0.25</v>
      </c>
      <c r="K101" s="51">
        <v>2.5000000000000001E-3</v>
      </c>
      <c r="L101" s="81">
        <v>1E-3</v>
      </c>
      <c r="M101" s="102">
        <v>0</v>
      </c>
    </row>
    <row r="102" spans="2:13" x14ac:dyDescent="0.3">
      <c r="B102" s="2" t="s">
        <v>454</v>
      </c>
      <c r="C102" s="13">
        <v>8</v>
      </c>
      <c r="D102" s="13">
        <v>3600</v>
      </c>
      <c r="E102" s="51">
        <v>0</v>
      </c>
      <c r="F102" s="51">
        <v>0</v>
      </c>
      <c r="G102" s="51">
        <v>0</v>
      </c>
      <c r="H102" s="51">
        <v>0</v>
      </c>
      <c r="I102" s="51">
        <v>0.52249999999999996</v>
      </c>
      <c r="J102" s="51">
        <v>0.46</v>
      </c>
      <c r="K102" s="51">
        <v>7.4999999999999997E-3</v>
      </c>
      <c r="L102" s="81">
        <v>0.01</v>
      </c>
      <c r="M102" s="102">
        <v>0</v>
      </c>
    </row>
    <row r="103" spans="2:13" ht="17.25" thickBot="1" x14ac:dyDescent="0.35">
      <c r="B103" s="6" t="s">
        <v>454</v>
      </c>
      <c r="C103" s="30">
        <v>9</v>
      </c>
      <c r="D103" s="30">
        <v>5400</v>
      </c>
      <c r="E103" s="53">
        <v>0</v>
      </c>
      <c r="F103" s="53">
        <v>0</v>
      </c>
      <c r="G103" s="53">
        <v>0</v>
      </c>
      <c r="H103" s="53">
        <v>0</v>
      </c>
      <c r="I103" s="53">
        <v>0.45</v>
      </c>
      <c r="J103" s="53">
        <v>0.52271999999999996</v>
      </c>
      <c r="K103" s="53">
        <v>0.01</v>
      </c>
      <c r="L103" s="103">
        <v>1.728E-2</v>
      </c>
      <c r="M103" s="116">
        <v>0</v>
      </c>
    </row>
    <row r="104" spans="2:13" x14ac:dyDescent="0.3">
      <c r="B104" s="24" t="s">
        <v>455</v>
      </c>
      <c r="C104" s="25">
        <v>1</v>
      </c>
      <c r="D104" s="25">
        <v>0</v>
      </c>
      <c r="E104" s="97">
        <v>0.52</v>
      </c>
      <c r="F104" s="97">
        <v>0.33</v>
      </c>
      <c r="G104" s="97">
        <v>0.1</v>
      </c>
      <c r="H104" s="97">
        <v>4.4999999999999998E-2</v>
      </c>
      <c r="I104" s="97">
        <v>5.0000000000000001E-3</v>
      </c>
      <c r="J104" s="97">
        <v>0</v>
      </c>
      <c r="K104" s="97">
        <v>0</v>
      </c>
      <c r="L104" s="105">
        <v>0</v>
      </c>
      <c r="M104" s="106">
        <v>0</v>
      </c>
    </row>
    <row r="105" spans="2:13" x14ac:dyDescent="0.3">
      <c r="B105" s="2" t="s">
        <v>455</v>
      </c>
      <c r="C105" s="13">
        <v>2</v>
      </c>
      <c r="D105" s="1">
        <v>40</v>
      </c>
      <c r="E105" s="51">
        <v>0.3</v>
      </c>
      <c r="F105" s="51">
        <v>0.4</v>
      </c>
      <c r="G105" s="51">
        <v>0.15</v>
      </c>
      <c r="H105" s="51">
        <v>0.129</v>
      </c>
      <c r="I105" s="51">
        <v>0.02</v>
      </c>
      <c r="J105" s="51">
        <v>1E-3</v>
      </c>
      <c r="K105" s="51">
        <v>0</v>
      </c>
      <c r="L105" s="81">
        <v>0</v>
      </c>
      <c r="M105" s="102">
        <v>0</v>
      </c>
    </row>
    <row r="106" spans="2:13" x14ac:dyDescent="0.3">
      <c r="B106" s="2" t="s">
        <v>455</v>
      </c>
      <c r="C106" s="13">
        <v>3</v>
      </c>
      <c r="D106" s="1">
        <v>140</v>
      </c>
      <c r="E106" s="51">
        <v>0.2</v>
      </c>
      <c r="F106" s="51">
        <v>0.3</v>
      </c>
      <c r="G106" s="51">
        <v>0.25</v>
      </c>
      <c r="H106" s="51">
        <v>0.19</v>
      </c>
      <c r="I106" s="51">
        <v>5.5E-2</v>
      </c>
      <c r="J106" s="51">
        <v>5.0000000000000001E-3</v>
      </c>
      <c r="K106" s="51">
        <v>0</v>
      </c>
      <c r="L106" s="81">
        <v>0</v>
      </c>
      <c r="M106" s="102">
        <v>0</v>
      </c>
    </row>
    <row r="107" spans="2:13" x14ac:dyDescent="0.3">
      <c r="B107" s="2" t="s">
        <v>455</v>
      </c>
      <c r="C107" s="13">
        <v>4</v>
      </c>
      <c r="D107" s="1">
        <v>300</v>
      </c>
      <c r="E107" s="51">
        <v>0.1</v>
      </c>
      <c r="F107" s="51">
        <v>0.25</v>
      </c>
      <c r="G107" s="51">
        <v>0.3</v>
      </c>
      <c r="H107" s="81">
        <v>0.2369</v>
      </c>
      <c r="I107" s="51">
        <v>0.10299999999999999</v>
      </c>
      <c r="J107" s="51">
        <v>0.01</v>
      </c>
      <c r="K107" s="51">
        <v>1E-4</v>
      </c>
      <c r="L107" s="51">
        <v>0</v>
      </c>
      <c r="M107" s="102">
        <v>0</v>
      </c>
    </row>
    <row r="108" spans="2:13" x14ac:dyDescent="0.3">
      <c r="B108" s="2" t="s">
        <v>455</v>
      </c>
      <c r="C108" s="13">
        <v>5</v>
      </c>
      <c r="D108" s="1">
        <v>600</v>
      </c>
      <c r="E108" s="51">
        <v>0</v>
      </c>
      <c r="F108" s="51">
        <v>0.05</v>
      </c>
      <c r="G108" s="51">
        <v>0.1</v>
      </c>
      <c r="H108" s="81">
        <v>0.48</v>
      </c>
      <c r="I108" s="51">
        <v>0.30940000000000001</v>
      </c>
      <c r="J108" s="51">
        <v>0.06</v>
      </c>
      <c r="K108" s="51">
        <v>5.9999999999999995E-4</v>
      </c>
      <c r="L108" s="81">
        <v>0</v>
      </c>
      <c r="M108" s="102">
        <v>0</v>
      </c>
    </row>
    <row r="109" spans="2:13" x14ac:dyDescent="0.3">
      <c r="B109" s="2" t="s">
        <v>455</v>
      </c>
      <c r="C109" s="13">
        <v>6</v>
      </c>
      <c r="D109" s="1">
        <v>1200</v>
      </c>
      <c r="E109" s="51">
        <v>0</v>
      </c>
      <c r="F109" s="51">
        <v>0</v>
      </c>
      <c r="G109" s="51">
        <v>0.05</v>
      </c>
      <c r="H109" s="81">
        <v>0.4</v>
      </c>
      <c r="I109" s="51">
        <v>0.4</v>
      </c>
      <c r="J109" s="51">
        <v>0.14899999999999999</v>
      </c>
      <c r="K109" s="51">
        <v>1E-3</v>
      </c>
      <c r="L109" s="81">
        <v>0</v>
      </c>
      <c r="M109" s="102">
        <v>0</v>
      </c>
    </row>
    <row r="110" spans="2:13" x14ac:dyDescent="0.3">
      <c r="B110" s="2" t="s">
        <v>455</v>
      </c>
      <c r="C110" s="13">
        <v>7</v>
      </c>
      <c r="D110" s="13">
        <v>2400</v>
      </c>
      <c r="E110" s="51">
        <v>0</v>
      </c>
      <c r="F110" s="51">
        <v>0</v>
      </c>
      <c r="G110" s="51">
        <v>0</v>
      </c>
      <c r="H110" s="51">
        <v>0.2465</v>
      </c>
      <c r="I110" s="51">
        <v>0.5</v>
      </c>
      <c r="J110" s="51">
        <v>0.25</v>
      </c>
      <c r="K110" s="51">
        <v>2.5000000000000001E-3</v>
      </c>
      <c r="L110" s="81">
        <v>1E-3</v>
      </c>
      <c r="M110" s="102">
        <v>0</v>
      </c>
    </row>
    <row r="111" spans="2:13" x14ac:dyDescent="0.3">
      <c r="B111" s="2" t="s">
        <v>455</v>
      </c>
      <c r="C111" s="13">
        <v>8</v>
      </c>
      <c r="D111" s="13">
        <v>3600</v>
      </c>
      <c r="E111" s="51">
        <v>0</v>
      </c>
      <c r="F111" s="51">
        <v>0</v>
      </c>
      <c r="G111" s="51">
        <v>0</v>
      </c>
      <c r="H111" s="51">
        <v>0</v>
      </c>
      <c r="I111" s="51">
        <v>0.52249999999999996</v>
      </c>
      <c r="J111" s="51">
        <v>0.46</v>
      </c>
      <c r="K111" s="51">
        <v>7.4999999999999997E-3</v>
      </c>
      <c r="L111" s="81">
        <v>0.01</v>
      </c>
      <c r="M111" s="102">
        <v>0</v>
      </c>
    </row>
    <row r="112" spans="2:13" ht="17.25" thickBot="1" x14ac:dyDescent="0.35">
      <c r="B112" s="6" t="s">
        <v>455</v>
      </c>
      <c r="C112" s="30">
        <v>9</v>
      </c>
      <c r="D112" s="30">
        <v>5400</v>
      </c>
      <c r="E112" s="53">
        <v>0</v>
      </c>
      <c r="F112" s="53">
        <v>0</v>
      </c>
      <c r="G112" s="53">
        <v>0</v>
      </c>
      <c r="H112" s="53">
        <v>0</v>
      </c>
      <c r="I112" s="53">
        <v>0.45</v>
      </c>
      <c r="J112" s="53">
        <v>0.52271999999999996</v>
      </c>
      <c r="K112" s="53">
        <v>0.01</v>
      </c>
      <c r="L112" s="103">
        <v>1.728E-2</v>
      </c>
      <c r="M112" s="116">
        <v>0</v>
      </c>
    </row>
    <row r="113" spans="1:13" x14ac:dyDescent="0.3">
      <c r="B113" s="24" t="s">
        <v>456</v>
      </c>
      <c r="C113" s="25">
        <v>1</v>
      </c>
      <c r="D113" s="25">
        <v>0</v>
      </c>
      <c r="E113" s="97">
        <v>0.52</v>
      </c>
      <c r="F113" s="97">
        <v>0.33</v>
      </c>
      <c r="G113" s="97">
        <v>0.1</v>
      </c>
      <c r="H113" s="97">
        <v>4.4999999999999998E-2</v>
      </c>
      <c r="I113" s="97">
        <v>5.0000000000000001E-3</v>
      </c>
      <c r="J113" s="97">
        <v>0</v>
      </c>
      <c r="K113" s="97">
        <v>0</v>
      </c>
      <c r="L113" s="105">
        <v>0</v>
      </c>
      <c r="M113" s="106">
        <v>0</v>
      </c>
    </row>
    <row r="114" spans="1:13" x14ac:dyDescent="0.3">
      <c r="B114" s="2" t="s">
        <v>456</v>
      </c>
      <c r="C114" s="13">
        <v>2</v>
      </c>
      <c r="D114" s="1">
        <v>40</v>
      </c>
      <c r="E114" s="51">
        <v>0.3</v>
      </c>
      <c r="F114" s="51">
        <v>0.4</v>
      </c>
      <c r="G114" s="51">
        <v>0.15</v>
      </c>
      <c r="H114" s="51">
        <v>0.129</v>
      </c>
      <c r="I114" s="51">
        <v>0.02</v>
      </c>
      <c r="J114" s="51">
        <v>1E-3</v>
      </c>
      <c r="K114" s="51">
        <v>0</v>
      </c>
      <c r="L114" s="81">
        <v>0</v>
      </c>
      <c r="M114" s="102">
        <v>0</v>
      </c>
    </row>
    <row r="115" spans="1:13" x14ac:dyDescent="0.3">
      <c r="B115" s="2" t="s">
        <v>456</v>
      </c>
      <c r="C115" s="13">
        <v>3</v>
      </c>
      <c r="D115" s="1">
        <v>140</v>
      </c>
      <c r="E115" s="51">
        <v>0.2</v>
      </c>
      <c r="F115" s="51">
        <v>0.3</v>
      </c>
      <c r="G115" s="51">
        <v>0.25</v>
      </c>
      <c r="H115" s="51">
        <v>0.19</v>
      </c>
      <c r="I115" s="51">
        <v>5.5E-2</v>
      </c>
      <c r="J115" s="51">
        <v>5.0000000000000001E-3</v>
      </c>
      <c r="K115" s="51">
        <v>0</v>
      </c>
      <c r="L115" s="81">
        <v>0</v>
      </c>
      <c r="M115" s="102">
        <v>0</v>
      </c>
    </row>
    <row r="116" spans="1:13" x14ac:dyDescent="0.3">
      <c r="B116" s="2" t="s">
        <v>456</v>
      </c>
      <c r="C116" s="13">
        <v>4</v>
      </c>
      <c r="D116" s="1">
        <v>300</v>
      </c>
      <c r="E116" s="51">
        <v>0.1</v>
      </c>
      <c r="F116" s="51">
        <v>0.25</v>
      </c>
      <c r="G116" s="51">
        <v>0.3</v>
      </c>
      <c r="H116" s="81">
        <v>0.2369</v>
      </c>
      <c r="I116" s="51">
        <v>0.10299999999999999</v>
      </c>
      <c r="J116" s="51">
        <v>0.01</v>
      </c>
      <c r="K116" s="51">
        <v>1E-4</v>
      </c>
      <c r="L116" s="51">
        <v>0</v>
      </c>
      <c r="M116" s="102">
        <v>0</v>
      </c>
    </row>
    <row r="117" spans="1:13" x14ac:dyDescent="0.3">
      <c r="B117" s="2" t="s">
        <v>456</v>
      </c>
      <c r="C117" s="13">
        <v>5</v>
      </c>
      <c r="D117" s="1">
        <v>600</v>
      </c>
      <c r="E117" s="51">
        <v>0</v>
      </c>
      <c r="F117" s="51">
        <v>0.05</v>
      </c>
      <c r="G117" s="51">
        <v>0.1</v>
      </c>
      <c r="H117" s="81">
        <v>0.48</v>
      </c>
      <c r="I117" s="51">
        <v>0.30940000000000001</v>
      </c>
      <c r="J117" s="51">
        <v>0.06</v>
      </c>
      <c r="K117" s="51">
        <v>5.9999999999999995E-4</v>
      </c>
      <c r="L117" s="81">
        <v>0</v>
      </c>
      <c r="M117" s="102">
        <v>0</v>
      </c>
    </row>
    <row r="118" spans="1:13" x14ac:dyDescent="0.3">
      <c r="B118" s="2" t="s">
        <v>456</v>
      </c>
      <c r="C118" s="13">
        <v>6</v>
      </c>
      <c r="D118" s="1">
        <v>1200</v>
      </c>
      <c r="E118" s="51">
        <v>0</v>
      </c>
      <c r="F118" s="51">
        <v>0</v>
      </c>
      <c r="G118" s="51">
        <v>0.05</v>
      </c>
      <c r="H118" s="81">
        <v>0.4</v>
      </c>
      <c r="I118" s="51">
        <v>0.4</v>
      </c>
      <c r="J118" s="51">
        <v>0.14899999999999999</v>
      </c>
      <c r="K118" s="51">
        <v>1E-3</v>
      </c>
      <c r="L118" s="81">
        <v>0</v>
      </c>
      <c r="M118" s="102">
        <v>0</v>
      </c>
    </row>
    <row r="119" spans="1:13" x14ac:dyDescent="0.3">
      <c r="B119" s="2" t="s">
        <v>456</v>
      </c>
      <c r="C119" s="13">
        <v>7</v>
      </c>
      <c r="D119" s="13">
        <v>2400</v>
      </c>
      <c r="E119" s="51">
        <v>0</v>
      </c>
      <c r="F119" s="51">
        <v>0</v>
      </c>
      <c r="G119" s="51">
        <v>0</v>
      </c>
      <c r="H119" s="51">
        <v>0.2465</v>
      </c>
      <c r="I119" s="51">
        <v>0.5</v>
      </c>
      <c r="J119" s="51">
        <v>0.25</v>
      </c>
      <c r="K119" s="51">
        <v>2.5000000000000001E-3</v>
      </c>
      <c r="L119" s="81">
        <v>1E-3</v>
      </c>
      <c r="M119" s="102">
        <v>0</v>
      </c>
    </row>
    <row r="120" spans="1:13" x14ac:dyDescent="0.3">
      <c r="B120" s="2" t="s">
        <v>456</v>
      </c>
      <c r="C120" s="13">
        <v>8</v>
      </c>
      <c r="D120" s="13">
        <v>3600</v>
      </c>
      <c r="E120" s="51">
        <v>0</v>
      </c>
      <c r="F120" s="51">
        <v>0</v>
      </c>
      <c r="G120" s="51">
        <v>0</v>
      </c>
      <c r="H120" s="51">
        <v>0</v>
      </c>
      <c r="I120" s="51">
        <v>0.52249999999999996</v>
      </c>
      <c r="J120" s="51">
        <v>0.46</v>
      </c>
      <c r="K120" s="51">
        <v>7.4999999999999997E-3</v>
      </c>
      <c r="L120" s="81">
        <v>0.01</v>
      </c>
      <c r="M120" s="102">
        <v>0</v>
      </c>
    </row>
    <row r="121" spans="1:13" ht="17.25" thickBot="1" x14ac:dyDescent="0.35">
      <c r="B121" s="6" t="s">
        <v>456</v>
      </c>
      <c r="C121" s="30">
        <v>9</v>
      </c>
      <c r="D121" s="30">
        <v>5400</v>
      </c>
      <c r="E121" s="53">
        <v>0</v>
      </c>
      <c r="F121" s="53">
        <v>0</v>
      </c>
      <c r="G121" s="53">
        <v>0</v>
      </c>
      <c r="H121" s="53">
        <v>0</v>
      </c>
      <c r="I121" s="53">
        <v>0.45</v>
      </c>
      <c r="J121" s="53">
        <v>0.52271999999999996</v>
      </c>
      <c r="K121" s="53">
        <v>0.01</v>
      </c>
      <c r="L121" s="103">
        <v>1.728E-2</v>
      </c>
      <c r="M121" s="116">
        <v>0</v>
      </c>
    </row>
    <row r="123" spans="1:13" ht="17.25" thickBot="1" x14ac:dyDescent="0.35"/>
    <row r="124" spans="1:13" x14ac:dyDescent="0.3">
      <c r="B124" s="118" t="s">
        <v>116</v>
      </c>
      <c r="C124" s="120"/>
      <c r="D124" s="120"/>
      <c r="E124" s="120"/>
      <c r="F124" s="120"/>
      <c r="G124" s="120"/>
      <c r="H124" s="120"/>
      <c r="I124" s="120"/>
      <c r="J124" s="120"/>
      <c r="K124" s="119"/>
    </row>
    <row r="125" spans="1:13" ht="17.25" thickBot="1" x14ac:dyDescent="0.35">
      <c r="B125" s="58" t="s">
        <v>0</v>
      </c>
      <c r="C125" s="59" t="s">
        <v>12</v>
      </c>
      <c r="D125" s="59" t="s">
        <v>117</v>
      </c>
      <c r="E125" s="59" t="s">
        <v>118</v>
      </c>
      <c r="F125" s="59" t="s">
        <v>146</v>
      </c>
      <c r="G125" s="59" t="s">
        <v>119</v>
      </c>
      <c r="H125" s="60" t="s">
        <v>194</v>
      </c>
      <c r="I125" s="60" t="s">
        <v>195</v>
      </c>
      <c r="J125" s="60" t="s">
        <v>262</v>
      </c>
      <c r="K125" s="61" t="s">
        <v>445</v>
      </c>
    </row>
    <row r="126" spans="1:13" x14ac:dyDescent="0.3">
      <c r="A126">
        <v>1</v>
      </c>
      <c r="B126" s="21" t="str">
        <f t="shared" ref="B126:B157" si="0">CONCATENATE("SpawnPrice_",C126,"_",A126)</f>
        <v>SpawnPrice_Weapon_1</v>
      </c>
      <c r="C126" s="22" t="s">
        <v>18</v>
      </c>
      <c r="D126" s="22" t="s">
        <v>120</v>
      </c>
      <c r="E126" s="22">
        <v>10</v>
      </c>
      <c r="F126" s="22">
        <v>500</v>
      </c>
      <c r="G126" s="22"/>
      <c r="H126" s="22" t="b">
        <v>0</v>
      </c>
      <c r="I126" s="22" t="b">
        <v>0</v>
      </c>
      <c r="J126" s="22"/>
      <c r="K126" s="27"/>
    </row>
    <row r="127" spans="1:13" x14ac:dyDescent="0.3">
      <c r="A127">
        <v>2</v>
      </c>
      <c r="B127" s="2" t="str">
        <f t="shared" si="0"/>
        <v>SpawnPrice_Weapon_2</v>
      </c>
      <c r="C127" s="1" t="s">
        <v>18</v>
      </c>
      <c r="D127" s="1" t="s">
        <v>120</v>
      </c>
      <c r="E127" s="1">
        <v>30</v>
      </c>
      <c r="F127" s="1">
        <v>1350</v>
      </c>
      <c r="G127" s="1"/>
      <c r="H127" s="1" t="b">
        <v>1</v>
      </c>
      <c r="I127" s="1" t="b">
        <v>1</v>
      </c>
      <c r="J127" s="1"/>
      <c r="K127" s="3"/>
    </row>
    <row r="128" spans="1:13" x14ac:dyDescent="0.3">
      <c r="A128">
        <v>3</v>
      </c>
      <c r="B128" s="2" t="str">
        <f t="shared" si="0"/>
        <v>SpawnPrice_Weapon_3</v>
      </c>
      <c r="C128" s="1" t="s">
        <v>18</v>
      </c>
      <c r="D128" s="1" t="s">
        <v>120</v>
      </c>
      <c r="E128" s="1">
        <v>300</v>
      </c>
      <c r="F128" s="1">
        <v>13500</v>
      </c>
      <c r="G128" s="1"/>
      <c r="H128" s="1" t="b">
        <v>0</v>
      </c>
      <c r="I128" s="1" t="b">
        <v>0</v>
      </c>
      <c r="J128" s="1"/>
      <c r="K128" s="3"/>
    </row>
    <row r="129" spans="1:11" x14ac:dyDescent="0.3">
      <c r="A129">
        <v>4</v>
      </c>
      <c r="B129" s="2" t="str">
        <f t="shared" si="0"/>
        <v>SpawnPrice_Weapon_4</v>
      </c>
      <c r="C129" s="1" t="s">
        <v>18</v>
      </c>
      <c r="D129" s="1" t="s">
        <v>120</v>
      </c>
      <c r="E129" s="1">
        <v>3000</v>
      </c>
      <c r="F129" s="1">
        <v>135000</v>
      </c>
      <c r="G129" s="1"/>
      <c r="H129" s="1" t="b">
        <v>0</v>
      </c>
      <c r="I129" s="1" t="b">
        <v>0</v>
      </c>
      <c r="J129" s="1" t="b">
        <v>1</v>
      </c>
      <c r="K129" s="3" t="b">
        <v>1</v>
      </c>
    </row>
    <row r="130" spans="1:11" ht="17.25" thickBot="1" x14ac:dyDescent="0.35">
      <c r="A130">
        <v>5</v>
      </c>
      <c r="B130" s="6" t="str">
        <f t="shared" si="0"/>
        <v>SpawnPrice_Weapon_5</v>
      </c>
      <c r="C130" s="7" t="s">
        <v>18</v>
      </c>
      <c r="D130" s="7" t="s">
        <v>121</v>
      </c>
      <c r="E130" s="7">
        <v>30</v>
      </c>
      <c r="F130" s="7">
        <v>0</v>
      </c>
      <c r="G130" s="7">
        <v>3</v>
      </c>
      <c r="H130" s="7" t="b">
        <v>0</v>
      </c>
      <c r="I130" s="7" t="b">
        <v>0</v>
      </c>
      <c r="J130" s="7"/>
      <c r="K130" s="8"/>
    </row>
    <row r="131" spans="1:11" x14ac:dyDescent="0.3">
      <c r="A131">
        <v>1</v>
      </c>
      <c r="B131" s="24" t="str">
        <f t="shared" si="0"/>
        <v>SpawnPrice_Armor_1</v>
      </c>
      <c r="C131" s="25" t="s">
        <v>23</v>
      </c>
      <c r="D131" s="25" t="s">
        <v>120</v>
      </c>
      <c r="E131" s="25">
        <v>10</v>
      </c>
      <c r="F131" s="25">
        <v>500</v>
      </c>
      <c r="G131" s="25"/>
      <c r="H131" s="25" t="b">
        <v>0</v>
      </c>
      <c r="I131" s="25" t="b">
        <v>0</v>
      </c>
      <c r="J131" s="25"/>
      <c r="K131" s="26"/>
    </row>
    <row r="132" spans="1:11" x14ac:dyDescent="0.3">
      <c r="A132">
        <v>2</v>
      </c>
      <c r="B132" s="2" t="str">
        <f t="shared" si="0"/>
        <v>SpawnPrice_Armor_2</v>
      </c>
      <c r="C132" s="1" t="s">
        <v>23</v>
      </c>
      <c r="D132" s="1" t="s">
        <v>120</v>
      </c>
      <c r="E132" s="1">
        <v>30</v>
      </c>
      <c r="F132" s="1">
        <v>1350</v>
      </c>
      <c r="G132" s="1"/>
      <c r="H132" s="1" t="b">
        <v>1</v>
      </c>
      <c r="I132" s="1" t="b">
        <v>1</v>
      </c>
      <c r="J132" s="1"/>
      <c r="K132" s="3"/>
    </row>
    <row r="133" spans="1:11" x14ac:dyDescent="0.3">
      <c r="A133">
        <v>3</v>
      </c>
      <c r="B133" s="2" t="str">
        <f t="shared" si="0"/>
        <v>SpawnPrice_Armor_3</v>
      </c>
      <c r="C133" s="1" t="s">
        <v>23</v>
      </c>
      <c r="D133" s="1" t="s">
        <v>120</v>
      </c>
      <c r="E133" s="1">
        <v>300</v>
      </c>
      <c r="F133" s="1">
        <v>13500</v>
      </c>
      <c r="G133" s="1"/>
      <c r="H133" s="1" t="b">
        <v>0</v>
      </c>
      <c r="I133" s="1" t="b">
        <v>0</v>
      </c>
      <c r="J133" s="1"/>
      <c r="K133" s="3"/>
    </row>
    <row r="134" spans="1:11" x14ac:dyDescent="0.3">
      <c r="A134">
        <v>4</v>
      </c>
      <c r="B134" s="2" t="str">
        <f t="shared" si="0"/>
        <v>SpawnPrice_Armor_4</v>
      </c>
      <c r="C134" s="1" t="s">
        <v>23</v>
      </c>
      <c r="D134" s="1" t="s">
        <v>120</v>
      </c>
      <c r="E134" s="1">
        <v>3000</v>
      </c>
      <c r="F134" s="1">
        <v>135000</v>
      </c>
      <c r="G134" s="1"/>
      <c r="H134" s="1" t="b">
        <v>0</v>
      </c>
      <c r="I134" s="1" t="b">
        <v>0</v>
      </c>
      <c r="J134" s="1" t="b">
        <v>1</v>
      </c>
      <c r="K134" s="3" t="b">
        <v>1</v>
      </c>
    </row>
    <row r="135" spans="1:11" ht="17.25" thickBot="1" x14ac:dyDescent="0.35">
      <c r="A135">
        <v>5</v>
      </c>
      <c r="B135" s="6" t="str">
        <f t="shared" si="0"/>
        <v>SpawnPrice_Armor_5</v>
      </c>
      <c r="C135" s="7" t="s">
        <v>23</v>
      </c>
      <c r="D135" s="7" t="s">
        <v>121</v>
      </c>
      <c r="E135" s="7">
        <v>30</v>
      </c>
      <c r="F135" s="7">
        <v>0</v>
      </c>
      <c r="G135" s="7">
        <v>3</v>
      </c>
      <c r="H135" s="7" t="b">
        <v>0</v>
      </c>
      <c r="I135" s="7" t="b">
        <v>0</v>
      </c>
      <c r="J135" s="7"/>
      <c r="K135" s="8"/>
    </row>
    <row r="136" spans="1:11" x14ac:dyDescent="0.3">
      <c r="A136">
        <v>1</v>
      </c>
      <c r="B136" s="24" t="str">
        <f t="shared" si="0"/>
        <v>SpawnPrice_Gloves_1</v>
      </c>
      <c r="C136" s="25" t="s">
        <v>26</v>
      </c>
      <c r="D136" s="25" t="s">
        <v>120</v>
      </c>
      <c r="E136" s="25">
        <v>10</v>
      </c>
      <c r="F136" s="25">
        <v>500</v>
      </c>
      <c r="G136" s="25"/>
      <c r="H136" s="25" t="b">
        <v>0</v>
      </c>
      <c r="I136" s="25" t="b">
        <v>0</v>
      </c>
      <c r="J136" s="25"/>
      <c r="K136" s="26"/>
    </row>
    <row r="137" spans="1:11" x14ac:dyDescent="0.3">
      <c r="A137">
        <v>2</v>
      </c>
      <c r="B137" s="2" t="str">
        <f t="shared" si="0"/>
        <v>SpawnPrice_Gloves_2</v>
      </c>
      <c r="C137" s="1" t="s">
        <v>26</v>
      </c>
      <c r="D137" s="1" t="s">
        <v>120</v>
      </c>
      <c r="E137" s="1">
        <v>30</v>
      </c>
      <c r="F137" s="1">
        <v>1350</v>
      </c>
      <c r="G137" s="1"/>
      <c r="H137" s="1" t="b">
        <v>1</v>
      </c>
      <c r="I137" s="1" t="b">
        <v>1</v>
      </c>
      <c r="J137" s="1"/>
      <c r="K137" s="3"/>
    </row>
    <row r="138" spans="1:11" x14ac:dyDescent="0.3">
      <c r="A138">
        <v>3</v>
      </c>
      <c r="B138" s="2" t="str">
        <f t="shared" si="0"/>
        <v>SpawnPrice_Gloves_3</v>
      </c>
      <c r="C138" s="1" t="s">
        <v>26</v>
      </c>
      <c r="D138" s="1" t="s">
        <v>120</v>
      </c>
      <c r="E138" s="1">
        <v>300</v>
      </c>
      <c r="F138" s="1">
        <v>13500</v>
      </c>
      <c r="G138" s="1"/>
      <c r="H138" s="1" t="b">
        <v>0</v>
      </c>
      <c r="I138" s="1" t="b">
        <v>0</v>
      </c>
      <c r="J138" s="1"/>
      <c r="K138" s="3"/>
    </row>
    <row r="139" spans="1:11" x14ac:dyDescent="0.3">
      <c r="A139">
        <v>4</v>
      </c>
      <c r="B139" s="2" t="str">
        <f t="shared" si="0"/>
        <v>SpawnPrice_Gloves_4</v>
      </c>
      <c r="C139" s="1" t="s">
        <v>26</v>
      </c>
      <c r="D139" s="1" t="s">
        <v>120</v>
      </c>
      <c r="E139" s="1">
        <v>3000</v>
      </c>
      <c r="F139" s="1">
        <v>135000</v>
      </c>
      <c r="G139" s="1"/>
      <c r="H139" s="1" t="b">
        <v>0</v>
      </c>
      <c r="I139" s="1" t="b">
        <v>0</v>
      </c>
      <c r="J139" s="1" t="b">
        <v>1</v>
      </c>
      <c r="K139" s="3" t="b">
        <v>1</v>
      </c>
    </row>
    <row r="140" spans="1:11" ht="17.25" thickBot="1" x14ac:dyDescent="0.35">
      <c r="A140">
        <v>5</v>
      </c>
      <c r="B140" s="6" t="str">
        <f t="shared" si="0"/>
        <v>SpawnPrice_Gloves_5</v>
      </c>
      <c r="C140" s="7" t="s">
        <v>26</v>
      </c>
      <c r="D140" s="7" t="s">
        <v>121</v>
      </c>
      <c r="E140" s="7">
        <v>30</v>
      </c>
      <c r="F140" s="7">
        <v>0</v>
      </c>
      <c r="G140" s="7">
        <v>3</v>
      </c>
      <c r="H140" s="7" t="b">
        <v>0</v>
      </c>
      <c r="I140" s="7" t="b">
        <v>0</v>
      </c>
      <c r="J140" s="7"/>
      <c r="K140" s="8"/>
    </row>
    <row r="141" spans="1:11" x14ac:dyDescent="0.3">
      <c r="A141">
        <v>1</v>
      </c>
      <c r="B141" s="24" t="str">
        <f t="shared" si="0"/>
        <v>SpawnPrice_Shoes_1</v>
      </c>
      <c r="C141" s="25" t="s">
        <v>30</v>
      </c>
      <c r="D141" s="25" t="s">
        <v>120</v>
      </c>
      <c r="E141" s="25">
        <v>10</v>
      </c>
      <c r="F141" s="25">
        <v>500</v>
      </c>
      <c r="G141" s="25"/>
      <c r="H141" s="25" t="b">
        <v>0</v>
      </c>
      <c r="I141" s="25" t="b">
        <v>0</v>
      </c>
      <c r="J141" s="25"/>
      <c r="K141" s="26"/>
    </row>
    <row r="142" spans="1:11" x14ac:dyDescent="0.3">
      <c r="A142">
        <v>2</v>
      </c>
      <c r="B142" s="2" t="str">
        <f t="shared" si="0"/>
        <v>SpawnPrice_Shoes_2</v>
      </c>
      <c r="C142" s="1" t="s">
        <v>30</v>
      </c>
      <c r="D142" s="1" t="s">
        <v>120</v>
      </c>
      <c r="E142" s="1">
        <v>30</v>
      </c>
      <c r="F142" s="1">
        <v>1350</v>
      </c>
      <c r="G142" s="1"/>
      <c r="H142" s="1" t="b">
        <v>1</v>
      </c>
      <c r="I142" s="1" t="b">
        <v>1</v>
      </c>
      <c r="J142" s="1"/>
      <c r="K142" s="3"/>
    </row>
    <row r="143" spans="1:11" x14ac:dyDescent="0.3">
      <c r="A143">
        <v>3</v>
      </c>
      <c r="B143" s="2" t="str">
        <f t="shared" si="0"/>
        <v>SpawnPrice_Shoes_3</v>
      </c>
      <c r="C143" s="1" t="s">
        <v>30</v>
      </c>
      <c r="D143" s="1" t="s">
        <v>120</v>
      </c>
      <c r="E143" s="1">
        <v>300</v>
      </c>
      <c r="F143" s="1">
        <v>13500</v>
      </c>
      <c r="G143" s="1"/>
      <c r="H143" s="1" t="b">
        <v>0</v>
      </c>
      <c r="I143" s="1" t="b">
        <v>0</v>
      </c>
      <c r="J143" s="1"/>
      <c r="K143" s="3"/>
    </row>
    <row r="144" spans="1:11" x14ac:dyDescent="0.3">
      <c r="A144">
        <v>4</v>
      </c>
      <c r="B144" s="2" t="str">
        <f t="shared" si="0"/>
        <v>SpawnPrice_Shoes_4</v>
      </c>
      <c r="C144" s="1" t="s">
        <v>30</v>
      </c>
      <c r="D144" s="1" t="s">
        <v>120</v>
      </c>
      <c r="E144" s="1">
        <v>3000</v>
      </c>
      <c r="F144" s="1">
        <v>135000</v>
      </c>
      <c r="G144" s="1"/>
      <c r="H144" s="1" t="b">
        <v>0</v>
      </c>
      <c r="I144" s="1" t="b">
        <v>0</v>
      </c>
      <c r="J144" s="1" t="b">
        <v>1</v>
      </c>
      <c r="K144" s="3" t="b">
        <v>1</v>
      </c>
    </row>
    <row r="145" spans="1:11" ht="17.25" thickBot="1" x14ac:dyDescent="0.35">
      <c r="A145">
        <v>5</v>
      </c>
      <c r="B145" s="6" t="str">
        <f t="shared" si="0"/>
        <v>SpawnPrice_Shoes_5</v>
      </c>
      <c r="C145" s="7" t="s">
        <v>30</v>
      </c>
      <c r="D145" s="7" t="s">
        <v>121</v>
      </c>
      <c r="E145" s="7">
        <v>30</v>
      </c>
      <c r="F145" s="7">
        <v>0</v>
      </c>
      <c r="G145" s="7">
        <v>3</v>
      </c>
      <c r="H145" s="7" t="b">
        <v>0</v>
      </c>
      <c r="I145" s="7" t="b">
        <v>0</v>
      </c>
      <c r="J145" s="7"/>
      <c r="K145" s="8"/>
    </row>
    <row r="146" spans="1:11" x14ac:dyDescent="0.3">
      <c r="A146">
        <v>1</v>
      </c>
      <c r="B146" s="24" t="str">
        <f t="shared" si="0"/>
        <v>SpawnPrice_Skill_1</v>
      </c>
      <c r="C146" s="25" t="s">
        <v>33</v>
      </c>
      <c r="D146" s="25" t="s">
        <v>120</v>
      </c>
      <c r="E146" s="25">
        <v>1</v>
      </c>
      <c r="F146" s="25">
        <v>150</v>
      </c>
      <c r="G146" s="25"/>
      <c r="H146" s="25" t="b">
        <v>0</v>
      </c>
      <c r="I146" s="25" t="b">
        <v>0</v>
      </c>
      <c r="J146" s="25"/>
      <c r="K146" s="26"/>
    </row>
    <row r="147" spans="1:11" x14ac:dyDescent="0.3">
      <c r="A147">
        <v>2</v>
      </c>
      <c r="B147" s="2" t="str">
        <f t="shared" si="0"/>
        <v>SpawnPrice_Skill_2</v>
      </c>
      <c r="C147" s="1" t="s">
        <v>33</v>
      </c>
      <c r="D147" s="1" t="s">
        <v>120</v>
      </c>
      <c r="E147" s="1">
        <v>10</v>
      </c>
      <c r="F147" s="1">
        <v>1500</v>
      </c>
      <c r="G147" s="1"/>
      <c r="H147" s="1" t="b">
        <v>1</v>
      </c>
      <c r="I147" s="1" t="b">
        <v>1</v>
      </c>
      <c r="J147" s="1"/>
      <c r="K147" s="3"/>
    </row>
    <row r="148" spans="1:11" x14ac:dyDescent="0.3">
      <c r="A148">
        <v>3</v>
      </c>
      <c r="B148" s="2" t="str">
        <f t="shared" si="0"/>
        <v>SpawnPrice_Skill_3</v>
      </c>
      <c r="C148" s="1" t="s">
        <v>33</v>
      </c>
      <c r="D148" s="1" t="s">
        <v>120</v>
      </c>
      <c r="E148" s="1">
        <v>30</v>
      </c>
      <c r="F148" s="1">
        <v>4050</v>
      </c>
      <c r="G148" s="1"/>
      <c r="H148" s="1" t="b">
        <v>0</v>
      </c>
      <c r="I148" s="1" t="b">
        <v>0</v>
      </c>
      <c r="J148" s="1"/>
      <c r="K148" s="3"/>
    </row>
    <row r="149" spans="1:11" x14ac:dyDescent="0.3">
      <c r="A149">
        <v>4</v>
      </c>
      <c r="B149" s="2" t="str">
        <f t="shared" si="0"/>
        <v>SpawnPrice_Skill_4</v>
      </c>
      <c r="C149" s="1" t="s">
        <v>33</v>
      </c>
      <c r="D149" s="1" t="s">
        <v>120</v>
      </c>
      <c r="E149" s="1">
        <v>300</v>
      </c>
      <c r="F149" s="1">
        <v>40500</v>
      </c>
      <c r="G149" s="1"/>
      <c r="H149" s="1" t="b">
        <v>0</v>
      </c>
      <c r="I149" s="1" t="b">
        <v>0</v>
      </c>
      <c r="J149" s="1" t="b">
        <v>1</v>
      </c>
      <c r="K149" s="3" t="b">
        <v>1</v>
      </c>
    </row>
    <row r="150" spans="1:11" ht="17.25" thickBot="1" x14ac:dyDescent="0.35">
      <c r="A150">
        <v>5</v>
      </c>
      <c r="B150" s="6" t="str">
        <f t="shared" si="0"/>
        <v>SpawnPrice_Skill_5</v>
      </c>
      <c r="C150" s="7" t="s">
        <v>33</v>
      </c>
      <c r="D150" s="7" t="s">
        <v>121</v>
      </c>
      <c r="E150" s="7">
        <v>10</v>
      </c>
      <c r="F150" s="7">
        <v>0</v>
      </c>
      <c r="G150" s="7">
        <v>3</v>
      </c>
      <c r="H150" s="7" t="b">
        <v>0</v>
      </c>
      <c r="I150" s="7" t="b">
        <v>0</v>
      </c>
      <c r="J150" s="7"/>
      <c r="K150" s="8"/>
    </row>
    <row r="151" spans="1:11" x14ac:dyDescent="0.3">
      <c r="A151">
        <v>1</v>
      </c>
      <c r="B151" s="24" t="str">
        <f t="shared" si="0"/>
        <v>SpawnPrice_Artifact_1</v>
      </c>
      <c r="C151" s="25" t="s">
        <v>36</v>
      </c>
      <c r="D151" s="25" t="s">
        <v>120</v>
      </c>
      <c r="E151" s="25">
        <v>1</v>
      </c>
      <c r="F151" s="25">
        <v>500</v>
      </c>
      <c r="G151" s="25"/>
      <c r="H151" s="25" t="b">
        <v>0</v>
      </c>
      <c r="I151" s="25" t="b">
        <v>0</v>
      </c>
      <c r="J151" s="25"/>
      <c r="K151" s="26"/>
    </row>
    <row r="152" spans="1:11" x14ac:dyDescent="0.3">
      <c r="A152">
        <v>2</v>
      </c>
      <c r="B152" s="2" t="str">
        <f t="shared" si="0"/>
        <v>SpawnPrice_Artifact_2</v>
      </c>
      <c r="C152" s="1" t="s">
        <v>36</v>
      </c>
      <c r="D152" s="1" t="s">
        <v>120</v>
      </c>
      <c r="E152" s="1">
        <v>3</v>
      </c>
      <c r="F152" s="1">
        <v>1350</v>
      </c>
      <c r="G152" s="1"/>
      <c r="H152" s="1" t="b">
        <v>1</v>
      </c>
      <c r="I152" s="1" t="b">
        <v>1</v>
      </c>
      <c r="J152" s="1"/>
      <c r="K152" s="3"/>
    </row>
    <row r="153" spans="1:11" x14ac:dyDescent="0.3">
      <c r="A153">
        <v>3</v>
      </c>
      <c r="B153" s="2" t="str">
        <f t="shared" si="0"/>
        <v>SpawnPrice_Artifact_3</v>
      </c>
      <c r="C153" s="1" t="s">
        <v>36</v>
      </c>
      <c r="D153" s="1" t="s">
        <v>120</v>
      </c>
      <c r="E153" s="1">
        <v>30</v>
      </c>
      <c r="F153" s="1">
        <v>13500</v>
      </c>
      <c r="G153" s="1"/>
      <c r="H153" s="1" t="b">
        <v>0</v>
      </c>
      <c r="I153" s="1" t="b">
        <v>0</v>
      </c>
      <c r="J153" s="1"/>
      <c r="K153" s="3"/>
    </row>
    <row r="154" spans="1:11" x14ac:dyDescent="0.3">
      <c r="A154">
        <v>4</v>
      </c>
      <c r="B154" s="2" t="str">
        <f t="shared" si="0"/>
        <v>SpawnPrice_Artifact_4</v>
      </c>
      <c r="C154" s="1" t="s">
        <v>36</v>
      </c>
      <c r="D154" s="1" t="s">
        <v>120</v>
      </c>
      <c r="E154" s="1">
        <v>300</v>
      </c>
      <c r="F154" s="1">
        <v>135000</v>
      </c>
      <c r="G154" s="1"/>
      <c r="H154" s="1" t="b">
        <v>0</v>
      </c>
      <c r="I154" s="1" t="b">
        <v>0</v>
      </c>
      <c r="J154" s="1" t="b">
        <v>1</v>
      </c>
      <c r="K154" s="3" t="b">
        <v>1</v>
      </c>
    </row>
    <row r="155" spans="1:11" x14ac:dyDescent="0.3">
      <c r="A155">
        <v>5</v>
      </c>
      <c r="B155" s="2" t="str">
        <f t="shared" si="0"/>
        <v>SpawnPrice_Artifact_5</v>
      </c>
      <c r="C155" s="1" t="s">
        <v>36</v>
      </c>
      <c r="D155" s="1" t="s">
        <v>121</v>
      </c>
      <c r="E155" s="1">
        <v>3</v>
      </c>
      <c r="F155" s="1">
        <v>0</v>
      </c>
      <c r="G155" s="1">
        <v>3</v>
      </c>
      <c r="H155" s="1" t="b">
        <v>0</v>
      </c>
      <c r="I155" s="1" t="b">
        <v>0</v>
      </c>
      <c r="J155" s="1"/>
      <c r="K155" s="3"/>
    </row>
    <row r="156" spans="1:11" x14ac:dyDescent="0.3">
      <c r="A156">
        <v>1</v>
      </c>
      <c r="B156" s="2" t="str">
        <f t="shared" si="0"/>
        <v>SpawnPrice_AncientArtifact_1</v>
      </c>
      <c r="C156" s="1" t="s">
        <v>381</v>
      </c>
      <c r="D156" s="1" t="s">
        <v>382</v>
      </c>
      <c r="E156" s="1">
        <v>1</v>
      </c>
      <c r="F156" s="1">
        <v>2000</v>
      </c>
      <c r="G156" s="1"/>
      <c r="H156" s="1" t="b">
        <v>1</v>
      </c>
      <c r="I156" s="1" t="b">
        <v>0</v>
      </c>
      <c r="J156" s="1"/>
      <c r="K156" s="3"/>
    </row>
    <row r="157" spans="1:11" x14ac:dyDescent="0.3">
      <c r="A157">
        <v>2</v>
      </c>
      <c r="B157" s="2" t="str">
        <f t="shared" si="0"/>
        <v>SpawnPrice_AncientArtifact_2</v>
      </c>
      <c r="C157" s="1" t="s">
        <v>381</v>
      </c>
      <c r="D157" s="1" t="s">
        <v>382</v>
      </c>
      <c r="E157" s="1">
        <v>10</v>
      </c>
      <c r="F157" s="1">
        <v>20000</v>
      </c>
      <c r="G157" s="1"/>
      <c r="H157" s="1" t="b">
        <v>0</v>
      </c>
      <c r="I157" s="1" t="b">
        <v>1</v>
      </c>
      <c r="J157" s="1"/>
      <c r="K157" s="3"/>
    </row>
    <row r="158" spans="1:11" x14ac:dyDescent="0.3">
      <c r="A158">
        <v>3</v>
      </c>
      <c r="B158" s="2" t="str">
        <f t="shared" ref="B158:B174" si="1">CONCATENATE("SpawnPrice_",C158,"_",A158)</f>
        <v>SpawnPrice_AncientArtifact_3</v>
      </c>
      <c r="C158" s="1" t="s">
        <v>381</v>
      </c>
      <c r="D158" s="1" t="s">
        <v>382</v>
      </c>
      <c r="E158" s="1">
        <v>30</v>
      </c>
      <c r="F158" s="1">
        <v>60000</v>
      </c>
      <c r="G158" s="1"/>
      <c r="H158" s="1" t="b">
        <v>0</v>
      </c>
      <c r="I158" s="1" t="b">
        <v>0</v>
      </c>
      <c r="J158" s="1"/>
      <c r="K158" s="3"/>
    </row>
    <row r="159" spans="1:11" ht="17.25" thickBot="1" x14ac:dyDescent="0.35">
      <c r="A159">
        <v>4</v>
      </c>
      <c r="B159" s="6" t="str">
        <f t="shared" si="1"/>
        <v>SpawnPrice_AncientArtifact_4</v>
      </c>
      <c r="C159" s="30" t="s">
        <v>381</v>
      </c>
      <c r="D159" s="30" t="s">
        <v>382</v>
      </c>
      <c r="E159" s="30">
        <v>300</v>
      </c>
      <c r="F159" s="30">
        <v>600000</v>
      </c>
      <c r="G159" s="7"/>
      <c r="H159" s="30" t="b">
        <v>0</v>
      </c>
      <c r="I159" s="30" t="b">
        <v>0</v>
      </c>
      <c r="J159" s="7" t="b">
        <v>1</v>
      </c>
      <c r="K159" s="8" t="b">
        <v>1</v>
      </c>
    </row>
    <row r="160" spans="1:11" x14ac:dyDescent="0.3">
      <c r="A160">
        <v>1</v>
      </c>
      <c r="B160" s="24" t="str">
        <f t="shared" si="1"/>
        <v>SpawnPrice_Necklace_1</v>
      </c>
      <c r="C160" s="57" t="s">
        <v>450</v>
      </c>
      <c r="D160" s="25" t="s">
        <v>120</v>
      </c>
      <c r="E160" s="25">
        <v>1</v>
      </c>
      <c r="F160" s="25">
        <v>500</v>
      </c>
      <c r="G160" s="25"/>
      <c r="H160" s="25" t="b">
        <v>0</v>
      </c>
      <c r="I160" s="25" t="b">
        <v>0</v>
      </c>
      <c r="J160" s="25"/>
      <c r="K160" s="26"/>
    </row>
    <row r="161" spans="1:11" x14ac:dyDescent="0.3">
      <c r="A161">
        <v>2</v>
      </c>
      <c r="B161" s="2" t="str">
        <f t="shared" si="1"/>
        <v>SpawnPrice_Necklace_2</v>
      </c>
      <c r="C161" s="13" t="s">
        <v>450</v>
      </c>
      <c r="D161" s="1" t="s">
        <v>120</v>
      </c>
      <c r="E161" s="1">
        <v>3</v>
      </c>
      <c r="F161" s="1">
        <v>1350</v>
      </c>
      <c r="G161" s="1"/>
      <c r="H161" s="1" t="b">
        <v>1</v>
      </c>
      <c r="I161" s="1" t="b">
        <v>1</v>
      </c>
      <c r="J161" s="1"/>
      <c r="K161" s="3"/>
    </row>
    <row r="162" spans="1:11" x14ac:dyDescent="0.3">
      <c r="A162">
        <v>3</v>
      </c>
      <c r="B162" s="2" t="str">
        <f t="shared" si="1"/>
        <v>SpawnPrice_Necklace_3</v>
      </c>
      <c r="C162" s="13" t="s">
        <v>450</v>
      </c>
      <c r="D162" s="1" t="s">
        <v>120</v>
      </c>
      <c r="E162" s="1">
        <v>30</v>
      </c>
      <c r="F162" s="1">
        <v>13500</v>
      </c>
      <c r="G162" s="1"/>
      <c r="H162" s="1" t="b">
        <v>0</v>
      </c>
      <c r="I162" s="1" t="b">
        <v>0</v>
      </c>
      <c r="J162" s="1"/>
      <c r="K162" s="3"/>
    </row>
    <row r="163" spans="1:11" x14ac:dyDescent="0.3">
      <c r="A163">
        <v>4</v>
      </c>
      <c r="B163" s="2" t="str">
        <f t="shared" si="1"/>
        <v>SpawnPrice_Necklace_4</v>
      </c>
      <c r="C163" s="13" t="s">
        <v>450</v>
      </c>
      <c r="D163" s="1" t="s">
        <v>120</v>
      </c>
      <c r="E163" s="1">
        <v>300</v>
      </c>
      <c r="F163" s="1">
        <v>135000</v>
      </c>
      <c r="G163" s="1"/>
      <c r="H163" s="1" t="b">
        <v>0</v>
      </c>
      <c r="I163" s="1" t="b">
        <v>0</v>
      </c>
      <c r="J163" s="1" t="b">
        <v>1</v>
      </c>
      <c r="K163" s="3" t="b">
        <v>1</v>
      </c>
    </row>
    <row r="164" spans="1:11" ht="17.25" thickBot="1" x14ac:dyDescent="0.35">
      <c r="A164">
        <v>5</v>
      </c>
      <c r="B164" s="6" t="str">
        <f t="shared" si="1"/>
        <v>SpawnPrice_Necklace_5</v>
      </c>
      <c r="C164" s="30" t="s">
        <v>450</v>
      </c>
      <c r="D164" s="7" t="s">
        <v>121</v>
      </c>
      <c r="E164" s="7">
        <v>3</v>
      </c>
      <c r="F164" s="7">
        <v>0</v>
      </c>
      <c r="G164" s="7">
        <v>3</v>
      </c>
      <c r="H164" s="7" t="b">
        <v>0</v>
      </c>
      <c r="I164" s="7" t="b">
        <v>0</v>
      </c>
      <c r="J164" s="7"/>
      <c r="K164" s="8"/>
    </row>
    <row r="165" spans="1:11" x14ac:dyDescent="0.3">
      <c r="A165">
        <v>1</v>
      </c>
      <c r="B165" s="24" t="str">
        <f t="shared" si="1"/>
        <v>SpawnPrice_Earring_1</v>
      </c>
      <c r="C165" s="57" t="s">
        <v>451</v>
      </c>
      <c r="D165" s="25" t="s">
        <v>120</v>
      </c>
      <c r="E165" s="25">
        <v>1</v>
      </c>
      <c r="F165" s="25">
        <v>500</v>
      </c>
      <c r="G165" s="25"/>
      <c r="H165" s="25" t="b">
        <v>0</v>
      </c>
      <c r="I165" s="25" t="b">
        <v>0</v>
      </c>
      <c r="J165" s="25"/>
      <c r="K165" s="26"/>
    </row>
    <row r="166" spans="1:11" x14ac:dyDescent="0.3">
      <c r="A166">
        <v>2</v>
      </c>
      <c r="B166" s="2" t="str">
        <f t="shared" si="1"/>
        <v>SpawnPrice_Earring_2</v>
      </c>
      <c r="C166" s="13" t="s">
        <v>451</v>
      </c>
      <c r="D166" s="1" t="s">
        <v>120</v>
      </c>
      <c r="E166" s="1">
        <v>3</v>
      </c>
      <c r="F166" s="1">
        <v>1350</v>
      </c>
      <c r="G166" s="1"/>
      <c r="H166" s="1" t="b">
        <v>1</v>
      </c>
      <c r="I166" s="1" t="b">
        <v>1</v>
      </c>
      <c r="J166" s="1"/>
      <c r="K166" s="3"/>
    </row>
    <row r="167" spans="1:11" x14ac:dyDescent="0.3">
      <c r="A167">
        <v>3</v>
      </c>
      <c r="B167" s="2" t="str">
        <f t="shared" si="1"/>
        <v>SpawnPrice_Earring_3</v>
      </c>
      <c r="C167" s="13" t="s">
        <v>451</v>
      </c>
      <c r="D167" s="1" t="s">
        <v>120</v>
      </c>
      <c r="E167" s="1">
        <v>30</v>
      </c>
      <c r="F167" s="1">
        <v>13500</v>
      </c>
      <c r="G167" s="1"/>
      <c r="H167" s="1" t="b">
        <v>0</v>
      </c>
      <c r="I167" s="1" t="b">
        <v>0</v>
      </c>
      <c r="J167" s="1"/>
      <c r="K167" s="3"/>
    </row>
    <row r="168" spans="1:11" x14ac:dyDescent="0.3">
      <c r="A168">
        <v>4</v>
      </c>
      <c r="B168" s="2" t="str">
        <f t="shared" si="1"/>
        <v>SpawnPrice_Earring_4</v>
      </c>
      <c r="C168" s="13" t="s">
        <v>451</v>
      </c>
      <c r="D168" s="1" t="s">
        <v>120</v>
      </c>
      <c r="E168" s="1">
        <v>300</v>
      </c>
      <c r="F168" s="1">
        <v>135000</v>
      </c>
      <c r="G168" s="1"/>
      <c r="H168" s="1" t="b">
        <v>0</v>
      </c>
      <c r="I168" s="1" t="b">
        <v>0</v>
      </c>
      <c r="J168" s="1" t="b">
        <v>1</v>
      </c>
      <c r="K168" s="3" t="b">
        <v>1</v>
      </c>
    </row>
    <row r="169" spans="1:11" ht="17.25" thickBot="1" x14ac:dyDescent="0.35">
      <c r="A169">
        <v>5</v>
      </c>
      <c r="B169" s="6" t="str">
        <f t="shared" si="1"/>
        <v>SpawnPrice_Earring_5</v>
      </c>
      <c r="C169" s="30" t="s">
        <v>451</v>
      </c>
      <c r="D169" s="7" t="s">
        <v>121</v>
      </c>
      <c r="E169" s="7">
        <v>3</v>
      </c>
      <c r="F169" s="7">
        <v>0</v>
      </c>
      <c r="G169" s="7">
        <v>3</v>
      </c>
      <c r="H169" s="7" t="b">
        <v>0</v>
      </c>
      <c r="I169" s="7" t="b">
        <v>0</v>
      </c>
      <c r="J169" s="7"/>
      <c r="K169" s="8"/>
    </row>
    <row r="170" spans="1:11" x14ac:dyDescent="0.3">
      <c r="A170">
        <v>1</v>
      </c>
      <c r="B170" s="24" t="str">
        <f t="shared" si="1"/>
        <v>SpawnPrice_Ring_1</v>
      </c>
      <c r="C170" s="57" t="s">
        <v>452</v>
      </c>
      <c r="D170" s="25" t="s">
        <v>120</v>
      </c>
      <c r="E170" s="25">
        <v>1</v>
      </c>
      <c r="F170" s="25">
        <v>500</v>
      </c>
      <c r="G170" s="25"/>
      <c r="H170" s="25" t="b">
        <v>0</v>
      </c>
      <c r="I170" s="25" t="b">
        <v>0</v>
      </c>
      <c r="J170" s="25"/>
      <c r="K170" s="26"/>
    </row>
    <row r="171" spans="1:11" x14ac:dyDescent="0.3">
      <c r="A171">
        <v>2</v>
      </c>
      <c r="B171" s="2" t="str">
        <f t="shared" si="1"/>
        <v>SpawnPrice_Ring_2</v>
      </c>
      <c r="C171" s="13" t="s">
        <v>452</v>
      </c>
      <c r="D171" s="1" t="s">
        <v>120</v>
      </c>
      <c r="E171" s="1">
        <v>3</v>
      </c>
      <c r="F171" s="1">
        <v>1350</v>
      </c>
      <c r="G171" s="1"/>
      <c r="H171" s="1" t="b">
        <v>1</v>
      </c>
      <c r="I171" s="1" t="b">
        <v>1</v>
      </c>
      <c r="J171" s="1"/>
      <c r="K171" s="3"/>
    </row>
    <row r="172" spans="1:11" x14ac:dyDescent="0.3">
      <c r="A172">
        <v>3</v>
      </c>
      <c r="B172" s="2" t="str">
        <f t="shared" si="1"/>
        <v>SpawnPrice_Ring_3</v>
      </c>
      <c r="C172" s="13" t="s">
        <v>452</v>
      </c>
      <c r="D172" s="1" t="s">
        <v>120</v>
      </c>
      <c r="E172" s="1">
        <v>30</v>
      </c>
      <c r="F172" s="1">
        <v>13500</v>
      </c>
      <c r="G172" s="1"/>
      <c r="H172" s="1" t="b">
        <v>0</v>
      </c>
      <c r="I172" s="1" t="b">
        <v>0</v>
      </c>
      <c r="J172" s="1"/>
      <c r="K172" s="3"/>
    </row>
    <row r="173" spans="1:11" x14ac:dyDescent="0.3">
      <c r="A173">
        <v>4</v>
      </c>
      <c r="B173" s="2" t="str">
        <f t="shared" si="1"/>
        <v>SpawnPrice_Ring_4</v>
      </c>
      <c r="C173" s="13" t="s">
        <v>452</v>
      </c>
      <c r="D173" s="1" t="s">
        <v>120</v>
      </c>
      <c r="E173" s="1">
        <v>300</v>
      </c>
      <c r="F173" s="1">
        <v>135000</v>
      </c>
      <c r="G173" s="1"/>
      <c r="H173" s="1" t="b">
        <v>0</v>
      </c>
      <c r="I173" s="1" t="b">
        <v>0</v>
      </c>
      <c r="J173" s="1" t="b">
        <v>1</v>
      </c>
      <c r="K173" s="3" t="b">
        <v>1</v>
      </c>
    </row>
    <row r="174" spans="1:11" ht="17.25" thickBot="1" x14ac:dyDescent="0.35">
      <c r="A174">
        <v>5</v>
      </c>
      <c r="B174" s="6" t="str">
        <f t="shared" si="1"/>
        <v>SpawnPrice_Ring_5</v>
      </c>
      <c r="C174" s="30" t="s">
        <v>452</v>
      </c>
      <c r="D174" s="7" t="s">
        <v>121</v>
      </c>
      <c r="E174" s="7">
        <v>3</v>
      </c>
      <c r="F174" s="7">
        <v>0</v>
      </c>
      <c r="G174" s="7">
        <v>3</v>
      </c>
      <c r="H174" s="7" t="b">
        <v>0</v>
      </c>
      <c r="I174" s="7" t="b">
        <v>0</v>
      </c>
      <c r="J174" s="7"/>
      <c r="K174" s="8"/>
    </row>
    <row r="175" spans="1:11" ht="17.25" thickBot="1" x14ac:dyDescent="0.35"/>
    <row r="176" spans="1:11" x14ac:dyDescent="0.3">
      <c r="B176" s="118" t="s">
        <v>142</v>
      </c>
      <c r="C176" s="120"/>
      <c r="D176" s="120"/>
      <c r="E176" s="120"/>
      <c r="F176" s="119"/>
    </row>
    <row r="177" spans="2:6" ht="17.25" thickBot="1" x14ac:dyDescent="0.35">
      <c r="B177" s="64" t="s">
        <v>12</v>
      </c>
      <c r="C177" s="59" t="s">
        <v>78</v>
      </c>
      <c r="D177" s="59" t="s">
        <v>16</v>
      </c>
      <c r="E177" s="59" t="s">
        <v>125</v>
      </c>
      <c r="F177" s="61" t="s">
        <v>126</v>
      </c>
    </row>
    <row r="178" spans="2:6" x14ac:dyDescent="0.3">
      <c r="B178" s="21" t="s">
        <v>18</v>
      </c>
      <c r="C178" s="22">
        <v>1</v>
      </c>
      <c r="D178" s="22"/>
      <c r="E178" s="22"/>
      <c r="F178" s="27"/>
    </row>
    <row r="179" spans="2:6" x14ac:dyDescent="0.3">
      <c r="B179" s="2" t="s">
        <v>18</v>
      </c>
      <c r="C179" s="1">
        <v>2</v>
      </c>
      <c r="D179" s="1" t="s">
        <v>133</v>
      </c>
      <c r="E179" s="1"/>
      <c r="F179" s="3"/>
    </row>
    <row r="180" spans="2:6" x14ac:dyDescent="0.3">
      <c r="B180" s="2" t="s">
        <v>18</v>
      </c>
      <c r="C180" s="1">
        <v>3</v>
      </c>
      <c r="D180" s="1" t="s">
        <v>135</v>
      </c>
      <c r="E180" s="1"/>
      <c r="F180" s="3"/>
    </row>
    <row r="181" spans="2:6" x14ac:dyDescent="0.3">
      <c r="B181" s="2" t="s">
        <v>18</v>
      </c>
      <c r="C181" s="1">
        <v>4</v>
      </c>
      <c r="D181" s="1" t="s">
        <v>130</v>
      </c>
      <c r="E181" s="1"/>
      <c r="F181" s="3"/>
    </row>
    <row r="182" spans="2:6" x14ac:dyDescent="0.3">
      <c r="B182" s="2" t="s">
        <v>18</v>
      </c>
      <c r="C182" s="1">
        <v>5</v>
      </c>
      <c r="D182" s="1" t="s">
        <v>127</v>
      </c>
      <c r="E182" s="1"/>
      <c r="F182" s="3"/>
    </row>
    <row r="183" spans="2:6" x14ac:dyDescent="0.3">
      <c r="B183" s="2" t="s">
        <v>18</v>
      </c>
      <c r="C183" s="1">
        <v>6</v>
      </c>
      <c r="D183" s="1" t="s">
        <v>481</v>
      </c>
      <c r="E183" s="1"/>
      <c r="F183" s="3"/>
    </row>
    <row r="184" spans="2:6" x14ac:dyDescent="0.3">
      <c r="B184" s="2" t="s">
        <v>18</v>
      </c>
      <c r="C184" s="1">
        <v>7</v>
      </c>
      <c r="D184" s="1" t="s">
        <v>671</v>
      </c>
      <c r="E184" s="1"/>
      <c r="F184" s="50"/>
    </row>
    <row r="185" spans="2:6" x14ac:dyDescent="0.3">
      <c r="B185" s="10" t="s">
        <v>18</v>
      </c>
      <c r="C185" s="13">
        <v>8</v>
      </c>
      <c r="D185" s="13" t="s">
        <v>548</v>
      </c>
      <c r="E185" s="1"/>
      <c r="F185" s="3"/>
    </row>
    <row r="186" spans="2:6" x14ac:dyDescent="0.3">
      <c r="B186" s="10" t="s">
        <v>18</v>
      </c>
      <c r="C186" s="13">
        <v>9</v>
      </c>
      <c r="D186" s="13" t="s">
        <v>645</v>
      </c>
      <c r="E186" s="1"/>
      <c r="F186" s="3"/>
    </row>
    <row r="187" spans="2:6" x14ac:dyDescent="0.3">
      <c r="B187" s="10" t="s">
        <v>18</v>
      </c>
      <c r="C187" s="13">
        <v>10</v>
      </c>
      <c r="D187" s="13" t="s">
        <v>670</v>
      </c>
      <c r="E187" s="1"/>
      <c r="F187" s="3"/>
    </row>
    <row r="188" spans="2:6" x14ac:dyDescent="0.3">
      <c r="B188" s="10" t="s">
        <v>18</v>
      </c>
      <c r="C188" s="13">
        <v>11</v>
      </c>
      <c r="D188" s="89" t="s">
        <v>646</v>
      </c>
      <c r="E188" s="1"/>
      <c r="F188" s="3"/>
    </row>
    <row r="189" spans="2:6" x14ac:dyDescent="0.3">
      <c r="B189" s="10" t="s">
        <v>18</v>
      </c>
      <c r="C189" s="13">
        <v>12</v>
      </c>
      <c r="D189" s="89" t="s">
        <v>644</v>
      </c>
      <c r="E189" s="1"/>
      <c r="F189" s="3"/>
    </row>
    <row r="190" spans="2:6" x14ac:dyDescent="0.3">
      <c r="B190" s="10" t="s">
        <v>18</v>
      </c>
      <c r="C190" s="13">
        <v>13</v>
      </c>
      <c r="D190" s="89" t="s">
        <v>643</v>
      </c>
      <c r="E190" s="13"/>
      <c r="F190" s="3"/>
    </row>
    <row r="191" spans="2:6" x14ac:dyDescent="0.3">
      <c r="B191" s="10" t="s">
        <v>18</v>
      </c>
      <c r="C191" s="13">
        <v>14</v>
      </c>
      <c r="D191" s="89" t="s">
        <v>642</v>
      </c>
      <c r="E191" s="13"/>
      <c r="F191" s="3"/>
    </row>
    <row r="192" spans="2:6" x14ac:dyDescent="0.3">
      <c r="B192" s="54" t="s">
        <v>18</v>
      </c>
      <c r="C192" s="55">
        <v>15</v>
      </c>
      <c r="D192" s="89" t="s">
        <v>641</v>
      </c>
      <c r="E192" s="55"/>
      <c r="F192" s="43"/>
    </row>
    <row r="193" spans="2:6" ht="17.25" thickBot="1" x14ac:dyDescent="0.35">
      <c r="B193" s="95" t="s">
        <v>18</v>
      </c>
      <c r="C193" s="89">
        <v>16</v>
      </c>
      <c r="D193" s="89" t="s">
        <v>669</v>
      </c>
      <c r="E193" s="89" t="s">
        <v>641</v>
      </c>
      <c r="F193" s="96">
        <v>33000</v>
      </c>
    </row>
    <row r="194" spans="2:6" x14ac:dyDescent="0.3">
      <c r="B194" s="21" t="s">
        <v>484</v>
      </c>
      <c r="C194" s="22">
        <v>1</v>
      </c>
      <c r="D194" s="22"/>
      <c r="E194" s="22"/>
      <c r="F194" s="27"/>
    </row>
    <row r="195" spans="2:6" x14ac:dyDescent="0.3">
      <c r="B195" s="2" t="s">
        <v>484</v>
      </c>
      <c r="C195" s="1">
        <v>2</v>
      </c>
      <c r="D195" s="1" t="s">
        <v>668</v>
      </c>
      <c r="E195" s="1"/>
      <c r="F195" s="3"/>
    </row>
    <row r="196" spans="2:6" x14ac:dyDescent="0.3">
      <c r="B196" s="2" t="s">
        <v>484</v>
      </c>
      <c r="C196" s="1">
        <v>3</v>
      </c>
      <c r="D196" s="1" t="s">
        <v>136</v>
      </c>
      <c r="E196" s="1"/>
      <c r="F196" s="3"/>
    </row>
    <row r="197" spans="2:6" x14ac:dyDescent="0.3">
      <c r="B197" s="2" t="s">
        <v>484</v>
      </c>
      <c r="C197" s="1">
        <v>4</v>
      </c>
      <c r="D197" s="1" t="s">
        <v>131</v>
      </c>
      <c r="E197" s="1"/>
      <c r="F197" s="3"/>
    </row>
    <row r="198" spans="2:6" x14ac:dyDescent="0.3">
      <c r="B198" s="2" t="s">
        <v>484</v>
      </c>
      <c r="C198" s="1">
        <v>5</v>
      </c>
      <c r="D198" s="1" t="s">
        <v>128</v>
      </c>
      <c r="E198" s="1"/>
      <c r="F198" s="3"/>
    </row>
    <row r="199" spans="2:6" x14ac:dyDescent="0.3">
      <c r="B199" s="2" t="s">
        <v>484</v>
      </c>
      <c r="C199" s="1">
        <v>6</v>
      </c>
      <c r="D199" s="1" t="s">
        <v>482</v>
      </c>
      <c r="E199" s="1"/>
      <c r="F199" s="3"/>
    </row>
    <row r="200" spans="2:6" x14ac:dyDescent="0.3">
      <c r="B200" s="2" t="s">
        <v>484</v>
      </c>
      <c r="C200" s="1">
        <v>7</v>
      </c>
      <c r="D200" s="1" t="s">
        <v>692</v>
      </c>
      <c r="E200" s="1"/>
      <c r="F200" s="50"/>
    </row>
    <row r="201" spans="2:6" x14ac:dyDescent="0.3">
      <c r="B201" s="10" t="s">
        <v>484</v>
      </c>
      <c r="C201" s="13">
        <v>8</v>
      </c>
      <c r="D201" s="13" t="s">
        <v>649</v>
      </c>
      <c r="E201" s="1"/>
      <c r="F201" s="3"/>
    </row>
    <row r="202" spans="2:6" x14ac:dyDescent="0.3">
      <c r="B202" s="10" t="s">
        <v>484</v>
      </c>
      <c r="C202" s="13">
        <v>9</v>
      </c>
      <c r="D202" s="13" t="s">
        <v>650</v>
      </c>
      <c r="E202" s="1"/>
      <c r="F202" s="3"/>
    </row>
    <row r="203" spans="2:6" x14ac:dyDescent="0.3">
      <c r="B203" s="10" t="s">
        <v>484</v>
      </c>
      <c r="C203" s="13">
        <v>10</v>
      </c>
      <c r="D203" s="13" t="s">
        <v>693</v>
      </c>
      <c r="E203" s="1"/>
      <c r="F203" s="3"/>
    </row>
    <row r="204" spans="2:6" x14ac:dyDescent="0.3">
      <c r="B204" s="10" t="s">
        <v>484</v>
      </c>
      <c r="C204" s="13">
        <v>11</v>
      </c>
      <c r="D204" s="89" t="s">
        <v>651</v>
      </c>
      <c r="E204" s="1"/>
      <c r="F204" s="3"/>
    </row>
    <row r="205" spans="2:6" x14ac:dyDescent="0.3">
      <c r="B205" s="10" t="s">
        <v>484</v>
      </c>
      <c r="C205" s="13">
        <v>12</v>
      </c>
      <c r="D205" s="89" t="s">
        <v>652</v>
      </c>
      <c r="E205" s="1"/>
      <c r="F205" s="3"/>
    </row>
    <row r="206" spans="2:6" x14ac:dyDescent="0.3">
      <c r="B206" s="10" t="s">
        <v>484</v>
      </c>
      <c r="C206" s="13">
        <v>13</v>
      </c>
      <c r="D206" s="89" t="s">
        <v>653</v>
      </c>
      <c r="E206" s="13"/>
      <c r="F206" s="3"/>
    </row>
    <row r="207" spans="2:6" x14ac:dyDescent="0.3">
      <c r="B207" s="10" t="s">
        <v>484</v>
      </c>
      <c r="C207" s="13">
        <v>14</v>
      </c>
      <c r="D207" s="89" t="s">
        <v>654</v>
      </c>
      <c r="E207" s="13"/>
      <c r="F207" s="3"/>
    </row>
    <row r="208" spans="2:6" x14ac:dyDescent="0.3">
      <c r="B208" s="54" t="s">
        <v>484</v>
      </c>
      <c r="C208" s="55">
        <v>15</v>
      </c>
      <c r="D208" s="89" t="s">
        <v>655</v>
      </c>
      <c r="E208" s="55"/>
      <c r="F208" s="43"/>
    </row>
    <row r="209" spans="2:6" ht="17.25" thickBot="1" x14ac:dyDescent="0.35">
      <c r="B209" s="95" t="s">
        <v>484</v>
      </c>
      <c r="C209" s="89">
        <v>16</v>
      </c>
      <c r="D209" s="89" t="s">
        <v>694</v>
      </c>
      <c r="E209" s="89" t="s">
        <v>655</v>
      </c>
      <c r="F209" s="96">
        <v>33000</v>
      </c>
    </row>
    <row r="210" spans="2:6" x14ac:dyDescent="0.3">
      <c r="B210" s="21" t="s">
        <v>485</v>
      </c>
      <c r="C210" s="22">
        <v>1</v>
      </c>
      <c r="D210" s="22"/>
      <c r="E210" s="22"/>
      <c r="F210" s="27"/>
    </row>
    <row r="211" spans="2:6" x14ac:dyDescent="0.3">
      <c r="B211" s="2" t="s">
        <v>485</v>
      </c>
      <c r="C211" s="1">
        <v>2</v>
      </c>
      <c r="D211" s="1" t="s">
        <v>134</v>
      </c>
      <c r="E211" s="1"/>
      <c r="F211" s="3"/>
    </row>
    <row r="212" spans="2:6" x14ac:dyDescent="0.3">
      <c r="B212" s="2" t="s">
        <v>485</v>
      </c>
      <c r="C212" s="1">
        <v>3</v>
      </c>
      <c r="D212" s="1" t="s">
        <v>137</v>
      </c>
      <c r="E212" s="1"/>
      <c r="F212" s="3"/>
    </row>
    <row r="213" spans="2:6" x14ac:dyDescent="0.3">
      <c r="B213" s="2" t="s">
        <v>485</v>
      </c>
      <c r="C213" s="1">
        <v>4</v>
      </c>
      <c r="D213" s="1" t="s">
        <v>132</v>
      </c>
      <c r="E213" s="1"/>
      <c r="F213" s="3"/>
    </row>
    <row r="214" spans="2:6" x14ac:dyDescent="0.3">
      <c r="B214" s="2" t="s">
        <v>485</v>
      </c>
      <c r="C214" s="1">
        <v>5</v>
      </c>
      <c r="D214" s="1" t="s">
        <v>129</v>
      </c>
      <c r="E214" s="1"/>
      <c r="F214" s="3"/>
    </row>
    <row r="215" spans="2:6" x14ac:dyDescent="0.3">
      <c r="B215" s="2" t="s">
        <v>485</v>
      </c>
      <c r="C215" s="1">
        <v>6</v>
      </c>
      <c r="D215" s="1" t="s">
        <v>483</v>
      </c>
      <c r="E215" s="1"/>
      <c r="F215" s="3"/>
    </row>
    <row r="216" spans="2:6" x14ac:dyDescent="0.3">
      <c r="B216" s="2" t="s">
        <v>485</v>
      </c>
      <c r="C216" s="1">
        <v>7</v>
      </c>
      <c r="D216" s="1" t="s">
        <v>695</v>
      </c>
      <c r="E216" s="1"/>
      <c r="F216" s="50"/>
    </row>
    <row r="217" spans="2:6" x14ac:dyDescent="0.3">
      <c r="B217" s="10" t="s">
        <v>485</v>
      </c>
      <c r="C217" s="13">
        <v>8</v>
      </c>
      <c r="D217" s="13" t="s">
        <v>550</v>
      </c>
      <c r="E217" s="1"/>
      <c r="F217" s="3"/>
    </row>
    <row r="218" spans="2:6" x14ac:dyDescent="0.3">
      <c r="B218" s="10" t="s">
        <v>485</v>
      </c>
      <c r="C218" s="13">
        <v>9</v>
      </c>
      <c r="D218" s="13" t="s">
        <v>656</v>
      </c>
      <c r="E218" s="1"/>
      <c r="F218" s="3"/>
    </row>
    <row r="219" spans="2:6" x14ac:dyDescent="0.3">
      <c r="B219" s="10" t="s">
        <v>485</v>
      </c>
      <c r="C219" s="13">
        <v>10</v>
      </c>
      <c r="D219" s="13" t="s">
        <v>696</v>
      </c>
      <c r="E219" s="1"/>
      <c r="F219" s="3"/>
    </row>
    <row r="220" spans="2:6" x14ac:dyDescent="0.3">
      <c r="B220" s="10" t="s">
        <v>485</v>
      </c>
      <c r="C220" s="13">
        <v>11</v>
      </c>
      <c r="D220" s="13" t="s">
        <v>657</v>
      </c>
      <c r="E220" s="1"/>
      <c r="F220" s="3"/>
    </row>
    <row r="221" spans="2:6" x14ac:dyDescent="0.3">
      <c r="B221" s="10" t="s">
        <v>485</v>
      </c>
      <c r="C221" s="13">
        <v>12</v>
      </c>
      <c r="D221" s="13" t="s">
        <v>658</v>
      </c>
      <c r="E221" s="1"/>
      <c r="F221" s="3"/>
    </row>
    <row r="222" spans="2:6" x14ac:dyDescent="0.3">
      <c r="B222" s="10" t="s">
        <v>485</v>
      </c>
      <c r="C222" s="13">
        <v>13</v>
      </c>
      <c r="D222" s="13" t="s">
        <v>659</v>
      </c>
      <c r="E222" s="13"/>
      <c r="F222" s="3"/>
    </row>
    <row r="223" spans="2:6" x14ac:dyDescent="0.3">
      <c r="B223" s="10" t="s">
        <v>485</v>
      </c>
      <c r="C223" s="13">
        <v>14</v>
      </c>
      <c r="D223" s="13" t="s">
        <v>660</v>
      </c>
      <c r="E223" s="13"/>
      <c r="F223" s="3"/>
    </row>
    <row r="224" spans="2:6" x14ac:dyDescent="0.3">
      <c r="B224" s="10" t="s">
        <v>485</v>
      </c>
      <c r="C224" s="13">
        <v>15</v>
      </c>
      <c r="D224" s="13" t="s">
        <v>661</v>
      </c>
      <c r="E224" s="13"/>
      <c r="F224" s="3"/>
    </row>
    <row r="225" spans="2:6" ht="17.25" thickBot="1" x14ac:dyDescent="0.35">
      <c r="B225" s="9" t="s">
        <v>485</v>
      </c>
      <c r="C225" s="30">
        <v>16</v>
      </c>
      <c r="D225" s="30" t="s">
        <v>697</v>
      </c>
      <c r="E225" s="30" t="s">
        <v>661</v>
      </c>
      <c r="F225" s="8">
        <v>33000</v>
      </c>
    </row>
    <row r="226" spans="2:6" x14ac:dyDescent="0.3">
      <c r="B226" s="21" t="s">
        <v>486</v>
      </c>
      <c r="C226" s="22">
        <v>1</v>
      </c>
      <c r="D226" s="22"/>
      <c r="E226" s="22"/>
      <c r="F226" s="27"/>
    </row>
    <row r="227" spans="2:6" x14ac:dyDescent="0.3">
      <c r="B227" s="2" t="s">
        <v>486</v>
      </c>
      <c r="C227" s="1">
        <v>2</v>
      </c>
      <c r="D227" s="1" t="s">
        <v>138</v>
      </c>
      <c r="E227" s="1"/>
      <c r="F227" s="3"/>
    </row>
    <row r="228" spans="2:6" x14ac:dyDescent="0.3">
      <c r="B228" s="2" t="s">
        <v>486</v>
      </c>
      <c r="C228" s="1">
        <v>3</v>
      </c>
      <c r="D228" s="1" t="s">
        <v>139</v>
      </c>
      <c r="E228" s="1"/>
      <c r="F228" s="3"/>
    </row>
    <row r="229" spans="2:6" x14ac:dyDescent="0.3">
      <c r="B229" s="2" t="s">
        <v>486</v>
      </c>
      <c r="C229" s="1">
        <v>4</v>
      </c>
      <c r="D229" s="1" t="s">
        <v>140</v>
      </c>
      <c r="E229" s="1"/>
      <c r="F229" s="3"/>
    </row>
    <row r="230" spans="2:6" x14ac:dyDescent="0.3">
      <c r="B230" s="2" t="s">
        <v>486</v>
      </c>
      <c r="C230" s="1">
        <v>5</v>
      </c>
      <c r="D230" s="1" t="s">
        <v>141</v>
      </c>
      <c r="E230" s="1"/>
      <c r="F230" s="3"/>
    </row>
    <row r="231" spans="2:6" x14ac:dyDescent="0.3">
      <c r="B231" s="2" t="s">
        <v>486</v>
      </c>
      <c r="C231" s="1">
        <v>6</v>
      </c>
      <c r="D231" s="1" t="s">
        <v>487</v>
      </c>
      <c r="E231" s="1"/>
      <c r="F231" s="3"/>
    </row>
    <row r="232" spans="2:6" x14ac:dyDescent="0.3">
      <c r="B232" s="2" t="s">
        <v>486</v>
      </c>
      <c r="C232" s="1">
        <v>7</v>
      </c>
      <c r="D232" s="1" t="s">
        <v>698</v>
      </c>
      <c r="E232" s="1"/>
      <c r="F232" s="50"/>
    </row>
    <row r="233" spans="2:6" x14ac:dyDescent="0.3">
      <c r="B233" s="10" t="s">
        <v>486</v>
      </c>
      <c r="C233" s="13">
        <v>8</v>
      </c>
      <c r="D233" s="13" t="s">
        <v>549</v>
      </c>
      <c r="E233" s="1"/>
      <c r="F233" s="3"/>
    </row>
    <row r="234" spans="2:6" x14ac:dyDescent="0.3">
      <c r="B234" s="10" t="s">
        <v>486</v>
      </c>
      <c r="C234" s="13">
        <v>9</v>
      </c>
      <c r="D234" s="13" t="s">
        <v>662</v>
      </c>
      <c r="E234" s="1"/>
      <c r="F234" s="3"/>
    </row>
    <row r="235" spans="2:6" x14ac:dyDescent="0.3">
      <c r="B235" s="10" t="s">
        <v>486</v>
      </c>
      <c r="C235" s="13">
        <v>10</v>
      </c>
      <c r="D235" s="13" t="s">
        <v>699</v>
      </c>
      <c r="E235" s="1"/>
      <c r="F235" s="3"/>
    </row>
    <row r="236" spans="2:6" x14ac:dyDescent="0.3">
      <c r="B236" s="10" t="s">
        <v>486</v>
      </c>
      <c r="C236" s="13">
        <v>11</v>
      </c>
      <c r="D236" s="13" t="s">
        <v>663</v>
      </c>
      <c r="E236" s="1"/>
      <c r="F236" s="3"/>
    </row>
    <row r="237" spans="2:6" x14ac:dyDescent="0.3">
      <c r="B237" s="10" t="s">
        <v>486</v>
      </c>
      <c r="C237" s="13">
        <v>12</v>
      </c>
      <c r="D237" s="13" t="s">
        <v>664</v>
      </c>
      <c r="E237" s="1"/>
      <c r="F237" s="3"/>
    </row>
    <row r="238" spans="2:6" x14ac:dyDescent="0.3">
      <c r="B238" s="10" t="s">
        <v>486</v>
      </c>
      <c r="C238" s="13">
        <v>13</v>
      </c>
      <c r="D238" s="13" t="s">
        <v>665</v>
      </c>
      <c r="E238" s="13"/>
      <c r="F238" s="3"/>
    </row>
    <row r="239" spans="2:6" x14ac:dyDescent="0.3">
      <c r="B239" s="10" t="s">
        <v>486</v>
      </c>
      <c r="C239" s="13">
        <v>14</v>
      </c>
      <c r="D239" s="13" t="s">
        <v>666</v>
      </c>
      <c r="E239" s="13"/>
      <c r="F239" s="3"/>
    </row>
    <row r="240" spans="2:6" x14ac:dyDescent="0.3">
      <c r="B240" s="10" t="s">
        <v>486</v>
      </c>
      <c r="C240" s="13">
        <v>15</v>
      </c>
      <c r="D240" s="13" t="s">
        <v>667</v>
      </c>
      <c r="E240" s="13"/>
      <c r="F240" s="3"/>
    </row>
    <row r="241" spans="2:6" ht="17.25" thickBot="1" x14ac:dyDescent="0.35">
      <c r="B241" s="9" t="s">
        <v>486</v>
      </c>
      <c r="C241" s="30">
        <v>16</v>
      </c>
      <c r="D241" s="30" t="s">
        <v>700</v>
      </c>
      <c r="E241" s="30" t="s">
        <v>667</v>
      </c>
      <c r="F241" s="8">
        <v>33000</v>
      </c>
    </row>
    <row r="242" spans="2:6" x14ac:dyDescent="0.3">
      <c r="B242" s="56" t="s">
        <v>33</v>
      </c>
      <c r="C242" s="57">
        <v>1</v>
      </c>
      <c r="D242" s="25"/>
      <c r="E242" s="25"/>
      <c r="F242" s="26"/>
    </row>
    <row r="243" spans="2:6" x14ac:dyDescent="0.3">
      <c r="B243" s="10" t="s">
        <v>33</v>
      </c>
      <c r="C243" s="13">
        <v>2</v>
      </c>
      <c r="D243" s="1" t="s">
        <v>192</v>
      </c>
      <c r="E243" s="1"/>
      <c r="F243" s="3"/>
    </row>
    <row r="244" spans="2:6" x14ac:dyDescent="0.3">
      <c r="B244" s="10" t="s">
        <v>33</v>
      </c>
      <c r="C244" s="13">
        <v>3</v>
      </c>
      <c r="D244" s="1" t="s">
        <v>192</v>
      </c>
      <c r="E244" s="1"/>
      <c r="F244" s="3"/>
    </row>
    <row r="245" spans="2:6" x14ac:dyDescent="0.3">
      <c r="B245" s="10" t="s">
        <v>33</v>
      </c>
      <c r="C245" s="13">
        <v>4</v>
      </c>
      <c r="D245" s="1" t="s">
        <v>193</v>
      </c>
      <c r="E245" s="1"/>
      <c r="F245" s="3"/>
    </row>
    <row r="246" spans="2:6" x14ac:dyDescent="0.3">
      <c r="B246" s="10" t="s">
        <v>33</v>
      </c>
      <c r="C246" s="13">
        <v>5</v>
      </c>
      <c r="D246" s="1" t="s">
        <v>193</v>
      </c>
      <c r="E246" s="1"/>
      <c r="F246" s="3"/>
    </row>
    <row r="247" spans="2:6" ht="17.25" thickBot="1" x14ac:dyDescent="0.35">
      <c r="B247" s="54" t="s">
        <v>33</v>
      </c>
      <c r="C247" s="55">
        <v>6</v>
      </c>
      <c r="D247" s="33" t="s">
        <v>155</v>
      </c>
      <c r="E247" s="33" t="s">
        <v>155</v>
      </c>
      <c r="F247" s="43">
        <v>1200</v>
      </c>
    </row>
    <row r="248" spans="2:6" x14ac:dyDescent="0.3">
      <c r="B248" s="35" t="s">
        <v>450</v>
      </c>
      <c r="C248" s="36">
        <v>1</v>
      </c>
      <c r="D248" s="22"/>
      <c r="E248" s="22"/>
      <c r="F248" s="27"/>
    </row>
    <row r="249" spans="2:6" x14ac:dyDescent="0.3">
      <c r="B249" s="10" t="s">
        <v>450</v>
      </c>
      <c r="C249" s="13">
        <v>2</v>
      </c>
      <c r="D249" s="1" t="s">
        <v>460</v>
      </c>
      <c r="E249" s="1"/>
      <c r="F249" s="3"/>
    </row>
    <row r="250" spans="2:6" x14ac:dyDescent="0.3">
      <c r="B250" s="10" t="s">
        <v>450</v>
      </c>
      <c r="C250" s="13">
        <v>3</v>
      </c>
      <c r="D250" s="1" t="s">
        <v>457</v>
      </c>
      <c r="E250" s="1"/>
      <c r="F250" s="3"/>
    </row>
    <row r="251" spans="2:6" x14ac:dyDescent="0.3">
      <c r="B251" s="10" t="s">
        <v>450</v>
      </c>
      <c r="C251" s="13">
        <v>4</v>
      </c>
      <c r="D251" s="1" t="s">
        <v>463</v>
      </c>
      <c r="E251" s="1"/>
      <c r="F251" s="3"/>
    </row>
    <row r="252" spans="2:6" x14ac:dyDescent="0.3">
      <c r="B252" s="10" t="s">
        <v>450</v>
      </c>
      <c r="C252" s="13">
        <v>5</v>
      </c>
      <c r="D252" s="1" t="s">
        <v>672</v>
      </c>
      <c r="E252" s="1"/>
      <c r="F252" s="3"/>
    </row>
    <row r="253" spans="2:6" x14ac:dyDescent="0.3">
      <c r="B253" s="10" t="s">
        <v>450</v>
      </c>
      <c r="C253" s="13">
        <v>6</v>
      </c>
      <c r="D253" s="1" t="s">
        <v>675</v>
      </c>
      <c r="E253" s="1"/>
      <c r="F253" s="3"/>
    </row>
    <row r="254" spans="2:6" x14ac:dyDescent="0.3">
      <c r="B254" s="10" t="s">
        <v>450</v>
      </c>
      <c r="C254" s="13">
        <v>7</v>
      </c>
      <c r="D254" s="13" t="s">
        <v>674</v>
      </c>
      <c r="E254" s="1"/>
      <c r="F254" s="3"/>
    </row>
    <row r="255" spans="2:6" x14ac:dyDescent="0.3">
      <c r="B255" s="10" t="s">
        <v>450</v>
      </c>
      <c r="C255" s="13">
        <v>8</v>
      </c>
      <c r="D255" s="13" t="s">
        <v>673</v>
      </c>
      <c r="E255" s="1"/>
      <c r="F255" s="3"/>
    </row>
    <row r="256" spans="2:6" ht="17.25" thickBot="1" x14ac:dyDescent="0.35">
      <c r="B256" s="10" t="s">
        <v>450</v>
      </c>
      <c r="C256" s="13">
        <v>9</v>
      </c>
      <c r="D256" s="13" t="s">
        <v>686</v>
      </c>
      <c r="E256" s="1" t="s">
        <v>689</v>
      </c>
      <c r="F256" s="8">
        <v>1650</v>
      </c>
    </row>
    <row r="257" spans="2:6" x14ac:dyDescent="0.3">
      <c r="B257" s="35" t="s">
        <v>678</v>
      </c>
      <c r="C257" s="36">
        <v>1</v>
      </c>
      <c r="D257" s="22"/>
      <c r="E257" s="22"/>
      <c r="F257" s="27"/>
    </row>
    <row r="258" spans="2:6" x14ac:dyDescent="0.3">
      <c r="B258" s="10" t="s">
        <v>678</v>
      </c>
      <c r="C258" s="13">
        <v>2</v>
      </c>
      <c r="D258" s="1" t="s">
        <v>461</v>
      </c>
      <c r="E258" s="1"/>
      <c r="F258" s="3"/>
    </row>
    <row r="259" spans="2:6" x14ac:dyDescent="0.3">
      <c r="B259" s="10" t="s">
        <v>678</v>
      </c>
      <c r="C259" s="13">
        <v>3</v>
      </c>
      <c r="D259" s="1" t="s">
        <v>458</v>
      </c>
      <c r="E259" s="1"/>
      <c r="F259" s="3"/>
    </row>
    <row r="260" spans="2:6" x14ac:dyDescent="0.3">
      <c r="B260" s="10" t="s">
        <v>678</v>
      </c>
      <c r="C260" s="13">
        <v>4</v>
      </c>
      <c r="D260" s="1" t="s">
        <v>464</v>
      </c>
      <c r="E260" s="1"/>
      <c r="F260" s="3"/>
    </row>
    <row r="261" spans="2:6" x14ac:dyDescent="0.3">
      <c r="B261" s="10" t="s">
        <v>678</v>
      </c>
      <c r="C261" s="13">
        <v>5</v>
      </c>
      <c r="D261" s="1" t="s">
        <v>679</v>
      </c>
      <c r="E261" s="1"/>
      <c r="F261" s="3"/>
    </row>
    <row r="262" spans="2:6" x14ac:dyDescent="0.3">
      <c r="B262" s="10" t="s">
        <v>678</v>
      </c>
      <c r="C262" s="13">
        <v>6</v>
      </c>
      <c r="D262" s="1" t="s">
        <v>676</v>
      </c>
      <c r="E262" s="1"/>
      <c r="F262" s="3"/>
    </row>
    <row r="263" spans="2:6" x14ac:dyDescent="0.3">
      <c r="B263" s="10" t="s">
        <v>678</v>
      </c>
      <c r="C263" s="13">
        <v>7</v>
      </c>
      <c r="D263" s="13" t="s">
        <v>680</v>
      </c>
      <c r="E263" s="1"/>
      <c r="F263" s="3"/>
    </row>
    <row r="264" spans="2:6" x14ac:dyDescent="0.3">
      <c r="B264" s="10" t="s">
        <v>678</v>
      </c>
      <c r="C264" s="13">
        <v>8</v>
      </c>
      <c r="D264" s="13" t="s">
        <v>681</v>
      </c>
      <c r="E264" s="1"/>
      <c r="F264" s="3"/>
    </row>
    <row r="265" spans="2:6" ht="17.25" thickBot="1" x14ac:dyDescent="0.35">
      <c r="B265" s="54" t="s">
        <v>678</v>
      </c>
      <c r="C265" s="55">
        <v>9</v>
      </c>
      <c r="D265" s="55" t="s">
        <v>687</v>
      </c>
      <c r="E265" s="33" t="s">
        <v>690</v>
      </c>
      <c r="F265" s="43">
        <v>1650</v>
      </c>
    </row>
    <row r="266" spans="2:6" x14ac:dyDescent="0.3">
      <c r="B266" s="35" t="s">
        <v>682</v>
      </c>
      <c r="C266" s="36">
        <v>1</v>
      </c>
      <c r="D266" s="22"/>
      <c r="E266" s="22"/>
      <c r="F266" s="27"/>
    </row>
    <row r="267" spans="2:6" x14ac:dyDescent="0.3">
      <c r="B267" s="10" t="s">
        <v>682</v>
      </c>
      <c r="C267" s="13">
        <v>2</v>
      </c>
      <c r="D267" s="1" t="s">
        <v>462</v>
      </c>
      <c r="E267" s="1"/>
      <c r="F267" s="3"/>
    </row>
    <row r="268" spans="2:6" x14ac:dyDescent="0.3">
      <c r="B268" s="10" t="s">
        <v>682</v>
      </c>
      <c r="C268" s="13">
        <v>3</v>
      </c>
      <c r="D268" s="1" t="s">
        <v>459</v>
      </c>
      <c r="E268" s="1"/>
      <c r="F268" s="3"/>
    </row>
    <row r="269" spans="2:6" x14ac:dyDescent="0.3">
      <c r="B269" s="10" t="s">
        <v>682</v>
      </c>
      <c r="C269" s="13">
        <v>4</v>
      </c>
      <c r="D269" s="1" t="s">
        <v>465</v>
      </c>
      <c r="E269" s="1"/>
      <c r="F269" s="3"/>
    </row>
    <row r="270" spans="2:6" x14ac:dyDescent="0.3">
      <c r="B270" s="10" t="s">
        <v>682</v>
      </c>
      <c r="C270" s="13">
        <v>5</v>
      </c>
      <c r="D270" s="1" t="s">
        <v>683</v>
      </c>
      <c r="E270" s="1"/>
      <c r="F270" s="3"/>
    </row>
    <row r="271" spans="2:6" x14ac:dyDescent="0.3">
      <c r="B271" s="10" t="s">
        <v>682</v>
      </c>
      <c r="C271" s="13">
        <v>6</v>
      </c>
      <c r="D271" s="1" t="s">
        <v>677</v>
      </c>
      <c r="E271" s="1"/>
      <c r="F271" s="3"/>
    </row>
    <row r="272" spans="2:6" x14ac:dyDescent="0.3">
      <c r="B272" s="10" t="s">
        <v>682</v>
      </c>
      <c r="C272" s="13">
        <v>7</v>
      </c>
      <c r="D272" s="13" t="s">
        <v>684</v>
      </c>
      <c r="E272" s="1"/>
      <c r="F272" s="3"/>
    </row>
    <row r="273" spans="2:14" x14ac:dyDescent="0.3">
      <c r="B273" s="10" t="s">
        <v>682</v>
      </c>
      <c r="C273" s="13">
        <v>8</v>
      </c>
      <c r="D273" s="13" t="s">
        <v>685</v>
      </c>
      <c r="E273" s="1"/>
      <c r="F273" s="3"/>
    </row>
    <row r="274" spans="2:14" ht="17.25" thickBot="1" x14ac:dyDescent="0.35">
      <c r="B274" s="9" t="s">
        <v>682</v>
      </c>
      <c r="C274" s="30">
        <v>9</v>
      </c>
      <c r="D274" s="30" t="s">
        <v>688</v>
      </c>
      <c r="E274" s="7" t="s">
        <v>691</v>
      </c>
      <c r="F274" s="8">
        <v>1650</v>
      </c>
    </row>
    <row r="275" spans="2:14" ht="17.25" thickBot="1" x14ac:dyDescent="0.35"/>
    <row r="276" spans="2:14" x14ac:dyDescent="0.3">
      <c r="B276" s="118" t="s">
        <v>39</v>
      </c>
      <c r="C276" s="120"/>
      <c r="D276" s="120"/>
      <c r="E276" s="120"/>
      <c r="F276" s="120"/>
      <c r="G276" s="120"/>
      <c r="H276" s="119"/>
      <c r="J276" s="118" t="s">
        <v>453</v>
      </c>
      <c r="K276" s="120"/>
      <c r="L276" s="120"/>
      <c r="M276" s="120"/>
      <c r="N276" s="120"/>
    </row>
    <row r="277" spans="2:14" ht="17.25" thickBot="1" x14ac:dyDescent="0.35">
      <c r="B277" s="58" t="s">
        <v>78</v>
      </c>
      <c r="C277" s="60" t="s">
        <v>552</v>
      </c>
      <c r="D277" s="59" t="s">
        <v>41</v>
      </c>
      <c r="E277" s="59" t="s">
        <v>42</v>
      </c>
      <c r="F277" s="59" t="s">
        <v>43</v>
      </c>
      <c r="G277" s="59" t="s">
        <v>44</v>
      </c>
      <c r="H277" s="61" t="s">
        <v>45</v>
      </c>
      <c r="J277" s="58" t="s">
        <v>78</v>
      </c>
      <c r="K277" s="60" t="s">
        <v>552</v>
      </c>
      <c r="L277" s="59" t="s">
        <v>41</v>
      </c>
      <c r="M277" s="59" t="s">
        <v>42</v>
      </c>
      <c r="N277" s="59" t="s">
        <v>43</v>
      </c>
    </row>
    <row r="278" spans="2:14" x14ac:dyDescent="0.3">
      <c r="B278" s="21">
        <v>1</v>
      </c>
      <c r="C278" s="22" t="s">
        <v>202</v>
      </c>
      <c r="D278" s="83">
        <v>0.4</v>
      </c>
      <c r="E278" s="83">
        <v>0.3</v>
      </c>
      <c r="F278" s="83">
        <v>0.15</v>
      </c>
      <c r="G278" s="83">
        <v>0.1</v>
      </c>
      <c r="H278" s="109">
        <v>0.05</v>
      </c>
      <c r="J278" s="21">
        <v>1</v>
      </c>
      <c r="K278" s="22" t="s">
        <v>202</v>
      </c>
      <c r="L278" s="83">
        <v>0.5</v>
      </c>
      <c r="M278" s="83">
        <v>0.35</v>
      </c>
      <c r="N278" s="109">
        <v>0.15</v>
      </c>
    </row>
    <row r="279" spans="2:14" x14ac:dyDescent="0.3">
      <c r="B279" s="2">
        <v>1</v>
      </c>
      <c r="C279" s="1" t="s">
        <v>203</v>
      </c>
      <c r="D279" s="82">
        <v>0.4</v>
      </c>
      <c r="E279" s="82">
        <v>0.3</v>
      </c>
      <c r="F279" s="82">
        <v>0.15</v>
      </c>
      <c r="G279" s="82">
        <v>0.1</v>
      </c>
      <c r="H279" s="29">
        <v>0.05</v>
      </c>
      <c r="J279" s="2">
        <v>1</v>
      </c>
      <c r="K279" s="1" t="s">
        <v>203</v>
      </c>
      <c r="L279" s="82">
        <v>0.5</v>
      </c>
      <c r="M279" s="82">
        <v>0.35</v>
      </c>
      <c r="N279" s="29">
        <v>0.15</v>
      </c>
    </row>
    <row r="280" spans="2:14" x14ac:dyDescent="0.3">
      <c r="B280" s="2">
        <v>1</v>
      </c>
      <c r="C280" s="1" t="s">
        <v>204</v>
      </c>
      <c r="D280" s="82">
        <v>0.4</v>
      </c>
      <c r="E280" s="82">
        <v>0.3</v>
      </c>
      <c r="F280" s="82">
        <v>0.15</v>
      </c>
      <c r="G280" s="82">
        <v>0.1</v>
      </c>
      <c r="H280" s="29">
        <v>0.05</v>
      </c>
      <c r="J280" s="2">
        <v>1</v>
      </c>
      <c r="K280" s="1" t="s">
        <v>204</v>
      </c>
      <c r="L280" s="82">
        <v>0.5</v>
      </c>
      <c r="M280" s="82">
        <v>0.35</v>
      </c>
      <c r="N280" s="29">
        <v>0.15</v>
      </c>
    </row>
    <row r="281" spans="2:14" x14ac:dyDescent="0.3">
      <c r="B281" s="2">
        <v>1</v>
      </c>
      <c r="C281" s="1" t="s">
        <v>205</v>
      </c>
      <c r="D281" s="82">
        <v>0.4</v>
      </c>
      <c r="E281" s="82">
        <v>0.3</v>
      </c>
      <c r="F281" s="82">
        <v>0.15</v>
      </c>
      <c r="G281" s="82">
        <v>0.1</v>
      </c>
      <c r="H281" s="29">
        <v>0.05</v>
      </c>
      <c r="J281" s="2">
        <v>1</v>
      </c>
      <c r="K281" s="1" t="s">
        <v>205</v>
      </c>
      <c r="L281" s="82">
        <v>0.5</v>
      </c>
      <c r="M281" s="82">
        <v>0.35</v>
      </c>
      <c r="N281" s="29">
        <v>0.15</v>
      </c>
    </row>
    <row r="282" spans="2:14" x14ac:dyDescent="0.3">
      <c r="B282" s="2">
        <v>1</v>
      </c>
      <c r="C282" s="1" t="s">
        <v>206</v>
      </c>
      <c r="D282" s="82">
        <v>0.4</v>
      </c>
      <c r="E282" s="82">
        <v>0.3</v>
      </c>
      <c r="F282" s="82">
        <v>0.15</v>
      </c>
      <c r="G282" s="82">
        <v>0.1</v>
      </c>
      <c r="H282" s="29">
        <v>0.05</v>
      </c>
      <c r="J282" s="2">
        <v>1</v>
      </c>
      <c r="K282" s="1" t="s">
        <v>206</v>
      </c>
      <c r="L282" s="82">
        <v>0.5</v>
      </c>
      <c r="M282" s="82">
        <v>0.35</v>
      </c>
      <c r="N282" s="29">
        <v>0.15</v>
      </c>
    </row>
    <row r="283" spans="2:14" x14ac:dyDescent="0.3">
      <c r="B283" s="2">
        <v>1</v>
      </c>
      <c r="C283" s="1" t="s">
        <v>207</v>
      </c>
      <c r="D283" s="82">
        <v>0</v>
      </c>
      <c r="E283" s="82">
        <v>0</v>
      </c>
      <c r="F283" s="82">
        <v>0</v>
      </c>
      <c r="G283" s="82">
        <v>0</v>
      </c>
      <c r="H283" s="29">
        <v>0</v>
      </c>
      <c r="J283" s="2">
        <v>1</v>
      </c>
      <c r="K283" s="1" t="s">
        <v>207</v>
      </c>
      <c r="L283" s="82">
        <v>0</v>
      </c>
      <c r="M283" s="82">
        <v>0</v>
      </c>
      <c r="N283" s="29">
        <v>0</v>
      </c>
    </row>
    <row r="284" spans="2:14" x14ac:dyDescent="0.3">
      <c r="B284" s="2">
        <v>1</v>
      </c>
      <c r="C284" s="1" t="s">
        <v>553</v>
      </c>
      <c r="D284" s="82">
        <v>0</v>
      </c>
      <c r="E284" s="82">
        <v>0</v>
      </c>
      <c r="F284" s="82">
        <v>0</v>
      </c>
      <c r="G284" s="82">
        <v>0</v>
      </c>
      <c r="H284" s="29">
        <v>0</v>
      </c>
      <c r="J284" s="2">
        <v>1</v>
      </c>
      <c r="K284" s="1" t="s">
        <v>553</v>
      </c>
      <c r="L284" s="82">
        <v>0</v>
      </c>
      <c r="M284" s="82">
        <v>0</v>
      </c>
      <c r="N284" s="29">
        <v>0</v>
      </c>
    </row>
    <row r="285" spans="2:14" x14ac:dyDescent="0.3">
      <c r="B285" s="2">
        <v>1</v>
      </c>
      <c r="C285" s="1" t="s">
        <v>554</v>
      </c>
      <c r="D285" s="82">
        <v>0</v>
      </c>
      <c r="E285" s="82">
        <v>0</v>
      </c>
      <c r="F285" s="82">
        <v>0</v>
      </c>
      <c r="G285" s="82">
        <v>0</v>
      </c>
      <c r="H285" s="29">
        <v>0</v>
      </c>
      <c r="J285" s="2">
        <v>1</v>
      </c>
      <c r="K285" s="1" t="s">
        <v>554</v>
      </c>
      <c r="L285" s="82">
        <v>0</v>
      </c>
      <c r="M285" s="82">
        <v>0</v>
      </c>
      <c r="N285" s="29">
        <v>0</v>
      </c>
    </row>
    <row r="286" spans="2:14" ht="17.25" thickBot="1" x14ac:dyDescent="0.35">
      <c r="B286" s="9">
        <v>1</v>
      </c>
      <c r="C286" s="30" t="s">
        <v>648</v>
      </c>
      <c r="D286" s="16">
        <v>0</v>
      </c>
      <c r="E286" s="16">
        <v>0</v>
      </c>
      <c r="F286" s="16">
        <v>0</v>
      </c>
      <c r="G286" s="16">
        <v>0</v>
      </c>
      <c r="H286" s="17">
        <v>0</v>
      </c>
      <c r="J286" s="54">
        <v>1</v>
      </c>
      <c r="K286" s="55" t="s">
        <v>648</v>
      </c>
      <c r="L286" s="84">
        <v>0</v>
      </c>
      <c r="M286" s="84">
        <v>0</v>
      </c>
      <c r="N286" s="115">
        <v>0</v>
      </c>
    </row>
    <row r="287" spans="2:14" x14ac:dyDescent="0.3">
      <c r="B287" s="24">
        <v>2</v>
      </c>
      <c r="C287" s="25" t="s">
        <v>202</v>
      </c>
      <c r="D287" s="99">
        <v>0.4</v>
      </c>
      <c r="E287" s="99">
        <v>0.3</v>
      </c>
      <c r="F287" s="99">
        <v>0.15</v>
      </c>
      <c r="G287" s="99">
        <v>0.1</v>
      </c>
      <c r="H287" s="112">
        <v>0.05</v>
      </c>
      <c r="J287" s="21">
        <v>2</v>
      </c>
      <c r="K287" s="22" t="s">
        <v>202</v>
      </c>
      <c r="L287" s="83">
        <v>0.5</v>
      </c>
      <c r="M287" s="83">
        <v>0.35</v>
      </c>
      <c r="N287" s="109">
        <v>0.15</v>
      </c>
    </row>
    <row r="288" spans="2:14" x14ac:dyDescent="0.3">
      <c r="B288" s="2">
        <v>2</v>
      </c>
      <c r="C288" s="1" t="s">
        <v>203</v>
      </c>
      <c r="D288" s="82">
        <v>0.4</v>
      </c>
      <c r="E288" s="82">
        <v>0.3</v>
      </c>
      <c r="F288" s="82">
        <v>0.15</v>
      </c>
      <c r="G288" s="82">
        <v>0.1</v>
      </c>
      <c r="H288" s="29">
        <v>0.05</v>
      </c>
      <c r="J288" s="2">
        <v>2</v>
      </c>
      <c r="K288" s="1" t="s">
        <v>203</v>
      </c>
      <c r="L288" s="82">
        <v>0.5</v>
      </c>
      <c r="M288" s="82">
        <v>0.35</v>
      </c>
      <c r="N288" s="29">
        <v>0.15</v>
      </c>
    </row>
    <row r="289" spans="2:14" x14ac:dyDescent="0.3">
      <c r="B289" s="2">
        <v>2</v>
      </c>
      <c r="C289" s="1" t="s">
        <v>204</v>
      </c>
      <c r="D289" s="82">
        <v>0.4</v>
      </c>
      <c r="E289" s="82">
        <v>0.3</v>
      </c>
      <c r="F289" s="82">
        <v>0.15</v>
      </c>
      <c r="G289" s="82">
        <v>0.1</v>
      </c>
      <c r="H289" s="29">
        <v>0.05</v>
      </c>
      <c r="J289" s="2">
        <v>2</v>
      </c>
      <c r="K289" s="1" t="s">
        <v>204</v>
      </c>
      <c r="L289" s="82">
        <v>0.5</v>
      </c>
      <c r="M289" s="82">
        <v>0.35</v>
      </c>
      <c r="N289" s="29">
        <v>0.15</v>
      </c>
    </row>
    <row r="290" spans="2:14" x14ac:dyDescent="0.3">
      <c r="B290" s="2">
        <v>2</v>
      </c>
      <c r="C290" s="1" t="s">
        <v>205</v>
      </c>
      <c r="D290" s="82">
        <v>0.4</v>
      </c>
      <c r="E290" s="82">
        <v>0.3</v>
      </c>
      <c r="F290" s="82">
        <v>0.15</v>
      </c>
      <c r="G290" s="82">
        <v>0.1</v>
      </c>
      <c r="H290" s="29">
        <v>0.05</v>
      </c>
      <c r="J290" s="2">
        <v>2</v>
      </c>
      <c r="K290" s="1" t="s">
        <v>205</v>
      </c>
      <c r="L290" s="82">
        <v>0.5</v>
      </c>
      <c r="M290" s="82">
        <v>0.35</v>
      </c>
      <c r="N290" s="29">
        <v>0.15</v>
      </c>
    </row>
    <row r="291" spans="2:14" x14ac:dyDescent="0.3">
      <c r="B291" s="2">
        <v>2</v>
      </c>
      <c r="C291" s="1" t="s">
        <v>206</v>
      </c>
      <c r="D291" s="82">
        <v>0.4</v>
      </c>
      <c r="E291" s="82">
        <v>0.3</v>
      </c>
      <c r="F291" s="82">
        <v>0.15</v>
      </c>
      <c r="G291" s="82">
        <v>0.1</v>
      </c>
      <c r="H291" s="29">
        <v>0.05</v>
      </c>
      <c r="J291" s="2">
        <v>2</v>
      </c>
      <c r="K291" s="1" t="s">
        <v>206</v>
      </c>
      <c r="L291" s="82">
        <v>0.5</v>
      </c>
      <c r="M291" s="82">
        <v>0.35</v>
      </c>
      <c r="N291" s="29">
        <v>0.15</v>
      </c>
    </row>
    <row r="292" spans="2:14" x14ac:dyDescent="0.3">
      <c r="B292" s="2">
        <v>2</v>
      </c>
      <c r="C292" s="1" t="s">
        <v>207</v>
      </c>
      <c r="D292" s="82">
        <v>0</v>
      </c>
      <c r="E292" s="82">
        <v>0</v>
      </c>
      <c r="F292" s="82">
        <v>0</v>
      </c>
      <c r="G292" s="82">
        <v>0</v>
      </c>
      <c r="H292" s="29">
        <v>0</v>
      </c>
      <c r="J292" s="2">
        <v>2</v>
      </c>
      <c r="K292" s="1" t="s">
        <v>207</v>
      </c>
      <c r="L292" s="82">
        <v>0.5</v>
      </c>
      <c r="M292" s="82">
        <v>0.35</v>
      </c>
      <c r="N292" s="29">
        <v>0.15</v>
      </c>
    </row>
    <row r="293" spans="2:14" x14ac:dyDescent="0.3">
      <c r="B293" s="2">
        <v>2</v>
      </c>
      <c r="C293" s="1" t="s">
        <v>553</v>
      </c>
      <c r="D293" s="82">
        <v>0</v>
      </c>
      <c r="E293" s="82">
        <v>0</v>
      </c>
      <c r="F293" s="82">
        <v>0</v>
      </c>
      <c r="G293" s="82">
        <v>0</v>
      </c>
      <c r="H293" s="29">
        <v>0</v>
      </c>
      <c r="J293" s="2">
        <v>2</v>
      </c>
      <c r="K293" s="1" t="s">
        <v>553</v>
      </c>
      <c r="L293" s="82">
        <v>0</v>
      </c>
      <c r="M293" s="82">
        <v>0</v>
      </c>
      <c r="N293" s="29">
        <v>0</v>
      </c>
    </row>
    <row r="294" spans="2:14" x14ac:dyDescent="0.3">
      <c r="B294" s="2">
        <v>2</v>
      </c>
      <c r="C294" s="1" t="s">
        <v>554</v>
      </c>
      <c r="D294" s="82">
        <v>0</v>
      </c>
      <c r="E294" s="82">
        <v>0</v>
      </c>
      <c r="F294" s="82">
        <v>0</v>
      </c>
      <c r="G294" s="82">
        <v>0</v>
      </c>
      <c r="H294" s="29">
        <v>0</v>
      </c>
      <c r="J294" s="2">
        <v>2</v>
      </c>
      <c r="K294" s="1" t="s">
        <v>554</v>
      </c>
      <c r="L294" s="82">
        <v>0</v>
      </c>
      <c r="M294" s="82">
        <v>0</v>
      </c>
      <c r="N294" s="29">
        <v>0</v>
      </c>
    </row>
    <row r="295" spans="2:14" ht="17.25" thickBot="1" x14ac:dyDescent="0.35">
      <c r="B295" s="9">
        <v>2</v>
      </c>
      <c r="C295" s="30" t="s">
        <v>648</v>
      </c>
      <c r="D295" s="16">
        <v>0</v>
      </c>
      <c r="E295" s="16">
        <v>0</v>
      </c>
      <c r="F295" s="16">
        <v>0</v>
      </c>
      <c r="G295" s="16">
        <v>0</v>
      </c>
      <c r="H295" s="17">
        <v>0</v>
      </c>
      <c r="J295" s="9">
        <v>2</v>
      </c>
      <c r="K295" s="30" t="s">
        <v>648</v>
      </c>
      <c r="L295" s="16">
        <v>0</v>
      </c>
      <c r="M295" s="16">
        <v>0</v>
      </c>
      <c r="N295" s="17">
        <v>0</v>
      </c>
    </row>
    <row r="296" spans="2:14" x14ac:dyDescent="0.3">
      <c r="B296" s="24">
        <v>3</v>
      </c>
      <c r="C296" s="25" t="s">
        <v>202</v>
      </c>
      <c r="D296" s="99">
        <v>0.4</v>
      </c>
      <c r="E296" s="99">
        <v>0.3</v>
      </c>
      <c r="F296" s="99">
        <v>0.15</v>
      </c>
      <c r="G296" s="99">
        <v>0.1</v>
      </c>
      <c r="H296" s="112">
        <v>0.05</v>
      </c>
      <c r="J296" s="24">
        <v>3</v>
      </c>
      <c r="K296" s="22" t="s">
        <v>202</v>
      </c>
      <c r="L296" s="83">
        <v>0.5</v>
      </c>
      <c r="M296" s="83">
        <v>0.35</v>
      </c>
      <c r="N296" s="109">
        <v>0.15</v>
      </c>
    </row>
    <row r="297" spans="2:14" x14ac:dyDescent="0.3">
      <c r="B297" s="2">
        <v>3</v>
      </c>
      <c r="C297" s="1" t="s">
        <v>203</v>
      </c>
      <c r="D297" s="82">
        <v>0.4</v>
      </c>
      <c r="E297" s="82">
        <v>0.3</v>
      </c>
      <c r="F297" s="82">
        <v>0.15</v>
      </c>
      <c r="G297" s="82">
        <v>0.1</v>
      </c>
      <c r="H297" s="29">
        <v>0.05</v>
      </c>
      <c r="J297" s="2">
        <v>3</v>
      </c>
      <c r="K297" s="1" t="s">
        <v>203</v>
      </c>
      <c r="L297" s="82">
        <v>0.5</v>
      </c>
      <c r="M297" s="82">
        <v>0.35</v>
      </c>
      <c r="N297" s="29">
        <v>0.15</v>
      </c>
    </row>
    <row r="298" spans="2:14" x14ac:dyDescent="0.3">
      <c r="B298" s="2">
        <v>3</v>
      </c>
      <c r="C298" s="1" t="s">
        <v>204</v>
      </c>
      <c r="D298" s="82">
        <v>0.4</v>
      </c>
      <c r="E298" s="82">
        <v>0.3</v>
      </c>
      <c r="F298" s="82">
        <v>0.15</v>
      </c>
      <c r="G298" s="82">
        <v>0.1</v>
      </c>
      <c r="H298" s="29">
        <v>0.05</v>
      </c>
      <c r="J298" s="2">
        <v>3</v>
      </c>
      <c r="K298" s="1" t="s">
        <v>204</v>
      </c>
      <c r="L298" s="82">
        <v>0.5</v>
      </c>
      <c r="M298" s="82">
        <v>0.35</v>
      </c>
      <c r="N298" s="29">
        <v>0.15</v>
      </c>
    </row>
    <row r="299" spans="2:14" x14ac:dyDescent="0.3">
      <c r="B299" s="2">
        <v>3</v>
      </c>
      <c r="C299" s="1" t="s">
        <v>205</v>
      </c>
      <c r="D299" s="82">
        <v>0.4</v>
      </c>
      <c r="E299" s="82">
        <v>0.3</v>
      </c>
      <c r="F299" s="82">
        <v>0.15</v>
      </c>
      <c r="G299" s="82">
        <v>0.1</v>
      </c>
      <c r="H299" s="29">
        <v>0.05</v>
      </c>
      <c r="J299" s="2">
        <v>3</v>
      </c>
      <c r="K299" s="1" t="s">
        <v>205</v>
      </c>
      <c r="L299" s="82">
        <v>0.5</v>
      </c>
      <c r="M299" s="82">
        <v>0.35</v>
      </c>
      <c r="N299" s="29">
        <v>0.15</v>
      </c>
    </row>
    <row r="300" spans="2:14" x14ac:dyDescent="0.3">
      <c r="B300" s="2">
        <v>3</v>
      </c>
      <c r="C300" s="1" t="s">
        <v>206</v>
      </c>
      <c r="D300" s="82">
        <v>0.4</v>
      </c>
      <c r="E300" s="82">
        <v>0.3</v>
      </c>
      <c r="F300" s="82">
        <v>0.15</v>
      </c>
      <c r="G300" s="82">
        <v>0.1</v>
      </c>
      <c r="H300" s="29">
        <v>0.05</v>
      </c>
      <c r="J300" s="2">
        <v>3</v>
      </c>
      <c r="K300" s="1" t="s">
        <v>206</v>
      </c>
      <c r="L300" s="82">
        <v>0.5</v>
      </c>
      <c r="M300" s="82">
        <v>0.35</v>
      </c>
      <c r="N300" s="29">
        <v>0.15</v>
      </c>
    </row>
    <row r="301" spans="2:14" x14ac:dyDescent="0.3">
      <c r="B301" s="2">
        <v>3</v>
      </c>
      <c r="C301" s="1" t="s">
        <v>207</v>
      </c>
      <c r="D301" s="82">
        <v>0.4</v>
      </c>
      <c r="E301" s="82">
        <v>0.3</v>
      </c>
      <c r="F301" s="82">
        <v>0.15</v>
      </c>
      <c r="G301" s="82">
        <v>0.1</v>
      </c>
      <c r="H301" s="29">
        <v>0.05</v>
      </c>
      <c r="J301" s="2">
        <v>3</v>
      </c>
      <c r="K301" s="1" t="s">
        <v>207</v>
      </c>
      <c r="L301" s="82">
        <v>0.5</v>
      </c>
      <c r="M301" s="82">
        <v>0.35</v>
      </c>
      <c r="N301" s="29">
        <v>0.15</v>
      </c>
    </row>
    <row r="302" spans="2:14" x14ac:dyDescent="0.3">
      <c r="B302" s="2">
        <v>3</v>
      </c>
      <c r="C302" s="1" t="s">
        <v>553</v>
      </c>
      <c r="D302" s="82">
        <v>0</v>
      </c>
      <c r="E302" s="82">
        <v>0</v>
      </c>
      <c r="F302" s="82">
        <v>0</v>
      </c>
      <c r="G302" s="82">
        <v>0</v>
      </c>
      <c r="H302" s="82">
        <v>0</v>
      </c>
      <c r="J302" s="2">
        <v>3</v>
      </c>
      <c r="K302" s="1" t="s">
        <v>553</v>
      </c>
      <c r="L302" s="82">
        <v>0</v>
      </c>
      <c r="M302" s="82">
        <v>0</v>
      </c>
      <c r="N302" s="82">
        <v>0</v>
      </c>
    </row>
    <row r="303" spans="2:14" x14ac:dyDescent="0.3">
      <c r="B303" s="2">
        <v>3</v>
      </c>
      <c r="C303" s="1" t="s">
        <v>554</v>
      </c>
      <c r="D303" s="82">
        <v>0</v>
      </c>
      <c r="E303" s="82">
        <v>0</v>
      </c>
      <c r="F303" s="82">
        <v>0</v>
      </c>
      <c r="G303" s="82">
        <v>0</v>
      </c>
      <c r="H303" s="82">
        <v>0</v>
      </c>
      <c r="J303" s="2">
        <v>3</v>
      </c>
      <c r="K303" s="1" t="s">
        <v>554</v>
      </c>
      <c r="L303" s="82">
        <v>0</v>
      </c>
      <c r="M303" s="82">
        <v>0</v>
      </c>
      <c r="N303" s="82">
        <v>0</v>
      </c>
    </row>
    <row r="304" spans="2:14" ht="17.25" thickBot="1" x14ac:dyDescent="0.35">
      <c r="B304" s="9">
        <v>3</v>
      </c>
      <c r="C304" s="30" t="s">
        <v>648</v>
      </c>
      <c r="D304" s="82">
        <v>0</v>
      </c>
      <c r="E304" s="82">
        <v>0</v>
      </c>
      <c r="F304" s="82">
        <v>0</v>
      </c>
      <c r="G304" s="82">
        <v>0</v>
      </c>
      <c r="H304" s="82">
        <v>0</v>
      </c>
      <c r="J304" s="9">
        <v>3</v>
      </c>
      <c r="K304" s="30" t="s">
        <v>648</v>
      </c>
      <c r="L304" s="82">
        <v>0</v>
      </c>
      <c r="M304" s="82">
        <v>0</v>
      </c>
      <c r="N304" s="82">
        <v>0</v>
      </c>
    </row>
    <row r="305" spans="2:14" x14ac:dyDescent="0.3">
      <c r="B305" s="21">
        <v>4</v>
      </c>
      <c r="C305" s="22" t="s">
        <v>202</v>
      </c>
      <c r="D305" s="83">
        <v>0.4</v>
      </c>
      <c r="E305" s="83">
        <v>0.3</v>
      </c>
      <c r="F305" s="83">
        <v>0.15</v>
      </c>
      <c r="G305" s="83">
        <v>0.1</v>
      </c>
      <c r="H305" s="109">
        <v>0.05</v>
      </c>
      <c r="J305" s="21">
        <v>4</v>
      </c>
      <c r="K305" s="22" t="s">
        <v>202</v>
      </c>
      <c r="L305" s="83">
        <v>0.5</v>
      </c>
      <c r="M305" s="83">
        <v>0.35</v>
      </c>
      <c r="N305" s="109">
        <v>0.15</v>
      </c>
    </row>
    <row r="306" spans="2:14" x14ac:dyDescent="0.3">
      <c r="B306" s="2">
        <v>4</v>
      </c>
      <c r="C306" s="1" t="s">
        <v>203</v>
      </c>
      <c r="D306" s="82">
        <v>0.4</v>
      </c>
      <c r="E306" s="82">
        <v>0.3</v>
      </c>
      <c r="F306" s="82">
        <v>0.15</v>
      </c>
      <c r="G306" s="82">
        <v>0.1</v>
      </c>
      <c r="H306" s="29">
        <v>0.05</v>
      </c>
      <c r="J306" s="2">
        <v>4</v>
      </c>
      <c r="K306" s="1" t="s">
        <v>203</v>
      </c>
      <c r="L306" s="82">
        <v>0.5</v>
      </c>
      <c r="M306" s="82">
        <v>0.35</v>
      </c>
      <c r="N306" s="29">
        <v>0.15</v>
      </c>
    </row>
    <row r="307" spans="2:14" x14ac:dyDescent="0.3">
      <c r="B307" s="2">
        <v>4</v>
      </c>
      <c r="C307" s="1" t="s">
        <v>204</v>
      </c>
      <c r="D307" s="82">
        <v>0.4</v>
      </c>
      <c r="E307" s="82">
        <v>0.3</v>
      </c>
      <c r="F307" s="82">
        <v>0.15</v>
      </c>
      <c r="G307" s="82">
        <v>0.1</v>
      </c>
      <c r="H307" s="29">
        <v>0.05</v>
      </c>
      <c r="J307" s="2">
        <v>4</v>
      </c>
      <c r="K307" s="1" t="s">
        <v>204</v>
      </c>
      <c r="L307" s="82">
        <v>0.5</v>
      </c>
      <c r="M307" s="82">
        <v>0.35</v>
      </c>
      <c r="N307" s="29">
        <v>0.15</v>
      </c>
    </row>
    <row r="308" spans="2:14" x14ac:dyDescent="0.3">
      <c r="B308" s="2">
        <v>4</v>
      </c>
      <c r="C308" s="1" t="s">
        <v>205</v>
      </c>
      <c r="D308" s="82">
        <v>0.4</v>
      </c>
      <c r="E308" s="82">
        <v>0.3</v>
      </c>
      <c r="F308" s="82">
        <v>0.15</v>
      </c>
      <c r="G308" s="82">
        <v>0.1</v>
      </c>
      <c r="H308" s="29">
        <v>0.05</v>
      </c>
      <c r="J308" s="2">
        <v>4</v>
      </c>
      <c r="K308" s="1" t="s">
        <v>205</v>
      </c>
      <c r="L308" s="82">
        <v>0.5</v>
      </c>
      <c r="M308" s="82">
        <v>0.35</v>
      </c>
      <c r="N308" s="29">
        <v>0.15</v>
      </c>
    </row>
    <row r="309" spans="2:14" x14ac:dyDescent="0.3">
      <c r="B309" s="2">
        <v>4</v>
      </c>
      <c r="C309" s="1" t="s">
        <v>206</v>
      </c>
      <c r="D309" s="82">
        <v>0.4</v>
      </c>
      <c r="E309" s="82">
        <v>0.3</v>
      </c>
      <c r="F309" s="82">
        <v>0.15</v>
      </c>
      <c r="G309" s="82">
        <v>0.1</v>
      </c>
      <c r="H309" s="29">
        <v>0.05</v>
      </c>
      <c r="J309" s="2">
        <v>4</v>
      </c>
      <c r="K309" s="1" t="s">
        <v>206</v>
      </c>
      <c r="L309" s="82">
        <v>0.5</v>
      </c>
      <c r="M309" s="82">
        <v>0.35</v>
      </c>
      <c r="N309" s="29">
        <v>0.15</v>
      </c>
    </row>
    <row r="310" spans="2:14" x14ac:dyDescent="0.3">
      <c r="B310" s="2">
        <v>4</v>
      </c>
      <c r="C310" s="1" t="s">
        <v>207</v>
      </c>
      <c r="D310" s="82">
        <v>0.4</v>
      </c>
      <c r="E310" s="82">
        <v>0.3</v>
      </c>
      <c r="F310" s="82">
        <v>0.15</v>
      </c>
      <c r="G310" s="82">
        <v>0.1</v>
      </c>
      <c r="H310" s="29">
        <v>0.05</v>
      </c>
      <c r="J310" s="2">
        <v>4</v>
      </c>
      <c r="K310" s="1" t="s">
        <v>207</v>
      </c>
      <c r="L310" s="82">
        <v>0.5</v>
      </c>
      <c r="M310" s="82">
        <v>0.35</v>
      </c>
      <c r="N310" s="29">
        <v>0.15</v>
      </c>
    </row>
    <row r="311" spans="2:14" x14ac:dyDescent="0.3">
      <c r="B311" s="2">
        <v>4</v>
      </c>
      <c r="C311" s="1" t="s">
        <v>553</v>
      </c>
      <c r="D311" s="82">
        <v>0</v>
      </c>
      <c r="E311" s="82">
        <v>0</v>
      </c>
      <c r="F311" s="82">
        <v>0</v>
      </c>
      <c r="G311" s="82">
        <v>0</v>
      </c>
      <c r="H311" s="29">
        <v>0</v>
      </c>
      <c r="J311" s="2">
        <v>4</v>
      </c>
      <c r="K311" s="1" t="s">
        <v>553</v>
      </c>
      <c r="L311" s="82">
        <v>0.5</v>
      </c>
      <c r="M311" s="82">
        <v>0.35</v>
      </c>
      <c r="N311" s="29">
        <v>0.15</v>
      </c>
    </row>
    <row r="312" spans="2:14" x14ac:dyDescent="0.3">
      <c r="B312" s="2">
        <v>4</v>
      </c>
      <c r="C312" s="1" t="s">
        <v>554</v>
      </c>
      <c r="D312" s="82">
        <v>0</v>
      </c>
      <c r="E312" s="82">
        <v>0</v>
      </c>
      <c r="F312" s="82">
        <v>0</v>
      </c>
      <c r="G312" s="82">
        <v>0</v>
      </c>
      <c r="H312" s="29">
        <v>0</v>
      </c>
      <c r="J312" s="2">
        <v>4</v>
      </c>
      <c r="K312" s="1" t="s">
        <v>554</v>
      </c>
      <c r="L312" s="82">
        <v>0</v>
      </c>
      <c r="M312" s="82">
        <v>0</v>
      </c>
      <c r="N312" s="82">
        <v>0</v>
      </c>
    </row>
    <row r="313" spans="2:14" ht="17.25" thickBot="1" x14ac:dyDescent="0.35">
      <c r="B313" s="9">
        <v>4</v>
      </c>
      <c r="C313" s="30" t="s">
        <v>648</v>
      </c>
      <c r="D313" s="82">
        <v>0</v>
      </c>
      <c r="E313" s="82">
        <v>0</v>
      </c>
      <c r="F313" s="82">
        <v>0</v>
      </c>
      <c r="G313" s="82">
        <v>0</v>
      </c>
      <c r="H313" s="29">
        <v>0</v>
      </c>
      <c r="J313" s="9">
        <v>4</v>
      </c>
      <c r="K313" s="30" t="s">
        <v>648</v>
      </c>
      <c r="L313" s="82">
        <v>0</v>
      </c>
      <c r="M313" s="82">
        <v>0</v>
      </c>
      <c r="N313" s="82">
        <v>0</v>
      </c>
    </row>
    <row r="314" spans="2:14" x14ac:dyDescent="0.3">
      <c r="B314" s="21">
        <v>5</v>
      </c>
      <c r="C314" s="22" t="s">
        <v>202</v>
      </c>
      <c r="D314" s="83">
        <v>0.4</v>
      </c>
      <c r="E314" s="83">
        <v>0.3</v>
      </c>
      <c r="F314" s="83">
        <v>0.15</v>
      </c>
      <c r="G314" s="83">
        <v>0.1</v>
      </c>
      <c r="H314" s="109">
        <v>0.05</v>
      </c>
      <c r="J314" s="21">
        <v>5</v>
      </c>
      <c r="K314" s="22" t="s">
        <v>202</v>
      </c>
      <c r="L314" s="83">
        <v>0.5</v>
      </c>
      <c r="M314" s="83">
        <v>0.35</v>
      </c>
      <c r="N314" s="109">
        <v>0.15</v>
      </c>
    </row>
    <row r="315" spans="2:14" x14ac:dyDescent="0.3">
      <c r="B315" s="2">
        <v>5</v>
      </c>
      <c r="C315" s="1" t="s">
        <v>203</v>
      </c>
      <c r="D315" s="82">
        <v>0.4</v>
      </c>
      <c r="E315" s="82">
        <v>0.3</v>
      </c>
      <c r="F315" s="82">
        <v>0.15</v>
      </c>
      <c r="G315" s="82">
        <v>0.1</v>
      </c>
      <c r="H315" s="29">
        <v>0.05</v>
      </c>
      <c r="J315" s="2">
        <v>5</v>
      </c>
      <c r="K315" s="1" t="s">
        <v>203</v>
      </c>
      <c r="L315" s="82">
        <v>0.5</v>
      </c>
      <c r="M315" s="82">
        <v>0.35</v>
      </c>
      <c r="N315" s="29">
        <v>0.15</v>
      </c>
    </row>
    <row r="316" spans="2:14" x14ac:dyDescent="0.3">
      <c r="B316" s="2">
        <v>5</v>
      </c>
      <c r="C316" s="1" t="s">
        <v>204</v>
      </c>
      <c r="D316" s="82">
        <v>0.4</v>
      </c>
      <c r="E316" s="82">
        <v>0.3</v>
      </c>
      <c r="F316" s="82">
        <v>0.15</v>
      </c>
      <c r="G316" s="82">
        <v>0.1</v>
      </c>
      <c r="H316" s="29">
        <v>0.05</v>
      </c>
      <c r="J316" s="2">
        <v>5</v>
      </c>
      <c r="K316" s="1" t="s">
        <v>204</v>
      </c>
      <c r="L316" s="82">
        <v>0.5</v>
      </c>
      <c r="M316" s="82">
        <v>0.35</v>
      </c>
      <c r="N316" s="29">
        <v>0.15</v>
      </c>
    </row>
    <row r="317" spans="2:14" x14ac:dyDescent="0.3">
      <c r="B317" s="2">
        <v>5</v>
      </c>
      <c r="C317" s="1" t="s">
        <v>205</v>
      </c>
      <c r="D317" s="82">
        <v>0.4</v>
      </c>
      <c r="E317" s="82">
        <v>0.3</v>
      </c>
      <c r="F317" s="82">
        <v>0.15</v>
      </c>
      <c r="G317" s="82">
        <v>0.1</v>
      </c>
      <c r="H317" s="29">
        <v>0.05</v>
      </c>
      <c r="J317" s="2">
        <v>5</v>
      </c>
      <c r="K317" s="1" t="s">
        <v>205</v>
      </c>
      <c r="L317" s="82">
        <v>0.5</v>
      </c>
      <c r="M317" s="82">
        <v>0.35</v>
      </c>
      <c r="N317" s="29">
        <v>0.15</v>
      </c>
    </row>
    <row r="318" spans="2:14" x14ac:dyDescent="0.3">
      <c r="B318" s="2">
        <v>5</v>
      </c>
      <c r="C318" s="1" t="s">
        <v>206</v>
      </c>
      <c r="D318" s="82">
        <v>0.4</v>
      </c>
      <c r="E318" s="82">
        <v>0.3</v>
      </c>
      <c r="F318" s="82">
        <v>0.15</v>
      </c>
      <c r="G318" s="82">
        <v>0.1</v>
      </c>
      <c r="H318" s="29">
        <v>0.05</v>
      </c>
      <c r="J318" s="2">
        <v>5</v>
      </c>
      <c r="K318" s="1" t="s">
        <v>206</v>
      </c>
      <c r="L318" s="82">
        <v>0.5</v>
      </c>
      <c r="M318" s="82">
        <v>0.35</v>
      </c>
      <c r="N318" s="29">
        <v>0.15</v>
      </c>
    </row>
    <row r="319" spans="2:14" x14ac:dyDescent="0.3">
      <c r="B319" s="2">
        <v>5</v>
      </c>
      <c r="C319" s="1" t="s">
        <v>207</v>
      </c>
      <c r="D319" s="82">
        <v>0.4</v>
      </c>
      <c r="E319" s="82">
        <v>0.3</v>
      </c>
      <c r="F319" s="82">
        <v>0.15</v>
      </c>
      <c r="G319" s="82">
        <v>0.1</v>
      </c>
      <c r="H319" s="29">
        <v>0.05</v>
      </c>
      <c r="J319" s="2">
        <v>5</v>
      </c>
      <c r="K319" s="1" t="s">
        <v>207</v>
      </c>
      <c r="L319" s="82">
        <v>0.5</v>
      </c>
      <c r="M319" s="82">
        <v>0.35</v>
      </c>
      <c r="N319" s="29">
        <v>0.15</v>
      </c>
    </row>
    <row r="320" spans="2:14" x14ac:dyDescent="0.3">
      <c r="B320" s="2">
        <v>5</v>
      </c>
      <c r="C320" s="1" t="s">
        <v>553</v>
      </c>
      <c r="D320" s="82">
        <v>0.4</v>
      </c>
      <c r="E320" s="82">
        <v>0.3</v>
      </c>
      <c r="F320" s="82">
        <v>0.15</v>
      </c>
      <c r="G320" s="82">
        <v>0.1</v>
      </c>
      <c r="H320" s="29">
        <v>0.05</v>
      </c>
      <c r="J320" s="2">
        <v>5</v>
      </c>
      <c r="K320" s="1" t="s">
        <v>553</v>
      </c>
      <c r="L320" s="82">
        <v>0.5</v>
      </c>
      <c r="M320" s="82">
        <v>0.35</v>
      </c>
      <c r="N320" s="29">
        <v>0.15</v>
      </c>
    </row>
    <row r="321" spans="2:14" x14ac:dyDescent="0.3">
      <c r="B321" s="2">
        <v>5</v>
      </c>
      <c r="C321" s="1" t="s">
        <v>554</v>
      </c>
      <c r="D321" s="82">
        <v>0</v>
      </c>
      <c r="E321" s="82">
        <v>0</v>
      </c>
      <c r="F321" s="82">
        <v>0</v>
      </c>
      <c r="G321" s="82">
        <v>0</v>
      </c>
      <c r="H321" s="29">
        <v>0</v>
      </c>
      <c r="J321" s="2">
        <v>5</v>
      </c>
      <c r="K321" s="1" t="s">
        <v>554</v>
      </c>
      <c r="L321" s="82">
        <v>0</v>
      </c>
      <c r="M321" s="82">
        <v>0</v>
      </c>
      <c r="N321" s="82">
        <v>0</v>
      </c>
    </row>
    <row r="322" spans="2:14" ht="17.25" thickBot="1" x14ac:dyDescent="0.35">
      <c r="B322" s="9">
        <v>5</v>
      </c>
      <c r="C322" s="30" t="s">
        <v>648</v>
      </c>
      <c r="D322" s="82">
        <v>0</v>
      </c>
      <c r="E322" s="82">
        <v>0</v>
      </c>
      <c r="F322" s="82">
        <v>0</v>
      </c>
      <c r="G322" s="82">
        <v>0</v>
      </c>
      <c r="H322" s="29">
        <v>0</v>
      </c>
      <c r="J322" s="9">
        <v>5</v>
      </c>
      <c r="K322" s="30" t="s">
        <v>648</v>
      </c>
      <c r="L322" s="82">
        <v>0</v>
      </c>
      <c r="M322" s="82">
        <v>0</v>
      </c>
      <c r="N322" s="82">
        <v>0</v>
      </c>
    </row>
    <row r="323" spans="2:14" x14ac:dyDescent="0.3">
      <c r="B323" s="21">
        <v>6</v>
      </c>
      <c r="C323" s="22" t="s">
        <v>202</v>
      </c>
      <c r="D323" s="83">
        <v>0.4</v>
      </c>
      <c r="E323" s="83">
        <v>0.3</v>
      </c>
      <c r="F323" s="83">
        <v>0.15</v>
      </c>
      <c r="G323" s="83">
        <v>0.1</v>
      </c>
      <c r="H323" s="109">
        <v>0.05</v>
      </c>
      <c r="J323" s="21">
        <v>6</v>
      </c>
      <c r="K323" s="22" t="s">
        <v>202</v>
      </c>
      <c r="L323" s="83">
        <v>0.5</v>
      </c>
      <c r="M323" s="83">
        <v>0.35</v>
      </c>
      <c r="N323" s="109">
        <v>0.15</v>
      </c>
    </row>
    <row r="324" spans="2:14" x14ac:dyDescent="0.3">
      <c r="B324" s="2">
        <v>6</v>
      </c>
      <c r="C324" s="1" t="s">
        <v>203</v>
      </c>
      <c r="D324" s="82">
        <v>0.4</v>
      </c>
      <c r="E324" s="82">
        <v>0.3</v>
      </c>
      <c r="F324" s="82">
        <v>0.15</v>
      </c>
      <c r="G324" s="82">
        <v>0.1</v>
      </c>
      <c r="H324" s="29">
        <v>0.05</v>
      </c>
      <c r="J324" s="2">
        <v>6</v>
      </c>
      <c r="K324" s="1" t="s">
        <v>203</v>
      </c>
      <c r="L324" s="82">
        <v>0.5</v>
      </c>
      <c r="M324" s="82">
        <v>0.35</v>
      </c>
      <c r="N324" s="29">
        <v>0.15</v>
      </c>
    </row>
    <row r="325" spans="2:14" x14ac:dyDescent="0.3">
      <c r="B325" s="2">
        <v>6</v>
      </c>
      <c r="C325" s="1" t="s">
        <v>204</v>
      </c>
      <c r="D325" s="82">
        <v>0.4</v>
      </c>
      <c r="E325" s="82">
        <v>0.3</v>
      </c>
      <c r="F325" s="82">
        <v>0.15</v>
      </c>
      <c r="G325" s="82">
        <v>0.1</v>
      </c>
      <c r="H325" s="29">
        <v>0.05</v>
      </c>
      <c r="J325" s="2">
        <v>6</v>
      </c>
      <c r="K325" s="1" t="s">
        <v>204</v>
      </c>
      <c r="L325" s="82">
        <v>0.5</v>
      </c>
      <c r="M325" s="82">
        <v>0.35</v>
      </c>
      <c r="N325" s="29">
        <v>0.15</v>
      </c>
    </row>
    <row r="326" spans="2:14" x14ac:dyDescent="0.3">
      <c r="B326" s="2">
        <v>6</v>
      </c>
      <c r="C326" s="1" t="s">
        <v>205</v>
      </c>
      <c r="D326" s="82">
        <v>0.4</v>
      </c>
      <c r="E326" s="82">
        <v>0.3</v>
      </c>
      <c r="F326" s="82">
        <v>0.15</v>
      </c>
      <c r="G326" s="82">
        <v>0.1</v>
      </c>
      <c r="H326" s="29">
        <v>0.05</v>
      </c>
      <c r="J326" s="2">
        <v>6</v>
      </c>
      <c r="K326" s="1" t="s">
        <v>205</v>
      </c>
      <c r="L326" s="82">
        <v>0.5</v>
      </c>
      <c r="M326" s="82">
        <v>0.35</v>
      </c>
      <c r="N326" s="29">
        <v>0.15</v>
      </c>
    </row>
    <row r="327" spans="2:14" x14ac:dyDescent="0.3">
      <c r="B327" s="2">
        <v>6</v>
      </c>
      <c r="C327" s="1" t="s">
        <v>206</v>
      </c>
      <c r="D327" s="82">
        <v>0.4</v>
      </c>
      <c r="E327" s="82">
        <v>0.3</v>
      </c>
      <c r="F327" s="82">
        <v>0.15</v>
      </c>
      <c r="G327" s="82">
        <v>0.1</v>
      </c>
      <c r="H327" s="29">
        <v>0.05</v>
      </c>
      <c r="J327" s="2">
        <v>6</v>
      </c>
      <c r="K327" s="1" t="s">
        <v>206</v>
      </c>
      <c r="L327" s="82">
        <v>0.5</v>
      </c>
      <c r="M327" s="82">
        <v>0.35</v>
      </c>
      <c r="N327" s="29">
        <v>0.15</v>
      </c>
    </row>
    <row r="328" spans="2:14" x14ac:dyDescent="0.3">
      <c r="B328" s="2">
        <v>6</v>
      </c>
      <c r="C328" s="1" t="s">
        <v>207</v>
      </c>
      <c r="D328" s="82">
        <v>0.4</v>
      </c>
      <c r="E328" s="82">
        <v>0.3</v>
      </c>
      <c r="F328" s="82">
        <v>0.15</v>
      </c>
      <c r="G328" s="82">
        <v>0.1</v>
      </c>
      <c r="H328" s="29">
        <v>0.05</v>
      </c>
      <c r="J328" s="2">
        <v>6</v>
      </c>
      <c r="K328" s="1" t="s">
        <v>207</v>
      </c>
      <c r="L328" s="82">
        <v>0.5</v>
      </c>
      <c r="M328" s="82">
        <v>0.35</v>
      </c>
      <c r="N328" s="29">
        <v>0.15</v>
      </c>
    </row>
    <row r="329" spans="2:14" x14ac:dyDescent="0.3">
      <c r="B329" s="2">
        <v>6</v>
      </c>
      <c r="C329" s="1" t="s">
        <v>553</v>
      </c>
      <c r="D329" s="82">
        <v>0.4</v>
      </c>
      <c r="E329" s="82">
        <v>0.3</v>
      </c>
      <c r="F329" s="82">
        <v>0.15</v>
      </c>
      <c r="G329" s="82">
        <v>0.1</v>
      </c>
      <c r="H329" s="29">
        <v>0.05</v>
      </c>
      <c r="J329" s="2">
        <v>6</v>
      </c>
      <c r="K329" s="1" t="s">
        <v>553</v>
      </c>
      <c r="L329" s="82">
        <v>0.5</v>
      </c>
      <c r="M329" s="82">
        <v>0.35</v>
      </c>
      <c r="N329" s="29">
        <v>0.15</v>
      </c>
    </row>
    <row r="330" spans="2:14" x14ac:dyDescent="0.3">
      <c r="B330" s="2">
        <v>6</v>
      </c>
      <c r="C330" s="1" t="s">
        <v>554</v>
      </c>
      <c r="D330" s="82">
        <v>0</v>
      </c>
      <c r="E330" s="82">
        <v>0</v>
      </c>
      <c r="F330" s="82">
        <v>0</v>
      </c>
      <c r="G330" s="82">
        <v>0</v>
      </c>
      <c r="H330" s="29">
        <v>0</v>
      </c>
      <c r="J330" s="2">
        <v>6</v>
      </c>
      <c r="K330" s="1" t="s">
        <v>554</v>
      </c>
      <c r="L330" s="82">
        <v>0</v>
      </c>
      <c r="M330" s="82">
        <v>0</v>
      </c>
      <c r="N330" s="82">
        <v>0</v>
      </c>
    </row>
    <row r="331" spans="2:14" ht="17.25" thickBot="1" x14ac:dyDescent="0.35">
      <c r="B331" s="9">
        <v>6</v>
      </c>
      <c r="C331" s="30" t="s">
        <v>648</v>
      </c>
      <c r="D331" s="82">
        <v>0</v>
      </c>
      <c r="E331" s="82">
        <v>0</v>
      </c>
      <c r="F331" s="82">
        <v>0</v>
      </c>
      <c r="G331" s="82">
        <v>0</v>
      </c>
      <c r="H331" s="29">
        <v>0</v>
      </c>
      <c r="J331" s="9">
        <v>6</v>
      </c>
      <c r="K331" s="30" t="s">
        <v>648</v>
      </c>
      <c r="L331" s="82">
        <v>0</v>
      </c>
      <c r="M331" s="82">
        <v>0</v>
      </c>
      <c r="N331" s="82">
        <v>0</v>
      </c>
    </row>
    <row r="332" spans="2:14" x14ac:dyDescent="0.3">
      <c r="B332" s="21">
        <v>7</v>
      </c>
      <c r="C332" s="22" t="s">
        <v>202</v>
      </c>
      <c r="D332" s="83">
        <v>0.4</v>
      </c>
      <c r="E332" s="83">
        <v>0.3</v>
      </c>
      <c r="F332" s="83">
        <v>0.15</v>
      </c>
      <c r="G332" s="83">
        <v>0.1</v>
      </c>
      <c r="H332" s="109">
        <v>0.05</v>
      </c>
      <c r="J332" s="21">
        <v>7</v>
      </c>
      <c r="K332" s="22" t="s">
        <v>202</v>
      </c>
      <c r="L332" s="83">
        <v>0.5</v>
      </c>
      <c r="M332" s="83">
        <v>0.35</v>
      </c>
      <c r="N332" s="109">
        <v>0.15</v>
      </c>
    </row>
    <row r="333" spans="2:14" x14ac:dyDescent="0.3">
      <c r="B333" s="2">
        <v>7</v>
      </c>
      <c r="C333" s="1" t="s">
        <v>203</v>
      </c>
      <c r="D333" s="82">
        <v>0.4</v>
      </c>
      <c r="E333" s="82">
        <v>0.3</v>
      </c>
      <c r="F333" s="82">
        <v>0.15</v>
      </c>
      <c r="G333" s="82">
        <v>0.1</v>
      </c>
      <c r="H333" s="29">
        <v>0.05</v>
      </c>
      <c r="J333" s="2">
        <v>7</v>
      </c>
      <c r="K333" s="1" t="s">
        <v>203</v>
      </c>
      <c r="L333" s="82">
        <v>0.5</v>
      </c>
      <c r="M333" s="82">
        <v>0.35</v>
      </c>
      <c r="N333" s="29">
        <v>0.15</v>
      </c>
    </row>
    <row r="334" spans="2:14" x14ac:dyDescent="0.3">
      <c r="B334" s="2">
        <v>7</v>
      </c>
      <c r="C334" s="1" t="s">
        <v>204</v>
      </c>
      <c r="D334" s="82">
        <v>0.4</v>
      </c>
      <c r="E334" s="82">
        <v>0.3</v>
      </c>
      <c r="F334" s="82">
        <v>0.15</v>
      </c>
      <c r="G334" s="82">
        <v>0.1</v>
      </c>
      <c r="H334" s="29">
        <v>0.05</v>
      </c>
      <c r="J334" s="2">
        <v>7</v>
      </c>
      <c r="K334" s="1" t="s">
        <v>204</v>
      </c>
      <c r="L334" s="82">
        <v>0.5</v>
      </c>
      <c r="M334" s="82">
        <v>0.35</v>
      </c>
      <c r="N334" s="29">
        <v>0.15</v>
      </c>
    </row>
    <row r="335" spans="2:14" x14ac:dyDescent="0.3">
      <c r="B335" s="2">
        <v>7</v>
      </c>
      <c r="C335" s="1" t="s">
        <v>205</v>
      </c>
      <c r="D335" s="82">
        <v>0.4</v>
      </c>
      <c r="E335" s="82">
        <v>0.3</v>
      </c>
      <c r="F335" s="82">
        <v>0.15</v>
      </c>
      <c r="G335" s="82">
        <v>0.1</v>
      </c>
      <c r="H335" s="29">
        <v>0.05</v>
      </c>
      <c r="J335" s="2">
        <v>7</v>
      </c>
      <c r="K335" s="1" t="s">
        <v>205</v>
      </c>
      <c r="L335" s="82">
        <v>0.5</v>
      </c>
      <c r="M335" s="82">
        <v>0.35</v>
      </c>
      <c r="N335" s="29">
        <v>0.15</v>
      </c>
    </row>
    <row r="336" spans="2:14" x14ac:dyDescent="0.3">
      <c r="B336" s="2">
        <v>7</v>
      </c>
      <c r="C336" s="1" t="s">
        <v>206</v>
      </c>
      <c r="D336" s="82">
        <v>0.4</v>
      </c>
      <c r="E336" s="82">
        <v>0.3</v>
      </c>
      <c r="F336" s="82">
        <v>0.15</v>
      </c>
      <c r="G336" s="82">
        <v>0.1</v>
      </c>
      <c r="H336" s="29">
        <v>0.05</v>
      </c>
      <c r="J336" s="2">
        <v>7</v>
      </c>
      <c r="K336" s="1" t="s">
        <v>206</v>
      </c>
      <c r="L336" s="82">
        <v>0.5</v>
      </c>
      <c r="M336" s="82">
        <v>0.35</v>
      </c>
      <c r="N336" s="29">
        <v>0.15</v>
      </c>
    </row>
    <row r="337" spans="2:14" x14ac:dyDescent="0.3">
      <c r="B337" s="2">
        <v>7</v>
      </c>
      <c r="C337" s="1" t="s">
        <v>207</v>
      </c>
      <c r="D337" s="82">
        <v>0.4</v>
      </c>
      <c r="E337" s="82">
        <v>0.3</v>
      </c>
      <c r="F337" s="82">
        <v>0.15</v>
      </c>
      <c r="G337" s="82">
        <v>0.1</v>
      </c>
      <c r="H337" s="29">
        <v>0.05</v>
      </c>
      <c r="J337" s="2">
        <v>7</v>
      </c>
      <c r="K337" s="1" t="s">
        <v>207</v>
      </c>
      <c r="L337" s="82">
        <v>0.5</v>
      </c>
      <c r="M337" s="82">
        <v>0.35</v>
      </c>
      <c r="N337" s="29">
        <v>0.15</v>
      </c>
    </row>
    <row r="338" spans="2:14" x14ac:dyDescent="0.3">
      <c r="B338" s="2">
        <v>7</v>
      </c>
      <c r="C338" s="1" t="s">
        <v>553</v>
      </c>
      <c r="D338" s="82">
        <v>0.4</v>
      </c>
      <c r="E338" s="82">
        <v>0.3</v>
      </c>
      <c r="F338" s="82">
        <v>0.15</v>
      </c>
      <c r="G338" s="82">
        <v>0.1</v>
      </c>
      <c r="H338" s="29">
        <v>0.05</v>
      </c>
      <c r="J338" s="2">
        <v>7</v>
      </c>
      <c r="K338" s="1" t="s">
        <v>553</v>
      </c>
      <c r="L338" s="82">
        <v>0.5</v>
      </c>
      <c r="M338" s="82">
        <v>0.35</v>
      </c>
      <c r="N338" s="29">
        <v>0.15</v>
      </c>
    </row>
    <row r="339" spans="2:14" x14ac:dyDescent="0.3">
      <c r="B339" s="2">
        <v>7</v>
      </c>
      <c r="C339" s="1" t="s">
        <v>554</v>
      </c>
      <c r="D339" s="82">
        <v>0</v>
      </c>
      <c r="E339" s="82">
        <v>0</v>
      </c>
      <c r="F339" s="82">
        <v>0</v>
      </c>
      <c r="G339" s="82">
        <v>0</v>
      </c>
      <c r="H339" s="29">
        <v>0</v>
      </c>
      <c r="J339" s="2">
        <v>7</v>
      </c>
      <c r="K339" s="1" t="s">
        <v>554</v>
      </c>
      <c r="L339" s="82">
        <v>0.5</v>
      </c>
      <c r="M339" s="82">
        <v>0.35</v>
      </c>
      <c r="N339" s="29">
        <v>0.15</v>
      </c>
    </row>
    <row r="340" spans="2:14" ht="17.25" thickBot="1" x14ac:dyDescent="0.35">
      <c r="B340" s="9">
        <v>7</v>
      </c>
      <c r="C340" s="30" t="s">
        <v>648</v>
      </c>
      <c r="D340" s="82">
        <v>0</v>
      </c>
      <c r="E340" s="82">
        <v>0</v>
      </c>
      <c r="F340" s="82">
        <v>0</v>
      </c>
      <c r="G340" s="82">
        <v>0</v>
      </c>
      <c r="H340" s="29">
        <v>0</v>
      </c>
      <c r="J340" s="9">
        <v>7</v>
      </c>
      <c r="K340" s="30" t="s">
        <v>648</v>
      </c>
      <c r="L340" s="82">
        <v>0</v>
      </c>
      <c r="M340" s="82">
        <v>0</v>
      </c>
      <c r="N340" s="82">
        <v>0</v>
      </c>
    </row>
    <row r="341" spans="2:14" x14ac:dyDescent="0.3">
      <c r="B341" s="21">
        <v>8</v>
      </c>
      <c r="C341" s="22" t="s">
        <v>202</v>
      </c>
      <c r="D341" s="83">
        <v>0.4</v>
      </c>
      <c r="E341" s="83">
        <v>0.3</v>
      </c>
      <c r="F341" s="83">
        <v>0.15</v>
      </c>
      <c r="G341" s="83">
        <v>0.1</v>
      </c>
      <c r="H341" s="109">
        <v>0.05</v>
      </c>
      <c r="J341" s="21">
        <v>8</v>
      </c>
      <c r="K341" s="22" t="s">
        <v>202</v>
      </c>
      <c r="L341" s="83">
        <v>0.5</v>
      </c>
      <c r="M341" s="83">
        <v>0.35</v>
      </c>
      <c r="N341" s="109">
        <v>0.15</v>
      </c>
    </row>
    <row r="342" spans="2:14" x14ac:dyDescent="0.3">
      <c r="B342" s="2">
        <v>8</v>
      </c>
      <c r="C342" s="1" t="s">
        <v>203</v>
      </c>
      <c r="D342" s="82">
        <v>0.4</v>
      </c>
      <c r="E342" s="82">
        <v>0.3</v>
      </c>
      <c r="F342" s="82">
        <v>0.15</v>
      </c>
      <c r="G342" s="82">
        <v>0.1</v>
      </c>
      <c r="H342" s="29">
        <v>0.05</v>
      </c>
      <c r="J342" s="2">
        <v>8</v>
      </c>
      <c r="K342" s="1" t="s">
        <v>203</v>
      </c>
      <c r="L342" s="82">
        <v>0.5</v>
      </c>
      <c r="M342" s="82">
        <v>0.35</v>
      </c>
      <c r="N342" s="29">
        <v>0.15</v>
      </c>
    </row>
    <row r="343" spans="2:14" x14ac:dyDescent="0.3">
      <c r="B343" s="2">
        <v>8</v>
      </c>
      <c r="C343" s="1" t="s">
        <v>204</v>
      </c>
      <c r="D343" s="82">
        <v>0.4</v>
      </c>
      <c r="E343" s="82">
        <v>0.3</v>
      </c>
      <c r="F343" s="82">
        <v>0.15</v>
      </c>
      <c r="G343" s="82">
        <v>0.1</v>
      </c>
      <c r="H343" s="29">
        <v>0.05</v>
      </c>
      <c r="J343" s="2">
        <v>8</v>
      </c>
      <c r="K343" s="1" t="s">
        <v>204</v>
      </c>
      <c r="L343" s="82">
        <v>0.5</v>
      </c>
      <c r="M343" s="82">
        <v>0.35</v>
      </c>
      <c r="N343" s="29">
        <v>0.15</v>
      </c>
    </row>
    <row r="344" spans="2:14" x14ac:dyDescent="0.3">
      <c r="B344" s="2">
        <v>8</v>
      </c>
      <c r="C344" s="1" t="s">
        <v>205</v>
      </c>
      <c r="D344" s="82">
        <v>0.4</v>
      </c>
      <c r="E344" s="82">
        <v>0.3</v>
      </c>
      <c r="F344" s="82">
        <v>0.15</v>
      </c>
      <c r="G344" s="82">
        <v>0.1</v>
      </c>
      <c r="H344" s="29">
        <v>0.05</v>
      </c>
      <c r="J344" s="2">
        <v>8</v>
      </c>
      <c r="K344" s="1" t="s">
        <v>205</v>
      </c>
      <c r="L344" s="82">
        <v>0.5</v>
      </c>
      <c r="M344" s="82">
        <v>0.35</v>
      </c>
      <c r="N344" s="29">
        <v>0.15</v>
      </c>
    </row>
    <row r="345" spans="2:14" x14ac:dyDescent="0.3">
      <c r="B345" s="2">
        <v>8</v>
      </c>
      <c r="C345" s="1" t="s">
        <v>206</v>
      </c>
      <c r="D345" s="82">
        <v>0.4</v>
      </c>
      <c r="E345" s="82">
        <v>0.3</v>
      </c>
      <c r="F345" s="82">
        <v>0.15</v>
      </c>
      <c r="G345" s="82">
        <v>0.1</v>
      </c>
      <c r="H345" s="29">
        <v>0.05</v>
      </c>
      <c r="J345" s="2">
        <v>8</v>
      </c>
      <c r="K345" s="1" t="s">
        <v>206</v>
      </c>
      <c r="L345" s="82">
        <v>0.5</v>
      </c>
      <c r="M345" s="82">
        <v>0.35</v>
      </c>
      <c r="N345" s="29">
        <v>0.15</v>
      </c>
    </row>
    <row r="346" spans="2:14" x14ac:dyDescent="0.3">
      <c r="B346" s="2">
        <v>8</v>
      </c>
      <c r="C346" s="1" t="s">
        <v>207</v>
      </c>
      <c r="D346" s="82">
        <v>0.4</v>
      </c>
      <c r="E346" s="82">
        <v>0.3</v>
      </c>
      <c r="F346" s="82">
        <v>0.15</v>
      </c>
      <c r="G346" s="82">
        <v>0.1</v>
      </c>
      <c r="H346" s="29">
        <v>0.05</v>
      </c>
      <c r="J346" s="2">
        <v>8</v>
      </c>
      <c r="K346" s="1" t="s">
        <v>207</v>
      </c>
      <c r="L346" s="82">
        <v>0.5</v>
      </c>
      <c r="M346" s="82">
        <v>0.35</v>
      </c>
      <c r="N346" s="29">
        <v>0.15</v>
      </c>
    </row>
    <row r="347" spans="2:14" x14ac:dyDescent="0.3">
      <c r="B347" s="2">
        <v>8</v>
      </c>
      <c r="C347" s="1" t="s">
        <v>553</v>
      </c>
      <c r="D347" s="82">
        <v>0.4</v>
      </c>
      <c r="E347" s="82">
        <v>0.3</v>
      </c>
      <c r="F347" s="82">
        <v>0.15</v>
      </c>
      <c r="G347" s="82">
        <v>0.1</v>
      </c>
      <c r="H347" s="29">
        <v>0.05</v>
      </c>
      <c r="J347" s="2">
        <v>8</v>
      </c>
      <c r="K347" s="1" t="s">
        <v>553</v>
      </c>
      <c r="L347" s="82">
        <v>0.5</v>
      </c>
      <c r="M347" s="82">
        <v>0.35</v>
      </c>
      <c r="N347" s="29">
        <v>0.15</v>
      </c>
    </row>
    <row r="348" spans="2:14" x14ac:dyDescent="0.3">
      <c r="B348" s="2">
        <v>8</v>
      </c>
      <c r="C348" s="1" t="s">
        <v>554</v>
      </c>
      <c r="D348" s="82">
        <v>0</v>
      </c>
      <c r="E348" s="82">
        <v>0</v>
      </c>
      <c r="F348" s="82">
        <v>0</v>
      </c>
      <c r="G348" s="82">
        <v>0</v>
      </c>
      <c r="H348" s="29">
        <v>0</v>
      </c>
      <c r="J348" s="2">
        <v>8</v>
      </c>
      <c r="K348" s="1" t="s">
        <v>554</v>
      </c>
      <c r="L348" s="82">
        <v>0.5</v>
      </c>
      <c r="M348" s="82">
        <v>0.35</v>
      </c>
      <c r="N348" s="29">
        <v>0.15</v>
      </c>
    </row>
    <row r="349" spans="2:14" ht="17.25" thickBot="1" x14ac:dyDescent="0.35">
      <c r="B349" s="9">
        <v>8</v>
      </c>
      <c r="C349" s="30" t="s">
        <v>648</v>
      </c>
      <c r="D349" s="82">
        <v>0</v>
      </c>
      <c r="E349" s="82">
        <v>0</v>
      </c>
      <c r="F349" s="82">
        <v>0</v>
      </c>
      <c r="G349" s="82">
        <v>0</v>
      </c>
      <c r="H349" s="29">
        <v>0</v>
      </c>
      <c r="J349" s="9">
        <v>8</v>
      </c>
      <c r="K349" s="30" t="s">
        <v>648</v>
      </c>
      <c r="L349" s="82">
        <v>0</v>
      </c>
      <c r="M349" s="82">
        <v>0</v>
      </c>
      <c r="N349" s="82">
        <v>0</v>
      </c>
    </row>
    <row r="350" spans="2:14" x14ac:dyDescent="0.3">
      <c r="B350" s="21">
        <v>9</v>
      </c>
      <c r="C350" s="22" t="s">
        <v>202</v>
      </c>
      <c r="D350" s="83">
        <v>0.4</v>
      </c>
      <c r="E350" s="83">
        <v>0.3</v>
      </c>
      <c r="F350" s="83">
        <v>0.15</v>
      </c>
      <c r="G350" s="83">
        <v>0.1</v>
      </c>
      <c r="H350" s="109">
        <v>0.05</v>
      </c>
      <c r="J350" s="21">
        <v>9</v>
      </c>
      <c r="K350" s="22" t="s">
        <v>202</v>
      </c>
      <c r="L350" s="83">
        <v>0.5</v>
      </c>
      <c r="M350" s="83">
        <v>0.35</v>
      </c>
      <c r="N350" s="109">
        <v>0.15</v>
      </c>
    </row>
    <row r="351" spans="2:14" x14ac:dyDescent="0.3">
      <c r="B351" s="2">
        <v>9</v>
      </c>
      <c r="C351" s="1" t="s">
        <v>203</v>
      </c>
      <c r="D351" s="82">
        <v>0.4</v>
      </c>
      <c r="E351" s="82">
        <v>0.3</v>
      </c>
      <c r="F351" s="82">
        <v>0.15</v>
      </c>
      <c r="G351" s="82">
        <v>0.1</v>
      </c>
      <c r="H351" s="29">
        <v>0.05</v>
      </c>
      <c r="J351" s="2">
        <v>9</v>
      </c>
      <c r="K351" s="1" t="s">
        <v>203</v>
      </c>
      <c r="L351" s="82">
        <v>0.5</v>
      </c>
      <c r="M351" s="82">
        <v>0.35</v>
      </c>
      <c r="N351" s="29">
        <v>0.15</v>
      </c>
    </row>
    <row r="352" spans="2:14" x14ac:dyDescent="0.3">
      <c r="B352" s="2">
        <v>9</v>
      </c>
      <c r="C352" s="1" t="s">
        <v>204</v>
      </c>
      <c r="D352" s="82">
        <v>0.4</v>
      </c>
      <c r="E352" s="82">
        <v>0.3</v>
      </c>
      <c r="F352" s="82">
        <v>0.15</v>
      </c>
      <c r="G352" s="82">
        <v>0.1</v>
      </c>
      <c r="H352" s="29">
        <v>0.05</v>
      </c>
      <c r="J352" s="2">
        <v>9</v>
      </c>
      <c r="K352" s="1" t="s">
        <v>204</v>
      </c>
      <c r="L352" s="82">
        <v>0.5</v>
      </c>
      <c r="M352" s="82">
        <v>0.35</v>
      </c>
      <c r="N352" s="29">
        <v>0.15</v>
      </c>
    </row>
    <row r="353" spans="2:14" x14ac:dyDescent="0.3">
      <c r="B353" s="2">
        <v>9</v>
      </c>
      <c r="C353" s="1" t="s">
        <v>205</v>
      </c>
      <c r="D353" s="82">
        <v>0.4</v>
      </c>
      <c r="E353" s="82">
        <v>0.3</v>
      </c>
      <c r="F353" s="82">
        <v>0.15</v>
      </c>
      <c r="G353" s="82">
        <v>0.1</v>
      </c>
      <c r="H353" s="29">
        <v>0.05</v>
      </c>
      <c r="J353" s="2">
        <v>9</v>
      </c>
      <c r="K353" s="1" t="s">
        <v>205</v>
      </c>
      <c r="L353" s="82">
        <v>0.5</v>
      </c>
      <c r="M353" s="82">
        <v>0.35</v>
      </c>
      <c r="N353" s="29">
        <v>0.15</v>
      </c>
    </row>
    <row r="354" spans="2:14" x14ac:dyDescent="0.3">
      <c r="B354" s="2">
        <v>9</v>
      </c>
      <c r="C354" s="1" t="s">
        <v>206</v>
      </c>
      <c r="D354" s="82">
        <v>0.4</v>
      </c>
      <c r="E354" s="82">
        <v>0.3</v>
      </c>
      <c r="F354" s="82">
        <v>0.15</v>
      </c>
      <c r="G354" s="82">
        <v>0.1</v>
      </c>
      <c r="H354" s="29">
        <v>0.05</v>
      </c>
      <c r="J354" s="2">
        <v>9</v>
      </c>
      <c r="K354" s="1" t="s">
        <v>206</v>
      </c>
      <c r="L354" s="82">
        <v>0.5</v>
      </c>
      <c r="M354" s="82">
        <v>0.35</v>
      </c>
      <c r="N354" s="29">
        <v>0.15</v>
      </c>
    </row>
    <row r="355" spans="2:14" x14ac:dyDescent="0.3">
      <c r="B355" s="2">
        <v>9</v>
      </c>
      <c r="C355" s="1" t="s">
        <v>207</v>
      </c>
      <c r="D355" s="82">
        <v>0.4</v>
      </c>
      <c r="E355" s="82">
        <v>0.3</v>
      </c>
      <c r="F355" s="82">
        <v>0.15</v>
      </c>
      <c r="G355" s="82">
        <v>0.1</v>
      </c>
      <c r="H355" s="29">
        <v>0.05</v>
      </c>
      <c r="J355" s="2">
        <v>9</v>
      </c>
      <c r="K355" s="1" t="s">
        <v>207</v>
      </c>
      <c r="L355" s="82">
        <v>0.5</v>
      </c>
      <c r="M355" s="82">
        <v>0.35</v>
      </c>
      <c r="N355" s="29">
        <v>0.15</v>
      </c>
    </row>
    <row r="356" spans="2:14" x14ac:dyDescent="0.3">
      <c r="B356" s="2">
        <v>9</v>
      </c>
      <c r="C356" s="1" t="s">
        <v>553</v>
      </c>
      <c r="D356" s="82">
        <v>0.4</v>
      </c>
      <c r="E356" s="82">
        <v>0.3</v>
      </c>
      <c r="F356" s="82">
        <v>0.15</v>
      </c>
      <c r="G356" s="82">
        <v>0.1</v>
      </c>
      <c r="H356" s="29">
        <v>0.05</v>
      </c>
      <c r="J356" s="2">
        <v>9</v>
      </c>
      <c r="K356" s="1" t="s">
        <v>553</v>
      </c>
      <c r="L356" s="82">
        <v>0.5</v>
      </c>
      <c r="M356" s="82">
        <v>0.35</v>
      </c>
      <c r="N356" s="29">
        <v>0.15</v>
      </c>
    </row>
    <row r="357" spans="2:14" x14ac:dyDescent="0.3">
      <c r="B357" s="2">
        <v>9</v>
      </c>
      <c r="C357" s="1" t="s">
        <v>554</v>
      </c>
      <c r="D357" s="82">
        <v>0.4</v>
      </c>
      <c r="E357" s="82">
        <v>0.3</v>
      </c>
      <c r="F357" s="82">
        <v>0.2</v>
      </c>
      <c r="G357" s="82">
        <v>0.1</v>
      </c>
      <c r="H357" s="29">
        <v>0.05</v>
      </c>
      <c r="J357" s="2">
        <v>9</v>
      </c>
      <c r="K357" s="1" t="s">
        <v>554</v>
      </c>
      <c r="L357" s="82">
        <v>0.5</v>
      </c>
      <c r="M357" s="82">
        <v>0.35</v>
      </c>
      <c r="N357" s="29">
        <v>0.15</v>
      </c>
    </row>
    <row r="358" spans="2:14" ht="17.25" thickBot="1" x14ac:dyDescent="0.35">
      <c r="B358" s="54">
        <v>9</v>
      </c>
      <c r="C358" s="55" t="s">
        <v>648</v>
      </c>
      <c r="D358" s="84">
        <v>0</v>
      </c>
      <c r="E358" s="84">
        <v>0</v>
      </c>
      <c r="F358" s="84">
        <v>0</v>
      </c>
      <c r="G358" s="84">
        <v>0</v>
      </c>
      <c r="H358" s="115">
        <v>0</v>
      </c>
      <c r="J358" s="54">
        <v>9</v>
      </c>
      <c r="K358" s="55" t="s">
        <v>648</v>
      </c>
      <c r="L358" s="84">
        <v>0</v>
      </c>
      <c r="M358" s="84">
        <v>0</v>
      </c>
      <c r="N358" s="84">
        <v>0</v>
      </c>
    </row>
    <row r="359" spans="2:14" x14ac:dyDescent="0.3">
      <c r="B359" s="21">
        <v>10</v>
      </c>
      <c r="C359" s="22" t="s">
        <v>202</v>
      </c>
      <c r="D359" s="83">
        <v>0.4</v>
      </c>
      <c r="E359" s="83">
        <v>0.3</v>
      </c>
      <c r="F359" s="83">
        <v>0.15</v>
      </c>
      <c r="G359" s="83">
        <v>0.1</v>
      </c>
      <c r="H359" s="109">
        <v>0.05</v>
      </c>
    </row>
    <row r="360" spans="2:14" x14ac:dyDescent="0.3">
      <c r="B360" s="2">
        <v>10</v>
      </c>
      <c r="C360" s="1" t="s">
        <v>203</v>
      </c>
      <c r="D360" s="82">
        <v>0.4</v>
      </c>
      <c r="E360" s="82">
        <v>0.3</v>
      </c>
      <c r="F360" s="82">
        <v>0.15</v>
      </c>
      <c r="G360" s="82">
        <v>0.1</v>
      </c>
      <c r="H360" s="29">
        <v>0.05</v>
      </c>
    </row>
    <row r="361" spans="2:14" x14ac:dyDescent="0.3">
      <c r="B361" s="2">
        <v>10</v>
      </c>
      <c r="C361" s="1" t="s">
        <v>204</v>
      </c>
      <c r="D361" s="82">
        <v>0.4</v>
      </c>
      <c r="E361" s="82">
        <v>0.3</v>
      </c>
      <c r="F361" s="82">
        <v>0.15</v>
      </c>
      <c r="G361" s="82">
        <v>0.1</v>
      </c>
      <c r="H361" s="29">
        <v>0.05</v>
      </c>
    </row>
    <row r="362" spans="2:14" x14ac:dyDescent="0.3">
      <c r="B362" s="2">
        <v>10</v>
      </c>
      <c r="C362" s="1" t="s">
        <v>205</v>
      </c>
      <c r="D362" s="82">
        <v>0.4</v>
      </c>
      <c r="E362" s="82">
        <v>0.3</v>
      </c>
      <c r="F362" s="82">
        <v>0.15</v>
      </c>
      <c r="G362" s="82">
        <v>0.1</v>
      </c>
      <c r="H362" s="29">
        <v>0.05</v>
      </c>
    </row>
    <row r="363" spans="2:14" x14ac:dyDescent="0.3">
      <c r="B363" s="2">
        <v>10</v>
      </c>
      <c r="C363" s="1" t="s">
        <v>206</v>
      </c>
      <c r="D363" s="82">
        <v>0.4</v>
      </c>
      <c r="E363" s="82">
        <v>0.3</v>
      </c>
      <c r="F363" s="82">
        <v>0.15</v>
      </c>
      <c r="G363" s="82">
        <v>0.1</v>
      </c>
      <c r="H363" s="29">
        <v>0.05</v>
      </c>
    </row>
    <row r="364" spans="2:14" x14ac:dyDescent="0.3">
      <c r="B364" s="2">
        <v>10</v>
      </c>
      <c r="C364" s="1" t="s">
        <v>207</v>
      </c>
      <c r="D364" s="82">
        <v>0.4</v>
      </c>
      <c r="E364" s="82">
        <v>0.3</v>
      </c>
      <c r="F364" s="82">
        <v>0.15</v>
      </c>
      <c r="G364" s="82">
        <v>0.1</v>
      </c>
      <c r="H364" s="29">
        <v>0.05</v>
      </c>
    </row>
    <row r="365" spans="2:14" x14ac:dyDescent="0.3">
      <c r="B365" s="2">
        <v>10</v>
      </c>
      <c r="C365" s="1" t="s">
        <v>553</v>
      </c>
      <c r="D365" s="82">
        <v>0.4</v>
      </c>
      <c r="E365" s="82">
        <v>0.3</v>
      </c>
      <c r="F365" s="82">
        <v>0.15</v>
      </c>
      <c r="G365" s="82">
        <v>0.1</v>
      </c>
      <c r="H365" s="29">
        <v>0.05</v>
      </c>
    </row>
    <row r="366" spans="2:14" x14ac:dyDescent="0.3">
      <c r="B366" s="2">
        <v>10</v>
      </c>
      <c r="C366" s="1" t="s">
        <v>554</v>
      </c>
      <c r="D366" s="82">
        <v>0.4</v>
      </c>
      <c r="E366" s="82">
        <v>0.3</v>
      </c>
      <c r="F366" s="82">
        <v>0.2</v>
      </c>
      <c r="G366" s="82">
        <v>0.1</v>
      </c>
      <c r="H366" s="29">
        <v>0.05</v>
      </c>
    </row>
    <row r="367" spans="2:14" ht="17.25" thickBot="1" x14ac:dyDescent="0.35">
      <c r="B367" s="32">
        <v>10</v>
      </c>
      <c r="C367" s="55" t="s">
        <v>648</v>
      </c>
      <c r="D367" s="84">
        <v>0</v>
      </c>
      <c r="E367" s="84">
        <v>0</v>
      </c>
      <c r="F367" s="84">
        <v>0</v>
      </c>
      <c r="G367" s="84">
        <v>0</v>
      </c>
      <c r="H367" s="115">
        <v>0</v>
      </c>
    </row>
    <row r="368" spans="2:14" x14ac:dyDescent="0.3">
      <c r="B368" s="21">
        <v>11</v>
      </c>
      <c r="C368" s="22" t="s">
        <v>202</v>
      </c>
      <c r="D368" s="83">
        <v>0.4</v>
      </c>
      <c r="E368" s="83">
        <v>0.3</v>
      </c>
      <c r="F368" s="83">
        <v>0.15</v>
      </c>
      <c r="G368" s="83">
        <v>0.1</v>
      </c>
      <c r="H368" s="109">
        <v>0.05</v>
      </c>
    </row>
    <row r="369" spans="2:8" x14ac:dyDescent="0.3">
      <c r="B369" s="2">
        <v>11</v>
      </c>
      <c r="C369" s="1" t="s">
        <v>203</v>
      </c>
      <c r="D369" s="82">
        <v>0.4</v>
      </c>
      <c r="E369" s="82">
        <v>0.3</v>
      </c>
      <c r="F369" s="82">
        <v>0.15</v>
      </c>
      <c r="G369" s="82">
        <v>0.1</v>
      </c>
      <c r="H369" s="29">
        <v>0.05</v>
      </c>
    </row>
    <row r="370" spans="2:8" x14ac:dyDescent="0.3">
      <c r="B370" s="2">
        <v>11</v>
      </c>
      <c r="C370" s="1" t="s">
        <v>204</v>
      </c>
      <c r="D370" s="82">
        <v>0.4</v>
      </c>
      <c r="E370" s="82">
        <v>0.3</v>
      </c>
      <c r="F370" s="82">
        <v>0.15</v>
      </c>
      <c r="G370" s="82">
        <v>0.1</v>
      </c>
      <c r="H370" s="29">
        <v>0.05</v>
      </c>
    </row>
    <row r="371" spans="2:8" x14ac:dyDescent="0.3">
      <c r="B371" s="2">
        <v>11</v>
      </c>
      <c r="C371" s="1" t="s">
        <v>205</v>
      </c>
      <c r="D371" s="82">
        <v>0.4</v>
      </c>
      <c r="E371" s="82">
        <v>0.3</v>
      </c>
      <c r="F371" s="82">
        <v>0.15</v>
      </c>
      <c r="G371" s="82">
        <v>0.1</v>
      </c>
      <c r="H371" s="29">
        <v>0.05</v>
      </c>
    </row>
    <row r="372" spans="2:8" x14ac:dyDescent="0.3">
      <c r="B372" s="2">
        <v>11</v>
      </c>
      <c r="C372" s="1" t="s">
        <v>206</v>
      </c>
      <c r="D372" s="82">
        <v>0.4</v>
      </c>
      <c r="E372" s="82">
        <v>0.3</v>
      </c>
      <c r="F372" s="82">
        <v>0.15</v>
      </c>
      <c r="G372" s="82">
        <v>0.1</v>
      </c>
      <c r="H372" s="29">
        <v>0.05</v>
      </c>
    </row>
    <row r="373" spans="2:8" x14ac:dyDescent="0.3">
      <c r="B373" s="2">
        <v>11</v>
      </c>
      <c r="C373" s="1" t="s">
        <v>207</v>
      </c>
      <c r="D373" s="82">
        <v>0.4</v>
      </c>
      <c r="E373" s="82">
        <v>0.3</v>
      </c>
      <c r="F373" s="82">
        <v>0.15</v>
      </c>
      <c r="G373" s="82">
        <v>0.1</v>
      </c>
      <c r="H373" s="29">
        <v>0.05</v>
      </c>
    </row>
    <row r="374" spans="2:8" x14ac:dyDescent="0.3">
      <c r="B374" s="2">
        <v>11</v>
      </c>
      <c r="C374" s="1" t="s">
        <v>553</v>
      </c>
      <c r="D374" s="82">
        <v>0.4</v>
      </c>
      <c r="E374" s="82">
        <v>0.3</v>
      </c>
      <c r="F374" s="82">
        <v>0.15</v>
      </c>
      <c r="G374" s="82">
        <v>0.1</v>
      </c>
      <c r="H374" s="29">
        <v>0.05</v>
      </c>
    </row>
    <row r="375" spans="2:8" x14ac:dyDescent="0.3">
      <c r="B375" s="2">
        <v>11</v>
      </c>
      <c r="C375" s="1" t="s">
        <v>554</v>
      </c>
      <c r="D375" s="82">
        <v>0.4</v>
      </c>
      <c r="E375" s="82">
        <v>0.3</v>
      </c>
      <c r="F375" s="82">
        <v>0.2</v>
      </c>
      <c r="G375" s="82">
        <v>0.1</v>
      </c>
      <c r="H375" s="29">
        <v>0.05</v>
      </c>
    </row>
    <row r="376" spans="2:8" ht="17.25" thickBot="1" x14ac:dyDescent="0.35">
      <c r="B376" s="32">
        <v>11</v>
      </c>
      <c r="C376" s="55" t="s">
        <v>648</v>
      </c>
      <c r="D376" s="84">
        <v>0</v>
      </c>
      <c r="E376" s="84">
        <v>0</v>
      </c>
      <c r="F376" s="84">
        <v>0</v>
      </c>
      <c r="G376" s="84">
        <v>0</v>
      </c>
      <c r="H376" s="115">
        <v>0</v>
      </c>
    </row>
    <row r="377" spans="2:8" x14ac:dyDescent="0.3">
      <c r="B377" s="21">
        <v>12</v>
      </c>
      <c r="C377" s="22" t="s">
        <v>202</v>
      </c>
      <c r="D377" s="83">
        <v>0.4</v>
      </c>
      <c r="E377" s="83">
        <v>0.3</v>
      </c>
      <c r="F377" s="83">
        <v>0.15</v>
      </c>
      <c r="G377" s="83">
        <v>0.1</v>
      </c>
      <c r="H377" s="109">
        <v>0.05</v>
      </c>
    </row>
    <row r="378" spans="2:8" x14ac:dyDescent="0.3">
      <c r="B378" s="2">
        <v>12</v>
      </c>
      <c r="C378" s="1" t="s">
        <v>203</v>
      </c>
      <c r="D378" s="82">
        <v>0.4</v>
      </c>
      <c r="E378" s="82">
        <v>0.3</v>
      </c>
      <c r="F378" s="82">
        <v>0.15</v>
      </c>
      <c r="G378" s="82">
        <v>0.1</v>
      </c>
      <c r="H378" s="29">
        <v>0.05</v>
      </c>
    </row>
    <row r="379" spans="2:8" x14ac:dyDescent="0.3">
      <c r="B379" s="2">
        <v>12</v>
      </c>
      <c r="C379" s="1" t="s">
        <v>204</v>
      </c>
      <c r="D379" s="82">
        <v>0.4</v>
      </c>
      <c r="E379" s="82">
        <v>0.3</v>
      </c>
      <c r="F379" s="82">
        <v>0.15</v>
      </c>
      <c r="G379" s="82">
        <v>0.1</v>
      </c>
      <c r="H379" s="29">
        <v>0.05</v>
      </c>
    </row>
    <row r="380" spans="2:8" x14ac:dyDescent="0.3">
      <c r="B380" s="2">
        <v>12</v>
      </c>
      <c r="C380" s="1" t="s">
        <v>205</v>
      </c>
      <c r="D380" s="82">
        <v>0.4</v>
      </c>
      <c r="E380" s="82">
        <v>0.3</v>
      </c>
      <c r="F380" s="82">
        <v>0.15</v>
      </c>
      <c r="G380" s="82">
        <v>0.1</v>
      </c>
      <c r="H380" s="29">
        <v>0.05</v>
      </c>
    </row>
    <row r="381" spans="2:8" x14ac:dyDescent="0.3">
      <c r="B381" s="2">
        <v>12</v>
      </c>
      <c r="C381" s="1" t="s">
        <v>206</v>
      </c>
      <c r="D381" s="82">
        <v>0.4</v>
      </c>
      <c r="E381" s="82">
        <v>0.3</v>
      </c>
      <c r="F381" s="82">
        <v>0.15</v>
      </c>
      <c r="G381" s="82">
        <v>0.1</v>
      </c>
      <c r="H381" s="29">
        <v>0.05</v>
      </c>
    </row>
    <row r="382" spans="2:8" x14ac:dyDescent="0.3">
      <c r="B382" s="2">
        <v>12</v>
      </c>
      <c r="C382" s="1" t="s">
        <v>207</v>
      </c>
      <c r="D382" s="82">
        <v>0.4</v>
      </c>
      <c r="E382" s="82">
        <v>0.3</v>
      </c>
      <c r="F382" s="82">
        <v>0.15</v>
      </c>
      <c r="G382" s="82">
        <v>0.1</v>
      </c>
      <c r="H382" s="29">
        <v>0.05</v>
      </c>
    </row>
    <row r="383" spans="2:8" x14ac:dyDescent="0.3">
      <c r="B383" s="2">
        <v>12</v>
      </c>
      <c r="C383" s="1" t="s">
        <v>553</v>
      </c>
      <c r="D383" s="82">
        <v>0.4</v>
      </c>
      <c r="E383" s="82">
        <v>0.3</v>
      </c>
      <c r="F383" s="82">
        <v>0.15</v>
      </c>
      <c r="G383" s="82">
        <v>0.1</v>
      </c>
      <c r="H383" s="29">
        <v>0.05</v>
      </c>
    </row>
    <row r="384" spans="2:8" x14ac:dyDescent="0.3">
      <c r="B384" s="2">
        <v>12</v>
      </c>
      <c r="C384" s="1" t="s">
        <v>554</v>
      </c>
      <c r="D384" s="82">
        <v>0.4</v>
      </c>
      <c r="E384" s="82">
        <v>0.3</v>
      </c>
      <c r="F384" s="82">
        <v>0.2</v>
      </c>
      <c r="G384" s="82">
        <v>0.1</v>
      </c>
      <c r="H384" s="29">
        <v>0.05</v>
      </c>
    </row>
    <row r="385" spans="2:8" ht="17.25" thickBot="1" x14ac:dyDescent="0.35">
      <c r="B385" s="6">
        <v>12</v>
      </c>
      <c r="C385" s="30" t="s">
        <v>648</v>
      </c>
      <c r="D385" s="16">
        <v>0</v>
      </c>
      <c r="E385" s="16">
        <v>0</v>
      </c>
      <c r="F385" s="16">
        <v>0</v>
      </c>
      <c r="G385" s="16">
        <v>0</v>
      </c>
      <c r="H385" s="17">
        <v>0</v>
      </c>
    </row>
    <row r="386" spans="2:8" x14ac:dyDescent="0.3">
      <c r="B386" s="24">
        <v>13</v>
      </c>
      <c r="C386" s="25" t="s">
        <v>202</v>
      </c>
      <c r="D386" s="99">
        <v>0.4</v>
      </c>
      <c r="E386" s="99">
        <v>0.3</v>
      </c>
      <c r="F386" s="99">
        <v>0.15</v>
      </c>
      <c r="G386" s="99">
        <v>0.1</v>
      </c>
      <c r="H386" s="112">
        <v>0.05</v>
      </c>
    </row>
    <row r="387" spans="2:8" x14ac:dyDescent="0.3">
      <c r="B387" s="2">
        <v>13</v>
      </c>
      <c r="C387" s="1" t="s">
        <v>203</v>
      </c>
      <c r="D387" s="82">
        <v>0.4</v>
      </c>
      <c r="E387" s="82">
        <v>0.3</v>
      </c>
      <c r="F387" s="82">
        <v>0.15</v>
      </c>
      <c r="G387" s="82">
        <v>0.1</v>
      </c>
      <c r="H387" s="29">
        <v>0.05</v>
      </c>
    </row>
    <row r="388" spans="2:8" x14ac:dyDescent="0.3">
      <c r="B388" s="2">
        <v>13</v>
      </c>
      <c r="C388" s="1" t="s">
        <v>204</v>
      </c>
      <c r="D388" s="82">
        <v>0.4</v>
      </c>
      <c r="E388" s="82">
        <v>0.3</v>
      </c>
      <c r="F388" s="82">
        <v>0.15</v>
      </c>
      <c r="G388" s="82">
        <v>0.1</v>
      </c>
      <c r="H388" s="29">
        <v>0.05</v>
      </c>
    </row>
    <row r="389" spans="2:8" x14ac:dyDescent="0.3">
      <c r="B389" s="2">
        <v>13</v>
      </c>
      <c r="C389" s="1" t="s">
        <v>205</v>
      </c>
      <c r="D389" s="82">
        <v>0.4</v>
      </c>
      <c r="E389" s="82">
        <v>0.3</v>
      </c>
      <c r="F389" s="82">
        <v>0.15</v>
      </c>
      <c r="G389" s="82">
        <v>0.1</v>
      </c>
      <c r="H389" s="29">
        <v>0.05</v>
      </c>
    </row>
    <row r="390" spans="2:8" x14ac:dyDescent="0.3">
      <c r="B390" s="2">
        <v>13</v>
      </c>
      <c r="C390" s="1" t="s">
        <v>206</v>
      </c>
      <c r="D390" s="82">
        <v>0.4</v>
      </c>
      <c r="E390" s="82">
        <v>0.3</v>
      </c>
      <c r="F390" s="82">
        <v>0.15</v>
      </c>
      <c r="G390" s="82">
        <v>0.1</v>
      </c>
      <c r="H390" s="29">
        <v>0.05</v>
      </c>
    </row>
    <row r="391" spans="2:8" x14ac:dyDescent="0.3">
      <c r="B391" s="2">
        <v>13</v>
      </c>
      <c r="C391" s="1" t="s">
        <v>207</v>
      </c>
      <c r="D391" s="82">
        <v>0.4</v>
      </c>
      <c r="E391" s="82">
        <v>0.3</v>
      </c>
      <c r="F391" s="82">
        <v>0.15</v>
      </c>
      <c r="G391" s="82">
        <v>0.1</v>
      </c>
      <c r="H391" s="29">
        <v>0.05</v>
      </c>
    </row>
    <row r="392" spans="2:8" x14ac:dyDescent="0.3">
      <c r="B392" s="2">
        <v>13</v>
      </c>
      <c r="C392" s="1" t="s">
        <v>553</v>
      </c>
      <c r="D392" s="82">
        <v>0.4</v>
      </c>
      <c r="E392" s="82">
        <v>0.3</v>
      </c>
      <c r="F392" s="82">
        <v>0.15</v>
      </c>
      <c r="G392" s="82">
        <v>0.1</v>
      </c>
      <c r="H392" s="29">
        <v>0.05</v>
      </c>
    </row>
    <row r="393" spans="2:8" x14ac:dyDescent="0.3">
      <c r="B393" s="2">
        <v>13</v>
      </c>
      <c r="C393" s="1" t="s">
        <v>554</v>
      </c>
      <c r="D393" s="82">
        <v>0.4</v>
      </c>
      <c r="E393" s="82">
        <v>0.3</v>
      </c>
      <c r="F393" s="82">
        <v>0.2</v>
      </c>
      <c r="G393" s="82">
        <v>0.1</v>
      </c>
      <c r="H393" s="29">
        <v>0.05</v>
      </c>
    </row>
    <row r="394" spans="2:8" ht="17.25" thickBot="1" x14ac:dyDescent="0.35">
      <c r="B394" s="6">
        <v>13</v>
      </c>
      <c r="C394" s="30" t="s">
        <v>648</v>
      </c>
      <c r="D394" s="110">
        <v>0.4</v>
      </c>
      <c r="E394" s="110">
        <v>0.3</v>
      </c>
      <c r="F394" s="110">
        <v>0.25</v>
      </c>
      <c r="G394" s="110">
        <v>0.1</v>
      </c>
      <c r="H394" s="111">
        <v>0</v>
      </c>
    </row>
    <row r="395" spans="2:8" x14ac:dyDescent="0.3">
      <c r="B395" s="24">
        <v>14</v>
      </c>
      <c r="C395" s="25" t="s">
        <v>202</v>
      </c>
      <c r="D395" s="99">
        <v>0.4</v>
      </c>
      <c r="E395" s="99">
        <v>0.3</v>
      </c>
      <c r="F395" s="99">
        <v>0.15</v>
      </c>
      <c r="G395" s="99">
        <v>0.1</v>
      </c>
      <c r="H395" s="112">
        <v>0.05</v>
      </c>
    </row>
    <row r="396" spans="2:8" x14ac:dyDescent="0.3">
      <c r="B396" s="2">
        <v>14</v>
      </c>
      <c r="C396" s="1" t="s">
        <v>203</v>
      </c>
      <c r="D396" s="82">
        <v>0.4</v>
      </c>
      <c r="E396" s="82">
        <v>0.3</v>
      </c>
      <c r="F396" s="82">
        <v>0.15</v>
      </c>
      <c r="G396" s="82">
        <v>0.1</v>
      </c>
      <c r="H396" s="29">
        <v>0.05</v>
      </c>
    </row>
    <row r="397" spans="2:8" x14ac:dyDescent="0.3">
      <c r="B397" s="2">
        <v>14</v>
      </c>
      <c r="C397" s="1" t="s">
        <v>204</v>
      </c>
      <c r="D397" s="82">
        <v>0.4</v>
      </c>
      <c r="E397" s="82">
        <v>0.3</v>
      </c>
      <c r="F397" s="82">
        <v>0.15</v>
      </c>
      <c r="G397" s="82">
        <v>0.1</v>
      </c>
      <c r="H397" s="29">
        <v>0.05</v>
      </c>
    </row>
    <row r="398" spans="2:8" x14ac:dyDescent="0.3">
      <c r="B398" s="2">
        <v>14</v>
      </c>
      <c r="C398" s="1" t="s">
        <v>205</v>
      </c>
      <c r="D398" s="82">
        <v>0.4</v>
      </c>
      <c r="E398" s="82">
        <v>0.3</v>
      </c>
      <c r="F398" s="82">
        <v>0.15</v>
      </c>
      <c r="G398" s="82">
        <v>0.1</v>
      </c>
      <c r="H398" s="29">
        <v>0.05</v>
      </c>
    </row>
    <row r="399" spans="2:8" x14ac:dyDescent="0.3">
      <c r="B399" s="2">
        <v>14</v>
      </c>
      <c r="C399" s="1" t="s">
        <v>206</v>
      </c>
      <c r="D399" s="82">
        <v>0.4</v>
      </c>
      <c r="E399" s="82">
        <v>0.3</v>
      </c>
      <c r="F399" s="82">
        <v>0.15</v>
      </c>
      <c r="G399" s="82">
        <v>0.1</v>
      </c>
      <c r="H399" s="29">
        <v>0.05</v>
      </c>
    </row>
    <row r="400" spans="2:8" x14ac:dyDescent="0.3">
      <c r="B400" s="2">
        <v>14</v>
      </c>
      <c r="C400" s="1" t="s">
        <v>207</v>
      </c>
      <c r="D400" s="82">
        <v>0.4</v>
      </c>
      <c r="E400" s="82">
        <v>0.3</v>
      </c>
      <c r="F400" s="82">
        <v>0.15</v>
      </c>
      <c r="G400" s="82">
        <v>0.1</v>
      </c>
      <c r="H400" s="29">
        <v>0.05</v>
      </c>
    </row>
    <row r="401" spans="2:8" x14ac:dyDescent="0.3">
      <c r="B401" s="2">
        <v>14</v>
      </c>
      <c r="C401" s="1" t="s">
        <v>553</v>
      </c>
      <c r="D401" s="82">
        <v>0.4</v>
      </c>
      <c r="E401" s="82">
        <v>0.3</v>
      </c>
      <c r="F401" s="82">
        <v>0.15</v>
      </c>
      <c r="G401" s="82">
        <v>0.1</v>
      </c>
      <c r="H401" s="29">
        <v>0.05</v>
      </c>
    </row>
    <row r="402" spans="2:8" x14ac:dyDescent="0.3">
      <c r="B402" s="2">
        <v>14</v>
      </c>
      <c r="C402" s="1" t="s">
        <v>554</v>
      </c>
      <c r="D402" s="82">
        <v>0.4</v>
      </c>
      <c r="E402" s="82">
        <v>0.3</v>
      </c>
      <c r="F402" s="82">
        <v>0.2</v>
      </c>
      <c r="G402" s="82">
        <v>0.1</v>
      </c>
      <c r="H402" s="29">
        <v>0.05</v>
      </c>
    </row>
    <row r="403" spans="2:8" ht="17.25" thickBot="1" x14ac:dyDescent="0.35">
      <c r="B403" s="6">
        <v>14</v>
      </c>
      <c r="C403" s="30" t="s">
        <v>648</v>
      </c>
      <c r="D403" s="110">
        <v>0.4</v>
      </c>
      <c r="E403" s="110">
        <v>0.3</v>
      </c>
      <c r="F403" s="110">
        <v>0.25</v>
      </c>
      <c r="G403" s="110">
        <v>0.1</v>
      </c>
      <c r="H403" s="111">
        <v>0</v>
      </c>
    </row>
    <row r="404" spans="2:8" x14ac:dyDescent="0.3">
      <c r="B404" s="24">
        <v>15</v>
      </c>
      <c r="C404" s="25" t="s">
        <v>202</v>
      </c>
      <c r="D404" s="99">
        <v>0.4</v>
      </c>
      <c r="E404" s="99">
        <v>0.3</v>
      </c>
      <c r="F404" s="99">
        <v>0.15</v>
      </c>
      <c r="G404" s="99">
        <v>0.1</v>
      </c>
      <c r="H404" s="112">
        <v>0.05</v>
      </c>
    </row>
    <row r="405" spans="2:8" x14ac:dyDescent="0.3">
      <c r="B405" s="2">
        <v>15</v>
      </c>
      <c r="C405" s="1" t="s">
        <v>203</v>
      </c>
      <c r="D405" s="82">
        <v>0.4</v>
      </c>
      <c r="E405" s="82">
        <v>0.3</v>
      </c>
      <c r="F405" s="82">
        <v>0.15</v>
      </c>
      <c r="G405" s="82">
        <v>0.1</v>
      </c>
      <c r="H405" s="29">
        <v>0.05</v>
      </c>
    </row>
    <row r="406" spans="2:8" x14ac:dyDescent="0.3">
      <c r="B406" s="2">
        <v>15</v>
      </c>
      <c r="C406" s="1" t="s">
        <v>204</v>
      </c>
      <c r="D406" s="82">
        <v>0.4</v>
      </c>
      <c r="E406" s="82">
        <v>0.3</v>
      </c>
      <c r="F406" s="82">
        <v>0.15</v>
      </c>
      <c r="G406" s="82">
        <v>0.1</v>
      </c>
      <c r="H406" s="29">
        <v>0.05</v>
      </c>
    </row>
    <row r="407" spans="2:8" x14ac:dyDescent="0.3">
      <c r="B407" s="2">
        <v>15</v>
      </c>
      <c r="C407" s="1" t="s">
        <v>205</v>
      </c>
      <c r="D407" s="82">
        <v>0.4</v>
      </c>
      <c r="E407" s="82">
        <v>0.3</v>
      </c>
      <c r="F407" s="82">
        <v>0.15</v>
      </c>
      <c r="G407" s="82">
        <v>0.1</v>
      </c>
      <c r="H407" s="29">
        <v>0.05</v>
      </c>
    </row>
    <row r="408" spans="2:8" x14ac:dyDescent="0.3">
      <c r="B408" s="2">
        <v>15</v>
      </c>
      <c r="C408" s="1" t="s">
        <v>206</v>
      </c>
      <c r="D408" s="82">
        <v>0.4</v>
      </c>
      <c r="E408" s="82">
        <v>0.3</v>
      </c>
      <c r="F408" s="82">
        <v>0.15</v>
      </c>
      <c r="G408" s="82">
        <v>0.1</v>
      </c>
      <c r="H408" s="29">
        <v>0.05</v>
      </c>
    </row>
    <row r="409" spans="2:8" x14ac:dyDescent="0.3">
      <c r="B409" s="2">
        <v>15</v>
      </c>
      <c r="C409" s="1" t="s">
        <v>207</v>
      </c>
      <c r="D409" s="82">
        <v>0.4</v>
      </c>
      <c r="E409" s="82">
        <v>0.3</v>
      </c>
      <c r="F409" s="82">
        <v>0.15</v>
      </c>
      <c r="G409" s="82">
        <v>0.1</v>
      </c>
      <c r="H409" s="29">
        <v>0.05</v>
      </c>
    </row>
    <row r="410" spans="2:8" x14ac:dyDescent="0.3">
      <c r="B410" s="2">
        <v>15</v>
      </c>
      <c r="C410" s="1" t="s">
        <v>553</v>
      </c>
      <c r="D410" s="82">
        <v>0.4</v>
      </c>
      <c r="E410" s="82">
        <v>0.3</v>
      </c>
      <c r="F410" s="82">
        <v>0.15</v>
      </c>
      <c r="G410" s="82">
        <v>0.1</v>
      </c>
      <c r="H410" s="29">
        <v>0.05</v>
      </c>
    </row>
    <row r="411" spans="2:8" x14ac:dyDescent="0.3">
      <c r="B411" s="2">
        <v>15</v>
      </c>
      <c r="C411" s="1" t="s">
        <v>554</v>
      </c>
      <c r="D411" s="82">
        <v>0.4</v>
      </c>
      <c r="E411" s="82">
        <v>0.3</v>
      </c>
      <c r="F411" s="82">
        <v>0.2</v>
      </c>
      <c r="G411" s="82">
        <v>0.1</v>
      </c>
      <c r="H411" s="29">
        <v>0.05</v>
      </c>
    </row>
    <row r="412" spans="2:8" ht="17.25" thickBot="1" x14ac:dyDescent="0.35">
      <c r="B412" s="6">
        <v>15</v>
      </c>
      <c r="C412" s="30" t="s">
        <v>648</v>
      </c>
      <c r="D412" s="110">
        <v>0.4</v>
      </c>
      <c r="E412" s="110">
        <v>0.3</v>
      </c>
      <c r="F412" s="110">
        <v>0.25</v>
      </c>
      <c r="G412" s="110">
        <v>0.1</v>
      </c>
      <c r="H412" s="111">
        <v>0</v>
      </c>
    </row>
    <row r="413" spans="2:8" x14ac:dyDescent="0.3">
      <c r="B413" s="24">
        <v>16</v>
      </c>
      <c r="C413" s="25" t="s">
        <v>202</v>
      </c>
      <c r="D413" s="99">
        <v>0.4</v>
      </c>
      <c r="E413" s="99">
        <v>0.3</v>
      </c>
      <c r="F413" s="99">
        <v>0.15</v>
      </c>
      <c r="G413" s="99">
        <v>0.1</v>
      </c>
      <c r="H413" s="112">
        <v>0.05</v>
      </c>
    </row>
    <row r="414" spans="2:8" x14ac:dyDescent="0.3">
      <c r="B414" s="2">
        <v>16</v>
      </c>
      <c r="C414" s="1" t="s">
        <v>203</v>
      </c>
      <c r="D414" s="82">
        <v>0.4</v>
      </c>
      <c r="E414" s="82">
        <v>0.3</v>
      </c>
      <c r="F414" s="82">
        <v>0.15</v>
      </c>
      <c r="G414" s="82">
        <v>0.1</v>
      </c>
      <c r="H414" s="29">
        <v>0.05</v>
      </c>
    </row>
    <row r="415" spans="2:8" x14ac:dyDescent="0.3">
      <c r="B415" s="2">
        <v>16</v>
      </c>
      <c r="C415" s="1" t="s">
        <v>204</v>
      </c>
      <c r="D415" s="82">
        <v>0.4</v>
      </c>
      <c r="E415" s="82">
        <v>0.3</v>
      </c>
      <c r="F415" s="82">
        <v>0.15</v>
      </c>
      <c r="G415" s="82">
        <v>0.1</v>
      </c>
      <c r="H415" s="29">
        <v>0.05</v>
      </c>
    </row>
    <row r="416" spans="2:8" x14ac:dyDescent="0.3">
      <c r="B416" s="2">
        <v>16</v>
      </c>
      <c r="C416" s="1" t="s">
        <v>205</v>
      </c>
      <c r="D416" s="82">
        <v>0.4</v>
      </c>
      <c r="E416" s="82">
        <v>0.3</v>
      </c>
      <c r="F416" s="82">
        <v>0.15</v>
      </c>
      <c r="G416" s="82">
        <v>0.1</v>
      </c>
      <c r="H416" s="29">
        <v>0.05</v>
      </c>
    </row>
    <row r="417" spans="2:8" x14ac:dyDescent="0.3">
      <c r="B417" s="2">
        <v>16</v>
      </c>
      <c r="C417" s="1" t="s">
        <v>206</v>
      </c>
      <c r="D417" s="82">
        <v>0.4</v>
      </c>
      <c r="E417" s="82">
        <v>0.3</v>
      </c>
      <c r="F417" s="82">
        <v>0.15</v>
      </c>
      <c r="G417" s="82">
        <v>0.1</v>
      </c>
      <c r="H417" s="29">
        <v>0.05</v>
      </c>
    </row>
    <row r="418" spans="2:8" x14ac:dyDescent="0.3">
      <c r="B418" s="2">
        <v>16</v>
      </c>
      <c r="C418" s="1" t="s">
        <v>207</v>
      </c>
      <c r="D418" s="82">
        <v>0.4</v>
      </c>
      <c r="E418" s="82">
        <v>0.3</v>
      </c>
      <c r="F418" s="82">
        <v>0.15</v>
      </c>
      <c r="G418" s="82">
        <v>0.1</v>
      </c>
      <c r="H418" s="29">
        <v>0.05</v>
      </c>
    </row>
    <row r="419" spans="2:8" x14ac:dyDescent="0.3">
      <c r="B419" s="2">
        <v>16</v>
      </c>
      <c r="C419" s="1" t="s">
        <v>553</v>
      </c>
      <c r="D419" s="82">
        <v>0.4</v>
      </c>
      <c r="E419" s="82">
        <v>0.3</v>
      </c>
      <c r="F419" s="82">
        <v>0.15</v>
      </c>
      <c r="G419" s="82">
        <v>0.1</v>
      </c>
      <c r="H419" s="29">
        <v>0.05</v>
      </c>
    </row>
    <row r="420" spans="2:8" x14ac:dyDescent="0.3">
      <c r="B420" s="2">
        <v>16</v>
      </c>
      <c r="C420" s="1" t="s">
        <v>554</v>
      </c>
      <c r="D420" s="82">
        <v>0.4</v>
      </c>
      <c r="E420" s="82">
        <v>0.3</v>
      </c>
      <c r="F420" s="82">
        <v>0.2</v>
      </c>
      <c r="G420" s="82">
        <v>0.1</v>
      </c>
      <c r="H420" s="29">
        <v>0.05</v>
      </c>
    </row>
    <row r="421" spans="2:8" ht="17.25" thickBot="1" x14ac:dyDescent="0.35">
      <c r="B421" s="6">
        <v>16</v>
      </c>
      <c r="C421" s="30" t="s">
        <v>648</v>
      </c>
      <c r="D421" s="110">
        <v>0.4</v>
      </c>
      <c r="E421" s="110">
        <v>0.3</v>
      </c>
      <c r="F421" s="110">
        <v>0.2</v>
      </c>
      <c r="G421" s="110">
        <v>0.1</v>
      </c>
      <c r="H421" s="111">
        <v>0.05</v>
      </c>
    </row>
  </sheetData>
  <mergeCells count="9">
    <mergeCell ref="J276:N276"/>
    <mergeCell ref="B124:K124"/>
    <mergeCell ref="B176:F176"/>
    <mergeCell ref="B2:D2"/>
    <mergeCell ref="F2:G2"/>
    <mergeCell ref="B15:K15"/>
    <mergeCell ref="B19:P19"/>
    <mergeCell ref="B276:H276"/>
    <mergeCell ref="B23:M2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8244-9267-41B2-99E1-66B656CD6E2C}">
  <dimension ref="B2:I39"/>
  <sheetViews>
    <sheetView workbookViewId="0">
      <selection activeCell="C21" sqref="C21"/>
    </sheetView>
  </sheetViews>
  <sheetFormatPr defaultRowHeight="16.5" x14ac:dyDescent="0.3"/>
  <cols>
    <col min="2" max="2" width="35.5" bestFit="1" customWidth="1"/>
    <col min="3" max="3" width="42.625" bestFit="1" customWidth="1"/>
    <col min="4" max="4" width="7.5" bestFit="1" customWidth="1"/>
    <col min="5" max="5" width="19.25" bestFit="1" customWidth="1"/>
    <col min="6" max="6" width="20.375" bestFit="1" customWidth="1"/>
    <col min="7" max="7" width="31.625" bestFit="1" customWidth="1"/>
    <col min="8" max="8" width="23.75" bestFit="1" customWidth="1"/>
    <col min="9" max="9" width="109.25" bestFit="1" customWidth="1"/>
  </cols>
  <sheetData>
    <row r="2" spans="2:9" ht="17.25" thickBot="1" x14ac:dyDescent="0.35"/>
    <row r="3" spans="2:9" x14ac:dyDescent="0.3">
      <c r="B3" s="118" t="s">
        <v>492</v>
      </c>
      <c r="C3" s="120"/>
      <c r="D3" s="120"/>
      <c r="E3" s="120"/>
      <c r="F3" s="120"/>
      <c r="G3" s="120"/>
      <c r="H3" s="120"/>
      <c r="I3" s="119"/>
    </row>
    <row r="4" spans="2:9" x14ac:dyDescent="0.3">
      <c r="B4" s="4" t="s">
        <v>0</v>
      </c>
      <c r="C4" s="5" t="s">
        <v>16</v>
      </c>
      <c r="D4" s="5" t="s">
        <v>146</v>
      </c>
      <c r="E4" s="5" t="s">
        <v>187</v>
      </c>
      <c r="F4" s="11" t="s">
        <v>147</v>
      </c>
      <c r="G4" s="11" t="s">
        <v>1</v>
      </c>
      <c r="H4" s="11" t="s">
        <v>525</v>
      </c>
      <c r="I4" s="28" t="s">
        <v>507</v>
      </c>
    </row>
    <row r="5" spans="2:9" x14ac:dyDescent="0.3">
      <c r="B5" s="10" t="s">
        <v>488</v>
      </c>
      <c r="C5" s="13" t="s">
        <v>502</v>
      </c>
      <c r="D5" s="1">
        <v>5</v>
      </c>
      <c r="E5" s="1"/>
      <c r="F5" s="1">
        <v>50</v>
      </c>
      <c r="G5" s="1"/>
      <c r="H5" s="1"/>
      <c r="I5" s="3">
        <v>15</v>
      </c>
    </row>
    <row r="6" spans="2:9" x14ac:dyDescent="0.3">
      <c r="B6" s="2" t="s">
        <v>489</v>
      </c>
      <c r="C6" s="1" t="s">
        <v>503</v>
      </c>
      <c r="D6" s="1">
        <v>5</v>
      </c>
      <c r="E6" s="1"/>
      <c r="F6" s="1">
        <v>50</v>
      </c>
      <c r="G6" s="1"/>
      <c r="H6" s="1"/>
      <c r="I6" s="3">
        <v>15</v>
      </c>
    </row>
    <row r="7" spans="2:9" x14ac:dyDescent="0.3">
      <c r="B7" s="2" t="s">
        <v>490</v>
      </c>
      <c r="C7" s="1" t="s">
        <v>504</v>
      </c>
      <c r="D7" s="1">
        <v>5</v>
      </c>
      <c r="E7" s="1"/>
      <c r="F7" s="1">
        <v>50</v>
      </c>
      <c r="G7" s="1"/>
      <c r="H7" s="1"/>
      <c r="I7" s="3">
        <v>15</v>
      </c>
    </row>
    <row r="8" spans="2:9" x14ac:dyDescent="0.3">
      <c r="B8" s="2" t="s">
        <v>491</v>
      </c>
      <c r="C8" s="1" t="s">
        <v>505</v>
      </c>
      <c r="D8" s="1">
        <v>5</v>
      </c>
      <c r="E8" s="1"/>
      <c r="F8" s="1">
        <v>50</v>
      </c>
      <c r="G8" s="1"/>
      <c r="H8" s="1"/>
      <c r="I8" s="3">
        <v>15</v>
      </c>
    </row>
    <row r="9" spans="2:9" x14ac:dyDescent="0.3">
      <c r="B9" s="2" t="s">
        <v>498</v>
      </c>
      <c r="C9" s="1" t="s">
        <v>506</v>
      </c>
      <c r="D9" s="1">
        <v>5</v>
      </c>
      <c r="E9" s="1"/>
      <c r="F9" s="1">
        <v>50</v>
      </c>
      <c r="G9" s="1"/>
      <c r="H9" s="1"/>
      <c r="I9" s="3">
        <v>15</v>
      </c>
    </row>
    <row r="10" spans="2:9" x14ac:dyDescent="0.3">
      <c r="B10" s="2" t="s">
        <v>497</v>
      </c>
      <c r="C10" s="1" t="s">
        <v>499</v>
      </c>
      <c r="D10" s="1">
        <v>50</v>
      </c>
      <c r="E10" s="1"/>
      <c r="F10" s="1">
        <v>1</v>
      </c>
      <c r="G10" s="1"/>
      <c r="H10" s="1">
        <v>4</v>
      </c>
      <c r="I10" s="3">
        <v>150</v>
      </c>
    </row>
    <row r="11" spans="2:9" x14ac:dyDescent="0.3">
      <c r="B11" s="2" t="s">
        <v>500</v>
      </c>
      <c r="C11" s="1" t="s">
        <v>501</v>
      </c>
      <c r="D11" s="1">
        <v>1000</v>
      </c>
      <c r="E11" s="1"/>
      <c r="F11" s="1">
        <v>5</v>
      </c>
      <c r="G11" s="1" t="s">
        <v>191</v>
      </c>
      <c r="H11" s="1">
        <v>7</v>
      </c>
      <c r="I11" s="3">
        <v>300</v>
      </c>
    </row>
    <row r="12" spans="2:9" ht="17.25" thickBot="1" x14ac:dyDescent="0.35">
      <c r="B12" s="9" t="s">
        <v>527</v>
      </c>
      <c r="C12" s="7" t="s">
        <v>526</v>
      </c>
      <c r="D12" s="7">
        <v>5000</v>
      </c>
      <c r="E12" s="7">
        <v>1</v>
      </c>
      <c r="F12" s="7">
        <v>0</v>
      </c>
      <c r="G12" s="7"/>
      <c r="H12" s="7">
        <v>10</v>
      </c>
      <c r="I12" s="8">
        <v>0</v>
      </c>
    </row>
    <row r="13" spans="2:9" ht="17.25" thickBot="1" x14ac:dyDescent="0.35"/>
    <row r="14" spans="2:9" x14ac:dyDescent="0.3">
      <c r="B14" s="118" t="s">
        <v>494</v>
      </c>
      <c r="C14" s="119"/>
      <c r="F14" s="121" t="s">
        <v>521</v>
      </c>
      <c r="G14" s="122"/>
      <c r="H14" s="122"/>
      <c r="I14" s="123"/>
    </row>
    <row r="15" spans="2:9" ht="17.25" thickBot="1" x14ac:dyDescent="0.35">
      <c r="B15" s="4" t="s">
        <v>78</v>
      </c>
      <c r="C15" s="14" t="s">
        <v>493</v>
      </c>
      <c r="F15" s="64" t="s">
        <v>508</v>
      </c>
      <c r="G15" s="65" t="s">
        <v>14</v>
      </c>
      <c r="H15" s="60" t="s">
        <v>509</v>
      </c>
      <c r="I15" s="61" t="s">
        <v>510</v>
      </c>
    </row>
    <row r="16" spans="2:9" x14ac:dyDescent="0.3">
      <c r="B16" s="68">
        <v>1</v>
      </c>
      <c r="C16" s="69">
        <v>1500</v>
      </c>
      <c r="D16">
        <f>SUM(C16)</f>
        <v>1500</v>
      </c>
      <c r="F16" s="70">
        <v>0</v>
      </c>
      <c r="G16" s="71" t="s">
        <v>518</v>
      </c>
      <c r="H16" s="71" t="s">
        <v>513</v>
      </c>
      <c r="I16" s="72" t="s">
        <v>514</v>
      </c>
    </row>
    <row r="17" spans="2:9" x14ac:dyDescent="0.3">
      <c r="B17" s="62">
        <v>2</v>
      </c>
      <c r="C17" s="63">
        <v>2250</v>
      </c>
      <c r="D17" s="117">
        <f>SUM($C$16:C17)</f>
        <v>3750</v>
      </c>
      <c r="F17" s="68">
        <v>1</v>
      </c>
      <c r="G17" s="73" t="s">
        <v>518</v>
      </c>
      <c r="H17" s="73" t="s">
        <v>513</v>
      </c>
      <c r="I17" s="69" t="s">
        <v>514</v>
      </c>
    </row>
    <row r="18" spans="2:9" x14ac:dyDescent="0.3">
      <c r="B18" s="2">
        <v>3</v>
      </c>
      <c r="C18" s="3">
        <v>3000</v>
      </c>
      <c r="D18" s="117">
        <f>SUM($C$16:C18)</f>
        <v>6750</v>
      </c>
      <c r="F18" s="68">
        <v>2</v>
      </c>
      <c r="G18" s="73" t="s">
        <v>518</v>
      </c>
      <c r="H18" s="73" t="s">
        <v>511</v>
      </c>
      <c r="I18" s="69" t="s">
        <v>514</v>
      </c>
    </row>
    <row r="19" spans="2:9" ht="17.25" thickBot="1" x14ac:dyDescent="0.35">
      <c r="B19" s="2">
        <v>4</v>
      </c>
      <c r="C19" s="3">
        <v>4500</v>
      </c>
      <c r="D19" s="117">
        <f>SUM($C$16:C19)</f>
        <v>11250</v>
      </c>
      <c r="F19" s="74">
        <v>3</v>
      </c>
      <c r="G19" s="75" t="s">
        <v>518</v>
      </c>
      <c r="H19" s="75" t="s">
        <v>511</v>
      </c>
      <c r="I19" s="76" t="s">
        <v>514</v>
      </c>
    </row>
    <row r="20" spans="2:9" x14ac:dyDescent="0.3">
      <c r="B20" s="2">
        <v>5</v>
      </c>
      <c r="C20" s="3">
        <v>6000</v>
      </c>
      <c r="D20" s="117">
        <f>SUM($C$16:C20)</f>
        <v>17250</v>
      </c>
      <c r="F20" s="24">
        <v>4</v>
      </c>
      <c r="G20" s="66" t="s">
        <v>519</v>
      </c>
      <c r="H20" s="25" t="s">
        <v>515</v>
      </c>
      <c r="I20" s="26" t="s">
        <v>516</v>
      </c>
    </row>
    <row r="21" spans="2:9" x14ac:dyDescent="0.3">
      <c r="B21" s="2">
        <v>6</v>
      </c>
      <c r="C21" s="3">
        <v>7500</v>
      </c>
      <c r="D21" s="117">
        <f>SUM($C$16:C21)</f>
        <v>24750</v>
      </c>
      <c r="F21" s="2">
        <v>5</v>
      </c>
      <c r="G21" s="66" t="s">
        <v>519</v>
      </c>
      <c r="H21" s="1" t="s">
        <v>515</v>
      </c>
      <c r="I21" s="3" t="s">
        <v>516</v>
      </c>
    </row>
    <row r="22" spans="2:9" ht="17.25" thickBot="1" x14ac:dyDescent="0.35">
      <c r="B22" s="2">
        <v>7</v>
      </c>
      <c r="C22" s="3">
        <v>10500</v>
      </c>
      <c r="D22" s="117">
        <f>SUM($C$16:C22)</f>
        <v>35250</v>
      </c>
      <c r="F22" s="6">
        <v>6</v>
      </c>
      <c r="G22" s="67" t="s">
        <v>519</v>
      </c>
      <c r="H22" s="7" t="s">
        <v>515</v>
      </c>
      <c r="I22" s="8" t="s">
        <v>516</v>
      </c>
    </row>
    <row r="23" spans="2:9" x14ac:dyDescent="0.3">
      <c r="B23" s="2">
        <v>8</v>
      </c>
      <c r="C23" s="3">
        <v>13500</v>
      </c>
      <c r="D23" s="117">
        <f>SUM($C$16:C23)</f>
        <v>48750</v>
      </c>
      <c r="F23" s="24">
        <v>7</v>
      </c>
      <c r="G23" s="66" t="s">
        <v>520</v>
      </c>
      <c r="H23" s="25" t="s">
        <v>512</v>
      </c>
      <c r="I23" s="26" t="s">
        <v>517</v>
      </c>
    </row>
    <row r="24" spans="2:9" x14ac:dyDescent="0.3">
      <c r="B24" s="2">
        <v>9</v>
      </c>
      <c r="C24" s="3">
        <v>16500</v>
      </c>
      <c r="D24" s="117">
        <f>SUM($C$16:C24)</f>
        <v>65250</v>
      </c>
      <c r="F24" s="2">
        <v>8</v>
      </c>
      <c r="G24" s="66" t="s">
        <v>520</v>
      </c>
      <c r="H24" s="1" t="s">
        <v>512</v>
      </c>
      <c r="I24" s="3" t="s">
        <v>517</v>
      </c>
    </row>
    <row r="25" spans="2:9" ht="17.25" thickBot="1" x14ac:dyDescent="0.35">
      <c r="B25" s="6">
        <v>10</v>
      </c>
      <c r="C25" s="8">
        <v>19500</v>
      </c>
      <c r="D25" s="117">
        <f>SUM($C$16:C25)</f>
        <v>84750</v>
      </c>
      <c r="F25" s="2">
        <v>9</v>
      </c>
      <c r="G25" s="66" t="s">
        <v>520</v>
      </c>
      <c r="H25" s="1" t="s">
        <v>512</v>
      </c>
      <c r="I25" s="3" t="s">
        <v>517</v>
      </c>
    </row>
    <row r="26" spans="2:9" ht="17.25" thickBot="1" x14ac:dyDescent="0.35">
      <c r="F26" s="6">
        <v>10</v>
      </c>
      <c r="G26" s="67" t="s">
        <v>520</v>
      </c>
      <c r="H26" s="7" t="s">
        <v>512</v>
      </c>
      <c r="I26" s="8" t="s">
        <v>517</v>
      </c>
    </row>
    <row r="27" spans="2:9" x14ac:dyDescent="0.3">
      <c r="B27" s="118" t="s">
        <v>495</v>
      </c>
      <c r="C27" s="119"/>
    </row>
    <row r="28" spans="2:9" x14ac:dyDescent="0.3">
      <c r="B28" s="4" t="s">
        <v>78</v>
      </c>
      <c r="C28" s="14" t="s">
        <v>496</v>
      </c>
    </row>
    <row r="29" spans="2:9" x14ac:dyDescent="0.3">
      <c r="B29" s="68">
        <v>0</v>
      </c>
      <c r="C29" s="69">
        <v>75</v>
      </c>
    </row>
    <row r="30" spans="2:9" x14ac:dyDescent="0.3">
      <c r="B30" s="2">
        <v>1</v>
      </c>
      <c r="C30" s="3">
        <v>75</v>
      </c>
    </row>
    <row r="31" spans="2:9" x14ac:dyDescent="0.3">
      <c r="B31" s="2">
        <v>2</v>
      </c>
      <c r="C31" s="3">
        <v>75</v>
      </c>
    </row>
    <row r="32" spans="2:9" x14ac:dyDescent="0.3">
      <c r="B32" s="2">
        <v>3</v>
      </c>
      <c r="C32" s="3">
        <v>75</v>
      </c>
    </row>
    <row r="33" spans="2:3" x14ac:dyDescent="0.3">
      <c r="B33" s="2">
        <v>4</v>
      </c>
      <c r="C33" s="3">
        <v>150</v>
      </c>
    </row>
    <row r="34" spans="2:3" x14ac:dyDescent="0.3">
      <c r="B34" s="2">
        <v>5</v>
      </c>
      <c r="C34" s="3">
        <v>150</v>
      </c>
    </row>
    <row r="35" spans="2:3" x14ac:dyDescent="0.3">
      <c r="B35" s="2">
        <v>6</v>
      </c>
      <c r="C35" s="3">
        <v>150</v>
      </c>
    </row>
    <row r="36" spans="2:3" x14ac:dyDescent="0.3">
      <c r="B36" s="2">
        <v>7</v>
      </c>
      <c r="C36" s="3">
        <v>300</v>
      </c>
    </row>
    <row r="37" spans="2:3" x14ac:dyDescent="0.3">
      <c r="B37" s="2">
        <v>8</v>
      </c>
      <c r="C37" s="3">
        <v>300</v>
      </c>
    </row>
    <row r="38" spans="2:3" x14ac:dyDescent="0.3">
      <c r="B38" s="2">
        <v>9</v>
      </c>
      <c r="C38" s="3">
        <v>300</v>
      </c>
    </row>
    <row r="39" spans="2:3" ht="17.25" thickBot="1" x14ac:dyDescent="0.35">
      <c r="B39" s="6">
        <v>10</v>
      </c>
      <c r="C39" s="8">
        <v>375</v>
      </c>
    </row>
  </sheetData>
  <mergeCells count="4">
    <mergeCell ref="B14:C14"/>
    <mergeCell ref="B27:C27"/>
    <mergeCell ref="B3:I3"/>
    <mergeCell ref="F14:I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C001-A5B4-4901-8B1E-B4048369A3CB}">
  <dimension ref="A1:W26"/>
  <sheetViews>
    <sheetView workbookViewId="0">
      <selection activeCell="E14" sqref="E14"/>
    </sheetView>
  </sheetViews>
  <sheetFormatPr defaultRowHeight="16.5" x14ac:dyDescent="0.3"/>
  <cols>
    <col min="3" max="3" width="16.125" bestFit="1" customWidth="1"/>
    <col min="4" max="4" width="17.375" bestFit="1" customWidth="1"/>
    <col min="5" max="6" width="17.25" bestFit="1" customWidth="1"/>
    <col min="7" max="7" width="13.375" bestFit="1" customWidth="1"/>
    <col min="8" max="8" width="35.125" bestFit="1" customWidth="1"/>
    <col min="9" max="9" width="13.75" customWidth="1"/>
    <col min="10" max="13" width="18.375" bestFit="1" customWidth="1"/>
    <col min="15" max="15" width="65.125" bestFit="1" customWidth="1"/>
  </cols>
  <sheetData>
    <row r="1" spans="1:23" x14ac:dyDescent="0.3"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Q1">
        <f>5^5</f>
        <v>3125</v>
      </c>
      <c r="R1" t="s">
        <v>226</v>
      </c>
    </row>
    <row r="2" spans="1:23" x14ac:dyDescent="0.3">
      <c r="B2" t="s">
        <v>197</v>
      </c>
      <c r="C2" t="s">
        <v>196</v>
      </c>
      <c r="D2" t="s">
        <v>213</v>
      </c>
      <c r="H2">
        <v>1</v>
      </c>
      <c r="I2" s="23">
        <v>0.6</v>
      </c>
      <c r="J2" s="23">
        <v>0.35</v>
      </c>
      <c r="K2" s="23">
        <v>4.8899999999999999E-2</v>
      </c>
      <c r="L2" s="23">
        <v>1E-3</v>
      </c>
      <c r="M2" s="23">
        <v>1E-4</v>
      </c>
      <c r="N2" s="23">
        <v>0</v>
      </c>
      <c r="O2" s="1">
        <v>0</v>
      </c>
      <c r="R2" s="41">
        <f t="shared" ref="R2:R8" si="0">50/(I2 + J2*5^5 + K2*5^10 + L2*5^15 + M2*5^20 + N2*5^25) * 100</f>
        <v>5.2258948574113367E-7</v>
      </c>
      <c r="S2" s="39">
        <f t="shared" ref="S2:W8" si="1">R2/I11</f>
        <v>1.3064737143528342E-6</v>
      </c>
      <c r="T2" s="39">
        <f t="shared" si="1"/>
        <v>4.3549123811761137E-6</v>
      </c>
      <c r="U2" s="39">
        <f t="shared" si="1"/>
        <v>2.9032749207840758E-5</v>
      </c>
      <c r="V2" s="39">
        <f t="shared" si="1"/>
        <v>2.9032749207840759E-4</v>
      </c>
      <c r="W2" s="39">
        <f t="shared" si="1"/>
        <v>5.8065498415681514E-3</v>
      </c>
    </row>
    <row r="3" spans="1:23" x14ac:dyDescent="0.3">
      <c r="B3">
        <v>1500</v>
      </c>
      <c r="C3" s="37">
        <f>B3*0.6667</f>
        <v>1000.05</v>
      </c>
      <c r="D3">
        <v>0.66669999999999996</v>
      </c>
      <c r="H3">
        <v>2</v>
      </c>
      <c r="I3" s="23">
        <v>0.55000000000000004</v>
      </c>
      <c r="J3" s="23">
        <v>0.38</v>
      </c>
      <c r="K3" s="23">
        <v>6.25E-2</v>
      </c>
      <c r="L3" s="23">
        <v>7.0000000000000001E-3</v>
      </c>
      <c r="M3" s="23">
        <v>5.0000000000000001E-4</v>
      </c>
      <c r="N3" s="23">
        <v>0</v>
      </c>
      <c r="O3" s="1">
        <v>200</v>
      </c>
      <c r="R3" s="41">
        <f t="shared" si="0"/>
        <v>1.04388600295727E-7</v>
      </c>
      <c r="S3" s="39">
        <f t="shared" si="1"/>
        <v>2.6097150073931749E-7</v>
      </c>
      <c r="T3" s="39">
        <f t="shared" si="1"/>
        <v>8.699050024643917E-7</v>
      </c>
      <c r="U3" s="39">
        <f t="shared" si="1"/>
        <v>5.7993666830959445E-6</v>
      </c>
      <c r="V3" s="39">
        <f t="shared" si="1"/>
        <v>5.799366683095944E-5</v>
      </c>
      <c r="W3" s="39">
        <f t="shared" si="1"/>
        <v>1.1598733366191888E-3</v>
      </c>
    </row>
    <row r="4" spans="1:23" x14ac:dyDescent="0.3">
      <c r="B4">
        <v>150</v>
      </c>
      <c r="C4">
        <v>100</v>
      </c>
      <c r="H4">
        <v>3</v>
      </c>
      <c r="I4" s="23">
        <v>0.5</v>
      </c>
      <c r="J4" s="23">
        <v>0.4</v>
      </c>
      <c r="K4" s="23">
        <v>8.5999999999999993E-2</v>
      </c>
      <c r="L4" s="23">
        <v>1.299E-2</v>
      </c>
      <c r="M4" s="23">
        <v>1E-3</v>
      </c>
      <c r="N4" s="23">
        <v>1.0000000000000001E-5</v>
      </c>
      <c r="O4" s="1">
        <v>700</v>
      </c>
      <c r="R4" s="41">
        <f t="shared" si="0"/>
        <v>1.6254892660525909E-9</v>
      </c>
      <c r="S4" s="39">
        <f t="shared" si="1"/>
        <v>4.0637231651314771E-9</v>
      </c>
      <c r="T4" s="39">
        <f t="shared" si="1"/>
        <v>1.354574388377159E-8</v>
      </c>
      <c r="U4" s="39">
        <f t="shared" si="1"/>
        <v>9.0304959225143935E-8</v>
      </c>
      <c r="V4" s="39">
        <f t="shared" si="1"/>
        <v>9.0304959225143927E-7</v>
      </c>
      <c r="W4" s="39">
        <f t="shared" si="1"/>
        <v>1.8060991845028783E-5</v>
      </c>
    </row>
    <row r="5" spans="1:23" x14ac:dyDescent="0.3">
      <c r="H5">
        <v>4</v>
      </c>
      <c r="I5" s="23">
        <v>0.4</v>
      </c>
      <c r="J5" s="23">
        <v>0.42</v>
      </c>
      <c r="K5" s="23">
        <v>0.12</v>
      </c>
      <c r="L5" s="23">
        <v>5.4969999999999998E-2</v>
      </c>
      <c r="M5" s="23">
        <v>5.0000000000000001E-3</v>
      </c>
      <c r="N5" s="23">
        <v>3.0000000000000001E-5</v>
      </c>
      <c r="O5" s="1">
        <v>1700</v>
      </c>
      <c r="R5" s="41">
        <f t="shared" si="0"/>
        <v>5.3082993376189471E-10</v>
      </c>
      <c r="S5" s="39">
        <f t="shared" si="1"/>
        <v>1.3270748344047366E-9</v>
      </c>
      <c r="T5" s="39">
        <f t="shared" si="1"/>
        <v>4.4235827813491226E-9</v>
      </c>
      <c r="U5" s="39">
        <f t="shared" si="1"/>
        <v>2.949055187566082E-8</v>
      </c>
      <c r="V5" s="39">
        <f t="shared" si="1"/>
        <v>2.9490551875660819E-7</v>
      </c>
      <c r="W5" s="39">
        <f t="shared" si="1"/>
        <v>5.8981103751321638E-6</v>
      </c>
    </row>
    <row r="6" spans="1:23" x14ac:dyDescent="0.3">
      <c r="B6" t="s">
        <v>225</v>
      </c>
      <c r="C6" t="s">
        <v>224</v>
      </c>
      <c r="D6" t="s">
        <v>223</v>
      </c>
      <c r="E6" t="s">
        <v>222</v>
      </c>
      <c r="F6" t="s">
        <v>221</v>
      </c>
      <c r="H6">
        <v>5</v>
      </c>
      <c r="I6" s="23">
        <v>0.2</v>
      </c>
      <c r="J6" s="23">
        <v>0.3</v>
      </c>
      <c r="K6" s="23">
        <v>0.38686999999999999</v>
      </c>
      <c r="L6" s="23">
        <v>0.10299999999999999</v>
      </c>
      <c r="M6" s="23">
        <v>0.01</v>
      </c>
      <c r="N6" s="23">
        <v>1.2400000000000001E-4</v>
      </c>
      <c r="O6" s="1">
        <v>3400</v>
      </c>
      <c r="R6" s="41">
        <f t="shared" si="0"/>
        <v>1.3188540334868991E-10</v>
      </c>
      <c r="S6" s="39">
        <f t="shared" si="1"/>
        <v>3.2971350837172476E-10</v>
      </c>
      <c r="T6" s="39">
        <f t="shared" si="1"/>
        <v>1.0990450279057493E-9</v>
      </c>
      <c r="U6" s="39">
        <f t="shared" si="1"/>
        <v>7.3269668527049958E-9</v>
      </c>
      <c r="V6" s="39">
        <f t="shared" si="1"/>
        <v>7.3269668527049953E-8</v>
      </c>
      <c r="W6" s="39">
        <f t="shared" si="1"/>
        <v>1.465393370540999E-6</v>
      </c>
    </row>
    <row r="7" spans="1:23" x14ac:dyDescent="0.3">
      <c r="A7" t="s">
        <v>198</v>
      </c>
      <c r="B7">
        <v>50</v>
      </c>
      <c r="D7">
        <v>500</v>
      </c>
      <c r="E7">
        <v>1350</v>
      </c>
      <c r="F7">
        <v>13500</v>
      </c>
      <c r="G7">
        <f>B7*D3</f>
        <v>33.335000000000001</v>
      </c>
      <c r="H7">
        <v>6</v>
      </c>
      <c r="I7" s="23">
        <v>0.1</v>
      </c>
      <c r="J7" s="23">
        <v>0.2</v>
      </c>
      <c r="K7" s="23">
        <v>0.40949999999999998</v>
      </c>
      <c r="L7" s="23">
        <v>0.26</v>
      </c>
      <c r="M7" s="23">
        <v>0.03</v>
      </c>
      <c r="N7" s="23">
        <v>5.0000000000000001E-4</v>
      </c>
      <c r="O7" s="1">
        <v>5900</v>
      </c>
      <c r="R7" s="41">
        <f t="shared" si="0"/>
        <v>3.2920602590389725E-11</v>
      </c>
      <c r="S7" s="39">
        <f t="shared" si="1"/>
        <v>8.230150647597431E-11</v>
      </c>
      <c r="T7" s="39">
        <f t="shared" si="1"/>
        <v>2.7433835491991436E-10</v>
      </c>
      <c r="U7" s="39">
        <f t="shared" si="1"/>
        <v>1.8289223661327624E-9</v>
      </c>
      <c r="V7" s="39">
        <f t="shared" si="1"/>
        <v>1.8289223661327625E-8</v>
      </c>
      <c r="W7" s="39">
        <f t="shared" si="1"/>
        <v>3.6578447322655247E-7</v>
      </c>
    </row>
    <row r="8" spans="1:23" x14ac:dyDescent="0.3">
      <c r="A8" t="s">
        <v>199</v>
      </c>
      <c r="B8">
        <v>150</v>
      </c>
      <c r="D8">
        <v>1500</v>
      </c>
      <c r="E8">
        <v>4050</v>
      </c>
      <c r="G8">
        <f>B8*D3</f>
        <v>100.005</v>
      </c>
      <c r="H8">
        <v>7</v>
      </c>
      <c r="I8" s="34">
        <v>0</v>
      </c>
      <c r="J8" s="34">
        <v>0.1</v>
      </c>
      <c r="K8" s="34">
        <v>0.3</v>
      </c>
      <c r="L8" s="34">
        <v>0.5</v>
      </c>
      <c r="M8" s="34">
        <v>9.7500000000000003E-2</v>
      </c>
      <c r="N8" s="34">
        <v>2.5000000000000001E-3</v>
      </c>
      <c r="O8" s="33">
        <v>9900</v>
      </c>
      <c r="R8" s="41">
        <f t="shared" si="0"/>
        <v>6.6280327826953073E-12</v>
      </c>
      <c r="S8" s="39">
        <f t="shared" si="1"/>
        <v>1.6570081956738266E-11</v>
      </c>
      <c r="T8" s="39">
        <f t="shared" si="1"/>
        <v>5.5233606522460891E-11</v>
      </c>
      <c r="U8" s="39">
        <f t="shared" si="1"/>
        <v>3.6822404348307263E-10</v>
      </c>
      <c r="V8" s="39">
        <f t="shared" si="1"/>
        <v>3.682240434830726E-9</v>
      </c>
      <c r="W8" s="39">
        <f t="shared" si="1"/>
        <v>7.3644808696614521E-8</v>
      </c>
    </row>
    <row r="9" spans="1:23" x14ac:dyDescent="0.3">
      <c r="A9" t="s">
        <v>200</v>
      </c>
      <c r="B9">
        <v>500</v>
      </c>
      <c r="C9">
        <v>1350</v>
      </c>
      <c r="D9">
        <v>13500</v>
      </c>
      <c r="G9">
        <f>B9*D3</f>
        <v>333.34999999999997</v>
      </c>
    </row>
    <row r="10" spans="1:23" x14ac:dyDescent="0.3">
      <c r="H10" t="s">
        <v>201</v>
      </c>
      <c r="I10" t="s">
        <v>208</v>
      </c>
      <c r="J10" t="s">
        <v>209</v>
      </c>
      <c r="K10" t="s">
        <v>210</v>
      </c>
      <c r="L10" t="s">
        <v>211</v>
      </c>
      <c r="M10" t="s">
        <v>212</v>
      </c>
    </row>
    <row r="11" spans="1:23" x14ac:dyDescent="0.3">
      <c r="I11">
        <v>0.4</v>
      </c>
      <c r="J11">
        <v>0.3</v>
      </c>
      <c r="K11">
        <v>0.15</v>
      </c>
      <c r="L11">
        <v>0.1</v>
      </c>
      <c r="M11">
        <v>0.05</v>
      </c>
    </row>
    <row r="12" spans="1:23" x14ac:dyDescent="0.3">
      <c r="I12">
        <v>0.4</v>
      </c>
      <c r="J12">
        <v>0.3</v>
      </c>
      <c r="K12">
        <v>0.15</v>
      </c>
      <c r="L12">
        <v>0.1</v>
      </c>
      <c r="M12">
        <v>0.05</v>
      </c>
    </row>
    <row r="13" spans="1:23" x14ac:dyDescent="0.3">
      <c r="I13">
        <v>0.4</v>
      </c>
      <c r="J13">
        <v>0.3</v>
      </c>
      <c r="K13">
        <v>0.15</v>
      </c>
      <c r="L13">
        <v>0.1</v>
      </c>
      <c r="M13">
        <v>0.05</v>
      </c>
    </row>
    <row r="14" spans="1:23" x14ac:dyDescent="0.3">
      <c r="I14">
        <v>0.4</v>
      </c>
      <c r="J14">
        <v>0.3</v>
      </c>
      <c r="K14">
        <v>0.15</v>
      </c>
      <c r="L14">
        <v>0.1</v>
      </c>
      <c r="M14">
        <v>0.05</v>
      </c>
    </row>
    <row r="15" spans="1:23" x14ac:dyDescent="0.3">
      <c r="I15">
        <v>0.4</v>
      </c>
      <c r="J15">
        <v>0.3</v>
      </c>
      <c r="K15">
        <v>0.15</v>
      </c>
      <c r="L15">
        <v>0.1</v>
      </c>
      <c r="M15">
        <v>0.05</v>
      </c>
      <c r="O15" t="s">
        <v>214</v>
      </c>
    </row>
    <row r="16" spans="1:23" x14ac:dyDescent="0.3">
      <c r="I16">
        <v>0.4</v>
      </c>
      <c r="J16">
        <v>0.3</v>
      </c>
      <c r="K16">
        <v>0.15</v>
      </c>
      <c r="L16">
        <v>0.1</v>
      </c>
      <c r="M16">
        <v>0.05</v>
      </c>
      <c r="O16" t="s">
        <v>215</v>
      </c>
    </row>
    <row r="17" spans="7:15" x14ac:dyDescent="0.3">
      <c r="I17">
        <v>0.4</v>
      </c>
      <c r="J17">
        <v>0.3</v>
      </c>
      <c r="K17">
        <v>0.15</v>
      </c>
      <c r="L17">
        <v>0.1</v>
      </c>
      <c r="M17">
        <v>0.05</v>
      </c>
      <c r="O17" t="s">
        <v>216</v>
      </c>
    </row>
    <row r="18" spans="7:15" x14ac:dyDescent="0.3">
      <c r="H18" s="40">
        <f>S2*D3</f>
        <v>8.7102602535903447E-7</v>
      </c>
      <c r="I18">
        <v>0.4</v>
      </c>
      <c r="J18">
        <v>0.3</v>
      </c>
      <c r="K18">
        <v>0.15</v>
      </c>
      <c r="L18">
        <v>0.1</v>
      </c>
      <c r="M18">
        <v>0.05</v>
      </c>
      <c r="O18" t="s">
        <v>217</v>
      </c>
    </row>
    <row r="19" spans="7:15" x14ac:dyDescent="0.3">
      <c r="I19">
        <v>50</v>
      </c>
      <c r="O19" t="s">
        <v>218</v>
      </c>
    </row>
    <row r="20" spans="7:15" x14ac:dyDescent="0.3">
      <c r="I20" s="38"/>
    </row>
    <row r="21" spans="7:15" x14ac:dyDescent="0.3">
      <c r="G21" t="s">
        <v>202</v>
      </c>
      <c r="H21" s="37">
        <f>100/60 * 50</f>
        <v>83.333333333333343</v>
      </c>
      <c r="I21" s="42">
        <f>100/40*H21</f>
        <v>208.33333333333337</v>
      </c>
      <c r="J21" s="42">
        <f t="shared" ref="J21:M21" si="2">100/40*I21</f>
        <v>520.83333333333348</v>
      </c>
      <c r="K21" s="42">
        <f t="shared" si="2"/>
        <v>1302.0833333333337</v>
      </c>
      <c r="L21" s="42">
        <f t="shared" si="2"/>
        <v>3255.2083333333344</v>
      </c>
      <c r="M21" s="42">
        <f t="shared" si="2"/>
        <v>8138.0208333333358</v>
      </c>
    </row>
    <row r="22" spans="7:15" x14ac:dyDescent="0.3">
      <c r="G22" t="s">
        <v>203</v>
      </c>
      <c r="H22" s="37">
        <f>100/35*50</f>
        <v>142.85714285714286</v>
      </c>
      <c r="I22" s="42">
        <f>100/40*H22</f>
        <v>357.14285714285717</v>
      </c>
      <c r="J22" s="42">
        <f t="shared" ref="J22:M22" si="3">100/40*I22</f>
        <v>892.85714285714289</v>
      </c>
      <c r="K22" s="42">
        <f t="shared" si="3"/>
        <v>2232.1428571428573</v>
      </c>
      <c r="L22" s="42">
        <f t="shared" si="3"/>
        <v>5580.3571428571431</v>
      </c>
      <c r="M22" s="42">
        <f t="shared" si="3"/>
        <v>13950.892857142859</v>
      </c>
    </row>
    <row r="23" spans="7:15" x14ac:dyDescent="0.3">
      <c r="G23" t="s">
        <v>204</v>
      </c>
      <c r="H23" s="37">
        <f>100/4.89*50</f>
        <v>1022.4948875255624</v>
      </c>
      <c r="I23" s="42">
        <f>100/40*H23</f>
        <v>2556.2372188139061</v>
      </c>
      <c r="J23" s="42">
        <f t="shared" ref="J23:M23" si="4">100/40*I23</f>
        <v>6390.5930470347648</v>
      </c>
      <c r="K23" s="42">
        <f t="shared" si="4"/>
        <v>15976.482617586913</v>
      </c>
      <c r="L23" s="42">
        <f t="shared" si="4"/>
        <v>39941.206543967281</v>
      </c>
      <c r="M23" s="42">
        <f t="shared" si="4"/>
        <v>99853.016359918198</v>
      </c>
    </row>
    <row r="24" spans="7:15" x14ac:dyDescent="0.3">
      <c r="G24" t="s">
        <v>205</v>
      </c>
      <c r="H24">
        <f>100/0.1*50</f>
        <v>50000</v>
      </c>
      <c r="I24" s="42">
        <f>100/40*H24</f>
        <v>125000</v>
      </c>
      <c r="J24" s="42">
        <f t="shared" ref="J24:M24" si="5">100/40*I24</f>
        <v>312500</v>
      </c>
      <c r="K24" s="42">
        <f t="shared" si="5"/>
        <v>781250</v>
      </c>
      <c r="L24" s="42">
        <f t="shared" si="5"/>
        <v>1953125</v>
      </c>
      <c r="M24" s="42">
        <f t="shared" si="5"/>
        <v>4882812.5</v>
      </c>
    </row>
    <row r="25" spans="7:15" x14ac:dyDescent="0.3">
      <c r="G25" t="s">
        <v>206</v>
      </c>
      <c r="H25">
        <f>100/0.01 * 50</f>
        <v>500000</v>
      </c>
      <c r="I25" s="42">
        <f>100/40*H25</f>
        <v>1250000</v>
      </c>
      <c r="J25" s="42">
        <f t="shared" ref="J25:M25" si="6">100/40*I25</f>
        <v>3125000</v>
      </c>
      <c r="K25" s="42">
        <f t="shared" si="6"/>
        <v>7812500</v>
      </c>
      <c r="L25" s="42">
        <f t="shared" si="6"/>
        <v>19531250</v>
      </c>
      <c r="M25" s="42">
        <f t="shared" si="6"/>
        <v>48828125</v>
      </c>
      <c r="O25" t="s">
        <v>219</v>
      </c>
    </row>
    <row r="26" spans="7:15" x14ac:dyDescent="0.3">
      <c r="G26" t="s">
        <v>207</v>
      </c>
      <c r="O26" t="s">
        <v>220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37DE-9A6C-4D6B-9CC5-AF2CE0B062D6}">
  <dimension ref="B1:J43"/>
  <sheetViews>
    <sheetView workbookViewId="0">
      <selection activeCell="J3" sqref="J3:J8"/>
    </sheetView>
  </sheetViews>
  <sheetFormatPr defaultRowHeight="16.5" x14ac:dyDescent="0.3"/>
  <cols>
    <col min="2" max="2" width="24.25" bestFit="1" customWidth="1"/>
    <col min="3" max="3" width="12.25" bestFit="1" customWidth="1"/>
    <col min="4" max="4" width="19.875" bestFit="1" customWidth="1"/>
    <col min="5" max="5" width="12.625" bestFit="1" customWidth="1"/>
    <col min="10" max="10" width="44.375" bestFit="1" customWidth="1"/>
  </cols>
  <sheetData>
    <row r="1" spans="2:10" ht="17.25" thickBot="1" x14ac:dyDescent="0.35"/>
    <row r="2" spans="2:10" x14ac:dyDescent="0.3">
      <c r="B2" s="118" t="s">
        <v>11</v>
      </c>
      <c r="C2" s="120"/>
      <c r="D2" s="120"/>
      <c r="E2" s="120"/>
      <c r="F2" s="119"/>
    </row>
    <row r="3" spans="2:10" x14ac:dyDescent="0.3">
      <c r="B3" s="4" t="s">
        <v>0</v>
      </c>
      <c r="C3" s="5" t="s">
        <v>15</v>
      </c>
      <c r="D3" s="5" t="s">
        <v>16</v>
      </c>
      <c r="E3" s="5" t="s">
        <v>17</v>
      </c>
      <c r="F3" s="14" t="s">
        <v>12</v>
      </c>
      <c r="J3" t="s">
        <v>341</v>
      </c>
    </row>
    <row r="4" spans="2:10" x14ac:dyDescent="0.3">
      <c r="B4" s="2" t="s">
        <v>20</v>
      </c>
      <c r="C4" s="1">
        <v>50</v>
      </c>
      <c r="D4" s="1" t="s">
        <v>21</v>
      </c>
      <c r="E4" s="1">
        <v>1</v>
      </c>
      <c r="F4" s="3" t="s">
        <v>22</v>
      </c>
      <c r="J4" t="s">
        <v>342</v>
      </c>
    </row>
    <row r="5" spans="2:10" x14ac:dyDescent="0.3">
      <c r="B5" s="2" t="s">
        <v>25</v>
      </c>
      <c r="C5" s="1">
        <v>100</v>
      </c>
      <c r="D5" s="1" t="s">
        <v>21</v>
      </c>
      <c r="E5" s="1">
        <v>1</v>
      </c>
      <c r="F5" s="3" t="s">
        <v>22</v>
      </c>
      <c r="J5" t="s">
        <v>343</v>
      </c>
    </row>
    <row r="6" spans="2:10" x14ac:dyDescent="0.3">
      <c r="B6" s="2" t="s">
        <v>28</v>
      </c>
      <c r="C6" s="1">
        <v>400</v>
      </c>
      <c r="D6" s="1" t="s">
        <v>29</v>
      </c>
      <c r="E6" s="1">
        <v>1</v>
      </c>
      <c r="F6" s="3" t="s">
        <v>22</v>
      </c>
      <c r="J6" t="s">
        <v>344</v>
      </c>
    </row>
    <row r="7" spans="2:10" x14ac:dyDescent="0.3">
      <c r="B7" s="2" t="s">
        <v>32</v>
      </c>
      <c r="C7" s="1">
        <v>700</v>
      </c>
      <c r="D7" s="1" t="s">
        <v>29</v>
      </c>
      <c r="E7" s="1">
        <v>1</v>
      </c>
      <c r="F7" s="3" t="s">
        <v>22</v>
      </c>
      <c r="J7" t="s">
        <v>345</v>
      </c>
    </row>
    <row r="8" spans="2:10" x14ac:dyDescent="0.3">
      <c r="B8" s="2" t="s">
        <v>35</v>
      </c>
      <c r="C8" s="1">
        <v>1000</v>
      </c>
      <c r="D8" s="1"/>
      <c r="E8" s="1"/>
      <c r="F8" s="3" t="s">
        <v>22</v>
      </c>
      <c r="J8" t="s">
        <v>346</v>
      </c>
    </row>
    <row r="9" spans="2:10" x14ac:dyDescent="0.3">
      <c r="B9" s="2" t="s">
        <v>37</v>
      </c>
      <c r="C9" s="1">
        <v>200</v>
      </c>
      <c r="D9" s="1"/>
      <c r="E9" s="1"/>
      <c r="F9" s="3" t="s">
        <v>22</v>
      </c>
    </row>
    <row r="10" spans="2:10" x14ac:dyDescent="0.3">
      <c r="B10" s="2" t="s">
        <v>38</v>
      </c>
      <c r="C10" s="1">
        <v>4000</v>
      </c>
      <c r="D10" s="1"/>
      <c r="E10" s="1"/>
      <c r="F10" s="3" t="s">
        <v>22</v>
      </c>
    </row>
    <row r="11" spans="2:10" x14ac:dyDescent="0.3">
      <c r="B11" s="2" t="s">
        <v>40</v>
      </c>
      <c r="C11" s="1">
        <v>6500</v>
      </c>
      <c r="D11" s="1"/>
      <c r="E11" s="1"/>
      <c r="F11" s="3" t="s">
        <v>22</v>
      </c>
    </row>
    <row r="12" spans="2:10" x14ac:dyDescent="0.3">
      <c r="B12" s="2" t="s">
        <v>46</v>
      </c>
      <c r="C12" s="1">
        <v>9900</v>
      </c>
      <c r="D12" s="1"/>
      <c r="E12" s="1"/>
      <c r="F12" s="3" t="s">
        <v>22</v>
      </c>
    </row>
    <row r="13" spans="2:10" ht="17.25" thickBot="1" x14ac:dyDescent="0.35">
      <c r="B13" s="32" t="s">
        <v>47</v>
      </c>
      <c r="C13" s="33">
        <v>6000</v>
      </c>
      <c r="D13" s="33"/>
      <c r="E13" s="33"/>
      <c r="F13" s="43" t="s">
        <v>48</v>
      </c>
    </row>
    <row r="14" spans="2:10" x14ac:dyDescent="0.3">
      <c r="B14" s="21" t="s">
        <v>49</v>
      </c>
      <c r="C14" s="22">
        <v>50</v>
      </c>
      <c r="D14" s="22" t="s">
        <v>50</v>
      </c>
      <c r="E14" s="22">
        <v>1</v>
      </c>
      <c r="F14" s="27" t="s">
        <v>22</v>
      </c>
    </row>
    <row r="15" spans="2:10" x14ac:dyDescent="0.3">
      <c r="B15" s="2" t="s">
        <v>52</v>
      </c>
      <c r="C15" s="1">
        <v>100</v>
      </c>
      <c r="D15" s="1" t="s">
        <v>50</v>
      </c>
      <c r="E15" s="1">
        <v>1</v>
      </c>
      <c r="F15" s="3" t="s">
        <v>22</v>
      </c>
    </row>
    <row r="16" spans="2:10" x14ac:dyDescent="0.3">
      <c r="B16" s="2" t="s">
        <v>55</v>
      </c>
      <c r="C16" s="1">
        <v>400</v>
      </c>
      <c r="D16" s="1" t="s">
        <v>56</v>
      </c>
      <c r="E16" s="1">
        <v>1</v>
      </c>
      <c r="F16" s="3" t="s">
        <v>22</v>
      </c>
    </row>
    <row r="17" spans="2:6" x14ac:dyDescent="0.3">
      <c r="B17" s="2" t="s">
        <v>57</v>
      </c>
      <c r="C17" s="1">
        <v>700</v>
      </c>
      <c r="D17" s="1" t="s">
        <v>56</v>
      </c>
      <c r="E17" s="1">
        <v>1</v>
      </c>
      <c r="F17" s="3" t="s">
        <v>22</v>
      </c>
    </row>
    <row r="18" spans="2:6" x14ac:dyDescent="0.3">
      <c r="B18" s="2" t="s">
        <v>58</v>
      </c>
      <c r="C18" s="1">
        <v>1000</v>
      </c>
      <c r="D18" s="1" t="s">
        <v>56</v>
      </c>
      <c r="E18" s="1">
        <v>1</v>
      </c>
      <c r="F18" s="3" t="s">
        <v>22</v>
      </c>
    </row>
    <row r="19" spans="2:6" x14ac:dyDescent="0.3">
      <c r="B19" s="2" t="s">
        <v>60</v>
      </c>
      <c r="C19" s="1">
        <v>200</v>
      </c>
      <c r="D19" s="1" t="s">
        <v>61</v>
      </c>
      <c r="E19" s="1">
        <v>1</v>
      </c>
      <c r="F19" s="3" t="s">
        <v>22</v>
      </c>
    </row>
    <row r="20" spans="2:6" x14ac:dyDescent="0.3">
      <c r="B20" s="2" t="s">
        <v>71</v>
      </c>
      <c r="C20" s="1">
        <v>4000</v>
      </c>
      <c r="D20" s="1" t="s">
        <v>61</v>
      </c>
      <c r="E20" s="1">
        <v>4</v>
      </c>
      <c r="F20" s="3" t="s">
        <v>22</v>
      </c>
    </row>
    <row r="21" spans="2:6" x14ac:dyDescent="0.3">
      <c r="B21" s="2" t="s">
        <v>72</v>
      </c>
      <c r="C21" s="1">
        <v>6500</v>
      </c>
      <c r="D21" s="1" t="s">
        <v>61</v>
      </c>
      <c r="E21" s="1">
        <v>8</v>
      </c>
      <c r="F21" s="3" t="s">
        <v>22</v>
      </c>
    </row>
    <row r="22" spans="2:6" x14ac:dyDescent="0.3">
      <c r="B22" s="2" t="s">
        <v>73</v>
      </c>
      <c r="C22" s="1">
        <v>9900</v>
      </c>
      <c r="D22" s="1" t="s">
        <v>74</v>
      </c>
      <c r="E22" s="1">
        <v>1</v>
      </c>
      <c r="F22" s="3" t="s">
        <v>22</v>
      </c>
    </row>
    <row r="23" spans="2:6" ht="17.25" thickBot="1" x14ac:dyDescent="0.35">
      <c r="B23" s="6" t="s">
        <v>76</v>
      </c>
      <c r="C23" s="7">
        <v>6000</v>
      </c>
      <c r="D23" s="7" t="s">
        <v>77</v>
      </c>
      <c r="E23" s="7">
        <v>1</v>
      </c>
      <c r="F23" s="8" t="s">
        <v>48</v>
      </c>
    </row>
    <row r="24" spans="2:6" x14ac:dyDescent="0.3">
      <c r="B24" s="24" t="s">
        <v>85</v>
      </c>
      <c r="C24" s="25">
        <v>50</v>
      </c>
      <c r="D24" s="25" t="s">
        <v>86</v>
      </c>
      <c r="E24" s="25">
        <v>1</v>
      </c>
      <c r="F24" s="26" t="s">
        <v>22</v>
      </c>
    </row>
    <row r="25" spans="2:6" x14ac:dyDescent="0.3">
      <c r="B25" s="2" t="s">
        <v>88</v>
      </c>
      <c r="C25" s="1">
        <v>100</v>
      </c>
      <c r="D25" s="1" t="s">
        <v>86</v>
      </c>
      <c r="E25" s="1">
        <v>1</v>
      </c>
      <c r="F25" s="3" t="s">
        <v>22</v>
      </c>
    </row>
    <row r="26" spans="2:6" x14ac:dyDescent="0.3">
      <c r="B26" s="2" t="s">
        <v>89</v>
      </c>
      <c r="C26" s="1">
        <v>400</v>
      </c>
      <c r="D26" s="1" t="s">
        <v>90</v>
      </c>
      <c r="E26" s="1">
        <v>1</v>
      </c>
      <c r="F26" s="3" t="s">
        <v>22</v>
      </c>
    </row>
    <row r="27" spans="2:6" x14ac:dyDescent="0.3">
      <c r="B27" s="2" t="s">
        <v>91</v>
      </c>
      <c r="C27" s="1">
        <v>700</v>
      </c>
      <c r="D27" s="1" t="s">
        <v>90</v>
      </c>
      <c r="E27" s="1">
        <v>1</v>
      </c>
      <c r="F27" s="3" t="s">
        <v>22</v>
      </c>
    </row>
    <row r="28" spans="2:6" x14ac:dyDescent="0.3">
      <c r="B28" s="2" t="s">
        <v>92</v>
      </c>
      <c r="C28" s="1">
        <v>1000</v>
      </c>
      <c r="D28" s="1" t="s">
        <v>90</v>
      </c>
      <c r="E28" s="1">
        <v>1</v>
      </c>
      <c r="F28" s="3" t="s">
        <v>22</v>
      </c>
    </row>
    <row r="29" spans="2:6" x14ac:dyDescent="0.3">
      <c r="B29" s="2" t="s">
        <v>93</v>
      </c>
      <c r="C29" s="1">
        <v>200</v>
      </c>
      <c r="D29" s="1" t="s">
        <v>94</v>
      </c>
      <c r="E29" s="1">
        <v>1</v>
      </c>
      <c r="F29" s="3" t="s">
        <v>22</v>
      </c>
    </row>
    <row r="30" spans="2:6" x14ac:dyDescent="0.3">
      <c r="B30" s="2" t="s">
        <v>95</v>
      </c>
      <c r="C30" s="1">
        <v>4000</v>
      </c>
      <c r="D30" s="1" t="s">
        <v>94</v>
      </c>
      <c r="E30" s="1">
        <v>4</v>
      </c>
      <c r="F30" s="3" t="s">
        <v>22</v>
      </c>
    </row>
    <row r="31" spans="2:6" x14ac:dyDescent="0.3">
      <c r="B31" s="2" t="s">
        <v>96</v>
      </c>
      <c r="C31" s="1">
        <v>6500</v>
      </c>
      <c r="D31" s="1" t="s">
        <v>94</v>
      </c>
      <c r="E31" s="1">
        <v>8</v>
      </c>
      <c r="F31" s="3" t="s">
        <v>22</v>
      </c>
    </row>
    <row r="32" spans="2:6" x14ac:dyDescent="0.3">
      <c r="B32" s="2" t="s">
        <v>97</v>
      </c>
      <c r="C32" s="1">
        <v>9900</v>
      </c>
      <c r="D32" s="1" t="s">
        <v>98</v>
      </c>
      <c r="E32" s="1">
        <v>1</v>
      </c>
      <c r="F32" s="3" t="s">
        <v>22</v>
      </c>
    </row>
    <row r="33" spans="2:6" ht="17.25" thickBot="1" x14ac:dyDescent="0.35">
      <c r="B33" s="6" t="s">
        <v>99</v>
      </c>
      <c r="C33" s="7">
        <v>6000</v>
      </c>
      <c r="D33" s="7" t="s">
        <v>100</v>
      </c>
      <c r="E33" s="7">
        <v>1</v>
      </c>
      <c r="F33" s="8" t="s">
        <v>48</v>
      </c>
    </row>
    <row r="34" spans="2:6" x14ac:dyDescent="0.3">
      <c r="B34" s="2" t="s">
        <v>101</v>
      </c>
      <c r="C34" s="1">
        <v>50</v>
      </c>
      <c r="D34" s="1" t="s">
        <v>102</v>
      </c>
      <c r="E34" s="1">
        <v>1</v>
      </c>
      <c r="F34" s="3" t="s">
        <v>22</v>
      </c>
    </row>
    <row r="35" spans="2:6" x14ac:dyDescent="0.3">
      <c r="B35" s="2" t="s">
        <v>103</v>
      </c>
      <c r="C35" s="1">
        <v>100</v>
      </c>
      <c r="D35" s="1" t="s">
        <v>102</v>
      </c>
      <c r="E35" s="1">
        <v>1</v>
      </c>
      <c r="F35" s="3" t="s">
        <v>22</v>
      </c>
    </row>
    <row r="36" spans="2:6" x14ac:dyDescent="0.3">
      <c r="B36" s="2" t="s">
        <v>104</v>
      </c>
      <c r="C36" s="1">
        <v>400</v>
      </c>
      <c r="D36" s="1" t="s">
        <v>105</v>
      </c>
      <c r="E36" s="1">
        <v>1</v>
      </c>
      <c r="F36" s="3" t="s">
        <v>22</v>
      </c>
    </row>
    <row r="37" spans="2:6" x14ac:dyDescent="0.3">
      <c r="B37" s="2" t="s">
        <v>106</v>
      </c>
      <c r="C37" s="1">
        <v>700</v>
      </c>
      <c r="D37" s="1" t="s">
        <v>105</v>
      </c>
      <c r="E37" s="1">
        <v>1</v>
      </c>
      <c r="F37" s="3" t="s">
        <v>22</v>
      </c>
    </row>
    <row r="38" spans="2:6" x14ac:dyDescent="0.3">
      <c r="B38" s="2" t="s">
        <v>107</v>
      </c>
      <c r="C38" s="1">
        <v>1000</v>
      </c>
      <c r="D38" s="1" t="s">
        <v>105</v>
      </c>
      <c r="E38" s="1">
        <v>1</v>
      </c>
      <c r="F38" s="3" t="s">
        <v>22</v>
      </c>
    </row>
    <row r="39" spans="2:6" x14ac:dyDescent="0.3">
      <c r="B39" s="2" t="s">
        <v>108</v>
      </c>
      <c r="C39" s="1">
        <v>200</v>
      </c>
      <c r="D39" s="1" t="s">
        <v>109</v>
      </c>
      <c r="E39" s="1">
        <v>1</v>
      </c>
      <c r="F39" s="3" t="s">
        <v>22</v>
      </c>
    </row>
    <row r="40" spans="2:6" x14ac:dyDescent="0.3">
      <c r="B40" s="2" t="s">
        <v>110</v>
      </c>
      <c r="C40" s="1">
        <v>4000</v>
      </c>
      <c r="D40" s="1" t="s">
        <v>109</v>
      </c>
      <c r="E40" s="1">
        <v>4</v>
      </c>
      <c r="F40" s="3" t="s">
        <v>22</v>
      </c>
    </row>
    <row r="41" spans="2:6" x14ac:dyDescent="0.3">
      <c r="B41" s="2" t="s">
        <v>111</v>
      </c>
      <c r="C41" s="1">
        <v>6500</v>
      </c>
      <c r="D41" s="1" t="s">
        <v>109</v>
      </c>
      <c r="E41" s="1">
        <v>8</v>
      </c>
      <c r="F41" s="3" t="s">
        <v>22</v>
      </c>
    </row>
    <row r="42" spans="2:6" x14ac:dyDescent="0.3">
      <c r="B42" s="2" t="s">
        <v>112</v>
      </c>
      <c r="C42" s="1">
        <v>9900</v>
      </c>
      <c r="D42" s="1" t="s">
        <v>113</v>
      </c>
      <c r="E42" s="1">
        <v>1</v>
      </c>
      <c r="F42" s="3" t="s">
        <v>22</v>
      </c>
    </row>
    <row r="43" spans="2:6" ht="17.25" thickBot="1" x14ac:dyDescent="0.35">
      <c r="B43" s="6" t="s">
        <v>114</v>
      </c>
      <c r="C43" s="7">
        <v>6000</v>
      </c>
      <c r="D43" s="7" t="s">
        <v>115</v>
      </c>
      <c r="E43" s="7">
        <v>1</v>
      </c>
      <c r="F43" s="8" t="s">
        <v>48</v>
      </c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F7D3-7A57-43FB-A588-65EBDFB309DA}">
  <dimension ref="A1:AQ62"/>
  <sheetViews>
    <sheetView workbookViewId="0">
      <selection activeCell="L6" sqref="L6"/>
    </sheetView>
  </sheetViews>
  <sheetFormatPr defaultRowHeight="16.5" x14ac:dyDescent="0.3"/>
  <cols>
    <col min="1" max="1" width="41.375" bestFit="1" customWidth="1"/>
    <col min="2" max="2" width="19.875" bestFit="1" customWidth="1"/>
    <col min="3" max="3" width="14.625" bestFit="1" customWidth="1"/>
    <col min="4" max="4" width="10.875" bestFit="1" customWidth="1"/>
    <col min="5" max="5" width="16.75" bestFit="1" customWidth="1"/>
    <col min="6" max="6" width="28" bestFit="1" customWidth="1"/>
    <col min="7" max="7" width="11.625" bestFit="1" customWidth="1"/>
    <col min="8" max="8" width="41.625" bestFit="1" customWidth="1"/>
    <col min="9" max="9" width="10.5" bestFit="1" customWidth="1"/>
    <col min="10" max="10" width="14.625" bestFit="1" customWidth="1"/>
    <col min="12" max="12" width="9.5" bestFit="1" customWidth="1"/>
    <col min="29" max="29" width="41.625" bestFit="1" customWidth="1"/>
  </cols>
  <sheetData>
    <row r="1" spans="1:12" x14ac:dyDescent="0.3"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</row>
    <row r="2" spans="1:12" x14ac:dyDescent="0.3">
      <c r="A2">
        <v>1</v>
      </c>
      <c r="B2">
        <v>0</v>
      </c>
      <c r="C2" s="51">
        <v>0.52</v>
      </c>
      <c r="D2" s="51">
        <v>0.33</v>
      </c>
      <c r="E2" s="51">
        <v>0.1</v>
      </c>
      <c r="F2" s="51">
        <v>4.4999999999999998E-2</v>
      </c>
      <c r="G2" s="51">
        <v>5.0000000000000001E-3</v>
      </c>
      <c r="H2" s="51">
        <v>0</v>
      </c>
      <c r="I2" s="51">
        <v>0</v>
      </c>
      <c r="J2" s="91">
        <v>0</v>
      </c>
      <c r="K2" s="91">
        <v>0</v>
      </c>
      <c r="L2" s="94">
        <f t="shared" ref="L2:L16" si="0">SUM(C2:K2)</f>
        <v>1</v>
      </c>
    </row>
    <row r="3" spans="1:12" x14ac:dyDescent="0.3">
      <c r="A3">
        <v>2</v>
      </c>
      <c r="B3">
        <v>200</v>
      </c>
      <c r="C3" s="51">
        <v>0.4</v>
      </c>
      <c r="D3" s="51">
        <v>0.4</v>
      </c>
      <c r="E3" s="51">
        <v>0.1</v>
      </c>
      <c r="F3" s="51">
        <v>0.09</v>
      </c>
      <c r="G3" s="51">
        <v>0.01</v>
      </c>
      <c r="H3" s="51">
        <v>0</v>
      </c>
      <c r="I3" s="51">
        <v>0</v>
      </c>
      <c r="J3" s="91">
        <v>0</v>
      </c>
      <c r="K3" s="93">
        <v>0</v>
      </c>
      <c r="L3" s="94">
        <f t="shared" si="0"/>
        <v>1</v>
      </c>
    </row>
    <row r="4" spans="1:12" x14ac:dyDescent="0.3">
      <c r="A4">
        <v>3</v>
      </c>
      <c r="B4">
        <v>700</v>
      </c>
      <c r="C4" s="51">
        <v>0.3</v>
      </c>
      <c r="D4" s="51">
        <v>0.4</v>
      </c>
      <c r="E4" s="51">
        <v>0.15</v>
      </c>
      <c r="F4" s="51">
        <v>0.129</v>
      </c>
      <c r="G4" s="51">
        <v>0.02</v>
      </c>
      <c r="H4" s="51">
        <v>1E-3</v>
      </c>
      <c r="I4" s="51">
        <v>0</v>
      </c>
      <c r="J4" s="91">
        <v>0</v>
      </c>
      <c r="K4" s="91">
        <v>0</v>
      </c>
      <c r="L4" s="94">
        <f t="shared" si="0"/>
        <v>1</v>
      </c>
    </row>
    <row r="5" spans="1:12" x14ac:dyDescent="0.3">
      <c r="A5">
        <v>4</v>
      </c>
      <c r="B5">
        <v>1700</v>
      </c>
      <c r="C5" s="51">
        <v>0.2</v>
      </c>
      <c r="D5" s="51">
        <v>0.3</v>
      </c>
      <c r="E5" s="51">
        <v>0.25</v>
      </c>
      <c r="F5" s="51">
        <v>0.19</v>
      </c>
      <c r="G5" s="51">
        <v>5.5E-2</v>
      </c>
      <c r="H5" s="51">
        <v>5.0000000000000001E-3</v>
      </c>
      <c r="I5" s="51">
        <v>0</v>
      </c>
      <c r="J5" s="91">
        <v>0</v>
      </c>
      <c r="K5" s="93">
        <v>0</v>
      </c>
      <c r="L5" s="94">
        <f t="shared" si="0"/>
        <v>1</v>
      </c>
    </row>
    <row r="6" spans="1:12" x14ac:dyDescent="0.3">
      <c r="A6" t="s">
        <v>631</v>
      </c>
      <c r="B6">
        <v>3400</v>
      </c>
      <c r="C6" s="51">
        <v>0.1</v>
      </c>
      <c r="D6" s="51">
        <v>0.25</v>
      </c>
      <c r="E6" s="51">
        <v>0.3</v>
      </c>
      <c r="F6" s="92">
        <v>0.2369</v>
      </c>
      <c r="G6" s="51">
        <v>0.10299999999999999</v>
      </c>
      <c r="H6" s="51">
        <v>0.01</v>
      </c>
      <c r="I6" s="51">
        <v>1E-4</v>
      </c>
      <c r="J6" s="91">
        <v>0</v>
      </c>
      <c r="K6" s="91">
        <v>0</v>
      </c>
      <c r="L6" s="94">
        <f>SUM(C6:K6)</f>
        <v>0.99999999999999989</v>
      </c>
    </row>
    <row r="7" spans="1:12" x14ac:dyDescent="0.3">
      <c r="A7">
        <v>6</v>
      </c>
      <c r="B7">
        <v>5900</v>
      </c>
      <c r="C7" s="51">
        <v>0.05</v>
      </c>
      <c r="D7" s="51">
        <v>0.1</v>
      </c>
      <c r="E7" s="51">
        <v>0.25</v>
      </c>
      <c r="F7" s="92">
        <v>0.30969999999999998</v>
      </c>
      <c r="G7" s="51">
        <v>0.26</v>
      </c>
      <c r="H7" s="51">
        <v>0.03</v>
      </c>
      <c r="I7" s="51">
        <v>2.9999999999999997E-4</v>
      </c>
      <c r="J7" s="91">
        <v>0</v>
      </c>
      <c r="K7" s="91">
        <v>0</v>
      </c>
      <c r="L7" s="94">
        <f t="shared" si="0"/>
        <v>1</v>
      </c>
    </row>
    <row r="8" spans="1:12" x14ac:dyDescent="0.3">
      <c r="A8">
        <v>7</v>
      </c>
      <c r="B8">
        <v>6600</v>
      </c>
      <c r="C8" s="51">
        <v>0</v>
      </c>
      <c r="D8" s="51">
        <v>0.05</v>
      </c>
      <c r="E8" s="51">
        <v>0.1</v>
      </c>
      <c r="F8" s="92">
        <v>0.48</v>
      </c>
      <c r="G8" s="51">
        <v>0.30940000000000001</v>
      </c>
      <c r="H8" s="51">
        <v>0.06</v>
      </c>
      <c r="I8" s="51">
        <v>5.9999999999999995E-4</v>
      </c>
      <c r="J8" s="91">
        <v>0</v>
      </c>
      <c r="K8" s="91">
        <v>0</v>
      </c>
      <c r="L8" s="94">
        <f t="shared" si="0"/>
        <v>1</v>
      </c>
    </row>
    <row r="9" spans="1:12" x14ac:dyDescent="0.3">
      <c r="A9">
        <v>8</v>
      </c>
      <c r="B9">
        <v>8100</v>
      </c>
      <c r="C9" s="51">
        <v>0</v>
      </c>
      <c r="D9" s="51">
        <v>0</v>
      </c>
      <c r="E9" s="51">
        <v>0.05</v>
      </c>
      <c r="F9" s="92">
        <v>0.4</v>
      </c>
      <c r="G9" s="51">
        <v>0.4</v>
      </c>
      <c r="H9" s="51">
        <v>0.14899999999999999</v>
      </c>
      <c r="I9" s="51">
        <v>1E-3</v>
      </c>
      <c r="J9" s="91">
        <v>0</v>
      </c>
      <c r="K9" s="93">
        <v>0</v>
      </c>
      <c r="L9" s="94">
        <f t="shared" si="0"/>
        <v>1</v>
      </c>
    </row>
    <row r="10" spans="1:12" x14ac:dyDescent="0.3">
      <c r="A10" t="s">
        <v>629</v>
      </c>
      <c r="B10">
        <v>12000</v>
      </c>
      <c r="C10" s="51">
        <v>0</v>
      </c>
      <c r="D10" s="51">
        <v>0</v>
      </c>
      <c r="E10" s="51">
        <v>0</v>
      </c>
      <c r="F10" s="51">
        <v>0.2465</v>
      </c>
      <c r="G10" s="51">
        <v>0.5</v>
      </c>
      <c r="H10" s="51">
        <v>0.25</v>
      </c>
      <c r="I10" s="51">
        <v>2.5000000000000001E-3</v>
      </c>
      <c r="J10" s="91">
        <v>1E-3</v>
      </c>
      <c r="K10" s="91">
        <v>0</v>
      </c>
      <c r="L10" s="94">
        <f t="shared" si="0"/>
        <v>0.99999999999999989</v>
      </c>
    </row>
    <row r="11" spans="1:12" x14ac:dyDescent="0.3">
      <c r="A11">
        <v>10</v>
      </c>
      <c r="B11">
        <v>15000</v>
      </c>
      <c r="C11" s="51">
        <v>0</v>
      </c>
      <c r="D11" s="51">
        <v>0</v>
      </c>
      <c r="E11" s="51">
        <v>0</v>
      </c>
      <c r="F11" s="91">
        <v>0.04</v>
      </c>
      <c r="G11" s="51">
        <v>0.55000000000000004</v>
      </c>
      <c r="H11" s="51">
        <v>0.4</v>
      </c>
      <c r="I11" s="51">
        <v>5.0000000000000001E-3</v>
      </c>
      <c r="J11" s="91">
        <v>5.0000000000000001E-3</v>
      </c>
      <c r="K11" s="91">
        <v>0</v>
      </c>
      <c r="L11" s="94">
        <f t="shared" si="0"/>
        <v>1</v>
      </c>
    </row>
    <row r="12" spans="1:12" x14ac:dyDescent="0.3">
      <c r="A12">
        <v>11</v>
      </c>
      <c r="B12">
        <v>24000</v>
      </c>
      <c r="C12" s="51">
        <v>0</v>
      </c>
      <c r="D12" s="51">
        <v>0</v>
      </c>
      <c r="E12" s="51">
        <v>0</v>
      </c>
      <c r="F12" s="91">
        <v>0</v>
      </c>
      <c r="G12" s="51">
        <v>0.52249999999999996</v>
      </c>
      <c r="H12" s="51">
        <v>0.46</v>
      </c>
      <c r="I12" s="51">
        <v>7.4999999999999997E-3</v>
      </c>
      <c r="J12" s="51">
        <v>0.01</v>
      </c>
      <c r="K12" s="91">
        <v>0</v>
      </c>
      <c r="L12" s="94">
        <f t="shared" si="0"/>
        <v>0.99999999999999989</v>
      </c>
    </row>
    <row r="13" spans="1:12" x14ac:dyDescent="0.3">
      <c r="A13">
        <v>12</v>
      </c>
      <c r="B13">
        <v>32000</v>
      </c>
      <c r="C13" s="51">
        <v>0</v>
      </c>
      <c r="D13" s="51">
        <v>0</v>
      </c>
      <c r="E13" s="51">
        <v>0</v>
      </c>
      <c r="F13" s="91">
        <v>0</v>
      </c>
      <c r="G13" s="51">
        <v>0.45</v>
      </c>
      <c r="H13" s="51">
        <v>0.52271999999999996</v>
      </c>
      <c r="I13" s="51">
        <v>0.01</v>
      </c>
      <c r="J13" s="51">
        <v>1.728E-2</v>
      </c>
      <c r="K13" s="91">
        <v>0</v>
      </c>
      <c r="L13" s="94">
        <f t="shared" si="0"/>
        <v>1</v>
      </c>
    </row>
    <row r="14" spans="1:12" x14ac:dyDescent="0.3">
      <c r="A14" t="s">
        <v>630</v>
      </c>
      <c r="B14">
        <v>34000</v>
      </c>
      <c r="C14" s="51">
        <v>0</v>
      </c>
      <c r="D14" s="51">
        <v>0</v>
      </c>
      <c r="E14" s="51">
        <v>0</v>
      </c>
      <c r="F14" s="91">
        <v>0</v>
      </c>
      <c r="G14" s="51">
        <v>0.3</v>
      </c>
      <c r="H14" s="51">
        <v>0.65239999999999998</v>
      </c>
      <c r="I14" s="91">
        <v>0.02</v>
      </c>
      <c r="J14" s="51">
        <v>2.6599999999999999E-2</v>
      </c>
      <c r="K14" s="91">
        <v>1E-3</v>
      </c>
      <c r="L14" s="94">
        <f t="shared" si="0"/>
        <v>0.99999999999999989</v>
      </c>
    </row>
    <row r="15" spans="1:12" x14ac:dyDescent="0.3">
      <c r="A15">
        <v>14</v>
      </c>
      <c r="B15">
        <v>38000</v>
      </c>
      <c r="C15" s="51">
        <v>0</v>
      </c>
      <c r="D15" s="51">
        <v>0</v>
      </c>
      <c r="E15" s="51">
        <v>0</v>
      </c>
      <c r="F15" s="91">
        <v>0</v>
      </c>
      <c r="G15" s="51">
        <v>0.22</v>
      </c>
      <c r="H15" s="51">
        <v>0.7</v>
      </c>
      <c r="I15" s="91">
        <v>0.04</v>
      </c>
      <c r="J15" s="51">
        <v>0.03</v>
      </c>
      <c r="K15" s="51">
        <v>0.01</v>
      </c>
      <c r="L15" s="94">
        <f t="shared" si="0"/>
        <v>1</v>
      </c>
    </row>
    <row r="16" spans="1:12" x14ac:dyDescent="0.3">
      <c r="A16">
        <v>15</v>
      </c>
      <c r="B16">
        <v>40000</v>
      </c>
      <c r="C16" s="79">
        <v>0</v>
      </c>
      <c r="D16" s="79">
        <v>0</v>
      </c>
      <c r="E16" s="79">
        <v>0</v>
      </c>
      <c r="F16" s="91">
        <v>0</v>
      </c>
      <c r="G16" s="79">
        <v>0.1</v>
      </c>
      <c r="H16" s="79">
        <v>0.745</v>
      </c>
      <c r="I16" s="91">
        <v>0.08</v>
      </c>
      <c r="J16" s="51">
        <v>5.5E-2</v>
      </c>
      <c r="K16" s="51">
        <v>0.02</v>
      </c>
      <c r="L16" s="94">
        <f t="shared" si="0"/>
        <v>1</v>
      </c>
    </row>
    <row r="17" spans="1:43" x14ac:dyDescent="0.3">
      <c r="A17">
        <v>16</v>
      </c>
      <c r="B17">
        <v>45000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0.66</v>
      </c>
      <c r="I17" s="92">
        <v>0.2</v>
      </c>
      <c r="J17" s="79">
        <v>0.1</v>
      </c>
      <c r="K17" s="79">
        <v>0.04</v>
      </c>
      <c r="L17" s="94">
        <f>SUM(C17:K17)</f>
        <v>1</v>
      </c>
    </row>
    <row r="18" spans="1:43" x14ac:dyDescent="0.3">
      <c r="B18">
        <f>SUM(B2:B17)</f>
        <v>266600</v>
      </c>
    </row>
    <row r="19" spans="1:43" x14ac:dyDescent="0.3">
      <c r="B19">
        <f>B18/3000</f>
        <v>88.86666666666666</v>
      </c>
    </row>
    <row r="20" spans="1:43" x14ac:dyDescent="0.3">
      <c r="B20">
        <f>B19*135000</f>
        <v>11997000</v>
      </c>
    </row>
    <row r="23" spans="1:43" x14ac:dyDescent="0.3">
      <c r="B23" t="s">
        <v>197</v>
      </c>
      <c r="C23" t="s">
        <v>560</v>
      </c>
      <c r="E23" t="s">
        <v>561</v>
      </c>
      <c r="G23" t="s">
        <v>562</v>
      </c>
    </row>
    <row r="24" spans="1:43" x14ac:dyDescent="0.3">
      <c r="A24">
        <v>1000</v>
      </c>
      <c r="B24" s="85">
        <v>1000</v>
      </c>
      <c r="C24" s="85">
        <v>196000000</v>
      </c>
      <c r="D24" s="1" t="s">
        <v>620</v>
      </c>
      <c r="E24" s="85">
        <v>1200000000</v>
      </c>
      <c r="F24" s="85" t="s">
        <v>578</v>
      </c>
      <c r="G24" s="1">
        <v>1</v>
      </c>
      <c r="H24" s="1" t="s">
        <v>555</v>
      </c>
      <c r="I24" s="1" t="s">
        <v>563</v>
      </c>
      <c r="J24" s="1" t="s">
        <v>565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3"/>
    </row>
    <row r="25" spans="1:43" x14ac:dyDescent="0.3">
      <c r="A25">
        <v>10000</v>
      </c>
      <c r="B25" s="85">
        <v>15000</v>
      </c>
      <c r="C25" s="85">
        <v>764000000</v>
      </c>
      <c r="D25" s="1" t="s">
        <v>621</v>
      </c>
      <c r="E25" s="85">
        <v>7400000000</v>
      </c>
      <c r="F25" s="85" t="s">
        <v>579</v>
      </c>
      <c r="G25" s="1">
        <v>3</v>
      </c>
      <c r="H25" s="1" t="s">
        <v>556</v>
      </c>
      <c r="I25" s="1" t="s">
        <v>566</v>
      </c>
      <c r="J25" s="1" t="s">
        <v>567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3"/>
    </row>
    <row r="26" spans="1:43" x14ac:dyDescent="0.3">
      <c r="A26">
        <v>30000</v>
      </c>
      <c r="B26" s="85">
        <v>45000</v>
      </c>
      <c r="C26" s="85">
        <v>956000000</v>
      </c>
      <c r="D26" s="1" t="s">
        <v>622</v>
      </c>
      <c r="E26" s="85">
        <v>10000000000</v>
      </c>
      <c r="F26" s="90" t="s">
        <v>584</v>
      </c>
      <c r="G26" s="1">
        <v>5</v>
      </c>
      <c r="H26" s="1" t="s">
        <v>557</v>
      </c>
      <c r="I26" s="1" t="s">
        <v>564</v>
      </c>
      <c r="J26" s="1" t="s">
        <v>570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3"/>
    </row>
    <row r="27" spans="1:43" x14ac:dyDescent="0.3">
      <c r="A27">
        <v>50000</v>
      </c>
      <c r="B27" s="85">
        <v>100000</v>
      </c>
      <c r="C27" s="85">
        <v>3800000000</v>
      </c>
      <c r="D27" s="1" t="s">
        <v>623</v>
      </c>
      <c r="E27" s="85">
        <v>18200000000</v>
      </c>
      <c r="F27" s="85" t="s">
        <v>582</v>
      </c>
      <c r="G27" s="1">
        <v>10</v>
      </c>
      <c r="H27" s="1" t="s">
        <v>558</v>
      </c>
      <c r="I27" s="1" t="s">
        <v>565</v>
      </c>
      <c r="J27" s="1" t="s">
        <v>577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3"/>
    </row>
    <row r="28" spans="1:43" x14ac:dyDescent="0.3">
      <c r="A28">
        <v>100000</v>
      </c>
      <c r="B28" s="85">
        <v>200000</v>
      </c>
      <c r="C28" s="85">
        <v>9800000000</v>
      </c>
      <c r="D28" s="1" t="s">
        <v>624</v>
      </c>
      <c r="E28" s="85">
        <v>34000000000</v>
      </c>
      <c r="F28" s="85" t="s">
        <v>583</v>
      </c>
      <c r="G28" s="1">
        <v>30</v>
      </c>
      <c r="H28" s="1" t="s">
        <v>559</v>
      </c>
      <c r="I28" s="1" t="s">
        <v>567</v>
      </c>
      <c r="J28" s="1" t="s">
        <v>576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3"/>
    </row>
    <row r="29" spans="1:43" x14ac:dyDescent="0.3">
      <c r="I29" s="89"/>
    </row>
    <row r="30" spans="1:43" x14ac:dyDescent="0.3">
      <c r="A30" t="s">
        <v>568</v>
      </c>
    </row>
    <row r="31" spans="1:43" x14ac:dyDescent="0.3">
      <c r="A31" t="s">
        <v>569</v>
      </c>
      <c r="H31" t="s">
        <v>625</v>
      </c>
    </row>
    <row r="32" spans="1:43" x14ac:dyDescent="0.3">
      <c r="A32" t="s">
        <v>580</v>
      </c>
      <c r="B32" t="s">
        <v>572</v>
      </c>
      <c r="C32" s="78">
        <v>600000</v>
      </c>
      <c r="D32" s="86">
        <f>C32*5</f>
        <v>3000000</v>
      </c>
      <c r="E32">
        <f>D33*5</f>
        <v>550000</v>
      </c>
      <c r="H32" t="s">
        <v>626</v>
      </c>
    </row>
    <row r="33" spans="1:8" x14ac:dyDescent="0.3">
      <c r="A33" t="s">
        <v>581</v>
      </c>
      <c r="B33" t="s">
        <v>571</v>
      </c>
      <c r="C33" s="78">
        <v>300000</v>
      </c>
      <c r="D33">
        <v>110000</v>
      </c>
      <c r="H33" t="s">
        <v>627</v>
      </c>
    </row>
    <row r="34" spans="1:8" x14ac:dyDescent="0.3">
      <c r="B34" t="s">
        <v>574</v>
      </c>
      <c r="C34" s="78">
        <v>12000000</v>
      </c>
      <c r="H34" t="s">
        <v>628</v>
      </c>
    </row>
    <row r="35" spans="1:8" x14ac:dyDescent="0.3">
      <c r="B35" t="s">
        <v>573</v>
      </c>
      <c r="C35" s="86">
        <f>C34-D32</f>
        <v>9000000</v>
      </c>
      <c r="D35" s="87"/>
    </row>
    <row r="36" spans="1:8" x14ac:dyDescent="0.3">
      <c r="C36">
        <f>C35/C33</f>
        <v>30</v>
      </c>
      <c r="D36" s="88">
        <f>C36*D33</f>
        <v>3300000</v>
      </c>
      <c r="E36" s="88">
        <f>E32+D36</f>
        <v>3850000</v>
      </c>
      <c r="F36" t="s">
        <v>575</v>
      </c>
    </row>
    <row r="37" spans="1:8" x14ac:dyDescent="0.3">
      <c r="C37" s="86">
        <v>1500000</v>
      </c>
    </row>
    <row r="38" spans="1:8" x14ac:dyDescent="0.3">
      <c r="C38" s="87">
        <f>C37/135000</f>
        <v>11.111111111111111</v>
      </c>
    </row>
    <row r="39" spans="1:8" x14ac:dyDescent="0.3">
      <c r="A39" t="s">
        <v>585</v>
      </c>
      <c r="B39" t="s">
        <v>586</v>
      </c>
      <c r="C39" s="87">
        <f>C38*3000</f>
        <v>33333.333333333336</v>
      </c>
    </row>
    <row r="40" spans="1:8" x14ac:dyDescent="0.3">
      <c r="A40" t="s">
        <v>585</v>
      </c>
      <c r="B40" t="s">
        <v>587</v>
      </c>
    </row>
    <row r="41" spans="1:8" x14ac:dyDescent="0.3">
      <c r="A41" t="s">
        <v>588</v>
      </c>
      <c r="B41" t="s">
        <v>589</v>
      </c>
    </row>
    <row r="42" spans="1:8" x14ac:dyDescent="0.3">
      <c r="A42" t="s">
        <v>590</v>
      </c>
      <c r="B42" t="s">
        <v>591</v>
      </c>
    </row>
    <row r="43" spans="1:8" x14ac:dyDescent="0.3">
      <c r="A43" t="s">
        <v>590</v>
      </c>
      <c r="B43" t="s">
        <v>592</v>
      </c>
    </row>
    <row r="44" spans="1:8" x14ac:dyDescent="0.3">
      <c r="A44" t="s">
        <v>593</v>
      </c>
      <c r="B44" t="s">
        <v>594</v>
      </c>
    </row>
    <row r="45" spans="1:8" x14ac:dyDescent="0.3">
      <c r="A45" t="s">
        <v>593</v>
      </c>
      <c r="B45" t="s">
        <v>595</v>
      </c>
    </row>
    <row r="46" spans="1:8" x14ac:dyDescent="0.3">
      <c r="A46" t="s">
        <v>593</v>
      </c>
      <c r="B46" t="s">
        <v>596</v>
      </c>
    </row>
    <row r="47" spans="1:8" x14ac:dyDescent="0.3">
      <c r="A47" t="s">
        <v>593</v>
      </c>
      <c r="B47" t="s">
        <v>597</v>
      </c>
    </row>
    <row r="48" spans="1:8" x14ac:dyDescent="0.3">
      <c r="A48" t="s">
        <v>598</v>
      </c>
      <c r="B48" t="s">
        <v>599</v>
      </c>
    </row>
    <row r="49" spans="1:2" x14ac:dyDescent="0.3">
      <c r="A49" t="s">
        <v>600</v>
      </c>
      <c r="B49" t="s">
        <v>601</v>
      </c>
    </row>
    <row r="50" spans="1:2" x14ac:dyDescent="0.3">
      <c r="A50" t="s">
        <v>602</v>
      </c>
      <c r="B50" t="s">
        <v>603</v>
      </c>
    </row>
    <row r="51" spans="1:2" x14ac:dyDescent="0.3">
      <c r="A51" t="s">
        <v>604</v>
      </c>
      <c r="B51" t="s">
        <v>605</v>
      </c>
    </row>
    <row r="52" spans="1:2" x14ac:dyDescent="0.3">
      <c r="A52" t="s">
        <v>606</v>
      </c>
      <c r="B52" t="s">
        <v>607</v>
      </c>
    </row>
    <row r="53" spans="1:2" x14ac:dyDescent="0.3">
      <c r="A53" t="s">
        <v>608</v>
      </c>
      <c r="B53" t="s">
        <v>609</v>
      </c>
    </row>
    <row r="54" spans="1:2" x14ac:dyDescent="0.3">
      <c r="A54" t="s">
        <v>610</v>
      </c>
      <c r="B54" t="s">
        <v>611</v>
      </c>
    </row>
    <row r="55" spans="1:2" x14ac:dyDescent="0.3">
      <c r="A55" t="s">
        <v>612</v>
      </c>
      <c r="B55" t="s">
        <v>613</v>
      </c>
    </row>
    <row r="56" spans="1:2" x14ac:dyDescent="0.3">
      <c r="A56" t="s">
        <v>614</v>
      </c>
      <c r="B56" t="s">
        <v>615</v>
      </c>
    </row>
    <row r="57" spans="1:2" x14ac:dyDescent="0.3">
      <c r="A57" t="s">
        <v>616</v>
      </c>
      <c r="B57" t="s">
        <v>617</v>
      </c>
    </row>
    <row r="58" spans="1:2" x14ac:dyDescent="0.3">
      <c r="A58" t="s">
        <v>618</v>
      </c>
      <c r="B58" t="s">
        <v>619</v>
      </c>
    </row>
    <row r="62" spans="1:2" x14ac:dyDescent="0.3">
      <c r="A62" s="78">
        <v>300000000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3928-14CA-487E-B45F-9A26F5E85B9C}">
  <dimension ref="A2:W24"/>
  <sheetViews>
    <sheetView workbookViewId="0">
      <selection activeCell="C3" sqref="C3:C11"/>
    </sheetView>
  </sheetViews>
  <sheetFormatPr defaultRowHeight="16.5" x14ac:dyDescent="0.3"/>
  <cols>
    <col min="2" max="2" width="10.875" bestFit="1" customWidth="1"/>
    <col min="3" max="3" width="9.75" bestFit="1" customWidth="1"/>
    <col min="13" max="13" width="9.5" bestFit="1" customWidth="1"/>
  </cols>
  <sheetData>
    <row r="2" spans="1:23" ht="17.25" thickBot="1" x14ac:dyDescent="0.35">
      <c r="D2" t="s">
        <v>632</v>
      </c>
      <c r="E2" t="s">
        <v>633</v>
      </c>
      <c r="F2" t="s">
        <v>634</v>
      </c>
      <c r="G2" t="s">
        <v>635</v>
      </c>
      <c r="H2" t="s">
        <v>636</v>
      </c>
      <c r="I2" t="s">
        <v>637</v>
      </c>
      <c r="J2" t="s">
        <v>638</v>
      </c>
      <c r="K2" t="s">
        <v>639</v>
      </c>
      <c r="L2" t="s">
        <v>640</v>
      </c>
      <c r="O2" t="s">
        <v>632</v>
      </c>
      <c r="P2" t="s">
        <v>633</v>
      </c>
      <c r="Q2" t="s">
        <v>634</v>
      </c>
      <c r="R2" t="s">
        <v>635</v>
      </c>
      <c r="S2" t="s">
        <v>636</v>
      </c>
      <c r="T2" t="s">
        <v>637</v>
      </c>
      <c r="U2" t="s">
        <v>638</v>
      </c>
      <c r="V2" t="s">
        <v>639</v>
      </c>
      <c r="W2" t="s">
        <v>640</v>
      </c>
    </row>
    <row r="3" spans="1:23" x14ac:dyDescent="0.3">
      <c r="B3" s="21">
        <v>1</v>
      </c>
      <c r="C3" s="22">
        <v>0</v>
      </c>
      <c r="D3" s="77">
        <v>0.52</v>
      </c>
      <c r="E3" s="77">
        <v>0.33</v>
      </c>
      <c r="F3" s="77">
        <v>0.1</v>
      </c>
      <c r="G3" s="77">
        <v>4.4999999999999998E-2</v>
      </c>
      <c r="H3" s="77">
        <v>5.0000000000000001E-3</v>
      </c>
      <c r="I3" s="77">
        <v>0</v>
      </c>
      <c r="J3" s="77">
        <v>0</v>
      </c>
      <c r="K3" s="100">
        <v>0</v>
      </c>
      <c r="L3" s="100">
        <v>0</v>
      </c>
      <c r="M3" s="52">
        <f t="shared" ref="M3:M14" si="0">SUM(D3:L3)</f>
        <v>1</v>
      </c>
      <c r="O3" s="51">
        <v>0.52</v>
      </c>
      <c r="P3" s="51">
        <v>0.33</v>
      </c>
      <c r="Q3" s="51">
        <v>0.1</v>
      </c>
      <c r="R3" s="51">
        <v>4.4999999999999998E-2</v>
      </c>
      <c r="S3" s="51">
        <v>5.0000000000000001E-3</v>
      </c>
      <c r="T3" s="51">
        <v>0</v>
      </c>
      <c r="U3" s="51">
        <v>0</v>
      </c>
      <c r="V3" s="91">
        <v>0</v>
      </c>
      <c r="W3" s="91">
        <v>0</v>
      </c>
    </row>
    <row r="4" spans="1:23" x14ac:dyDescent="0.3">
      <c r="B4" s="2">
        <v>2</v>
      </c>
      <c r="C4" s="1">
        <v>40</v>
      </c>
      <c r="D4" s="51">
        <v>0.3</v>
      </c>
      <c r="E4" s="51">
        <v>0.4</v>
      </c>
      <c r="F4" s="51">
        <v>0.15</v>
      </c>
      <c r="G4" s="51">
        <v>0.129</v>
      </c>
      <c r="H4" s="51">
        <v>0.02</v>
      </c>
      <c r="I4" s="51">
        <v>1E-3</v>
      </c>
      <c r="J4" s="51">
        <v>0</v>
      </c>
      <c r="K4" s="91">
        <v>0</v>
      </c>
      <c r="L4" s="91">
        <v>0</v>
      </c>
      <c r="M4" s="52">
        <f t="shared" si="0"/>
        <v>1</v>
      </c>
      <c r="O4" s="51">
        <v>0.4</v>
      </c>
      <c r="P4" s="51">
        <v>0.4</v>
      </c>
      <c r="Q4" s="51">
        <v>0.1</v>
      </c>
      <c r="R4" s="51">
        <v>0.09</v>
      </c>
      <c r="S4" s="51">
        <v>0.01</v>
      </c>
      <c r="T4" s="51">
        <v>0</v>
      </c>
      <c r="U4" s="51">
        <v>0</v>
      </c>
      <c r="V4" s="91">
        <v>0</v>
      </c>
      <c r="W4" s="93">
        <v>0</v>
      </c>
    </row>
    <row r="5" spans="1:23" x14ac:dyDescent="0.3">
      <c r="B5" s="2">
        <v>3</v>
      </c>
      <c r="C5" s="1">
        <v>140</v>
      </c>
      <c r="D5" s="51">
        <v>0.2</v>
      </c>
      <c r="E5" s="51">
        <v>0.3</v>
      </c>
      <c r="F5" s="51">
        <v>0.25</v>
      </c>
      <c r="G5" s="51">
        <v>0.19</v>
      </c>
      <c r="H5" s="51">
        <v>5.5E-2</v>
      </c>
      <c r="I5" s="51">
        <v>5.0000000000000001E-3</v>
      </c>
      <c r="J5" s="51">
        <v>0</v>
      </c>
      <c r="K5" s="91">
        <v>0</v>
      </c>
      <c r="L5" s="93">
        <v>0</v>
      </c>
      <c r="M5" s="52">
        <f t="shared" si="0"/>
        <v>1</v>
      </c>
      <c r="O5" s="51">
        <v>0.3</v>
      </c>
      <c r="P5" s="51">
        <v>0.4</v>
      </c>
      <c r="Q5" s="51">
        <v>0.15</v>
      </c>
      <c r="R5" s="51">
        <v>0.129</v>
      </c>
      <c r="S5" s="51">
        <v>0.02</v>
      </c>
      <c r="T5" s="51">
        <v>1E-3</v>
      </c>
      <c r="U5" s="51">
        <v>0</v>
      </c>
      <c r="V5" s="91">
        <v>0</v>
      </c>
      <c r="W5" s="91">
        <v>0</v>
      </c>
    </row>
    <row r="6" spans="1:23" x14ac:dyDescent="0.3">
      <c r="A6" t="s">
        <v>553</v>
      </c>
      <c r="B6" s="2">
        <v>4</v>
      </c>
      <c r="C6" s="1">
        <v>300</v>
      </c>
      <c r="D6" s="51">
        <v>0.1</v>
      </c>
      <c r="E6" s="51">
        <v>0.25</v>
      </c>
      <c r="F6" s="51">
        <v>0.3</v>
      </c>
      <c r="G6" s="92">
        <v>0.2369</v>
      </c>
      <c r="H6" s="51">
        <v>0.10299999999999999</v>
      </c>
      <c r="I6" s="51">
        <v>0.01</v>
      </c>
      <c r="J6" s="51">
        <v>1E-4</v>
      </c>
      <c r="K6" s="51">
        <v>0</v>
      </c>
      <c r="L6" s="81">
        <v>0</v>
      </c>
      <c r="M6" s="52">
        <f t="shared" si="0"/>
        <v>0.99999999999999989</v>
      </c>
      <c r="O6" s="51">
        <v>0.2</v>
      </c>
      <c r="P6" s="51">
        <v>0.3</v>
      </c>
      <c r="Q6" s="51">
        <v>0.25</v>
      </c>
      <c r="R6" s="51">
        <v>0.19</v>
      </c>
      <c r="S6" s="51">
        <v>5.5E-2</v>
      </c>
      <c r="T6" s="51">
        <v>5.0000000000000001E-3</v>
      </c>
      <c r="U6" s="51">
        <v>0</v>
      </c>
      <c r="V6" s="91">
        <v>0</v>
      </c>
      <c r="W6" s="93">
        <v>0</v>
      </c>
    </row>
    <row r="7" spans="1:23" x14ac:dyDescent="0.3">
      <c r="B7" s="2">
        <v>5</v>
      </c>
      <c r="C7" s="1">
        <v>600</v>
      </c>
      <c r="D7" s="51">
        <v>0</v>
      </c>
      <c r="E7" s="51">
        <v>0.05</v>
      </c>
      <c r="F7" s="51">
        <v>0.1</v>
      </c>
      <c r="G7" s="92">
        <v>0.48</v>
      </c>
      <c r="H7" s="51">
        <v>0.30940000000000001</v>
      </c>
      <c r="I7" s="51">
        <v>0.06</v>
      </c>
      <c r="J7" s="51">
        <v>5.9999999999999995E-4</v>
      </c>
      <c r="K7" s="81">
        <v>0</v>
      </c>
      <c r="L7" s="81">
        <v>0</v>
      </c>
      <c r="M7" s="52">
        <f t="shared" si="0"/>
        <v>1</v>
      </c>
      <c r="O7" s="51">
        <v>0.1</v>
      </c>
      <c r="P7" s="51">
        <v>0.25</v>
      </c>
      <c r="Q7" s="51">
        <v>0.3</v>
      </c>
      <c r="R7" s="92">
        <v>0.2369</v>
      </c>
      <c r="S7" s="51">
        <v>0.10299999999999999</v>
      </c>
      <c r="T7" s="51">
        <v>0.01</v>
      </c>
      <c r="U7" s="51">
        <v>1E-4</v>
      </c>
      <c r="V7" s="91">
        <v>0</v>
      </c>
      <c r="W7" s="91">
        <v>0</v>
      </c>
    </row>
    <row r="8" spans="1:23" x14ac:dyDescent="0.3">
      <c r="B8" s="2">
        <v>6</v>
      </c>
      <c r="C8" s="1">
        <v>1200</v>
      </c>
      <c r="D8" s="51">
        <v>0</v>
      </c>
      <c r="E8" s="51">
        <v>0</v>
      </c>
      <c r="F8" s="51">
        <v>0.05</v>
      </c>
      <c r="G8" s="92">
        <v>0.4</v>
      </c>
      <c r="H8" s="51">
        <v>0.4</v>
      </c>
      <c r="I8" s="51">
        <v>0.14899999999999999</v>
      </c>
      <c r="J8" s="51">
        <v>1E-3</v>
      </c>
      <c r="K8" s="81">
        <v>0</v>
      </c>
      <c r="L8" s="81">
        <v>0</v>
      </c>
      <c r="M8" s="52">
        <f t="shared" si="0"/>
        <v>1</v>
      </c>
      <c r="O8" s="51">
        <v>0.05</v>
      </c>
      <c r="P8" s="51">
        <v>0.1</v>
      </c>
      <c r="Q8" s="51">
        <v>0.25</v>
      </c>
      <c r="R8" s="92">
        <v>0.30969999999999998</v>
      </c>
      <c r="S8" s="51">
        <v>0.26</v>
      </c>
      <c r="T8" s="51">
        <v>0.03</v>
      </c>
      <c r="U8" s="51">
        <v>2.9999999999999997E-4</v>
      </c>
      <c r="V8" s="91">
        <v>0</v>
      </c>
      <c r="W8" s="91">
        <v>0</v>
      </c>
    </row>
    <row r="9" spans="1:23" x14ac:dyDescent="0.3">
      <c r="A9" t="s">
        <v>554</v>
      </c>
      <c r="B9" s="2">
        <v>7</v>
      </c>
      <c r="C9" s="13">
        <v>2400</v>
      </c>
      <c r="D9" s="51">
        <v>0</v>
      </c>
      <c r="E9" s="51">
        <v>0</v>
      </c>
      <c r="F9" s="51">
        <v>0</v>
      </c>
      <c r="G9" s="51">
        <v>0.2465</v>
      </c>
      <c r="H9" s="51">
        <v>0.5</v>
      </c>
      <c r="I9" s="51">
        <v>0.25</v>
      </c>
      <c r="J9" s="51">
        <v>2.5000000000000001E-3</v>
      </c>
      <c r="K9" s="91">
        <v>1E-3</v>
      </c>
      <c r="L9" s="81">
        <v>0</v>
      </c>
      <c r="M9" s="52">
        <f t="shared" si="0"/>
        <v>0.99999999999999989</v>
      </c>
      <c r="O9" s="51">
        <v>0</v>
      </c>
      <c r="P9" s="51">
        <v>0.05</v>
      </c>
      <c r="Q9" s="51">
        <v>0.1</v>
      </c>
      <c r="R9" s="92">
        <v>0.48</v>
      </c>
      <c r="S9" s="51">
        <v>0.30940000000000001</v>
      </c>
      <c r="T9" s="51">
        <v>0.06</v>
      </c>
      <c r="U9" s="51">
        <v>5.9999999999999995E-4</v>
      </c>
      <c r="V9" s="91">
        <v>0</v>
      </c>
      <c r="W9" s="91">
        <v>0</v>
      </c>
    </row>
    <row r="10" spans="1:23" x14ac:dyDescent="0.3">
      <c r="B10" s="2">
        <v>8</v>
      </c>
      <c r="C10" s="13">
        <v>3600</v>
      </c>
      <c r="D10" s="51">
        <v>0</v>
      </c>
      <c r="E10" s="51">
        <v>0</v>
      </c>
      <c r="F10" s="51">
        <v>0</v>
      </c>
      <c r="G10" s="51">
        <v>0</v>
      </c>
      <c r="H10" s="51">
        <v>0.52249999999999996</v>
      </c>
      <c r="I10" s="51">
        <v>0.46</v>
      </c>
      <c r="J10" s="51">
        <v>7.4999999999999997E-3</v>
      </c>
      <c r="K10" s="91">
        <v>0.01</v>
      </c>
      <c r="L10" s="81">
        <v>0</v>
      </c>
      <c r="M10" s="52">
        <f t="shared" si="0"/>
        <v>0.99999999999999989</v>
      </c>
      <c r="O10" s="51">
        <v>0</v>
      </c>
      <c r="P10" s="51">
        <v>0</v>
      </c>
      <c r="Q10" s="51">
        <v>0.05</v>
      </c>
      <c r="R10" s="92">
        <v>0.4</v>
      </c>
      <c r="S10" s="51">
        <v>0.4</v>
      </c>
      <c r="T10" s="51">
        <v>0.14899999999999999</v>
      </c>
      <c r="U10" s="51">
        <v>1E-3</v>
      </c>
      <c r="V10" s="91">
        <v>0</v>
      </c>
      <c r="W10" s="93">
        <v>0</v>
      </c>
    </row>
    <row r="11" spans="1:23" x14ac:dyDescent="0.3">
      <c r="B11" s="2">
        <v>9</v>
      </c>
      <c r="C11" s="13">
        <v>5400</v>
      </c>
      <c r="D11" s="51">
        <v>0</v>
      </c>
      <c r="E11" s="51">
        <v>0</v>
      </c>
      <c r="F11" s="51">
        <v>0</v>
      </c>
      <c r="G11" s="51">
        <v>0</v>
      </c>
      <c r="H11" s="51">
        <v>0.45</v>
      </c>
      <c r="I11" s="51">
        <v>0.52271999999999996</v>
      </c>
      <c r="J11" s="51">
        <v>0.01</v>
      </c>
      <c r="K11" s="81">
        <v>1.728E-2</v>
      </c>
      <c r="L11" s="81">
        <v>0</v>
      </c>
      <c r="M11" s="52">
        <f t="shared" si="0"/>
        <v>1</v>
      </c>
      <c r="O11" s="51">
        <v>0</v>
      </c>
      <c r="P11" s="51">
        <v>0</v>
      </c>
      <c r="Q11" s="51">
        <v>0</v>
      </c>
      <c r="R11" s="51">
        <v>0.2465</v>
      </c>
      <c r="S11" s="51">
        <v>0.5</v>
      </c>
      <c r="T11" s="51">
        <v>0.25</v>
      </c>
      <c r="U11" s="51">
        <v>2.5000000000000001E-3</v>
      </c>
      <c r="V11" s="91">
        <v>1E-3</v>
      </c>
      <c r="W11" s="91">
        <v>0</v>
      </c>
    </row>
    <row r="12" spans="1:23" x14ac:dyDescent="0.3">
      <c r="A12" t="s">
        <v>648</v>
      </c>
      <c r="B12" s="2">
        <v>10</v>
      </c>
      <c r="D12" s="51">
        <v>0</v>
      </c>
      <c r="E12" s="51">
        <v>0</v>
      </c>
      <c r="F12" s="51">
        <v>0</v>
      </c>
      <c r="G12" s="81">
        <v>0</v>
      </c>
      <c r="H12" s="51">
        <v>0.3</v>
      </c>
      <c r="I12" s="51">
        <v>0.65239999999999998</v>
      </c>
      <c r="J12" s="51">
        <v>0.02</v>
      </c>
      <c r="K12" s="81">
        <v>2.6599999999999999E-2</v>
      </c>
      <c r="L12" s="81">
        <v>1E-3</v>
      </c>
      <c r="M12" s="52">
        <f t="shared" si="0"/>
        <v>0.99999999999999989</v>
      </c>
      <c r="O12" s="51">
        <v>0</v>
      </c>
      <c r="P12" s="51">
        <v>0</v>
      </c>
      <c r="Q12" s="51">
        <v>0</v>
      </c>
      <c r="R12" s="91">
        <v>0.04</v>
      </c>
      <c r="S12" s="51">
        <v>0.55000000000000004</v>
      </c>
      <c r="T12" s="51">
        <v>0.4</v>
      </c>
      <c r="U12" s="51">
        <v>5.0000000000000001E-3</v>
      </c>
      <c r="V12" s="91">
        <v>5.0000000000000001E-3</v>
      </c>
      <c r="W12" s="91">
        <v>0</v>
      </c>
    </row>
    <row r="13" spans="1:23" x14ac:dyDescent="0.3">
      <c r="B13" s="2">
        <v>11</v>
      </c>
      <c r="D13" s="51">
        <v>0</v>
      </c>
      <c r="E13" s="51">
        <v>0</v>
      </c>
      <c r="F13" s="51">
        <v>0</v>
      </c>
      <c r="G13" s="81">
        <v>0</v>
      </c>
      <c r="H13" s="51">
        <v>0.22</v>
      </c>
      <c r="I13" s="51">
        <v>0.7</v>
      </c>
      <c r="J13" s="51">
        <v>0.04</v>
      </c>
      <c r="K13" s="51">
        <v>0.03</v>
      </c>
      <c r="L13" s="81">
        <v>0.01</v>
      </c>
      <c r="M13" s="52">
        <f t="shared" si="0"/>
        <v>1</v>
      </c>
      <c r="O13" s="51">
        <v>0</v>
      </c>
      <c r="P13" s="51">
        <v>0</v>
      </c>
      <c r="Q13" s="51">
        <v>0</v>
      </c>
      <c r="R13" s="91">
        <v>0</v>
      </c>
      <c r="S13" s="51">
        <v>0.52249999999999996</v>
      </c>
      <c r="T13" s="51">
        <v>0.46</v>
      </c>
      <c r="U13" s="51">
        <v>7.4999999999999997E-3</v>
      </c>
      <c r="V13" s="51">
        <v>0.01</v>
      </c>
      <c r="W13" s="91">
        <v>0</v>
      </c>
    </row>
    <row r="14" spans="1:23" ht="17.25" thickBot="1" x14ac:dyDescent="0.35">
      <c r="B14" s="6">
        <v>12</v>
      </c>
      <c r="D14" s="53">
        <v>0</v>
      </c>
      <c r="E14" s="53">
        <v>0</v>
      </c>
      <c r="F14" s="53">
        <v>0</v>
      </c>
      <c r="G14" s="103">
        <v>0</v>
      </c>
      <c r="H14" s="53">
        <v>0</v>
      </c>
      <c r="I14" s="53">
        <v>0.66</v>
      </c>
      <c r="J14" s="53">
        <v>0.2</v>
      </c>
      <c r="K14" s="53">
        <v>0.1</v>
      </c>
      <c r="L14" s="103">
        <v>0.04</v>
      </c>
      <c r="M14" s="52">
        <f t="shared" si="0"/>
        <v>1</v>
      </c>
      <c r="O14" s="51">
        <v>0</v>
      </c>
      <c r="P14" s="51">
        <v>0</v>
      </c>
      <c r="Q14" s="51">
        <v>0</v>
      </c>
      <c r="R14" s="91">
        <v>0</v>
      </c>
      <c r="S14" s="51">
        <v>0.45</v>
      </c>
      <c r="T14" s="51">
        <v>0.52271999999999996</v>
      </c>
      <c r="U14" s="51">
        <v>0.01</v>
      </c>
      <c r="V14" s="51">
        <v>1.728E-2</v>
      </c>
      <c r="W14" s="91">
        <v>0</v>
      </c>
    </row>
    <row r="15" spans="1:23" x14ac:dyDescent="0.3">
      <c r="O15" s="51">
        <v>0</v>
      </c>
      <c r="P15" s="51">
        <v>0</v>
      </c>
      <c r="Q15" s="51">
        <v>0</v>
      </c>
      <c r="R15" s="91">
        <v>0</v>
      </c>
      <c r="S15" s="51">
        <v>0.3</v>
      </c>
      <c r="T15" s="51">
        <v>0.65239999999999998</v>
      </c>
      <c r="U15" s="91">
        <v>0.02</v>
      </c>
      <c r="V15" s="51">
        <v>2.6599999999999999E-2</v>
      </c>
      <c r="W15" s="91">
        <v>1E-3</v>
      </c>
    </row>
    <row r="16" spans="1:23" x14ac:dyDescent="0.3">
      <c r="B16" s="13">
        <v>4000</v>
      </c>
      <c r="O16" s="51">
        <v>0</v>
      </c>
      <c r="P16" s="51">
        <v>0</v>
      </c>
      <c r="Q16" s="51">
        <v>0</v>
      </c>
      <c r="R16" s="91">
        <v>0</v>
      </c>
      <c r="S16" s="51">
        <v>0.22</v>
      </c>
      <c r="T16" s="51">
        <v>0.7</v>
      </c>
      <c r="U16" s="91">
        <v>0.04</v>
      </c>
      <c r="V16" s="51">
        <v>0.03</v>
      </c>
      <c r="W16" s="51">
        <v>0.01</v>
      </c>
    </row>
    <row r="17" spans="2:23" x14ac:dyDescent="0.3">
      <c r="B17" s="13">
        <v>5000</v>
      </c>
      <c r="O17" s="79">
        <v>0</v>
      </c>
      <c r="P17" s="79">
        <v>0</v>
      </c>
      <c r="Q17" s="79">
        <v>0</v>
      </c>
      <c r="R17" s="91">
        <v>0</v>
      </c>
      <c r="S17" s="79">
        <v>0.1</v>
      </c>
      <c r="T17" s="79">
        <v>0.745</v>
      </c>
      <c r="U17" s="91">
        <v>0.08</v>
      </c>
      <c r="V17" s="51">
        <v>5.5E-2</v>
      </c>
      <c r="W17" s="51">
        <v>0.02</v>
      </c>
    </row>
    <row r="18" spans="2:23" ht="17.25" thickBot="1" x14ac:dyDescent="0.35">
      <c r="B18" s="30">
        <v>6000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0.66</v>
      </c>
      <c r="U18" s="92">
        <v>0.2</v>
      </c>
      <c r="V18" s="79">
        <v>0.1</v>
      </c>
      <c r="W18" s="79">
        <v>0.04</v>
      </c>
    </row>
    <row r="20" spans="2:23" x14ac:dyDescent="0.3">
      <c r="C20">
        <f>SUM(C3:C14)</f>
        <v>13680</v>
      </c>
    </row>
    <row r="21" spans="2:23" x14ac:dyDescent="0.3">
      <c r="C21">
        <f>C20/300*135000</f>
        <v>6156000</v>
      </c>
    </row>
    <row r="23" spans="2:23" x14ac:dyDescent="0.3">
      <c r="B23" s="78">
        <v>1500000</v>
      </c>
      <c r="C23" s="87">
        <f>B23/135000</f>
        <v>11.111111111111111</v>
      </c>
    </row>
    <row r="24" spans="2:23" x14ac:dyDescent="0.3">
      <c r="C24" s="87">
        <f>C23*300</f>
        <v>3333.333333333333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ShopData</vt:lpstr>
      <vt:lpstr>SpawnData</vt:lpstr>
      <vt:lpstr>DemonicRealmSpoilsData</vt:lpstr>
      <vt:lpstr>가치 계산기</vt:lpstr>
      <vt:lpstr>Test</vt:lpstr>
      <vt:lpstr>소환확률 리뉴얼</vt:lpstr>
      <vt:lpstr>소환확률 리뉴얼2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2025-02-05T13:26:04Z</dcterms:modified>
</cp:coreProperties>
</file>