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hwan\Desktop\Project\Lance_6.0\DataSheet\"/>
    </mc:Choice>
  </mc:AlternateContent>
  <xr:revisionPtr revIDLastSave="0" documentId="13_ncr:1_{85A17158-AF1A-40AB-9FB7-9F9D34500DD7}" xr6:coauthVersionLast="47" xr6:coauthVersionMax="47" xr10:uidLastSave="{00000000-0000-0000-0000-000000000000}"/>
  <bookViews>
    <workbookView xWindow="-120" yWindow="-16320" windowWidth="29040" windowHeight="15840" activeTab="1" xr2:uid="{571D6725-6932-4A8A-8476-E2688F8EB7A0}"/>
  </bookViews>
  <sheets>
    <sheet name="ActiveSkillData" sheetId="1" r:id="rId1"/>
    <sheet name="PassiveSkillData" sheetId="4" r:id="rId2"/>
    <sheet name="SkillCommonData" sheetId="3" r:id="rId3"/>
    <sheet name="SkillUpgradeData" sheetId="2" r:id="rId4"/>
    <sheet name="SkillDismantleData" sheetId="6" r:id="rId5"/>
    <sheet name="Sheet1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11" i="2" l="1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C14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C13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C12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D11" i="2"/>
  <c r="C11" i="2"/>
  <c r="D62" i="5"/>
  <c r="I62" i="5"/>
  <c r="J62" i="5"/>
  <c r="G63" i="5"/>
  <c r="H63" i="5"/>
  <c r="J63" i="5"/>
  <c r="J65" i="5"/>
  <c r="N65" i="5"/>
  <c r="J66" i="5"/>
  <c r="H67" i="5"/>
  <c r="J68" i="5"/>
  <c r="J69" i="5"/>
  <c r="F71" i="5"/>
  <c r="F72" i="5"/>
  <c r="K72" i="5"/>
  <c r="I73" i="5"/>
  <c r="D7" i="5" l="1"/>
  <c r="E7" i="5"/>
  <c r="F7" i="5"/>
  <c r="G7" i="5"/>
  <c r="D8" i="5"/>
  <c r="E8" i="5"/>
  <c r="F8" i="5"/>
  <c r="G8" i="5"/>
  <c r="D9" i="5"/>
  <c r="E9" i="5"/>
  <c r="F9" i="5"/>
  <c r="G9" i="5"/>
  <c r="D10" i="5"/>
  <c r="E10" i="5"/>
  <c r="F10" i="5"/>
  <c r="G10" i="5"/>
  <c r="D11" i="5"/>
  <c r="E11" i="5"/>
  <c r="F11" i="5"/>
  <c r="G11" i="5"/>
  <c r="D12" i="5"/>
  <c r="E12" i="5"/>
  <c r="F12" i="5"/>
  <c r="G12" i="5"/>
  <c r="D13" i="5"/>
  <c r="E13" i="5"/>
  <c r="F13" i="5"/>
  <c r="G13" i="5"/>
  <c r="D14" i="5"/>
  <c r="E14" i="5"/>
  <c r="F14" i="5"/>
  <c r="G14" i="5"/>
  <c r="D15" i="5"/>
  <c r="E15" i="5"/>
  <c r="F15" i="5"/>
  <c r="G15" i="5"/>
  <c r="D16" i="5"/>
  <c r="E16" i="5"/>
  <c r="F16" i="5"/>
  <c r="G16" i="5"/>
  <c r="D17" i="5"/>
  <c r="E17" i="5"/>
  <c r="F17" i="5"/>
  <c r="G17" i="5"/>
  <c r="D18" i="5"/>
  <c r="E18" i="5"/>
  <c r="F18" i="5"/>
  <c r="G18" i="5"/>
  <c r="D19" i="5"/>
  <c r="E19" i="5"/>
  <c r="F19" i="5"/>
  <c r="G19" i="5"/>
  <c r="D20" i="5"/>
  <c r="E20" i="5"/>
  <c r="F20" i="5"/>
  <c r="G20" i="5"/>
  <c r="D21" i="5"/>
  <c r="E21" i="5"/>
  <c r="F21" i="5"/>
  <c r="G21" i="5"/>
  <c r="D22" i="5"/>
  <c r="E22" i="5"/>
  <c r="F22" i="5"/>
  <c r="G22" i="5"/>
  <c r="D23" i="5"/>
  <c r="E23" i="5"/>
  <c r="F23" i="5"/>
  <c r="G23" i="5"/>
  <c r="D24" i="5"/>
  <c r="E24" i="5"/>
  <c r="F24" i="5"/>
  <c r="G24" i="5"/>
  <c r="D25" i="5"/>
  <c r="E25" i="5"/>
  <c r="F25" i="5"/>
  <c r="G25" i="5"/>
  <c r="D26" i="5"/>
  <c r="E26" i="5"/>
  <c r="F26" i="5"/>
  <c r="G26" i="5"/>
  <c r="D27" i="5"/>
  <c r="E27" i="5"/>
  <c r="F27" i="5"/>
  <c r="G27" i="5"/>
  <c r="D28" i="5"/>
  <c r="E28" i="5"/>
  <c r="F28" i="5"/>
  <c r="G28" i="5"/>
  <c r="D29" i="5"/>
  <c r="E29" i="5"/>
  <c r="F29" i="5"/>
  <c r="G29" i="5"/>
  <c r="D30" i="5"/>
  <c r="E30" i="5"/>
  <c r="F30" i="5"/>
  <c r="G30" i="5"/>
  <c r="D31" i="5"/>
  <c r="E31" i="5"/>
  <c r="F31" i="5"/>
  <c r="G31" i="5"/>
  <c r="D32" i="5"/>
  <c r="E32" i="5"/>
  <c r="F32" i="5"/>
  <c r="G32" i="5"/>
  <c r="D33" i="5"/>
  <c r="E33" i="5"/>
  <c r="F33" i="5"/>
  <c r="G33" i="5"/>
  <c r="D34" i="5"/>
  <c r="E34" i="5"/>
  <c r="F34" i="5"/>
  <c r="G34" i="5"/>
  <c r="D35" i="5"/>
  <c r="E35" i="5"/>
  <c r="F35" i="5"/>
  <c r="G35" i="5"/>
  <c r="D36" i="5"/>
  <c r="E36" i="5"/>
  <c r="F36" i="5"/>
  <c r="G36" i="5"/>
  <c r="D37" i="5"/>
  <c r="E37" i="5"/>
  <c r="F37" i="5"/>
  <c r="G37" i="5"/>
  <c r="D38" i="5"/>
  <c r="E38" i="5"/>
  <c r="F38" i="5"/>
  <c r="G38" i="5"/>
  <c r="D39" i="5"/>
  <c r="E39" i="5"/>
  <c r="F39" i="5"/>
  <c r="G39" i="5"/>
  <c r="D40" i="5"/>
  <c r="E40" i="5"/>
  <c r="F40" i="5"/>
  <c r="G40" i="5"/>
  <c r="D41" i="5"/>
  <c r="E41" i="5"/>
  <c r="F41" i="5"/>
  <c r="G41" i="5"/>
  <c r="D42" i="5"/>
  <c r="E42" i="5"/>
  <c r="F42" i="5"/>
  <c r="G42" i="5"/>
  <c r="D43" i="5"/>
  <c r="E43" i="5"/>
  <c r="F43" i="5"/>
  <c r="G43" i="5"/>
  <c r="D44" i="5"/>
  <c r="E44" i="5"/>
  <c r="F44" i="5"/>
  <c r="G44" i="5"/>
  <c r="D45" i="5"/>
  <c r="E45" i="5"/>
  <c r="F45" i="5"/>
  <c r="G45" i="5"/>
  <c r="D46" i="5"/>
  <c r="E46" i="5"/>
  <c r="F46" i="5"/>
  <c r="G46" i="5"/>
  <c r="D47" i="5"/>
  <c r="E47" i="5"/>
  <c r="F47" i="5"/>
  <c r="G47" i="5"/>
  <c r="D48" i="5"/>
  <c r="E48" i="5"/>
  <c r="F48" i="5"/>
  <c r="G48" i="5"/>
  <c r="D49" i="5"/>
  <c r="E49" i="5"/>
  <c r="F49" i="5"/>
  <c r="G49" i="5"/>
  <c r="D50" i="5"/>
  <c r="E50" i="5"/>
  <c r="F50" i="5"/>
  <c r="G50" i="5"/>
  <c r="D51" i="5"/>
  <c r="E51" i="5"/>
  <c r="F51" i="5"/>
  <c r="G51" i="5"/>
  <c r="D52" i="5"/>
  <c r="E52" i="5"/>
  <c r="F52" i="5"/>
  <c r="G52" i="5"/>
  <c r="D53" i="5"/>
  <c r="E53" i="5"/>
  <c r="F53" i="5"/>
  <c r="G53" i="5"/>
  <c r="D54" i="5"/>
  <c r="E54" i="5"/>
  <c r="F54" i="5"/>
  <c r="G54" i="5"/>
  <c r="D55" i="5"/>
  <c r="E55" i="5"/>
  <c r="F55" i="5"/>
  <c r="G55" i="5"/>
  <c r="G6" i="5"/>
  <c r="F6" i="5"/>
  <c r="E6" i="5"/>
  <c r="D6" i="5"/>
  <c r="C56" i="5"/>
  <c r="H19" i="4"/>
  <c r="AV17" i="2"/>
  <c r="M4" i="5"/>
  <c r="N4" i="5" s="1"/>
  <c r="P4" i="5" s="1"/>
  <c r="M3" i="5"/>
  <c r="N3" i="5" s="1"/>
  <c r="P3" i="5" s="1"/>
  <c r="M2" i="5"/>
  <c r="N2" i="5" s="1"/>
  <c r="P2" i="5" s="1"/>
  <c r="Y29" i="2"/>
  <c r="X20" i="2"/>
  <c r="X23" i="2"/>
  <c r="X22" i="2"/>
  <c r="X21" i="2"/>
  <c r="AA26" i="2"/>
  <c r="AB26" i="2"/>
  <c r="X24" i="2" l="1"/>
  <c r="AV18" i="2"/>
  <c r="P5" i="5"/>
  <c r="AA27" i="2"/>
  <c r="AB27" i="2"/>
  <c r="AC2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최석환</author>
  </authors>
  <commentList>
    <comment ref="B2" authorId="0" shapeId="0" xr:uid="{B478BF9C-A965-453D-B9E3-89DB08E63604}">
      <text>
        <r>
          <rPr>
            <b/>
            <sz val="9"/>
            <color indexed="81"/>
            <rFont val="돋움"/>
            <family val="3"/>
            <charset val="129"/>
          </rPr>
          <t>최석환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강화
</t>
        </r>
      </text>
    </comment>
    <comment ref="B9" authorId="0" shapeId="0" xr:uid="{40352E7A-0E91-4F85-BF5D-E3586BE14757}">
      <text>
        <r>
          <rPr>
            <b/>
            <sz val="9"/>
            <color indexed="81"/>
            <rFont val="돋움"/>
            <family val="3"/>
            <charset val="129"/>
          </rPr>
          <t>최석환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사욯애서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강화</t>
        </r>
      </text>
    </comment>
  </commentList>
</comments>
</file>

<file path=xl/sharedStrings.xml><?xml version="1.0" encoding="utf-8"?>
<sst xmlns="http://schemas.openxmlformats.org/spreadsheetml/2006/main" count="459" uniqueCount="240">
  <si>
    <t>id</t>
    <phoneticPr fontId="1" type="noConversion"/>
  </si>
  <si>
    <t>찌르기</t>
    <phoneticPr fontId="1" type="noConversion"/>
  </si>
  <si>
    <t>내려치기</t>
    <phoneticPr fontId="1" type="noConversion"/>
  </si>
  <si>
    <t>투창</t>
    <phoneticPr fontId="1" type="noConversion"/>
  </si>
  <si>
    <t>나선창</t>
    <phoneticPr fontId="1" type="noConversion"/>
  </si>
  <si>
    <t>대지가르기</t>
    <phoneticPr fontId="1" type="noConversion"/>
  </si>
  <si>
    <t>창 소환</t>
    <phoneticPr fontId="1" type="noConversion"/>
  </si>
  <si>
    <t>Active</t>
  </si>
  <si>
    <t>Active</t>
    <phoneticPr fontId="1" type="noConversion"/>
  </si>
  <si>
    <t>coolTime</t>
    <phoneticPr fontId="1" type="noConversion"/>
  </si>
  <si>
    <t>나선 충돌</t>
    <phoneticPr fontId="1" type="noConversion"/>
  </si>
  <si>
    <t>발포 건랜스</t>
    <phoneticPr fontId="1" type="noConversion"/>
  </si>
  <si>
    <t>기병 부대 소환</t>
    <phoneticPr fontId="1" type="noConversion"/>
  </si>
  <si>
    <t>딥 다이브 ( 용성락 )</t>
    <phoneticPr fontId="1" type="noConversion"/>
  </si>
  <si>
    <t>유성창</t>
    <phoneticPr fontId="1" type="noConversion"/>
  </si>
  <si>
    <t>Skill_Active_1</t>
    <phoneticPr fontId="1" type="noConversion"/>
  </si>
  <si>
    <t>Skill_Active_2</t>
  </si>
  <si>
    <t>Skill_Active_3</t>
  </si>
  <si>
    <t>Skill_Active_4</t>
  </si>
  <si>
    <t>Skill_Active_5</t>
  </si>
  <si>
    <t>Skill_Active_6</t>
  </si>
  <si>
    <t>Skill_Active_7</t>
  </si>
  <si>
    <t>Skill_Active_8</t>
  </si>
  <si>
    <t>Skill_Active_9</t>
  </si>
  <si>
    <t>Skill_Active_10</t>
  </si>
  <si>
    <t>Skill_Active_11</t>
  </si>
  <si>
    <t>Skill_Active_12</t>
  </si>
  <si>
    <t>Skill_Passive_1</t>
    <phoneticPr fontId="1" type="noConversion"/>
  </si>
  <si>
    <t>Skill_Passive_2</t>
  </si>
  <si>
    <t>Skill_Passive_3</t>
  </si>
  <si>
    <t>Skill_Passive_4</t>
  </si>
  <si>
    <t>Skill_Passive_5</t>
  </si>
  <si>
    <t>Skill_Passive_6</t>
  </si>
  <si>
    <t>Skill_Passive_7</t>
  </si>
  <si>
    <t>Skill_Passive_8</t>
  </si>
  <si>
    <t>Skill_Passive_9</t>
  </si>
  <si>
    <t>Skill_Passive_10</t>
  </si>
  <si>
    <t>Skill_Passive_11</t>
  </si>
  <si>
    <t>Skill_Passive_12</t>
  </si>
  <si>
    <t>duration</t>
    <phoneticPr fontId="1" type="noConversion"/>
  </si>
  <si>
    <t>근력 강화 - 공격력 증가</t>
    <phoneticPr fontId="1" type="noConversion"/>
  </si>
  <si>
    <t>강인한 육체 - 최대 체력 증가</t>
    <phoneticPr fontId="1" type="noConversion"/>
  </si>
  <si>
    <t>신속한 발걸음 - 이동속도 증가</t>
    <phoneticPr fontId="1" type="noConversion"/>
  </si>
  <si>
    <t>샤프아이 - 치명타 확률 5% 증가</t>
    <phoneticPr fontId="1" type="noConversion"/>
  </si>
  <si>
    <t>바람을 가르는 자 - 공속 증가</t>
    <phoneticPr fontId="1" type="noConversion"/>
  </si>
  <si>
    <t>포식자 - 일반 몬스터 처치시 5초간 공격력 10% 증가 ( 최대 중첩 5 )</t>
    <phoneticPr fontId="1" type="noConversion"/>
  </si>
  <si>
    <t>약자 멸시 - 최대 체력의 30% 이하의 대상을 공격할 때 데미지 30% 증가</t>
    <phoneticPr fontId="1" type="noConversion"/>
  </si>
  <si>
    <t>오버파워 - 내 체력이 80% 이상일 때, 데미지 30% 증가</t>
    <phoneticPr fontId="1" type="noConversion"/>
  </si>
  <si>
    <t>숙련된 기술 - 스킬 데미지 60% 증가</t>
    <phoneticPr fontId="1" type="noConversion"/>
  </si>
  <si>
    <t>levelUpValue</t>
    <phoneticPr fontId="1" type="noConversion"/>
  </si>
  <si>
    <t>grade</t>
    <phoneticPr fontId="1" type="noConversion"/>
  </si>
  <si>
    <t>requireCount #1</t>
    <phoneticPr fontId="1" type="noConversion"/>
  </si>
  <si>
    <t>B</t>
    <phoneticPr fontId="1" type="noConversion"/>
  </si>
  <si>
    <t>A</t>
    <phoneticPr fontId="1" type="noConversion"/>
  </si>
  <si>
    <t>S</t>
    <phoneticPr fontId="1" type="noConversion"/>
  </si>
  <si>
    <t>SS</t>
    <phoneticPr fontId="1" type="noConversion"/>
  </si>
  <si>
    <t>requireCount #2</t>
  </si>
  <si>
    <t>requireCount #3</t>
  </si>
  <si>
    <t>requireCount #4</t>
  </si>
  <si>
    <t>requireCount #5</t>
  </si>
  <si>
    <t>requireCount #6</t>
  </si>
  <si>
    <t>requireCount #7</t>
  </si>
  <si>
    <t>requireCount #8</t>
  </si>
  <si>
    <t>requireCount #9</t>
  </si>
  <si>
    <t>requireCount #10</t>
  </si>
  <si>
    <t>requireCount #11</t>
  </si>
  <si>
    <t>requireCount #12</t>
  </si>
  <si>
    <t>requireCount #13</t>
  </si>
  <si>
    <t>requireCount #14</t>
  </si>
  <si>
    <t>requireCount #15</t>
  </si>
  <si>
    <t>requireCount #16</t>
  </si>
  <si>
    <t>requireCount #17</t>
  </si>
  <si>
    <t>requireCount #18</t>
  </si>
  <si>
    <t>requireCount #19</t>
  </si>
  <si>
    <t>atkDelay</t>
    <phoneticPr fontId="1" type="noConversion"/>
  </si>
  <si>
    <t>condition</t>
    <phoneticPr fontId="1" type="noConversion"/>
  </si>
  <si>
    <t>conditionValue</t>
    <phoneticPr fontId="1" type="noConversion"/>
  </si>
  <si>
    <t>추적창 ( 추적하는 창 5개 소환 )</t>
    <phoneticPr fontId="1" type="noConversion"/>
  </si>
  <si>
    <t>targetCount</t>
    <phoneticPr fontId="1" type="noConversion"/>
  </si>
  <si>
    <t>atkRange</t>
    <phoneticPr fontId="1" type="noConversion"/>
  </si>
  <si>
    <t>Skill_1</t>
    <phoneticPr fontId="1" type="noConversion"/>
  </si>
  <si>
    <t>Skill_3</t>
  </si>
  <si>
    <t>Skill_2</t>
  </si>
  <si>
    <t>Skill_4</t>
  </si>
  <si>
    <t>Skill_5</t>
  </si>
  <si>
    <t>Skill_6</t>
  </si>
  <si>
    <t>Skill_7</t>
  </si>
  <si>
    <t>Skill_8</t>
  </si>
  <si>
    <t>Skill_9</t>
  </si>
  <si>
    <t>Skill_10</t>
  </si>
  <si>
    <t>Skill_11</t>
  </si>
  <si>
    <t>Skill_12</t>
  </si>
  <si>
    <t>presetMaxCount</t>
    <phoneticPr fontId="1" type="noConversion"/>
  </si>
  <si>
    <t>skillMaxSlot</t>
    <phoneticPr fontId="1" type="noConversion"/>
  </si>
  <si>
    <t>[SkillCommonData]*</t>
    <phoneticPr fontId="1" type="noConversion"/>
  </si>
  <si>
    <t>skillValue</t>
    <phoneticPr fontId="1" type="noConversion"/>
  </si>
  <si>
    <t>#설명</t>
    <phoneticPr fontId="1" type="noConversion"/>
  </si>
  <si>
    <t>skillFX</t>
    <phoneticPr fontId="1" type="noConversion"/>
  </si>
  <si>
    <t>KillMonster</t>
    <phoneticPr fontId="1" type="noConversion"/>
  </si>
  <si>
    <t>TargetHpRateUnder</t>
    <phoneticPr fontId="1" type="noConversion"/>
  </si>
  <si>
    <t>HpRateOver</t>
    <phoneticPr fontId="1" type="noConversion"/>
  </si>
  <si>
    <t>[ActiveSkillData]</t>
    <phoneticPr fontId="1" type="noConversion"/>
  </si>
  <si>
    <t>[PassiveSkillData]</t>
    <phoneticPr fontId="1" type="noConversion"/>
  </si>
  <si>
    <t>신나는 발걸음 - 일반 몬스터 처치시 5초간 공속 증가 ( 최대 중첩 5 )</t>
    <phoneticPr fontId="1" type="noConversion"/>
  </si>
  <si>
    <t>stackCount</t>
    <phoneticPr fontId="1" type="noConversion"/>
  </si>
  <si>
    <t>보스 킬러 - 보스 몬스터 데미지 10% 증가</t>
    <phoneticPr fontId="1" type="noConversion"/>
  </si>
  <si>
    <t>PowerUp</t>
  </si>
  <si>
    <t>SpeedUp</t>
    <phoneticPr fontId="1" type="noConversion"/>
  </si>
  <si>
    <t>깨달음 - 액티브 스킬 재사용 시간 10%감소</t>
    <phoneticPr fontId="1" type="noConversion"/>
  </si>
  <si>
    <t>[SkillUpgradeData]</t>
    <phoneticPr fontId="1" type="noConversion"/>
  </si>
  <si>
    <t>[SkillSlotUnlockData]</t>
    <phoneticPr fontId="1" type="noConversion"/>
  </si>
  <si>
    <t>unlockLevel #1</t>
    <phoneticPr fontId="1" type="noConversion"/>
  </si>
  <si>
    <t>unlockLevel #2</t>
  </si>
  <si>
    <t>unlockLevel #3</t>
  </si>
  <si>
    <t>unlockLevel #4</t>
  </si>
  <si>
    <t>unlockLevel #5</t>
  </si>
  <si>
    <t>unlockLevel #6</t>
  </si>
  <si>
    <t>type</t>
    <phoneticPr fontId="1" type="noConversion"/>
  </si>
  <si>
    <t>passiveType</t>
    <phoneticPr fontId="1" type="noConversion"/>
  </si>
  <si>
    <t>Passive</t>
    <phoneticPr fontId="1" type="noConversion"/>
  </si>
  <si>
    <t>AddDmg</t>
    <phoneticPr fontId="1" type="noConversion"/>
  </si>
  <si>
    <t>CriProb</t>
  </si>
  <si>
    <t>SkillDmg</t>
  </si>
  <si>
    <t>BossDmg</t>
    <phoneticPr fontId="1" type="noConversion"/>
  </si>
  <si>
    <t>ReduceSkillCoolTime</t>
    <phoneticPr fontId="1" type="noConversion"/>
  </si>
  <si>
    <t>total</t>
    <phoneticPr fontId="1" type="noConversion"/>
  </si>
  <si>
    <t>[SkillProficiencyData]</t>
    <phoneticPr fontId="1" type="noConversion"/>
  </si>
  <si>
    <t>step</t>
    <phoneticPr fontId="1" type="noConversion"/>
  </si>
  <si>
    <t>requireCount</t>
    <phoneticPr fontId="1" type="noConversion"/>
  </si>
  <si>
    <t>addSkillDmg</t>
    <phoneticPr fontId="1" type="noConversion"/>
  </si>
  <si>
    <t>총 456 번 레벨업 가능</t>
    <phoneticPr fontId="1" type="noConversion"/>
  </si>
  <si>
    <t>AtkRatio</t>
    <phoneticPr fontId="1" type="noConversion"/>
  </si>
  <si>
    <t>HpRatio</t>
    <phoneticPr fontId="1" type="noConversion"/>
  </si>
  <si>
    <t>AtkSpeedRatio</t>
    <phoneticPr fontId="1" type="noConversion"/>
  </si>
  <si>
    <t>MoveSpeedRatio</t>
    <phoneticPr fontId="1" type="noConversion"/>
  </si>
  <si>
    <t>soundReleaseImmediately</t>
    <phoneticPr fontId="1" type="noConversion"/>
  </si>
  <si>
    <t>requireCount #20</t>
  </si>
  <si>
    <t>requireCount #21</t>
  </si>
  <si>
    <t>requireCount #22</t>
  </si>
  <si>
    <t>requireCount #23</t>
  </si>
  <si>
    <t>requireCount #24</t>
  </si>
  <si>
    <t>requireCount #25</t>
  </si>
  <si>
    <t>Skill_Active_13</t>
  </si>
  <si>
    <t>Skill_Active_14</t>
  </si>
  <si>
    <t>Skill_Active_15</t>
  </si>
  <si>
    <t>SSS</t>
    <phoneticPr fontId="1" type="noConversion"/>
  </si>
  <si>
    <t>Skill_13</t>
    <phoneticPr fontId="1" type="noConversion"/>
  </si>
  <si>
    <t>Skill_14</t>
    <phoneticPr fontId="1" type="noConversion"/>
  </si>
  <si>
    <t>Skill_15</t>
    <phoneticPr fontId="1" type="noConversion"/>
  </si>
  <si>
    <t>2번</t>
    <phoneticPr fontId="1" type="noConversion"/>
  </si>
  <si>
    <t>3번</t>
    <phoneticPr fontId="1" type="noConversion"/>
  </si>
  <si>
    <t>1번</t>
    <phoneticPr fontId="1" type="noConversion"/>
  </si>
  <si>
    <t>requireLimitBreak</t>
    <phoneticPr fontId="1" type="noConversion"/>
  </si>
  <si>
    <t>A : 845, 917, 962</t>
  </si>
  <si>
    <t>S : 195, 247, 226,</t>
  </si>
  <si>
    <t>B : 1520 1417 1551</t>
    <phoneticPr fontId="1" type="noConversion"/>
  </si>
  <si>
    <t>한점돌파</t>
    <phoneticPr fontId="1" type="noConversion"/>
  </si>
  <si>
    <t>섬멸</t>
    <phoneticPr fontId="1" type="noConversion"/>
  </si>
  <si>
    <t>초나선 충돌</t>
    <phoneticPr fontId="1" type="noConversion"/>
  </si>
  <si>
    <t>requireCount #26</t>
  </si>
  <si>
    <t>requireCount #27</t>
  </si>
  <si>
    <t>requireCount #28</t>
  </si>
  <si>
    <t>requireCount #29</t>
  </si>
  <si>
    <t>requireCount #30</t>
  </si>
  <si>
    <t>requireCount #31</t>
  </si>
  <si>
    <t>requireCount #32</t>
  </si>
  <si>
    <t>requireCount #33</t>
  </si>
  <si>
    <t>requireCount #34</t>
  </si>
  <si>
    <t>requireCount #35</t>
  </si>
  <si>
    <t>requireCount #36</t>
  </si>
  <si>
    <t>requireCount #37</t>
  </si>
  <si>
    <t>requireCount #38</t>
  </si>
  <si>
    <t>requireCount #39</t>
  </si>
  <si>
    <t>requireCount #40</t>
  </si>
  <si>
    <t>requireCount #41</t>
  </si>
  <si>
    <t>requireCount #42</t>
  </si>
  <si>
    <t>requireCount #43</t>
  </si>
  <si>
    <t>requireCount #44</t>
  </si>
  <si>
    <t>requireCount #45</t>
  </si>
  <si>
    <t>requireCount #46</t>
  </si>
  <si>
    <t>requireCount #47</t>
  </si>
  <si>
    <t>requireCount #48</t>
  </si>
  <si>
    <t>requireCount #49</t>
  </si>
  <si>
    <t>requireCount #50</t>
  </si>
  <si>
    <t>maxLevel</t>
    <phoneticPr fontId="1" type="noConversion"/>
  </si>
  <si>
    <t>[SkillDismantleData]</t>
    <phoneticPr fontId="1" type="noConversion"/>
  </si>
  <si>
    <t>[SkillUpgradeData2]</t>
    <phoneticPr fontId="1" type="noConversion"/>
  </si>
  <si>
    <t>amount</t>
    <phoneticPr fontId="1" type="noConversion"/>
  </si>
  <si>
    <t>levelUpMaterial</t>
    <phoneticPr fontId="1" type="noConversion"/>
  </si>
  <si>
    <t>SkillPiece</t>
    <phoneticPr fontId="1" type="noConversion"/>
  </si>
  <si>
    <t>requireCount #51</t>
  </si>
  <si>
    <t>requireCount #52</t>
  </si>
  <si>
    <t>requireCount #53</t>
  </si>
  <si>
    <t>requireCount #54</t>
  </si>
  <si>
    <t>requireCount #55</t>
  </si>
  <si>
    <t>requireCount #56</t>
  </si>
  <si>
    <t>requireCount #57</t>
  </si>
  <si>
    <t>requireCount #58</t>
  </si>
  <si>
    <t>requireCount #59</t>
  </si>
  <si>
    <t>requireCount #60</t>
  </si>
  <si>
    <t>requireCount #61</t>
  </si>
  <si>
    <t>requireCount #62</t>
  </si>
  <si>
    <t>requireCount #63</t>
  </si>
  <si>
    <t>requireCount #64</t>
  </si>
  <si>
    <t>requireCount #65</t>
  </si>
  <si>
    <t>requireCount #66</t>
  </si>
  <si>
    <t>requireCount #67</t>
  </si>
  <si>
    <t>requireCount #68</t>
  </si>
  <si>
    <t>requireCount #69</t>
  </si>
  <si>
    <t>requireCount #70</t>
  </si>
  <si>
    <t>requireCount #71</t>
  </si>
  <si>
    <t>requireCount #72</t>
  </si>
  <si>
    <t>requireCount #73</t>
  </si>
  <si>
    <t>requireCount #74</t>
  </si>
  <si>
    <t>requireCount #75</t>
  </si>
  <si>
    <t>requireCount #76</t>
  </si>
  <si>
    <t>requireCount #77</t>
  </si>
  <si>
    <t>requireCount #78</t>
  </si>
  <si>
    <t>requireCount #79</t>
  </si>
  <si>
    <t>requireCount #80</t>
  </si>
  <si>
    <t>requireCount #81</t>
  </si>
  <si>
    <t>requireCount #82</t>
  </si>
  <si>
    <t>requireCount #83</t>
  </si>
  <si>
    <t>requireCount #84</t>
  </si>
  <si>
    <t>requireCount #85</t>
  </si>
  <si>
    <t>requireCount #86</t>
  </si>
  <si>
    <t>requireCount #87</t>
  </si>
  <si>
    <t>requireCount #88</t>
  </si>
  <si>
    <t>requireCount #89</t>
  </si>
  <si>
    <t>requireCount #90</t>
  </si>
  <si>
    <t>requireCount #91</t>
  </si>
  <si>
    <t>requireCount #92</t>
  </si>
  <si>
    <t>requireCount #93</t>
  </si>
  <si>
    <t>requireCount #94</t>
  </si>
  <si>
    <t>requireCount #95</t>
  </si>
  <si>
    <t>requireCount #96</t>
  </si>
  <si>
    <t>requireCount #97</t>
  </si>
  <si>
    <t>requireCount #98</t>
  </si>
  <si>
    <t>requireCount #99</t>
  </si>
  <si>
    <t>requireCount 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</si>
</sst>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9" fontId="0" fillId="0" borderId="1" xfId="0" applyNumberForma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5" xfId="0" applyNumberFormat="1" applyBorder="1">
      <alignment vertical="center"/>
    </xf>
    <xf numFmtId="10" fontId="0" fillId="0" borderId="1" xfId="0" applyNumberFormat="1" applyBorder="1">
      <alignment vertical="center"/>
    </xf>
    <xf numFmtId="10" fontId="0" fillId="0" borderId="5" xfId="0" applyNumberForma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9" fontId="0" fillId="0" borderId="3" xfId="1" applyFont="1" applyBorder="1">
      <alignment vertical="center"/>
    </xf>
    <xf numFmtId="9" fontId="0" fillId="0" borderId="6" xfId="1" applyFont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2" xfId="0" applyFill="1" applyBorder="1">
      <alignment vertical="center"/>
    </xf>
    <xf numFmtId="9" fontId="0" fillId="0" borderId="3" xfId="1" applyFont="1" applyFill="1" applyBorder="1">
      <alignment vertical="center"/>
    </xf>
    <xf numFmtId="0" fontId="0" fillId="0" borderId="4" xfId="0" applyFill="1" applyBorder="1">
      <alignment vertical="center"/>
    </xf>
    <xf numFmtId="9" fontId="0" fillId="0" borderId="6" xfId="1" applyFont="1" applyFill="1" applyBorder="1">
      <alignment vertical="center"/>
    </xf>
    <xf numFmtId="9" fontId="0" fillId="0" borderId="1" xfId="0" applyNumberFormat="1" applyFill="1" applyBorder="1">
      <alignment vertical="center"/>
    </xf>
    <xf numFmtId="10" fontId="0" fillId="0" borderId="1" xfId="0" applyNumberFormat="1" applyFill="1" applyBorder="1">
      <alignment vertical="center"/>
    </xf>
    <xf numFmtId="0" fontId="3" fillId="0" borderId="5" xfId="0" applyFont="1" applyFill="1" applyBorder="1">
      <alignment vertical="center"/>
    </xf>
    <xf numFmtId="9" fontId="0" fillId="0" borderId="5" xfId="0" applyNumberFormat="1" applyFill="1" applyBorder="1">
      <alignment vertical="center"/>
    </xf>
    <xf numFmtId="10" fontId="0" fillId="0" borderId="5" xfId="0" applyNumberFormat="1" applyFill="1" applyBorder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0BB-8601-4386-9EB7-2DBDF13264FB}">
  <dimension ref="B1:Q54"/>
  <sheetViews>
    <sheetView topLeftCell="C1" workbookViewId="0">
      <selection activeCell="L20" sqref="L20"/>
    </sheetView>
  </sheetViews>
  <sheetFormatPr defaultRowHeight="17.399999999999999"/>
  <cols>
    <col min="1" max="1" width="13.19921875" bestFit="1" customWidth="1"/>
    <col min="2" max="2" width="15" bestFit="1" customWidth="1"/>
    <col min="3" max="3" width="54.5" customWidth="1"/>
    <col min="4" max="4" width="6.69921875" customWidth="1"/>
    <col min="5" max="5" width="9.3984375" bestFit="1" customWidth="1"/>
    <col min="6" max="6" width="15.19921875" bestFit="1" customWidth="1"/>
    <col min="7" max="7" width="9.3984375" customWidth="1"/>
    <col min="8" max="8" width="9.69921875" bestFit="1" customWidth="1"/>
    <col min="9" max="9" width="10.09765625" bestFit="1" customWidth="1"/>
    <col min="10" max="10" width="10" bestFit="1" customWidth="1"/>
    <col min="11" max="11" width="9.3984375" bestFit="1" customWidth="1"/>
    <col min="12" max="12" width="11.19921875" bestFit="1" customWidth="1"/>
    <col min="13" max="13" width="13.3984375" bestFit="1" customWidth="1"/>
    <col min="14" max="14" width="12.69921875" bestFit="1" customWidth="1"/>
    <col min="15" max="15" width="8.19921875" bestFit="1" customWidth="1"/>
    <col min="16" max="16" width="18.19921875" bestFit="1" customWidth="1"/>
    <col min="17" max="17" width="25.09765625" bestFit="1" customWidth="1"/>
    <col min="18" max="18" width="15.3984375" bestFit="1" customWidth="1"/>
    <col min="19" max="19" width="8.19921875" bestFit="1" customWidth="1"/>
  </cols>
  <sheetData>
    <row r="1" spans="2:17" ht="18" thickBot="1"/>
    <row r="2" spans="2:17">
      <c r="B2" s="47" t="s">
        <v>101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</row>
    <row r="3" spans="2:17">
      <c r="B3" s="4" t="s">
        <v>0</v>
      </c>
      <c r="C3" s="5" t="s">
        <v>96</v>
      </c>
      <c r="D3" s="5" t="s">
        <v>50</v>
      </c>
      <c r="E3" s="8" t="s">
        <v>117</v>
      </c>
      <c r="F3" s="8" t="s">
        <v>188</v>
      </c>
      <c r="G3" s="8" t="s">
        <v>184</v>
      </c>
      <c r="H3" s="8" t="s">
        <v>9</v>
      </c>
      <c r="I3" s="8" t="s">
        <v>39</v>
      </c>
      <c r="J3" s="8" t="s">
        <v>79</v>
      </c>
      <c r="K3" s="8" t="s">
        <v>74</v>
      </c>
      <c r="L3" s="8" t="s">
        <v>95</v>
      </c>
      <c r="M3" s="8" t="s">
        <v>49</v>
      </c>
      <c r="N3" s="8" t="s">
        <v>78</v>
      </c>
      <c r="O3" s="8" t="s">
        <v>97</v>
      </c>
      <c r="P3" s="8" t="s">
        <v>152</v>
      </c>
      <c r="Q3" s="6" t="s">
        <v>135</v>
      </c>
    </row>
    <row r="4" spans="2:17">
      <c r="B4" s="2" t="s">
        <v>15</v>
      </c>
      <c r="C4" s="14" t="s">
        <v>1</v>
      </c>
      <c r="D4" s="14" t="s">
        <v>52</v>
      </c>
      <c r="E4" s="1" t="s">
        <v>8</v>
      </c>
      <c r="F4" s="1" t="s">
        <v>189</v>
      </c>
      <c r="G4" s="1">
        <v>100</v>
      </c>
      <c r="H4" s="1">
        <v>4</v>
      </c>
      <c r="I4" s="1"/>
      <c r="J4" s="1">
        <v>3</v>
      </c>
      <c r="K4" s="1"/>
      <c r="L4" s="18">
        <v>1.5</v>
      </c>
      <c r="M4" s="23">
        <v>0.1</v>
      </c>
      <c r="N4" s="1">
        <v>1</v>
      </c>
      <c r="O4" s="1" t="s">
        <v>80</v>
      </c>
      <c r="P4" s="1"/>
      <c r="Q4" s="3"/>
    </row>
    <row r="5" spans="2:17">
      <c r="B5" s="2" t="s">
        <v>16</v>
      </c>
      <c r="C5" s="14" t="s">
        <v>2</v>
      </c>
      <c r="D5" s="14" t="s">
        <v>52</v>
      </c>
      <c r="E5" s="1" t="s">
        <v>8</v>
      </c>
      <c r="F5" s="1" t="s">
        <v>189</v>
      </c>
      <c r="G5" s="1">
        <v>100</v>
      </c>
      <c r="H5" s="1">
        <v>4</v>
      </c>
      <c r="I5" s="1"/>
      <c r="J5" s="1">
        <v>3</v>
      </c>
      <c r="K5" s="1"/>
      <c r="L5" s="18">
        <v>1.5</v>
      </c>
      <c r="M5" s="23">
        <v>0.1</v>
      </c>
      <c r="N5" s="1">
        <v>1</v>
      </c>
      <c r="O5" s="1" t="s">
        <v>82</v>
      </c>
      <c r="P5" s="1"/>
      <c r="Q5" s="3"/>
    </row>
    <row r="6" spans="2:17">
      <c r="B6" s="2" t="s">
        <v>17</v>
      </c>
      <c r="C6" s="14" t="s">
        <v>3</v>
      </c>
      <c r="D6" s="14" t="s">
        <v>52</v>
      </c>
      <c r="E6" s="1" t="s">
        <v>8</v>
      </c>
      <c r="F6" s="1" t="s">
        <v>189</v>
      </c>
      <c r="G6" s="1">
        <v>100</v>
      </c>
      <c r="H6" s="1">
        <v>6</v>
      </c>
      <c r="I6" s="1"/>
      <c r="J6" s="1">
        <v>5</v>
      </c>
      <c r="K6" s="1"/>
      <c r="L6" s="18">
        <v>0.75</v>
      </c>
      <c r="M6" s="23">
        <v>0.05</v>
      </c>
      <c r="N6" s="1">
        <v>10</v>
      </c>
      <c r="O6" s="1" t="s">
        <v>81</v>
      </c>
      <c r="P6" s="1"/>
      <c r="Q6" s="3"/>
    </row>
    <row r="7" spans="2:17">
      <c r="B7" s="2" t="s">
        <v>18</v>
      </c>
      <c r="C7" s="14" t="s">
        <v>4</v>
      </c>
      <c r="D7" s="14" t="s">
        <v>53</v>
      </c>
      <c r="E7" s="1" t="s">
        <v>7</v>
      </c>
      <c r="F7" s="1" t="s">
        <v>189</v>
      </c>
      <c r="G7" s="1">
        <v>100</v>
      </c>
      <c r="H7" s="1">
        <v>4</v>
      </c>
      <c r="I7" s="1"/>
      <c r="J7" s="1">
        <v>3</v>
      </c>
      <c r="K7" s="1"/>
      <c r="L7" s="18">
        <v>0.7</v>
      </c>
      <c r="M7" s="23">
        <v>0.05</v>
      </c>
      <c r="N7" s="1">
        <v>1</v>
      </c>
      <c r="O7" s="1" t="s">
        <v>83</v>
      </c>
      <c r="P7" s="1"/>
      <c r="Q7" s="3"/>
    </row>
    <row r="8" spans="2:17">
      <c r="B8" s="2" t="s">
        <v>19</v>
      </c>
      <c r="C8" s="15" t="s">
        <v>5</v>
      </c>
      <c r="D8" s="15" t="s">
        <v>53</v>
      </c>
      <c r="E8" s="1" t="s">
        <v>7</v>
      </c>
      <c r="F8" s="1" t="s">
        <v>189</v>
      </c>
      <c r="G8" s="1">
        <v>100</v>
      </c>
      <c r="H8" s="1">
        <v>6</v>
      </c>
      <c r="I8" s="1"/>
      <c r="J8" s="1">
        <v>3</v>
      </c>
      <c r="K8" s="1"/>
      <c r="L8" s="18">
        <v>1.05</v>
      </c>
      <c r="M8" s="23">
        <v>0.05</v>
      </c>
      <c r="N8" s="1">
        <v>1</v>
      </c>
      <c r="O8" s="1" t="s">
        <v>84</v>
      </c>
      <c r="P8" s="1"/>
      <c r="Q8" s="3"/>
    </row>
    <row r="9" spans="2:17">
      <c r="B9" s="2" t="s">
        <v>20</v>
      </c>
      <c r="C9" s="15" t="s">
        <v>6</v>
      </c>
      <c r="D9" s="15" t="s">
        <v>53</v>
      </c>
      <c r="E9" s="1" t="s">
        <v>7</v>
      </c>
      <c r="F9" s="1" t="s">
        <v>189</v>
      </c>
      <c r="G9" s="1">
        <v>100</v>
      </c>
      <c r="H9" s="1">
        <v>8</v>
      </c>
      <c r="I9" s="1"/>
      <c r="J9" s="1">
        <v>5</v>
      </c>
      <c r="K9" s="1"/>
      <c r="L9" s="18">
        <v>1.25</v>
      </c>
      <c r="M9" s="23">
        <v>0.1</v>
      </c>
      <c r="N9" s="1">
        <v>10</v>
      </c>
      <c r="O9" s="1" t="s">
        <v>85</v>
      </c>
      <c r="P9" s="1"/>
      <c r="Q9" s="3"/>
    </row>
    <row r="10" spans="2:17">
      <c r="B10" s="2" t="s">
        <v>21</v>
      </c>
      <c r="C10" s="14" t="s">
        <v>10</v>
      </c>
      <c r="D10" s="14" t="s">
        <v>54</v>
      </c>
      <c r="E10" s="1" t="s">
        <v>7</v>
      </c>
      <c r="F10" s="1" t="s">
        <v>189</v>
      </c>
      <c r="G10" s="1">
        <v>100</v>
      </c>
      <c r="H10" s="1">
        <v>10</v>
      </c>
      <c r="I10" s="1">
        <v>2.5</v>
      </c>
      <c r="J10" s="1">
        <v>3</v>
      </c>
      <c r="K10" s="1">
        <v>0.1</v>
      </c>
      <c r="L10" s="18">
        <v>0.25</v>
      </c>
      <c r="M10" s="23">
        <v>0.01</v>
      </c>
      <c r="N10" s="1">
        <v>1</v>
      </c>
      <c r="O10" s="1" t="s">
        <v>86</v>
      </c>
      <c r="P10" s="1"/>
      <c r="Q10" s="3" t="b">
        <v>1</v>
      </c>
    </row>
    <row r="11" spans="2:17">
      <c r="B11" s="2" t="s">
        <v>22</v>
      </c>
      <c r="C11" s="14" t="s">
        <v>11</v>
      </c>
      <c r="D11" s="14" t="s">
        <v>54</v>
      </c>
      <c r="E11" s="1" t="s">
        <v>7</v>
      </c>
      <c r="F11" s="1" t="s">
        <v>189</v>
      </c>
      <c r="G11" s="1">
        <v>100</v>
      </c>
      <c r="H11" s="1">
        <v>7</v>
      </c>
      <c r="I11" s="1"/>
      <c r="J11" s="1">
        <v>3</v>
      </c>
      <c r="K11" s="1"/>
      <c r="L11" s="18">
        <v>5</v>
      </c>
      <c r="M11" s="23">
        <v>0.3</v>
      </c>
      <c r="N11" s="1">
        <v>1</v>
      </c>
      <c r="O11" s="1" t="s">
        <v>87</v>
      </c>
      <c r="P11" s="1"/>
      <c r="Q11" s="3"/>
    </row>
    <row r="12" spans="2:17">
      <c r="B12" s="2" t="s">
        <v>23</v>
      </c>
      <c r="C12" s="14" t="s">
        <v>12</v>
      </c>
      <c r="D12" s="14" t="s">
        <v>54</v>
      </c>
      <c r="E12" s="1" t="s">
        <v>7</v>
      </c>
      <c r="F12" s="1" t="s">
        <v>189</v>
      </c>
      <c r="G12" s="1">
        <v>100</v>
      </c>
      <c r="H12" s="1">
        <v>10</v>
      </c>
      <c r="I12" s="1"/>
      <c r="J12" s="1">
        <v>5</v>
      </c>
      <c r="K12" s="1"/>
      <c r="L12" s="18">
        <v>2</v>
      </c>
      <c r="M12" s="23">
        <v>0.15</v>
      </c>
      <c r="N12" s="1">
        <v>10</v>
      </c>
      <c r="O12" s="1" t="s">
        <v>88</v>
      </c>
      <c r="P12" s="1"/>
      <c r="Q12" s="3"/>
    </row>
    <row r="13" spans="2:17">
      <c r="B13" s="2" t="s">
        <v>24</v>
      </c>
      <c r="C13" s="14" t="s">
        <v>14</v>
      </c>
      <c r="D13" s="14" t="s">
        <v>55</v>
      </c>
      <c r="E13" s="1" t="s">
        <v>7</v>
      </c>
      <c r="F13" s="1" t="s">
        <v>189</v>
      </c>
      <c r="G13" s="1">
        <v>100</v>
      </c>
      <c r="H13" s="1">
        <v>15</v>
      </c>
      <c r="I13" s="1">
        <v>5</v>
      </c>
      <c r="J13" s="1">
        <v>5</v>
      </c>
      <c r="K13" s="1">
        <v>0.2</v>
      </c>
      <c r="L13" s="18">
        <v>1.5</v>
      </c>
      <c r="M13" s="23">
        <v>0.04</v>
      </c>
      <c r="N13" s="1">
        <v>10</v>
      </c>
      <c r="O13" s="1" t="s">
        <v>89</v>
      </c>
      <c r="P13" s="1"/>
      <c r="Q13" s="3"/>
    </row>
    <row r="14" spans="2:17">
      <c r="B14" s="2" t="s">
        <v>25</v>
      </c>
      <c r="C14" s="14" t="s">
        <v>13</v>
      </c>
      <c r="D14" s="14" t="s">
        <v>55</v>
      </c>
      <c r="E14" s="1" t="s">
        <v>7</v>
      </c>
      <c r="F14" s="1" t="s">
        <v>189</v>
      </c>
      <c r="G14" s="1">
        <v>100</v>
      </c>
      <c r="H14" s="1">
        <v>10</v>
      </c>
      <c r="I14" s="1"/>
      <c r="J14" s="1">
        <v>5</v>
      </c>
      <c r="K14" s="1"/>
      <c r="L14" s="18">
        <v>30</v>
      </c>
      <c r="M14" s="23">
        <v>0.5</v>
      </c>
      <c r="N14" s="1">
        <v>10</v>
      </c>
      <c r="O14" s="1" t="s">
        <v>90</v>
      </c>
      <c r="P14" s="1"/>
      <c r="Q14" s="3"/>
    </row>
    <row r="15" spans="2:17">
      <c r="B15" s="2" t="s">
        <v>26</v>
      </c>
      <c r="C15" s="14" t="s">
        <v>77</v>
      </c>
      <c r="D15" s="14" t="s">
        <v>55</v>
      </c>
      <c r="E15" s="1" t="s">
        <v>7</v>
      </c>
      <c r="F15" s="1" t="s">
        <v>189</v>
      </c>
      <c r="G15" s="1">
        <v>100</v>
      </c>
      <c r="H15" s="1">
        <v>15</v>
      </c>
      <c r="I15" s="1">
        <v>7</v>
      </c>
      <c r="J15" s="1">
        <v>5</v>
      </c>
      <c r="K15" s="1"/>
      <c r="L15" s="18">
        <v>0.75</v>
      </c>
      <c r="M15" s="23">
        <v>0.01</v>
      </c>
      <c r="N15" s="1">
        <v>10</v>
      </c>
      <c r="O15" s="1" t="s">
        <v>91</v>
      </c>
      <c r="P15" s="1"/>
      <c r="Q15" s="3"/>
    </row>
    <row r="16" spans="2:17">
      <c r="B16" s="2" t="s">
        <v>142</v>
      </c>
      <c r="C16" s="15" t="s">
        <v>156</v>
      </c>
      <c r="D16" s="15" t="s">
        <v>145</v>
      </c>
      <c r="E16" s="1" t="s">
        <v>7</v>
      </c>
      <c r="F16" s="1" t="s">
        <v>189</v>
      </c>
      <c r="G16" s="1">
        <v>100</v>
      </c>
      <c r="H16" s="30">
        <v>30</v>
      </c>
      <c r="I16" s="1"/>
      <c r="J16" s="30">
        <v>5</v>
      </c>
      <c r="K16" s="1"/>
      <c r="L16" s="38">
        <v>120</v>
      </c>
      <c r="M16" s="39">
        <v>1</v>
      </c>
      <c r="N16" s="30">
        <v>10</v>
      </c>
      <c r="O16" s="30" t="s">
        <v>146</v>
      </c>
      <c r="P16" s="30">
        <v>6</v>
      </c>
      <c r="Q16" s="3"/>
    </row>
    <row r="17" spans="2:17">
      <c r="B17" s="2" t="s">
        <v>143</v>
      </c>
      <c r="C17" s="15" t="s">
        <v>157</v>
      </c>
      <c r="D17" s="15" t="s">
        <v>145</v>
      </c>
      <c r="E17" s="1" t="s">
        <v>7</v>
      </c>
      <c r="F17" s="1" t="s">
        <v>189</v>
      </c>
      <c r="G17" s="1">
        <v>100</v>
      </c>
      <c r="H17" s="30">
        <v>20</v>
      </c>
      <c r="I17" s="1"/>
      <c r="J17" s="30">
        <v>5</v>
      </c>
      <c r="K17" s="1"/>
      <c r="L17" s="38">
        <v>9</v>
      </c>
      <c r="M17" s="39">
        <v>0.11</v>
      </c>
      <c r="N17" s="30">
        <v>10</v>
      </c>
      <c r="O17" s="30" t="s">
        <v>147</v>
      </c>
      <c r="P17" s="30">
        <v>7</v>
      </c>
      <c r="Q17" s="3"/>
    </row>
    <row r="18" spans="2:17" ht="18" thickBot="1">
      <c r="B18" s="10" t="s">
        <v>144</v>
      </c>
      <c r="C18" s="40" t="s">
        <v>158</v>
      </c>
      <c r="D18" s="40" t="s">
        <v>145</v>
      </c>
      <c r="E18" s="9" t="s">
        <v>7</v>
      </c>
      <c r="F18" s="9" t="s">
        <v>189</v>
      </c>
      <c r="G18" s="9">
        <v>100</v>
      </c>
      <c r="H18" s="32">
        <v>20</v>
      </c>
      <c r="I18" s="9">
        <v>2.5</v>
      </c>
      <c r="J18" s="32">
        <v>5</v>
      </c>
      <c r="K18" s="32">
        <v>0.1</v>
      </c>
      <c r="L18" s="41">
        <v>4</v>
      </c>
      <c r="M18" s="42">
        <v>0.05</v>
      </c>
      <c r="N18" s="32">
        <v>10</v>
      </c>
      <c r="O18" s="32" t="s">
        <v>148</v>
      </c>
      <c r="P18" s="32">
        <v>8</v>
      </c>
      <c r="Q18" s="7"/>
    </row>
    <row r="54" spans="2:2" ht="18" thickBot="1">
      <c r="B54" s="10"/>
    </row>
  </sheetData>
  <mergeCells count="1">
    <mergeCell ref="B2:Q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E3B3-ABDA-412E-B28D-276808DAE491}">
  <dimension ref="B1:P19"/>
  <sheetViews>
    <sheetView tabSelected="1" topLeftCell="C1" workbookViewId="0">
      <selection activeCell="H15" sqref="H15"/>
    </sheetView>
  </sheetViews>
  <sheetFormatPr defaultRowHeight="17.399999999999999"/>
  <cols>
    <col min="2" max="2" width="15" bestFit="1" customWidth="1"/>
    <col min="3" max="3" width="54.5" bestFit="1" customWidth="1"/>
    <col min="4" max="4" width="6.69921875" bestFit="1" customWidth="1"/>
    <col min="5" max="5" width="6.19921875" customWidth="1"/>
    <col min="6" max="6" width="19.19921875" bestFit="1" customWidth="1"/>
    <col min="7" max="7" width="15.19921875" bestFit="1" customWidth="1"/>
    <col min="8" max="8" width="19.19921875" customWidth="1"/>
    <col min="9" max="9" width="9.69921875" bestFit="1" customWidth="1"/>
    <col min="10" max="10" width="11.69921875" bestFit="1" customWidth="1"/>
    <col min="11" max="11" width="9.19921875" bestFit="1" customWidth="1"/>
    <col min="12" max="12" width="10" bestFit="1" customWidth="1"/>
    <col min="13" max="13" width="13.3984375" bestFit="1" customWidth="1"/>
    <col min="14" max="14" width="19.19921875" bestFit="1" customWidth="1"/>
    <col min="15" max="15" width="15.3984375" bestFit="1" customWidth="1"/>
    <col min="16" max="16" width="9.19921875" bestFit="1" customWidth="1"/>
  </cols>
  <sheetData>
    <row r="1" spans="2:16" ht="18" thickBot="1"/>
    <row r="2" spans="2:16">
      <c r="B2" s="47" t="s">
        <v>102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</row>
    <row r="3" spans="2:16">
      <c r="B3" s="4" t="s">
        <v>0</v>
      </c>
      <c r="C3" s="5" t="s">
        <v>96</v>
      </c>
      <c r="D3" s="5" t="s">
        <v>50</v>
      </c>
      <c r="E3" s="5" t="s">
        <v>117</v>
      </c>
      <c r="F3" s="8" t="s">
        <v>118</v>
      </c>
      <c r="G3" s="8" t="s">
        <v>188</v>
      </c>
      <c r="H3" s="8" t="s">
        <v>184</v>
      </c>
      <c r="I3" s="8" t="s">
        <v>9</v>
      </c>
      <c r="J3" s="8" t="s">
        <v>104</v>
      </c>
      <c r="K3" s="8" t="s">
        <v>39</v>
      </c>
      <c r="L3" s="8" t="s">
        <v>95</v>
      </c>
      <c r="M3" s="8" t="s">
        <v>49</v>
      </c>
      <c r="N3" s="8" t="s">
        <v>75</v>
      </c>
      <c r="O3" s="8" t="s">
        <v>76</v>
      </c>
      <c r="P3" s="6" t="s">
        <v>97</v>
      </c>
    </row>
    <row r="4" spans="2:16">
      <c r="B4" s="2" t="s">
        <v>27</v>
      </c>
      <c r="C4" s="11" t="s">
        <v>40</v>
      </c>
      <c r="D4" s="14" t="s">
        <v>52</v>
      </c>
      <c r="E4" s="14" t="s">
        <v>119</v>
      </c>
      <c r="F4" s="1" t="s">
        <v>131</v>
      </c>
      <c r="G4" s="1" t="s">
        <v>189</v>
      </c>
      <c r="H4" s="1">
        <v>100</v>
      </c>
      <c r="I4" s="1"/>
      <c r="J4" s="1"/>
      <c r="K4" s="1"/>
      <c r="L4" s="18">
        <v>0.1</v>
      </c>
      <c r="M4" s="23">
        <v>0.02</v>
      </c>
      <c r="N4" s="1"/>
      <c r="O4" s="1"/>
      <c r="P4" s="3"/>
    </row>
    <row r="5" spans="2:16">
      <c r="B5" s="2" t="s">
        <v>28</v>
      </c>
      <c r="C5" s="11" t="s">
        <v>41</v>
      </c>
      <c r="D5" s="14" t="s">
        <v>52</v>
      </c>
      <c r="E5" s="14" t="s">
        <v>119</v>
      </c>
      <c r="F5" s="1" t="s">
        <v>132</v>
      </c>
      <c r="G5" s="1" t="s">
        <v>189</v>
      </c>
      <c r="H5" s="1">
        <v>100</v>
      </c>
      <c r="I5" s="1"/>
      <c r="J5" s="1"/>
      <c r="K5" s="1"/>
      <c r="L5" s="18">
        <v>0.1</v>
      </c>
      <c r="M5" s="23">
        <v>0.02</v>
      </c>
      <c r="N5" s="1"/>
      <c r="O5" s="1"/>
      <c r="P5" s="3"/>
    </row>
    <row r="6" spans="2:16">
      <c r="B6" s="2" t="s">
        <v>29</v>
      </c>
      <c r="C6" s="11" t="s">
        <v>42</v>
      </c>
      <c r="D6" s="14" t="s">
        <v>52</v>
      </c>
      <c r="E6" s="14" t="s">
        <v>119</v>
      </c>
      <c r="F6" s="1" t="s">
        <v>134</v>
      </c>
      <c r="G6" s="1" t="s">
        <v>189</v>
      </c>
      <c r="H6" s="1">
        <v>100</v>
      </c>
      <c r="I6" s="1"/>
      <c r="J6" s="1"/>
      <c r="K6" s="1"/>
      <c r="L6" s="18">
        <v>0.05</v>
      </c>
      <c r="M6" s="23">
        <v>5.0000000000000001E-3</v>
      </c>
      <c r="N6" s="1"/>
      <c r="O6" s="1"/>
      <c r="P6" s="3"/>
    </row>
    <row r="7" spans="2:16">
      <c r="B7" s="2" t="s">
        <v>30</v>
      </c>
      <c r="C7" s="12" t="s">
        <v>43</v>
      </c>
      <c r="D7" s="14" t="s">
        <v>53</v>
      </c>
      <c r="E7" s="14" t="s">
        <v>119</v>
      </c>
      <c r="F7" s="1" t="s">
        <v>121</v>
      </c>
      <c r="G7" s="1" t="s">
        <v>189</v>
      </c>
      <c r="H7" s="1">
        <v>100</v>
      </c>
      <c r="I7" s="1"/>
      <c r="J7" s="1"/>
      <c r="K7" s="1"/>
      <c r="L7" s="18">
        <v>0.05</v>
      </c>
      <c r="M7" s="23">
        <v>5.0000000000000001E-3</v>
      </c>
      <c r="N7" s="1"/>
      <c r="O7" s="1"/>
      <c r="P7" s="3"/>
    </row>
    <row r="8" spans="2:16">
      <c r="B8" s="2" t="s">
        <v>31</v>
      </c>
      <c r="C8" s="11" t="s">
        <v>44</v>
      </c>
      <c r="D8" s="15" t="s">
        <v>53</v>
      </c>
      <c r="E8" s="14" t="s">
        <v>119</v>
      </c>
      <c r="F8" s="1" t="s">
        <v>133</v>
      </c>
      <c r="G8" s="1" t="s">
        <v>189</v>
      </c>
      <c r="H8" s="1">
        <v>100</v>
      </c>
      <c r="I8" s="1"/>
      <c r="J8" s="1"/>
      <c r="K8" s="1"/>
      <c r="L8" s="18">
        <v>0.1</v>
      </c>
      <c r="M8" s="23">
        <v>0.01</v>
      </c>
      <c r="N8" s="1"/>
      <c r="O8" s="1"/>
      <c r="P8" s="3"/>
    </row>
    <row r="9" spans="2:16">
      <c r="B9" s="2" t="s">
        <v>32</v>
      </c>
      <c r="C9" s="12" t="s">
        <v>105</v>
      </c>
      <c r="D9" s="15" t="s">
        <v>53</v>
      </c>
      <c r="E9" s="14" t="s">
        <v>119</v>
      </c>
      <c r="F9" s="1" t="s">
        <v>123</v>
      </c>
      <c r="G9" s="1" t="s">
        <v>189</v>
      </c>
      <c r="H9" s="1">
        <v>100</v>
      </c>
      <c r="I9" s="1"/>
      <c r="J9" s="1"/>
      <c r="K9" s="1"/>
      <c r="L9" s="18">
        <v>0.1</v>
      </c>
      <c r="M9" s="23">
        <v>0.01</v>
      </c>
      <c r="N9" s="1"/>
      <c r="O9" s="1"/>
      <c r="P9" s="3"/>
    </row>
    <row r="10" spans="2:16">
      <c r="B10" s="2" t="s">
        <v>33</v>
      </c>
      <c r="C10" s="11" t="s">
        <v>45</v>
      </c>
      <c r="D10" s="14" t="s">
        <v>54</v>
      </c>
      <c r="E10" s="14" t="s">
        <v>119</v>
      </c>
      <c r="F10" s="1" t="s">
        <v>131</v>
      </c>
      <c r="G10" s="1" t="s">
        <v>189</v>
      </c>
      <c r="H10" s="1">
        <v>100</v>
      </c>
      <c r="I10" s="1"/>
      <c r="J10" s="1">
        <v>5</v>
      </c>
      <c r="K10" s="1">
        <v>5</v>
      </c>
      <c r="L10" s="18">
        <v>0.1</v>
      </c>
      <c r="M10" s="23">
        <v>0.01</v>
      </c>
      <c r="N10" s="1" t="s">
        <v>98</v>
      </c>
      <c r="O10" s="1"/>
      <c r="P10" s="3" t="s">
        <v>106</v>
      </c>
    </row>
    <row r="11" spans="2:16">
      <c r="B11" s="2" t="s">
        <v>34</v>
      </c>
      <c r="C11" s="12" t="s">
        <v>46</v>
      </c>
      <c r="D11" s="14" t="s">
        <v>54</v>
      </c>
      <c r="E11" s="14" t="s">
        <v>119</v>
      </c>
      <c r="F11" s="1" t="s">
        <v>120</v>
      </c>
      <c r="G11" s="1" t="s">
        <v>189</v>
      </c>
      <c r="H11" s="1">
        <v>100</v>
      </c>
      <c r="I11" s="1"/>
      <c r="J11" s="1"/>
      <c r="K11" s="1">
        <v>5</v>
      </c>
      <c r="L11" s="18">
        <v>0.3</v>
      </c>
      <c r="M11" s="23">
        <v>0.01</v>
      </c>
      <c r="N11" s="1" t="s">
        <v>99</v>
      </c>
      <c r="O11" s="1">
        <v>0.3</v>
      </c>
      <c r="P11" s="3"/>
    </row>
    <row r="12" spans="2:16">
      <c r="B12" s="2" t="s">
        <v>35</v>
      </c>
      <c r="C12" s="11" t="s">
        <v>108</v>
      </c>
      <c r="D12" s="14" t="s">
        <v>54</v>
      </c>
      <c r="E12" s="14" t="s">
        <v>119</v>
      </c>
      <c r="F12" s="1" t="s">
        <v>124</v>
      </c>
      <c r="G12" s="1" t="s">
        <v>189</v>
      </c>
      <c r="H12" s="1">
        <v>100</v>
      </c>
      <c r="I12" s="1"/>
      <c r="J12" s="1"/>
      <c r="K12" s="1"/>
      <c r="L12" s="18">
        <v>0.1</v>
      </c>
      <c r="M12" s="23">
        <v>5.0000000000000001E-3</v>
      </c>
      <c r="N12" s="1"/>
      <c r="O12" s="1"/>
      <c r="P12" s="3"/>
    </row>
    <row r="13" spans="2:16">
      <c r="B13" s="2" t="s">
        <v>36</v>
      </c>
      <c r="C13" s="11" t="s">
        <v>47</v>
      </c>
      <c r="D13" s="14" t="s">
        <v>55</v>
      </c>
      <c r="E13" s="14" t="s">
        <v>119</v>
      </c>
      <c r="F13" s="1" t="s">
        <v>120</v>
      </c>
      <c r="G13" s="1" t="s">
        <v>189</v>
      </c>
      <c r="H13" s="1">
        <v>100</v>
      </c>
      <c r="I13" s="1"/>
      <c r="J13" s="1"/>
      <c r="K13" s="1"/>
      <c r="L13" s="18">
        <v>0.3</v>
      </c>
      <c r="M13" s="23">
        <v>0.01</v>
      </c>
      <c r="N13" s="1" t="s">
        <v>100</v>
      </c>
      <c r="O13" s="1">
        <v>0.8</v>
      </c>
      <c r="P13" s="3"/>
    </row>
    <row r="14" spans="2:16">
      <c r="B14" s="2" t="s">
        <v>37</v>
      </c>
      <c r="C14" s="11" t="s">
        <v>48</v>
      </c>
      <c r="D14" s="14" t="s">
        <v>55</v>
      </c>
      <c r="E14" s="14" t="s">
        <v>119</v>
      </c>
      <c r="F14" s="1" t="s">
        <v>122</v>
      </c>
      <c r="G14" s="1" t="s">
        <v>189</v>
      </c>
      <c r="H14" s="1">
        <v>100</v>
      </c>
      <c r="I14" s="1"/>
      <c r="J14" s="1"/>
      <c r="K14" s="1"/>
      <c r="L14" s="18">
        <v>0.6</v>
      </c>
      <c r="M14" s="23">
        <v>0.03</v>
      </c>
      <c r="N14" s="1"/>
      <c r="O14" s="1"/>
      <c r="P14" s="3"/>
    </row>
    <row r="15" spans="2:16" ht="18" thickBot="1">
      <c r="B15" s="10" t="s">
        <v>38</v>
      </c>
      <c r="C15" s="13" t="s">
        <v>103</v>
      </c>
      <c r="D15" s="17" t="s">
        <v>55</v>
      </c>
      <c r="E15" s="17" t="s">
        <v>119</v>
      </c>
      <c r="F15" s="9" t="s">
        <v>133</v>
      </c>
      <c r="G15" s="9" t="s">
        <v>189</v>
      </c>
      <c r="H15" s="9">
        <v>100</v>
      </c>
      <c r="I15" s="9"/>
      <c r="J15" s="9">
        <v>5</v>
      </c>
      <c r="K15" s="9">
        <v>5</v>
      </c>
      <c r="L15" s="22">
        <v>0.1</v>
      </c>
      <c r="M15" s="24">
        <v>0.01</v>
      </c>
      <c r="N15" s="9" t="s">
        <v>98</v>
      </c>
      <c r="O15" s="9"/>
      <c r="P15" s="7" t="s">
        <v>107</v>
      </c>
    </row>
    <row r="19" spans="8:8">
      <c r="H19">
        <f>SUM(H4:H15)</f>
        <v>1200</v>
      </c>
    </row>
  </sheetData>
  <mergeCells count="1">
    <mergeCell ref="B2:P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085F-307B-43C8-8B6B-A6DD486D6F28}">
  <dimension ref="B1:G8"/>
  <sheetViews>
    <sheetView workbookViewId="0">
      <selection activeCell="F21" sqref="F21"/>
    </sheetView>
  </sheetViews>
  <sheetFormatPr defaultRowHeight="17.399999999999999"/>
  <cols>
    <col min="2" max="2" width="17" bestFit="1" customWidth="1"/>
    <col min="3" max="7" width="13.8984375" bestFit="1" customWidth="1"/>
  </cols>
  <sheetData>
    <row r="1" spans="2:7" ht="18" thickBot="1"/>
    <row r="2" spans="2:7">
      <c r="B2" s="47" t="s">
        <v>94</v>
      </c>
      <c r="C2" s="49"/>
    </row>
    <row r="3" spans="2:7">
      <c r="B3" s="4" t="s">
        <v>92</v>
      </c>
      <c r="C3" s="21">
        <v>3</v>
      </c>
    </row>
    <row r="4" spans="2:7" ht="18" thickBot="1">
      <c r="B4" s="19" t="s">
        <v>93</v>
      </c>
      <c r="C4" s="20">
        <v>6</v>
      </c>
    </row>
    <row r="5" spans="2:7" ht="18" thickBot="1"/>
    <row r="6" spans="2:7">
      <c r="B6" s="47" t="s">
        <v>110</v>
      </c>
      <c r="C6" s="48"/>
      <c r="D6" s="48"/>
      <c r="E6" s="48"/>
      <c r="F6" s="48"/>
      <c r="G6" s="49"/>
    </row>
    <row r="7" spans="2:7">
      <c r="B7" s="4" t="s">
        <v>111</v>
      </c>
      <c r="C7" s="5" t="s">
        <v>112</v>
      </c>
      <c r="D7" s="5" t="s">
        <v>113</v>
      </c>
      <c r="E7" s="5" t="s">
        <v>114</v>
      </c>
      <c r="F7" s="5" t="s">
        <v>115</v>
      </c>
      <c r="G7" s="16" t="s">
        <v>116</v>
      </c>
    </row>
    <row r="8" spans="2:7" ht="18" thickBot="1">
      <c r="B8" s="10">
        <v>0</v>
      </c>
      <c r="C8" s="9">
        <v>25</v>
      </c>
      <c r="D8" s="9">
        <v>100</v>
      </c>
      <c r="E8" s="9">
        <v>200</v>
      </c>
      <c r="F8" s="9">
        <v>300</v>
      </c>
      <c r="G8" s="7">
        <v>500</v>
      </c>
    </row>
  </sheetData>
  <mergeCells count="2">
    <mergeCell ref="B2:C2"/>
    <mergeCell ref="B6:G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32FB-E066-4AAF-950F-83248932CFFD}">
  <dimension ref="B1:CY49"/>
  <sheetViews>
    <sheetView zoomScaleNormal="100" workbookViewId="0">
      <selection activeCell="J19" sqref="J19"/>
    </sheetView>
  </sheetViews>
  <sheetFormatPr defaultRowHeight="17.399999999999999"/>
  <cols>
    <col min="2" max="2" width="6.69921875" bestFit="1" customWidth="1"/>
    <col min="3" max="11" width="16.8984375" bestFit="1" customWidth="1"/>
    <col min="12" max="101" width="18.09765625" bestFit="1" customWidth="1"/>
    <col min="102" max="102" width="19.3984375" bestFit="1" customWidth="1"/>
  </cols>
  <sheetData>
    <row r="1" spans="2:103" ht="18" thickBot="1"/>
    <row r="2" spans="2:103">
      <c r="B2" s="47" t="s">
        <v>109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9"/>
    </row>
    <row r="3" spans="2:103">
      <c r="B3" s="4" t="s">
        <v>50</v>
      </c>
      <c r="C3" s="5" t="s">
        <v>51</v>
      </c>
      <c r="D3" s="5" t="s">
        <v>56</v>
      </c>
      <c r="E3" s="5" t="s">
        <v>57</v>
      </c>
      <c r="F3" s="5" t="s">
        <v>58</v>
      </c>
      <c r="G3" s="5" t="s">
        <v>59</v>
      </c>
      <c r="H3" s="5" t="s">
        <v>60</v>
      </c>
      <c r="I3" s="5" t="s">
        <v>61</v>
      </c>
      <c r="J3" s="5" t="s">
        <v>62</v>
      </c>
      <c r="K3" s="5" t="s">
        <v>63</v>
      </c>
      <c r="L3" s="5" t="s">
        <v>64</v>
      </c>
      <c r="M3" s="5" t="s">
        <v>65</v>
      </c>
      <c r="N3" s="5" t="s">
        <v>66</v>
      </c>
      <c r="O3" s="5" t="s">
        <v>67</v>
      </c>
      <c r="P3" s="5" t="s">
        <v>68</v>
      </c>
      <c r="Q3" s="5" t="s">
        <v>69</v>
      </c>
      <c r="R3" s="5" t="s">
        <v>70</v>
      </c>
      <c r="S3" s="5" t="s">
        <v>71</v>
      </c>
      <c r="T3" s="5" t="s">
        <v>72</v>
      </c>
      <c r="U3" s="5" t="s">
        <v>73</v>
      </c>
      <c r="V3" s="5" t="s">
        <v>136</v>
      </c>
      <c r="W3" s="5" t="s">
        <v>137</v>
      </c>
      <c r="X3" s="5" t="s">
        <v>138</v>
      </c>
      <c r="Y3" s="5" t="s">
        <v>139</v>
      </c>
      <c r="Z3" s="5" t="s">
        <v>140</v>
      </c>
      <c r="AA3" s="5" t="s">
        <v>141</v>
      </c>
      <c r="AB3" s="5" t="s">
        <v>159</v>
      </c>
      <c r="AC3" s="5" t="s">
        <v>160</v>
      </c>
      <c r="AD3" s="5" t="s">
        <v>161</v>
      </c>
      <c r="AE3" s="5" t="s">
        <v>162</v>
      </c>
      <c r="AF3" s="5" t="s">
        <v>163</v>
      </c>
      <c r="AG3" s="5" t="s">
        <v>164</v>
      </c>
      <c r="AH3" s="5" t="s">
        <v>165</v>
      </c>
      <c r="AI3" s="5" t="s">
        <v>166</v>
      </c>
      <c r="AJ3" s="5" t="s">
        <v>167</v>
      </c>
      <c r="AK3" s="5" t="s">
        <v>168</v>
      </c>
      <c r="AL3" s="5" t="s">
        <v>169</v>
      </c>
      <c r="AM3" s="5" t="s">
        <v>170</v>
      </c>
      <c r="AN3" s="5" t="s">
        <v>171</v>
      </c>
      <c r="AO3" s="5" t="s">
        <v>172</v>
      </c>
      <c r="AP3" s="5" t="s">
        <v>173</v>
      </c>
      <c r="AQ3" s="5" t="s">
        <v>174</v>
      </c>
      <c r="AR3" s="5" t="s">
        <v>175</v>
      </c>
      <c r="AS3" s="5" t="s">
        <v>176</v>
      </c>
      <c r="AT3" s="5" t="s">
        <v>177</v>
      </c>
      <c r="AU3" s="5" t="s">
        <v>178</v>
      </c>
      <c r="AV3" s="5" t="s">
        <v>179</v>
      </c>
      <c r="AW3" s="5" t="s">
        <v>180</v>
      </c>
      <c r="AX3" s="5" t="s">
        <v>181</v>
      </c>
      <c r="AY3" s="5" t="s">
        <v>182</v>
      </c>
      <c r="AZ3" s="5" t="s">
        <v>183</v>
      </c>
      <c r="BA3" s="5" t="s">
        <v>190</v>
      </c>
      <c r="BB3" s="5" t="s">
        <v>191</v>
      </c>
      <c r="BC3" s="5" t="s">
        <v>192</v>
      </c>
      <c r="BD3" s="5" t="s">
        <v>193</v>
      </c>
      <c r="BE3" s="5" t="s">
        <v>194</v>
      </c>
      <c r="BF3" s="5" t="s">
        <v>195</v>
      </c>
      <c r="BG3" s="5" t="s">
        <v>196</v>
      </c>
      <c r="BH3" s="5" t="s">
        <v>197</v>
      </c>
      <c r="BI3" s="5" t="s">
        <v>198</v>
      </c>
      <c r="BJ3" s="5" t="s">
        <v>199</v>
      </c>
      <c r="BK3" s="5" t="s">
        <v>200</v>
      </c>
      <c r="BL3" s="5" t="s">
        <v>201</v>
      </c>
      <c r="BM3" s="5" t="s">
        <v>202</v>
      </c>
      <c r="BN3" s="5" t="s">
        <v>203</v>
      </c>
      <c r="BO3" s="5" t="s">
        <v>204</v>
      </c>
      <c r="BP3" s="5" t="s">
        <v>205</v>
      </c>
      <c r="BQ3" s="5" t="s">
        <v>206</v>
      </c>
      <c r="BR3" s="5" t="s">
        <v>207</v>
      </c>
      <c r="BS3" s="5" t="s">
        <v>208</v>
      </c>
      <c r="BT3" s="5" t="s">
        <v>209</v>
      </c>
      <c r="BU3" s="5" t="s">
        <v>210</v>
      </c>
      <c r="BV3" s="5" t="s">
        <v>211</v>
      </c>
      <c r="BW3" s="5" t="s">
        <v>212</v>
      </c>
      <c r="BX3" s="5" t="s">
        <v>213</v>
      </c>
      <c r="BY3" s="5" t="s">
        <v>214</v>
      </c>
      <c r="BZ3" s="5" t="s">
        <v>215</v>
      </c>
      <c r="CA3" s="5" t="s">
        <v>216</v>
      </c>
      <c r="CB3" s="5" t="s">
        <v>217</v>
      </c>
      <c r="CC3" s="5" t="s">
        <v>218</v>
      </c>
      <c r="CD3" s="5" t="s">
        <v>219</v>
      </c>
      <c r="CE3" s="5" t="s">
        <v>220</v>
      </c>
      <c r="CF3" s="5" t="s">
        <v>221</v>
      </c>
      <c r="CG3" s="5" t="s">
        <v>222</v>
      </c>
      <c r="CH3" s="5" t="s">
        <v>223</v>
      </c>
      <c r="CI3" s="5" t="s">
        <v>224</v>
      </c>
      <c r="CJ3" s="5" t="s">
        <v>225</v>
      </c>
      <c r="CK3" s="5" t="s">
        <v>226</v>
      </c>
      <c r="CL3" s="5" t="s">
        <v>227</v>
      </c>
      <c r="CM3" s="5" t="s">
        <v>228</v>
      </c>
      <c r="CN3" s="5" t="s">
        <v>229</v>
      </c>
      <c r="CO3" s="5" t="s">
        <v>230</v>
      </c>
      <c r="CP3" s="5" t="s">
        <v>231</v>
      </c>
      <c r="CQ3" s="5" t="s">
        <v>232</v>
      </c>
      <c r="CR3" s="5" t="s">
        <v>233</v>
      </c>
      <c r="CS3" s="5" t="s">
        <v>234</v>
      </c>
      <c r="CT3" s="5" t="s">
        <v>235</v>
      </c>
      <c r="CU3" s="5" t="s">
        <v>236</v>
      </c>
      <c r="CV3" s="5" t="s">
        <v>237</v>
      </c>
      <c r="CW3" s="5" t="s">
        <v>238</v>
      </c>
      <c r="CX3" s="16" t="s">
        <v>239</v>
      </c>
    </row>
    <row r="4" spans="2:103">
      <c r="B4" s="2" t="s">
        <v>52</v>
      </c>
      <c r="C4" s="1">
        <v>2</v>
      </c>
      <c r="D4" s="1">
        <v>4</v>
      </c>
      <c r="E4" s="1">
        <v>6</v>
      </c>
      <c r="F4" s="1">
        <v>8</v>
      </c>
      <c r="G4" s="1">
        <v>10</v>
      </c>
      <c r="H4" s="1">
        <v>12</v>
      </c>
      <c r="I4" s="1">
        <v>14</v>
      </c>
      <c r="J4" s="1">
        <v>16</v>
      </c>
      <c r="K4" s="1">
        <v>18</v>
      </c>
      <c r="L4" s="1">
        <v>20</v>
      </c>
      <c r="M4" s="1">
        <v>22</v>
      </c>
      <c r="N4" s="1">
        <v>24</v>
      </c>
      <c r="O4" s="1">
        <v>26</v>
      </c>
      <c r="P4" s="1">
        <v>28</v>
      </c>
      <c r="Q4" s="1">
        <v>30</v>
      </c>
      <c r="R4" s="1">
        <v>32</v>
      </c>
      <c r="S4" s="1">
        <v>34</v>
      </c>
      <c r="T4" s="1">
        <v>36</v>
      </c>
      <c r="U4" s="1">
        <v>38</v>
      </c>
      <c r="V4" s="1">
        <v>40</v>
      </c>
      <c r="W4" s="1">
        <v>42</v>
      </c>
      <c r="X4" s="1">
        <v>44</v>
      </c>
      <c r="Y4" s="1">
        <v>46</v>
      </c>
      <c r="Z4" s="1">
        <v>48</v>
      </c>
      <c r="AA4" s="1">
        <v>50</v>
      </c>
      <c r="AB4" s="1">
        <v>52</v>
      </c>
      <c r="AC4" s="1">
        <v>54</v>
      </c>
      <c r="AD4" s="1">
        <v>56</v>
      </c>
      <c r="AE4" s="1">
        <v>58</v>
      </c>
      <c r="AF4" s="1">
        <v>60</v>
      </c>
      <c r="AG4" s="1">
        <v>62</v>
      </c>
      <c r="AH4" s="1">
        <v>64</v>
      </c>
      <c r="AI4" s="1">
        <v>66</v>
      </c>
      <c r="AJ4" s="1">
        <v>68</v>
      </c>
      <c r="AK4" s="1">
        <v>70</v>
      </c>
      <c r="AL4" s="1">
        <v>72</v>
      </c>
      <c r="AM4" s="1">
        <v>74</v>
      </c>
      <c r="AN4" s="1">
        <v>76</v>
      </c>
      <c r="AO4" s="1">
        <v>78</v>
      </c>
      <c r="AP4" s="1">
        <v>80</v>
      </c>
      <c r="AQ4" s="1">
        <v>82</v>
      </c>
      <c r="AR4" s="1">
        <v>84</v>
      </c>
      <c r="AS4" s="1">
        <v>86</v>
      </c>
      <c r="AT4" s="1">
        <v>88</v>
      </c>
      <c r="AU4" s="1">
        <v>90</v>
      </c>
      <c r="AV4" s="1">
        <v>92</v>
      </c>
      <c r="AW4" s="1">
        <v>94</v>
      </c>
      <c r="AX4" s="1">
        <v>96</v>
      </c>
      <c r="AY4" s="1">
        <v>98</v>
      </c>
      <c r="AZ4" s="1">
        <v>100</v>
      </c>
      <c r="BA4" s="1">
        <v>102</v>
      </c>
      <c r="BB4" s="1">
        <v>104</v>
      </c>
      <c r="BC4" s="1">
        <v>106</v>
      </c>
      <c r="BD4" s="1">
        <v>108</v>
      </c>
      <c r="BE4" s="1">
        <v>110</v>
      </c>
      <c r="BF4" s="1">
        <v>112</v>
      </c>
      <c r="BG4" s="1">
        <v>114</v>
      </c>
      <c r="BH4" s="1">
        <v>116</v>
      </c>
      <c r="BI4" s="1">
        <v>118</v>
      </c>
      <c r="BJ4" s="1">
        <v>120</v>
      </c>
      <c r="BK4" s="1">
        <v>122</v>
      </c>
      <c r="BL4" s="1">
        <v>124</v>
      </c>
      <c r="BM4" s="1">
        <v>126</v>
      </c>
      <c r="BN4" s="1">
        <v>128</v>
      </c>
      <c r="BO4" s="1">
        <v>130</v>
      </c>
      <c r="BP4" s="1">
        <v>132</v>
      </c>
      <c r="BQ4" s="1">
        <v>134</v>
      </c>
      <c r="BR4" s="1">
        <v>136</v>
      </c>
      <c r="BS4" s="1">
        <v>138</v>
      </c>
      <c r="BT4" s="1">
        <v>140</v>
      </c>
      <c r="BU4" s="1">
        <v>142</v>
      </c>
      <c r="BV4" s="1">
        <v>144</v>
      </c>
      <c r="BW4" s="1">
        <v>146</v>
      </c>
      <c r="BX4" s="1">
        <v>148</v>
      </c>
      <c r="BY4" s="1">
        <v>150</v>
      </c>
      <c r="BZ4" s="1">
        <v>152</v>
      </c>
      <c r="CA4" s="1">
        <v>154</v>
      </c>
      <c r="CB4" s="1">
        <v>156</v>
      </c>
      <c r="CC4" s="1">
        <v>158</v>
      </c>
      <c r="CD4" s="1">
        <v>160</v>
      </c>
      <c r="CE4" s="1">
        <v>162</v>
      </c>
      <c r="CF4" s="1">
        <v>164</v>
      </c>
      <c r="CG4" s="1">
        <v>166</v>
      </c>
      <c r="CH4" s="1">
        <v>168</v>
      </c>
      <c r="CI4" s="1">
        <v>170</v>
      </c>
      <c r="CJ4" s="1">
        <v>172</v>
      </c>
      <c r="CK4" s="1">
        <v>174</v>
      </c>
      <c r="CL4" s="1">
        <v>176</v>
      </c>
      <c r="CM4" s="1">
        <v>178</v>
      </c>
      <c r="CN4" s="1">
        <v>180</v>
      </c>
      <c r="CO4" s="1">
        <v>182</v>
      </c>
      <c r="CP4" s="1">
        <v>184</v>
      </c>
      <c r="CQ4" s="1">
        <v>186</v>
      </c>
      <c r="CR4" s="1">
        <v>188</v>
      </c>
      <c r="CS4" s="1">
        <v>190</v>
      </c>
      <c r="CT4" s="1">
        <v>192</v>
      </c>
      <c r="CU4" s="1">
        <v>194</v>
      </c>
      <c r="CV4" s="1">
        <v>196</v>
      </c>
      <c r="CW4" s="1">
        <v>198</v>
      </c>
      <c r="CX4" s="3">
        <v>200</v>
      </c>
    </row>
    <row r="5" spans="2:103">
      <c r="B5" s="2" t="s">
        <v>53</v>
      </c>
      <c r="C5" s="1">
        <v>2</v>
      </c>
      <c r="D5" s="1">
        <v>3</v>
      </c>
      <c r="E5" s="1">
        <v>5</v>
      </c>
      <c r="F5" s="1">
        <v>6</v>
      </c>
      <c r="G5" s="1">
        <v>8</v>
      </c>
      <c r="H5" s="1">
        <v>9</v>
      </c>
      <c r="I5" s="1">
        <v>11</v>
      </c>
      <c r="J5" s="1">
        <v>12</v>
      </c>
      <c r="K5" s="1">
        <v>14</v>
      </c>
      <c r="L5" s="1">
        <v>15</v>
      </c>
      <c r="M5" s="1">
        <v>17</v>
      </c>
      <c r="N5" s="1">
        <v>18</v>
      </c>
      <c r="O5" s="1">
        <v>20</v>
      </c>
      <c r="P5" s="1">
        <v>21</v>
      </c>
      <c r="Q5" s="1">
        <v>23</v>
      </c>
      <c r="R5" s="1">
        <v>24</v>
      </c>
      <c r="S5" s="1">
        <v>26</v>
      </c>
      <c r="T5" s="1">
        <v>27</v>
      </c>
      <c r="U5" s="1">
        <v>29</v>
      </c>
      <c r="V5" s="30">
        <v>30</v>
      </c>
      <c r="W5" s="30">
        <v>32</v>
      </c>
      <c r="X5" s="30">
        <v>33</v>
      </c>
      <c r="Y5" s="30">
        <v>35</v>
      </c>
      <c r="Z5" s="30">
        <v>36</v>
      </c>
      <c r="AA5" s="30">
        <v>38</v>
      </c>
      <c r="AB5" s="30">
        <v>39</v>
      </c>
      <c r="AC5" s="30">
        <v>41</v>
      </c>
      <c r="AD5" s="30">
        <v>42</v>
      </c>
      <c r="AE5" s="30">
        <v>44</v>
      </c>
      <c r="AF5" s="30">
        <v>45</v>
      </c>
      <c r="AG5" s="30">
        <v>47</v>
      </c>
      <c r="AH5" s="30">
        <v>48</v>
      </c>
      <c r="AI5" s="30">
        <v>50</v>
      </c>
      <c r="AJ5" s="30">
        <v>51</v>
      </c>
      <c r="AK5" s="30">
        <v>53</v>
      </c>
      <c r="AL5" s="30">
        <v>54</v>
      </c>
      <c r="AM5" s="30">
        <v>56</v>
      </c>
      <c r="AN5" s="30">
        <v>57</v>
      </c>
      <c r="AO5" s="30">
        <v>59</v>
      </c>
      <c r="AP5" s="30">
        <v>60</v>
      </c>
      <c r="AQ5" s="30">
        <v>62</v>
      </c>
      <c r="AR5" s="30">
        <v>63</v>
      </c>
      <c r="AS5" s="30">
        <v>65</v>
      </c>
      <c r="AT5" s="30">
        <v>66</v>
      </c>
      <c r="AU5" s="30">
        <v>68</v>
      </c>
      <c r="AV5" s="30">
        <v>69</v>
      </c>
      <c r="AW5" s="30">
        <v>71</v>
      </c>
      <c r="AX5" s="30">
        <v>72</v>
      </c>
      <c r="AY5" s="30">
        <v>74</v>
      </c>
      <c r="AZ5" s="30">
        <v>75</v>
      </c>
      <c r="BA5" s="30">
        <v>77</v>
      </c>
      <c r="BB5" s="30">
        <v>78</v>
      </c>
      <c r="BC5" s="30">
        <v>80</v>
      </c>
      <c r="BD5" s="30">
        <v>81</v>
      </c>
      <c r="BE5" s="30">
        <v>83</v>
      </c>
      <c r="BF5" s="30">
        <v>84</v>
      </c>
      <c r="BG5" s="30">
        <v>86</v>
      </c>
      <c r="BH5" s="30">
        <v>87</v>
      </c>
      <c r="BI5" s="30">
        <v>89</v>
      </c>
      <c r="BJ5" s="30">
        <v>90</v>
      </c>
      <c r="BK5" s="30">
        <v>92</v>
      </c>
      <c r="BL5" s="30">
        <v>93</v>
      </c>
      <c r="BM5" s="30">
        <v>95</v>
      </c>
      <c r="BN5" s="30">
        <v>96</v>
      </c>
      <c r="BO5" s="30">
        <v>98</v>
      </c>
      <c r="BP5" s="30">
        <v>99</v>
      </c>
      <c r="BQ5" s="30">
        <v>101</v>
      </c>
      <c r="BR5" s="30">
        <v>102</v>
      </c>
      <c r="BS5" s="30">
        <v>104</v>
      </c>
      <c r="BT5" s="30">
        <v>105</v>
      </c>
      <c r="BU5" s="30">
        <v>107</v>
      </c>
      <c r="BV5" s="30">
        <v>108</v>
      </c>
      <c r="BW5" s="30">
        <v>110</v>
      </c>
      <c r="BX5" s="30">
        <v>111</v>
      </c>
      <c r="BY5" s="30">
        <v>113</v>
      </c>
      <c r="BZ5" s="30">
        <v>114</v>
      </c>
      <c r="CA5" s="30">
        <v>116</v>
      </c>
      <c r="CB5" s="30">
        <v>117</v>
      </c>
      <c r="CC5" s="30">
        <v>119</v>
      </c>
      <c r="CD5" s="30">
        <v>120</v>
      </c>
      <c r="CE5" s="30">
        <v>122</v>
      </c>
      <c r="CF5" s="30">
        <v>123</v>
      </c>
      <c r="CG5" s="30">
        <v>125</v>
      </c>
      <c r="CH5" s="30">
        <v>126</v>
      </c>
      <c r="CI5" s="30">
        <v>128</v>
      </c>
      <c r="CJ5" s="30">
        <v>129</v>
      </c>
      <c r="CK5" s="30">
        <v>131</v>
      </c>
      <c r="CL5" s="30">
        <v>132</v>
      </c>
      <c r="CM5" s="30">
        <v>134</v>
      </c>
      <c r="CN5" s="30">
        <v>135</v>
      </c>
      <c r="CO5" s="30">
        <v>137</v>
      </c>
      <c r="CP5" s="30">
        <v>138</v>
      </c>
      <c r="CQ5" s="30">
        <v>140</v>
      </c>
      <c r="CR5" s="30">
        <v>141</v>
      </c>
      <c r="CS5" s="30">
        <v>143</v>
      </c>
      <c r="CT5" s="30">
        <v>144</v>
      </c>
      <c r="CU5" s="30">
        <v>146</v>
      </c>
      <c r="CV5" s="30">
        <v>147</v>
      </c>
      <c r="CW5" s="30">
        <v>149</v>
      </c>
      <c r="CX5" s="31">
        <v>150</v>
      </c>
    </row>
    <row r="6" spans="2:103">
      <c r="B6" s="2" t="s">
        <v>54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  <c r="Q6" s="1">
        <v>16</v>
      </c>
      <c r="R6" s="1">
        <v>17</v>
      </c>
      <c r="S6" s="1">
        <v>18</v>
      </c>
      <c r="T6" s="1">
        <v>19</v>
      </c>
      <c r="U6" s="1">
        <v>20</v>
      </c>
      <c r="V6" s="30">
        <v>21</v>
      </c>
      <c r="W6" s="30">
        <v>22</v>
      </c>
      <c r="X6" s="30">
        <v>23</v>
      </c>
      <c r="Y6" s="30">
        <v>24</v>
      </c>
      <c r="Z6" s="30">
        <v>25</v>
      </c>
      <c r="AA6" s="30">
        <v>26</v>
      </c>
      <c r="AB6" s="30">
        <v>27</v>
      </c>
      <c r="AC6" s="30">
        <v>28</v>
      </c>
      <c r="AD6" s="30">
        <v>29</v>
      </c>
      <c r="AE6" s="30">
        <v>30</v>
      </c>
      <c r="AF6" s="30">
        <v>31</v>
      </c>
      <c r="AG6" s="30">
        <v>32</v>
      </c>
      <c r="AH6" s="30">
        <v>33</v>
      </c>
      <c r="AI6" s="30">
        <v>34</v>
      </c>
      <c r="AJ6" s="30">
        <v>35</v>
      </c>
      <c r="AK6" s="30">
        <v>36</v>
      </c>
      <c r="AL6" s="30">
        <v>37</v>
      </c>
      <c r="AM6" s="30">
        <v>38</v>
      </c>
      <c r="AN6" s="30">
        <v>39</v>
      </c>
      <c r="AO6" s="30">
        <v>40</v>
      </c>
      <c r="AP6" s="30">
        <v>41</v>
      </c>
      <c r="AQ6" s="30">
        <v>42</v>
      </c>
      <c r="AR6" s="30">
        <v>43</v>
      </c>
      <c r="AS6" s="30">
        <v>44</v>
      </c>
      <c r="AT6" s="30">
        <v>45</v>
      </c>
      <c r="AU6" s="30">
        <v>46</v>
      </c>
      <c r="AV6" s="30">
        <v>47</v>
      </c>
      <c r="AW6" s="30">
        <v>48</v>
      </c>
      <c r="AX6" s="30">
        <v>49</v>
      </c>
      <c r="AY6" s="30">
        <v>50</v>
      </c>
      <c r="AZ6" s="30">
        <v>51</v>
      </c>
      <c r="BA6" s="30">
        <v>52</v>
      </c>
      <c r="BB6" s="30">
        <v>53</v>
      </c>
      <c r="BC6" s="30">
        <v>54</v>
      </c>
      <c r="BD6" s="30">
        <v>55</v>
      </c>
      <c r="BE6" s="30">
        <v>56</v>
      </c>
      <c r="BF6" s="30">
        <v>57</v>
      </c>
      <c r="BG6" s="30">
        <v>58</v>
      </c>
      <c r="BH6" s="30">
        <v>59</v>
      </c>
      <c r="BI6" s="30">
        <v>60</v>
      </c>
      <c r="BJ6" s="30">
        <v>61</v>
      </c>
      <c r="BK6" s="30">
        <v>62</v>
      </c>
      <c r="BL6" s="30">
        <v>63</v>
      </c>
      <c r="BM6" s="30">
        <v>64</v>
      </c>
      <c r="BN6" s="30">
        <v>65</v>
      </c>
      <c r="BO6" s="30">
        <v>66</v>
      </c>
      <c r="BP6" s="30">
        <v>67</v>
      </c>
      <c r="BQ6" s="30">
        <v>68</v>
      </c>
      <c r="BR6" s="30">
        <v>69</v>
      </c>
      <c r="BS6" s="30">
        <v>70</v>
      </c>
      <c r="BT6" s="30">
        <v>71</v>
      </c>
      <c r="BU6" s="30">
        <v>72</v>
      </c>
      <c r="BV6" s="30">
        <v>73</v>
      </c>
      <c r="BW6" s="30">
        <v>74</v>
      </c>
      <c r="BX6" s="30">
        <v>75</v>
      </c>
      <c r="BY6" s="30">
        <v>76</v>
      </c>
      <c r="BZ6" s="30">
        <v>77</v>
      </c>
      <c r="CA6" s="30">
        <v>78</v>
      </c>
      <c r="CB6" s="30">
        <v>79</v>
      </c>
      <c r="CC6" s="30">
        <v>80</v>
      </c>
      <c r="CD6" s="30">
        <v>81</v>
      </c>
      <c r="CE6" s="30">
        <v>82</v>
      </c>
      <c r="CF6" s="30">
        <v>83</v>
      </c>
      <c r="CG6" s="30">
        <v>84</v>
      </c>
      <c r="CH6" s="30">
        <v>85</v>
      </c>
      <c r="CI6" s="30">
        <v>86</v>
      </c>
      <c r="CJ6" s="30">
        <v>87</v>
      </c>
      <c r="CK6" s="30">
        <v>88</v>
      </c>
      <c r="CL6" s="30">
        <v>89</v>
      </c>
      <c r="CM6" s="30">
        <v>90</v>
      </c>
      <c r="CN6" s="30">
        <v>91</v>
      </c>
      <c r="CO6" s="30">
        <v>92</v>
      </c>
      <c r="CP6" s="30">
        <v>93</v>
      </c>
      <c r="CQ6" s="30">
        <v>94</v>
      </c>
      <c r="CR6" s="30">
        <v>95</v>
      </c>
      <c r="CS6" s="30">
        <v>96</v>
      </c>
      <c r="CT6" s="30">
        <v>97</v>
      </c>
      <c r="CU6" s="30">
        <v>98</v>
      </c>
      <c r="CV6" s="30">
        <v>99</v>
      </c>
      <c r="CW6" s="30">
        <v>100</v>
      </c>
      <c r="CX6" s="31">
        <v>101</v>
      </c>
    </row>
    <row r="7" spans="2:103" ht="18" thickBot="1">
      <c r="B7" s="10" t="s">
        <v>55</v>
      </c>
      <c r="C7" s="9">
        <v>2</v>
      </c>
      <c r="D7" s="9">
        <v>2</v>
      </c>
      <c r="E7" s="9">
        <v>3</v>
      </c>
      <c r="F7" s="9">
        <v>3</v>
      </c>
      <c r="G7" s="9">
        <v>4</v>
      </c>
      <c r="H7" s="9">
        <v>4</v>
      </c>
      <c r="I7" s="9">
        <v>5</v>
      </c>
      <c r="J7" s="9">
        <v>5</v>
      </c>
      <c r="K7" s="9">
        <v>6</v>
      </c>
      <c r="L7" s="9">
        <v>6</v>
      </c>
      <c r="M7" s="9">
        <v>7</v>
      </c>
      <c r="N7" s="9">
        <v>7</v>
      </c>
      <c r="O7" s="9">
        <v>8</v>
      </c>
      <c r="P7" s="9">
        <v>8</v>
      </c>
      <c r="Q7" s="9">
        <v>9</v>
      </c>
      <c r="R7" s="9">
        <v>9</v>
      </c>
      <c r="S7" s="9">
        <v>10</v>
      </c>
      <c r="T7" s="9">
        <v>10</v>
      </c>
      <c r="U7" s="9">
        <v>11</v>
      </c>
      <c r="V7" s="32">
        <v>11</v>
      </c>
      <c r="W7" s="32">
        <v>12</v>
      </c>
      <c r="X7" s="32">
        <v>12</v>
      </c>
      <c r="Y7" s="32">
        <v>13</v>
      </c>
      <c r="Z7" s="32">
        <v>13</v>
      </c>
      <c r="AA7" s="32">
        <v>14</v>
      </c>
      <c r="AB7" s="32">
        <v>14</v>
      </c>
      <c r="AC7" s="32">
        <v>15</v>
      </c>
      <c r="AD7" s="32">
        <v>15</v>
      </c>
      <c r="AE7" s="32">
        <v>16</v>
      </c>
      <c r="AF7" s="32">
        <v>16</v>
      </c>
      <c r="AG7" s="32">
        <v>17</v>
      </c>
      <c r="AH7" s="32">
        <v>17</v>
      </c>
      <c r="AI7" s="32">
        <v>18</v>
      </c>
      <c r="AJ7" s="32">
        <v>18</v>
      </c>
      <c r="AK7" s="32">
        <v>19</v>
      </c>
      <c r="AL7" s="32">
        <v>19</v>
      </c>
      <c r="AM7" s="32">
        <v>20</v>
      </c>
      <c r="AN7" s="32">
        <v>20</v>
      </c>
      <c r="AO7" s="32">
        <v>21</v>
      </c>
      <c r="AP7" s="32">
        <v>21</v>
      </c>
      <c r="AQ7" s="32">
        <v>22</v>
      </c>
      <c r="AR7" s="32">
        <v>22</v>
      </c>
      <c r="AS7" s="32">
        <v>23</v>
      </c>
      <c r="AT7" s="32">
        <v>23</v>
      </c>
      <c r="AU7" s="32">
        <v>24</v>
      </c>
      <c r="AV7" s="32">
        <v>24</v>
      </c>
      <c r="AW7" s="32">
        <v>25</v>
      </c>
      <c r="AX7" s="32">
        <v>25</v>
      </c>
      <c r="AY7" s="32">
        <v>26</v>
      </c>
      <c r="AZ7" s="32">
        <v>26</v>
      </c>
      <c r="BA7" s="32">
        <v>27</v>
      </c>
      <c r="BB7" s="32">
        <v>27</v>
      </c>
      <c r="BC7" s="32">
        <v>28</v>
      </c>
      <c r="BD7" s="32">
        <v>28</v>
      </c>
      <c r="BE7" s="32">
        <v>29</v>
      </c>
      <c r="BF7" s="32">
        <v>29</v>
      </c>
      <c r="BG7" s="32">
        <v>30</v>
      </c>
      <c r="BH7" s="32">
        <v>30</v>
      </c>
      <c r="BI7" s="32">
        <v>31</v>
      </c>
      <c r="BJ7" s="32">
        <v>31</v>
      </c>
      <c r="BK7" s="32">
        <v>32</v>
      </c>
      <c r="BL7" s="32">
        <v>32</v>
      </c>
      <c r="BM7" s="32">
        <v>33</v>
      </c>
      <c r="BN7" s="32">
        <v>33</v>
      </c>
      <c r="BO7" s="32">
        <v>34</v>
      </c>
      <c r="BP7" s="32">
        <v>34</v>
      </c>
      <c r="BQ7" s="32">
        <v>35</v>
      </c>
      <c r="BR7" s="32">
        <v>35</v>
      </c>
      <c r="BS7" s="32">
        <v>36</v>
      </c>
      <c r="BT7" s="32">
        <v>36</v>
      </c>
      <c r="BU7" s="32">
        <v>37</v>
      </c>
      <c r="BV7" s="32">
        <v>37</v>
      </c>
      <c r="BW7" s="32">
        <v>38</v>
      </c>
      <c r="BX7" s="32">
        <v>38</v>
      </c>
      <c r="BY7" s="32">
        <v>39</v>
      </c>
      <c r="BZ7" s="32">
        <v>39</v>
      </c>
      <c r="CA7" s="32">
        <v>40</v>
      </c>
      <c r="CB7" s="32">
        <v>40</v>
      </c>
      <c r="CC7" s="32">
        <v>41</v>
      </c>
      <c r="CD7" s="32">
        <v>41</v>
      </c>
      <c r="CE7" s="32">
        <v>42</v>
      </c>
      <c r="CF7" s="32">
        <v>42</v>
      </c>
      <c r="CG7" s="32">
        <v>43</v>
      </c>
      <c r="CH7" s="32">
        <v>43</v>
      </c>
      <c r="CI7" s="32">
        <v>44</v>
      </c>
      <c r="CJ7" s="32">
        <v>44</v>
      </c>
      <c r="CK7" s="32">
        <v>45</v>
      </c>
      <c r="CL7" s="32">
        <v>45</v>
      </c>
      <c r="CM7" s="32">
        <v>46</v>
      </c>
      <c r="CN7" s="32">
        <v>46</v>
      </c>
      <c r="CO7" s="32">
        <v>47</v>
      </c>
      <c r="CP7" s="32">
        <v>47</v>
      </c>
      <c r="CQ7" s="32">
        <v>48</v>
      </c>
      <c r="CR7" s="32">
        <v>48</v>
      </c>
      <c r="CS7" s="32">
        <v>49</v>
      </c>
      <c r="CT7" s="32">
        <v>49</v>
      </c>
      <c r="CU7" s="32">
        <v>50</v>
      </c>
      <c r="CV7" s="32">
        <v>50</v>
      </c>
      <c r="CW7" s="32">
        <v>51</v>
      </c>
      <c r="CX7" s="33">
        <v>51</v>
      </c>
    </row>
    <row r="8" spans="2:103" ht="18" thickBot="1"/>
    <row r="9" spans="2:103">
      <c r="B9" s="47" t="s">
        <v>186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9"/>
    </row>
    <row r="10" spans="2:103">
      <c r="B10" s="4" t="s">
        <v>50</v>
      </c>
      <c r="C10" s="5" t="s">
        <v>51</v>
      </c>
      <c r="D10" s="5" t="s">
        <v>56</v>
      </c>
      <c r="E10" s="5" t="s">
        <v>57</v>
      </c>
      <c r="F10" s="5" t="s">
        <v>58</v>
      </c>
      <c r="G10" s="5" t="s">
        <v>59</v>
      </c>
      <c r="H10" s="5" t="s">
        <v>60</v>
      </c>
      <c r="I10" s="5" t="s">
        <v>61</v>
      </c>
      <c r="J10" s="5" t="s">
        <v>62</v>
      </c>
      <c r="K10" s="5" t="s">
        <v>63</v>
      </c>
      <c r="L10" s="5" t="s">
        <v>64</v>
      </c>
      <c r="M10" s="5" t="s">
        <v>65</v>
      </c>
      <c r="N10" s="5" t="s">
        <v>66</v>
      </c>
      <c r="O10" s="5" t="s">
        <v>67</v>
      </c>
      <c r="P10" s="5" t="s">
        <v>68</v>
      </c>
      <c r="Q10" s="5" t="s">
        <v>69</v>
      </c>
      <c r="R10" s="5" t="s">
        <v>70</v>
      </c>
      <c r="S10" s="5" t="s">
        <v>71</v>
      </c>
      <c r="T10" s="5" t="s">
        <v>72</v>
      </c>
      <c r="U10" s="5" t="s">
        <v>73</v>
      </c>
      <c r="V10" s="5" t="s">
        <v>136</v>
      </c>
      <c r="W10" s="5" t="s">
        <v>137</v>
      </c>
      <c r="X10" s="5" t="s">
        <v>138</v>
      </c>
      <c r="Y10" s="5" t="s">
        <v>139</v>
      </c>
      <c r="Z10" s="5" t="s">
        <v>140</v>
      </c>
      <c r="AA10" s="5" t="s">
        <v>141</v>
      </c>
      <c r="AB10" s="5" t="s">
        <v>159</v>
      </c>
      <c r="AC10" s="5" t="s">
        <v>160</v>
      </c>
      <c r="AD10" s="5" t="s">
        <v>161</v>
      </c>
      <c r="AE10" s="5" t="s">
        <v>162</v>
      </c>
      <c r="AF10" s="5" t="s">
        <v>163</v>
      </c>
      <c r="AG10" s="5" t="s">
        <v>164</v>
      </c>
      <c r="AH10" s="5" t="s">
        <v>165</v>
      </c>
      <c r="AI10" s="5" t="s">
        <v>166</v>
      </c>
      <c r="AJ10" s="5" t="s">
        <v>167</v>
      </c>
      <c r="AK10" s="5" t="s">
        <v>168</v>
      </c>
      <c r="AL10" s="5" t="s">
        <v>169</v>
      </c>
      <c r="AM10" s="5" t="s">
        <v>170</v>
      </c>
      <c r="AN10" s="5" t="s">
        <v>171</v>
      </c>
      <c r="AO10" s="5" t="s">
        <v>172</v>
      </c>
      <c r="AP10" s="5" t="s">
        <v>173</v>
      </c>
      <c r="AQ10" s="5" t="s">
        <v>174</v>
      </c>
      <c r="AR10" s="5" t="s">
        <v>175</v>
      </c>
      <c r="AS10" s="5" t="s">
        <v>176</v>
      </c>
      <c r="AT10" s="5" t="s">
        <v>177</v>
      </c>
      <c r="AU10" s="5" t="s">
        <v>178</v>
      </c>
      <c r="AV10" s="5" t="s">
        <v>179</v>
      </c>
      <c r="AW10" s="5" t="s">
        <v>180</v>
      </c>
      <c r="AX10" s="5" t="s">
        <v>181</v>
      </c>
      <c r="AY10" s="5" t="s">
        <v>182</v>
      </c>
      <c r="AZ10" s="5" t="s">
        <v>183</v>
      </c>
      <c r="BA10" s="5" t="s">
        <v>190</v>
      </c>
      <c r="BB10" s="5" t="s">
        <v>191</v>
      </c>
      <c r="BC10" s="5" t="s">
        <v>192</v>
      </c>
      <c r="BD10" s="5" t="s">
        <v>193</v>
      </c>
      <c r="BE10" s="5" t="s">
        <v>194</v>
      </c>
      <c r="BF10" s="5" t="s">
        <v>195</v>
      </c>
      <c r="BG10" s="5" t="s">
        <v>196</v>
      </c>
      <c r="BH10" s="5" t="s">
        <v>197</v>
      </c>
      <c r="BI10" s="5" t="s">
        <v>198</v>
      </c>
      <c r="BJ10" s="5" t="s">
        <v>199</v>
      </c>
      <c r="BK10" s="5" t="s">
        <v>200</v>
      </c>
      <c r="BL10" s="5" t="s">
        <v>201</v>
      </c>
      <c r="BM10" s="5" t="s">
        <v>202</v>
      </c>
      <c r="BN10" s="5" t="s">
        <v>203</v>
      </c>
      <c r="BO10" s="5" t="s">
        <v>204</v>
      </c>
      <c r="BP10" s="5" t="s">
        <v>205</v>
      </c>
      <c r="BQ10" s="5" t="s">
        <v>206</v>
      </c>
      <c r="BR10" s="5" t="s">
        <v>207</v>
      </c>
      <c r="BS10" s="5" t="s">
        <v>208</v>
      </c>
      <c r="BT10" s="5" t="s">
        <v>209</v>
      </c>
      <c r="BU10" s="5" t="s">
        <v>210</v>
      </c>
      <c r="BV10" s="5" t="s">
        <v>211</v>
      </c>
      <c r="BW10" s="5" t="s">
        <v>212</v>
      </c>
      <c r="BX10" s="5" t="s">
        <v>213</v>
      </c>
      <c r="BY10" s="5" t="s">
        <v>214</v>
      </c>
      <c r="BZ10" s="5" t="s">
        <v>215</v>
      </c>
      <c r="CA10" s="5" t="s">
        <v>216</v>
      </c>
      <c r="CB10" s="5" t="s">
        <v>217</v>
      </c>
      <c r="CC10" s="5" t="s">
        <v>218</v>
      </c>
      <c r="CD10" s="5" t="s">
        <v>219</v>
      </c>
      <c r="CE10" s="5" t="s">
        <v>220</v>
      </c>
      <c r="CF10" s="5" t="s">
        <v>221</v>
      </c>
      <c r="CG10" s="5" t="s">
        <v>222</v>
      </c>
      <c r="CH10" s="5" t="s">
        <v>223</v>
      </c>
      <c r="CI10" s="5" t="s">
        <v>224</v>
      </c>
      <c r="CJ10" s="5" t="s">
        <v>225</v>
      </c>
      <c r="CK10" s="5" t="s">
        <v>226</v>
      </c>
      <c r="CL10" s="5" t="s">
        <v>227</v>
      </c>
      <c r="CM10" s="5" t="s">
        <v>228</v>
      </c>
      <c r="CN10" s="5" t="s">
        <v>229</v>
      </c>
      <c r="CO10" s="5" t="s">
        <v>230</v>
      </c>
      <c r="CP10" s="5" t="s">
        <v>231</v>
      </c>
      <c r="CQ10" s="5" t="s">
        <v>232</v>
      </c>
      <c r="CR10" s="5" t="s">
        <v>233</v>
      </c>
      <c r="CS10" s="5" t="s">
        <v>234</v>
      </c>
      <c r="CT10" s="5" t="s">
        <v>235</v>
      </c>
      <c r="CU10" s="5" t="s">
        <v>236</v>
      </c>
      <c r="CV10" s="5" t="s">
        <v>237</v>
      </c>
      <c r="CW10" s="5" t="s">
        <v>238</v>
      </c>
      <c r="CX10" s="16" t="s">
        <v>239</v>
      </c>
    </row>
    <row r="11" spans="2:103">
      <c r="B11" s="4" t="s">
        <v>52</v>
      </c>
      <c r="C11" s="5">
        <f t="shared" ref="C11:AH11" si="0">C4*$D$17</f>
        <v>10</v>
      </c>
      <c r="D11" s="5">
        <f t="shared" si="0"/>
        <v>20</v>
      </c>
      <c r="E11" s="5">
        <f t="shared" si="0"/>
        <v>30</v>
      </c>
      <c r="F11" s="5">
        <f t="shared" si="0"/>
        <v>40</v>
      </c>
      <c r="G11" s="5">
        <f t="shared" si="0"/>
        <v>50</v>
      </c>
      <c r="H11" s="5">
        <f t="shared" si="0"/>
        <v>60</v>
      </c>
      <c r="I11" s="5">
        <f t="shared" si="0"/>
        <v>70</v>
      </c>
      <c r="J11" s="5">
        <f t="shared" si="0"/>
        <v>80</v>
      </c>
      <c r="K11" s="5">
        <f t="shared" si="0"/>
        <v>90</v>
      </c>
      <c r="L11" s="5">
        <f t="shared" si="0"/>
        <v>100</v>
      </c>
      <c r="M11" s="5">
        <f t="shared" si="0"/>
        <v>110</v>
      </c>
      <c r="N11" s="5">
        <f t="shared" si="0"/>
        <v>120</v>
      </c>
      <c r="O11" s="5">
        <f t="shared" si="0"/>
        <v>130</v>
      </c>
      <c r="P11" s="5">
        <f t="shared" si="0"/>
        <v>140</v>
      </c>
      <c r="Q11" s="5">
        <f t="shared" si="0"/>
        <v>150</v>
      </c>
      <c r="R11" s="5">
        <f t="shared" si="0"/>
        <v>160</v>
      </c>
      <c r="S11" s="5">
        <f t="shared" si="0"/>
        <v>170</v>
      </c>
      <c r="T11" s="5">
        <f t="shared" si="0"/>
        <v>180</v>
      </c>
      <c r="U11" s="5">
        <f t="shared" si="0"/>
        <v>190</v>
      </c>
      <c r="V11" s="5">
        <f t="shared" si="0"/>
        <v>200</v>
      </c>
      <c r="W11" s="5">
        <f t="shared" si="0"/>
        <v>210</v>
      </c>
      <c r="X11" s="5">
        <f t="shared" si="0"/>
        <v>220</v>
      </c>
      <c r="Y11" s="5">
        <f t="shared" si="0"/>
        <v>230</v>
      </c>
      <c r="Z11" s="5">
        <f t="shared" si="0"/>
        <v>240</v>
      </c>
      <c r="AA11" s="5">
        <f t="shared" si="0"/>
        <v>250</v>
      </c>
      <c r="AB11" s="5">
        <f t="shared" si="0"/>
        <v>260</v>
      </c>
      <c r="AC11" s="5">
        <f t="shared" si="0"/>
        <v>270</v>
      </c>
      <c r="AD11" s="5">
        <f t="shared" si="0"/>
        <v>280</v>
      </c>
      <c r="AE11" s="5">
        <f t="shared" si="0"/>
        <v>290</v>
      </c>
      <c r="AF11" s="5">
        <f t="shared" si="0"/>
        <v>300</v>
      </c>
      <c r="AG11" s="5">
        <f t="shared" si="0"/>
        <v>310</v>
      </c>
      <c r="AH11" s="5">
        <f t="shared" si="0"/>
        <v>320</v>
      </c>
      <c r="AI11" s="5">
        <f t="shared" ref="AI11:BN11" si="1">AI4*$D$17</f>
        <v>330</v>
      </c>
      <c r="AJ11" s="5">
        <f t="shared" si="1"/>
        <v>340</v>
      </c>
      <c r="AK11" s="5">
        <f t="shared" si="1"/>
        <v>350</v>
      </c>
      <c r="AL11" s="5">
        <f t="shared" si="1"/>
        <v>360</v>
      </c>
      <c r="AM11" s="5">
        <f t="shared" si="1"/>
        <v>370</v>
      </c>
      <c r="AN11" s="5">
        <f t="shared" si="1"/>
        <v>380</v>
      </c>
      <c r="AO11" s="5">
        <f t="shared" si="1"/>
        <v>390</v>
      </c>
      <c r="AP11" s="5">
        <f t="shared" si="1"/>
        <v>400</v>
      </c>
      <c r="AQ11" s="5">
        <f t="shared" si="1"/>
        <v>410</v>
      </c>
      <c r="AR11" s="5">
        <f t="shared" si="1"/>
        <v>420</v>
      </c>
      <c r="AS11" s="5">
        <f t="shared" si="1"/>
        <v>430</v>
      </c>
      <c r="AT11" s="5">
        <f t="shared" si="1"/>
        <v>440</v>
      </c>
      <c r="AU11" s="5">
        <f t="shared" si="1"/>
        <v>450</v>
      </c>
      <c r="AV11" s="5">
        <f t="shared" si="1"/>
        <v>460</v>
      </c>
      <c r="AW11" s="5">
        <f t="shared" si="1"/>
        <v>470</v>
      </c>
      <c r="AX11" s="5">
        <f t="shared" si="1"/>
        <v>480</v>
      </c>
      <c r="AY11" s="5">
        <f t="shared" si="1"/>
        <v>490</v>
      </c>
      <c r="AZ11" s="5">
        <f t="shared" si="1"/>
        <v>500</v>
      </c>
      <c r="BA11" s="5">
        <f t="shared" si="1"/>
        <v>510</v>
      </c>
      <c r="BB11" s="5">
        <f t="shared" si="1"/>
        <v>520</v>
      </c>
      <c r="BC11" s="5">
        <f t="shared" si="1"/>
        <v>530</v>
      </c>
      <c r="BD11" s="5">
        <f t="shared" si="1"/>
        <v>540</v>
      </c>
      <c r="BE11" s="5">
        <f t="shared" si="1"/>
        <v>550</v>
      </c>
      <c r="BF11" s="5">
        <f t="shared" si="1"/>
        <v>560</v>
      </c>
      <c r="BG11" s="5">
        <f t="shared" si="1"/>
        <v>570</v>
      </c>
      <c r="BH11" s="5">
        <f t="shared" si="1"/>
        <v>580</v>
      </c>
      <c r="BI11" s="5">
        <f t="shared" si="1"/>
        <v>590</v>
      </c>
      <c r="BJ11" s="5">
        <f t="shared" si="1"/>
        <v>600</v>
      </c>
      <c r="BK11" s="5">
        <f t="shared" si="1"/>
        <v>610</v>
      </c>
      <c r="BL11" s="5">
        <f t="shared" si="1"/>
        <v>620</v>
      </c>
      <c r="BM11" s="5">
        <f t="shared" si="1"/>
        <v>630</v>
      </c>
      <c r="BN11" s="5">
        <f t="shared" si="1"/>
        <v>640</v>
      </c>
      <c r="BO11" s="5">
        <f t="shared" ref="BO11:CX11" si="2">BO4*$D$17</f>
        <v>650</v>
      </c>
      <c r="BP11" s="5">
        <f t="shared" si="2"/>
        <v>660</v>
      </c>
      <c r="BQ11" s="5">
        <f t="shared" si="2"/>
        <v>670</v>
      </c>
      <c r="BR11" s="5">
        <f t="shared" si="2"/>
        <v>680</v>
      </c>
      <c r="BS11" s="5">
        <f t="shared" si="2"/>
        <v>690</v>
      </c>
      <c r="BT11" s="5">
        <f t="shared" si="2"/>
        <v>700</v>
      </c>
      <c r="BU11" s="5">
        <f t="shared" si="2"/>
        <v>710</v>
      </c>
      <c r="BV11" s="5">
        <f t="shared" si="2"/>
        <v>720</v>
      </c>
      <c r="BW11" s="5">
        <f t="shared" si="2"/>
        <v>730</v>
      </c>
      <c r="BX11" s="5">
        <f t="shared" si="2"/>
        <v>740</v>
      </c>
      <c r="BY11" s="5">
        <f t="shared" si="2"/>
        <v>750</v>
      </c>
      <c r="BZ11" s="5">
        <f t="shared" si="2"/>
        <v>760</v>
      </c>
      <c r="CA11" s="5">
        <f t="shared" si="2"/>
        <v>770</v>
      </c>
      <c r="CB11" s="5">
        <f t="shared" si="2"/>
        <v>780</v>
      </c>
      <c r="CC11" s="5">
        <f t="shared" si="2"/>
        <v>790</v>
      </c>
      <c r="CD11" s="5">
        <f t="shared" si="2"/>
        <v>800</v>
      </c>
      <c r="CE11" s="5">
        <f t="shared" si="2"/>
        <v>810</v>
      </c>
      <c r="CF11" s="5">
        <f t="shared" si="2"/>
        <v>820</v>
      </c>
      <c r="CG11" s="5">
        <f t="shared" si="2"/>
        <v>830</v>
      </c>
      <c r="CH11" s="5">
        <f t="shared" si="2"/>
        <v>840</v>
      </c>
      <c r="CI11" s="5">
        <f t="shared" si="2"/>
        <v>850</v>
      </c>
      <c r="CJ11" s="5">
        <f t="shared" si="2"/>
        <v>860</v>
      </c>
      <c r="CK11" s="5">
        <f t="shared" si="2"/>
        <v>870</v>
      </c>
      <c r="CL11" s="5">
        <f t="shared" si="2"/>
        <v>880</v>
      </c>
      <c r="CM11" s="5">
        <f t="shared" si="2"/>
        <v>890</v>
      </c>
      <c r="CN11" s="5">
        <f t="shared" si="2"/>
        <v>900</v>
      </c>
      <c r="CO11" s="5">
        <f t="shared" si="2"/>
        <v>910</v>
      </c>
      <c r="CP11" s="5">
        <f t="shared" si="2"/>
        <v>920</v>
      </c>
      <c r="CQ11" s="5">
        <f t="shared" si="2"/>
        <v>930</v>
      </c>
      <c r="CR11" s="5">
        <f t="shared" si="2"/>
        <v>940</v>
      </c>
      <c r="CS11" s="5">
        <f t="shared" si="2"/>
        <v>950</v>
      </c>
      <c r="CT11" s="5">
        <f t="shared" si="2"/>
        <v>960</v>
      </c>
      <c r="CU11" s="5">
        <f t="shared" si="2"/>
        <v>970</v>
      </c>
      <c r="CV11" s="5">
        <f t="shared" si="2"/>
        <v>980</v>
      </c>
      <c r="CW11" s="5">
        <f t="shared" si="2"/>
        <v>990</v>
      </c>
      <c r="CX11" s="16">
        <f t="shared" si="2"/>
        <v>1000</v>
      </c>
      <c r="CY11" s="46">
        <f>SUM(C11:CX11)</f>
        <v>50500</v>
      </c>
    </row>
    <row r="12" spans="2:103">
      <c r="B12" s="4" t="s">
        <v>53</v>
      </c>
      <c r="C12" s="5">
        <f t="shared" ref="C12:AH12" si="3">C5*$D$18</f>
        <v>40</v>
      </c>
      <c r="D12" s="5">
        <f t="shared" si="3"/>
        <v>60</v>
      </c>
      <c r="E12" s="5">
        <f t="shared" si="3"/>
        <v>100</v>
      </c>
      <c r="F12" s="5">
        <f t="shared" si="3"/>
        <v>120</v>
      </c>
      <c r="G12" s="5">
        <f t="shared" si="3"/>
        <v>160</v>
      </c>
      <c r="H12" s="5">
        <f t="shared" si="3"/>
        <v>180</v>
      </c>
      <c r="I12" s="5">
        <f t="shared" si="3"/>
        <v>220</v>
      </c>
      <c r="J12" s="5">
        <f t="shared" si="3"/>
        <v>240</v>
      </c>
      <c r="K12" s="5">
        <f t="shared" si="3"/>
        <v>280</v>
      </c>
      <c r="L12" s="5">
        <f t="shared" si="3"/>
        <v>300</v>
      </c>
      <c r="M12" s="5">
        <f t="shared" si="3"/>
        <v>340</v>
      </c>
      <c r="N12" s="5">
        <f t="shared" si="3"/>
        <v>360</v>
      </c>
      <c r="O12" s="5">
        <f t="shared" si="3"/>
        <v>400</v>
      </c>
      <c r="P12" s="5">
        <f t="shared" si="3"/>
        <v>420</v>
      </c>
      <c r="Q12" s="5">
        <f t="shared" si="3"/>
        <v>460</v>
      </c>
      <c r="R12" s="5">
        <f t="shared" si="3"/>
        <v>480</v>
      </c>
      <c r="S12" s="5">
        <f t="shared" si="3"/>
        <v>520</v>
      </c>
      <c r="T12" s="5">
        <f t="shared" si="3"/>
        <v>540</v>
      </c>
      <c r="U12" s="5">
        <f t="shared" si="3"/>
        <v>580</v>
      </c>
      <c r="V12" s="5">
        <f t="shared" si="3"/>
        <v>600</v>
      </c>
      <c r="W12" s="5">
        <f t="shared" si="3"/>
        <v>640</v>
      </c>
      <c r="X12" s="5">
        <f t="shared" si="3"/>
        <v>660</v>
      </c>
      <c r="Y12" s="5">
        <f t="shared" si="3"/>
        <v>700</v>
      </c>
      <c r="Z12" s="5">
        <f t="shared" si="3"/>
        <v>720</v>
      </c>
      <c r="AA12" s="5">
        <f t="shared" si="3"/>
        <v>760</v>
      </c>
      <c r="AB12" s="5">
        <f t="shared" si="3"/>
        <v>780</v>
      </c>
      <c r="AC12" s="5">
        <f t="shared" si="3"/>
        <v>820</v>
      </c>
      <c r="AD12" s="5">
        <f t="shared" si="3"/>
        <v>840</v>
      </c>
      <c r="AE12" s="5">
        <f t="shared" si="3"/>
        <v>880</v>
      </c>
      <c r="AF12" s="5">
        <f t="shared" si="3"/>
        <v>900</v>
      </c>
      <c r="AG12" s="5">
        <f t="shared" si="3"/>
        <v>940</v>
      </c>
      <c r="AH12" s="5">
        <f t="shared" si="3"/>
        <v>960</v>
      </c>
      <c r="AI12" s="5">
        <f t="shared" ref="AI12:BN12" si="4">AI5*$D$18</f>
        <v>1000</v>
      </c>
      <c r="AJ12" s="5">
        <f t="shared" si="4"/>
        <v>1020</v>
      </c>
      <c r="AK12" s="5">
        <f t="shared" si="4"/>
        <v>1060</v>
      </c>
      <c r="AL12" s="5">
        <f t="shared" si="4"/>
        <v>1080</v>
      </c>
      <c r="AM12" s="5">
        <f t="shared" si="4"/>
        <v>1120</v>
      </c>
      <c r="AN12" s="5">
        <f t="shared" si="4"/>
        <v>1140</v>
      </c>
      <c r="AO12" s="5">
        <f t="shared" si="4"/>
        <v>1180</v>
      </c>
      <c r="AP12" s="5">
        <f t="shared" si="4"/>
        <v>1200</v>
      </c>
      <c r="AQ12" s="5">
        <f t="shared" si="4"/>
        <v>1240</v>
      </c>
      <c r="AR12" s="5">
        <f t="shared" si="4"/>
        <v>1260</v>
      </c>
      <c r="AS12" s="5">
        <f t="shared" si="4"/>
        <v>1300</v>
      </c>
      <c r="AT12" s="5">
        <f t="shared" si="4"/>
        <v>1320</v>
      </c>
      <c r="AU12" s="5">
        <f t="shared" si="4"/>
        <v>1360</v>
      </c>
      <c r="AV12" s="5">
        <f t="shared" si="4"/>
        <v>1380</v>
      </c>
      <c r="AW12" s="5">
        <f t="shared" si="4"/>
        <v>1420</v>
      </c>
      <c r="AX12" s="5">
        <f t="shared" si="4"/>
        <v>1440</v>
      </c>
      <c r="AY12" s="5">
        <f t="shared" si="4"/>
        <v>1480</v>
      </c>
      <c r="AZ12" s="5">
        <f t="shared" si="4"/>
        <v>1500</v>
      </c>
      <c r="BA12" s="5">
        <f t="shared" si="4"/>
        <v>1540</v>
      </c>
      <c r="BB12" s="5">
        <f t="shared" si="4"/>
        <v>1560</v>
      </c>
      <c r="BC12" s="5">
        <f t="shared" si="4"/>
        <v>1600</v>
      </c>
      <c r="BD12" s="5">
        <f t="shared" si="4"/>
        <v>1620</v>
      </c>
      <c r="BE12" s="5">
        <f t="shared" si="4"/>
        <v>1660</v>
      </c>
      <c r="BF12" s="5">
        <f t="shared" si="4"/>
        <v>1680</v>
      </c>
      <c r="BG12" s="5">
        <f t="shared" si="4"/>
        <v>1720</v>
      </c>
      <c r="BH12" s="5">
        <f t="shared" si="4"/>
        <v>1740</v>
      </c>
      <c r="BI12" s="5">
        <f t="shared" si="4"/>
        <v>1780</v>
      </c>
      <c r="BJ12" s="5">
        <f t="shared" si="4"/>
        <v>1800</v>
      </c>
      <c r="BK12" s="5">
        <f t="shared" si="4"/>
        <v>1840</v>
      </c>
      <c r="BL12" s="5">
        <f t="shared" si="4"/>
        <v>1860</v>
      </c>
      <c r="BM12" s="5">
        <f t="shared" si="4"/>
        <v>1900</v>
      </c>
      <c r="BN12" s="5">
        <f t="shared" si="4"/>
        <v>1920</v>
      </c>
      <c r="BO12" s="5">
        <f t="shared" ref="BO12:CX12" si="5">BO5*$D$18</f>
        <v>1960</v>
      </c>
      <c r="BP12" s="5">
        <f t="shared" si="5"/>
        <v>1980</v>
      </c>
      <c r="BQ12" s="5">
        <f t="shared" si="5"/>
        <v>2020</v>
      </c>
      <c r="BR12" s="5">
        <f t="shared" si="5"/>
        <v>2040</v>
      </c>
      <c r="BS12" s="5">
        <f t="shared" si="5"/>
        <v>2080</v>
      </c>
      <c r="BT12" s="5">
        <f t="shared" si="5"/>
        <v>2100</v>
      </c>
      <c r="BU12" s="5">
        <f t="shared" si="5"/>
        <v>2140</v>
      </c>
      <c r="BV12" s="5">
        <f t="shared" si="5"/>
        <v>2160</v>
      </c>
      <c r="BW12" s="5">
        <f t="shared" si="5"/>
        <v>2200</v>
      </c>
      <c r="BX12" s="5">
        <f t="shared" si="5"/>
        <v>2220</v>
      </c>
      <c r="BY12" s="5">
        <f t="shared" si="5"/>
        <v>2260</v>
      </c>
      <c r="BZ12" s="5">
        <f t="shared" si="5"/>
        <v>2280</v>
      </c>
      <c r="CA12" s="5">
        <f t="shared" si="5"/>
        <v>2320</v>
      </c>
      <c r="CB12" s="5">
        <f t="shared" si="5"/>
        <v>2340</v>
      </c>
      <c r="CC12" s="5">
        <f t="shared" si="5"/>
        <v>2380</v>
      </c>
      <c r="CD12" s="5">
        <f t="shared" si="5"/>
        <v>2400</v>
      </c>
      <c r="CE12" s="5">
        <f t="shared" si="5"/>
        <v>2440</v>
      </c>
      <c r="CF12" s="5">
        <f t="shared" si="5"/>
        <v>2460</v>
      </c>
      <c r="CG12" s="5">
        <f t="shared" si="5"/>
        <v>2500</v>
      </c>
      <c r="CH12" s="5">
        <f t="shared" si="5"/>
        <v>2520</v>
      </c>
      <c r="CI12" s="5">
        <f t="shared" si="5"/>
        <v>2560</v>
      </c>
      <c r="CJ12" s="5">
        <f t="shared" si="5"/>
        <v>2580</v>
      </c>
      <c r="CK12" s="5">
        <f t="shared" si="5"/>
        <v>2620</v>
      </c>
      <c r="CL12" s="5">
        <f t="shared" si="5"/>
        <v>2640</v>
      </c>
      <c r="CM12" s="5">
        <f t="shared" si="5"/>
        <v>2680</v>
      </c>
      <c r="CN12" s="5">
        <f t="shared" si="5"/>
        <v>2700</v>
      </c>
      <c r="CO12" s="5">
        <f t="shared" si="5"/>
        <v>2740</v>
      </c>
      <c r="CP12" s="5">
        <f t="shared" si="5"/>
        <v>2760</v>
      </c>
      <c r="CQ12" s="5">
        <f t="shared" si="5"/>
        <v>2800</v>
      </c>
      <c r="CR12" s="5">
        <f t="shared" si="5"/>
        <v>2820</v>
      </c>
      <c r="CS12" s="5">
        <f t="shared" si="5"/>
        <v>2860</v>
      </c>
      <c r="CT12" s="5">
        <f t="shared" si="5"/>
        <v>2880</v>
      </c>
      <c r="CU12" s="5">
        <f t="shared" si="5"/>
        <v>2920</v>
      </c>
      <c r="CV12" s="5">
        <f t="shared" si="5"/>
        <v>2940</v>
      </c>
      <c r="CW12" s="5">
        <f t="shared" si="5"/>
        <v>2980</v>
      </c>
      <c r="CX12" s="16">
        <f t="shared" si="5"/>
        <v>3000</v>
      </c>
    </row>
    <row r="13" spans="2:103">
      <c r="B13" s="4" t="s">
        <v>54</v>
      </c>
      <c r="C13" s="5">
        <f t="shared" ref="C13:AH13" si="6">C6*$D$19</f>
        <v>200</v>
      </c>
      <c r="D13" s="5">
        <f t="shared" si="6"/>
        <v>300</v>
      </c>
      <c r="E13" s="5">
        <f t="shared" si="6"/>
        <v>400</v>
      </c>
      <c r="F13" s="5">
        <f t="shared" si="6"/>
        <v>500</v>
      </c>
      <c r="G13" s="5">
        <f t="shared" si="6"/>
        <v>600</v>
      </c>
      <c r="H13" s="5">
        <f t="shared" si="6"/>
        <v>700</v>
      </c>
      <c r="I13" s="5">
        <f t="shared" si="6"/>
        <v>800</v>
      </c>
      <c r="J13" s="5">
        <f t="shared" si="6"/>
        <v>900</v>
      </c>
      <c r="K13" s="5">
        <f t="shared" si="6"/>
        <v>1000</v>
      </c>
      <c r="L13" s="5">
        <f t="shared" si="6"/>
        <v>1100</v>
      </c>
      <c r="M13" s="5">
        <f t="shared" si="6"/>
        <v>1200</v>
      </c>
      <c r="N13" s="5">
        <f t="shared" si="6"/>
        <v>1300</v>
      </c>
      <c r="O13" s="5">
        <f t="shared" si="6"/>
        <v>1400</v>
      </c>
      <c r="P13" s="5">
        <f t="shared" si="6"/>
        <v>1500</v>
      </c>
      <c r="Q13" s="5">
        <f t="shared" si="6"/>
        <v>1600</v>
      </c>
      <c r="R13" s="5">
        <f t="shared" si="6"/>
        <v>1700</v>
      </c>
      <c r="S13" s="5">
        <f t="shared" si="6"/>
        <v>1800</v>
      </c>
      <c r="T13" s="5">
        <f t="shared" si="6"/>
        <v>1900</v>
      </c>
      <c r="U13" s="5">
        <f t="shared" si="6"/>
        <v>2000</v>
      </c>
      <c r="V13" s="5">
        <f t="shared" si="6"/>
        <v>2100</v>
      </c>
      <c r="W13" s="5">
        <f t="shared" si="6"/>
        <v>2200</v>
      </c>
      <c r="X13" s="5">
        <f t="shared" si="6"/>
        <v>2300</v>
      </c>
      <c r="Y13" s="5">
        <f t="shared" si="6"/>
        <v>2400</v>
      </c>
      <c r="Z13" s="5">
        <f t="shared" si="6"/>
        <v>2500</v>
      </c>
      <c r="AA13" s="5">
        <f t="shared" si="6"/>
        <v>2600</v>
      </c>
      <c r="AB13" s="5">
        <f t="shared" si="6"/>
        <v>2700</v>
      </c>
      <c r="AC13" s="5">
        <f t="shared" si="6"/>
        <v>2800</v>
      </c>
      <c r="AD13" s="5">
        <f t="shared" si="6"/>
        <v>2900</v>
      </c>
      <c r="AE13" s="5">
        <f t="shared" si="6"/>
        <v>3000</v>
      </c>
      <c r="AF13" s="5">
        <f t="shared" si="6"/>
        <v>3100</v>
      </c>
      <c r="AG13" s="5">
        <f t="shared" si="6"/>
        <v>3200</v>
      </c>
      <c r="AH13" s="5">
        <f t="shared" si="6"/>
        <v>3300</v>
      </c>
      <c r="AI13" s="5">
        <f t="shared" ref="AI13:BN13" si="7">AI6*$D$19</f>
        <v>3400</v>
      </c>
      <c r="AJ13" s="5">
        <f t="shared" si="7"/>
        <v>3500</v>
      </c>
      <c r="AK13" s="5">
        <f t="shared" si="7"/>
        <v>3600</v>
      </c>
      <c r="AL13" s="5">
        <f t="shared" si="7"/>
        <v>3700</v>
      </c>
      <c r="AM13" s="5">
        <f t="shared" si="7"/>
        <v>3800</v>
      </c>
      <c r="AN13" s="5">
        <f t="shared" si="7"/>
        <v>3900</v>
      </c>
      <c r="AO13" s="5">
        <f t="shared" si="7"/>
        <v>4000</v>
      </c>
      <c r="AP13" s="5">
        <f t="shared" si="7"/>
        <v>4100</v>
      </c>
      <c r="AQ13" s="5">
        <f t="shared" si="7"/>
        <v>4200</v>
      </c>
      <c r="AR13" s="5">
        <f t="shared" si="7"/>
        <v>4300</v>
      </c>
      <c r="AS13" s="5">
        <f t="shared" si="7"/>
        <v>4400</v>
      </c>
      <c r="AT13" s="5">
        <f t="shared" si="7"/>
        <v>4500</v>
      </c>
      <c r="AU13" s="5">
        <f t="shared" si="7"/>
        <v>4600</v>
      </c>
      <c r="AV13" s="5">
        <f t="shared" si="7"/>
        <v>4700</v>
      </c>
      <c r="AW13" s="5">
        <f t="shared" si="7"/>
        <v>4800</v>
      </c>
      <c r="AX13" s="5">
        <f t="shared" si="7"/>
        <v>4900</v>
      </c>
      <c r="AY13" s="5">
        <f t="shared" si="7"/>
        <v>5000</v>
      </c>
      <c r="AZ13" s="5">
        <f t="shared" si="7"/>
        <v>5100</v>
      </c>
      <c r="BA13" s="5">
        <f t="shared" si="7"/>
        <v>5200</v>
      </c>
      <c r="BB13" s="5">
        <f t="shared" si="7"/>
        <v>5300</v>
      </c>
      <c r="BC13" s="5">
        <f t="shared" si="7"/>
        <v>5400</v>
      </c>
      <c r="BD13" s="5">
        <f t="shared" si="7"/>
        <v>5500</v>
      </c>
      <c r="BE13" s="5">
        <f t="shared" si="7"/>
        <v>5600</v>
      </c>
      <c r="BF13" s="5">
        <f t="shared" si="7"/>
        <v>5700</v>
      </c>
      <c r="BG13" s="5">
        <f t="shared" si="7"/>
        <v>5800</v>
      </c>
      <c r="BH13" s="5">
        <f t="shared" si="7"/>
        <v>5900</v>
      </c>
      <c r="BI13" s="5">
        <f t="shared" si="7"/>
        <v>6000</v>
      </c>
      <c r="BJ13" s="5">
        <f t="shared" si="7"/>
        <v>6100</v>
      </c>
      <c r="BK13" s="5">
        <f t="shared" si="7"/>
        <v>6200</v>
      </c>
      <c r="BL13" s="5">
        <f t="shared" si="7"/>
        <v>6300</v>
      </c>
      <c r="BM13" s="5">
        <f t="shared" si="7"/>
        <v>6400</v>
      </c>
      <c r="BN13" s="5">
        <f t="shared" si="7"/>
        <v>6500</v>
      </c>
      <c r="BO13" s="5">
        <f t="shared" ref="BO13:CX13" si="8">BO6*$D$19</f>
        <v>6600</v>
      </c>
      <c r="BP13" s="5">
        <f t="shared" si="8"/>
        <v>6700</v>
      </c>
      <c r="BQ13" s="5">
        <f t="shared" si="8"/>
        <v>6800</v>
      </c>
      <c r="BR13" s="5">
        <f t="shared" si="8"/>
        <v>6900</v>
      </c>
      <c r="BS13" s="5">
        <f t="shared" si="8"/>
        <v>7000</v>
      </c>
      <c r="BT13" s="5">
        <f t="shared" si="8"/>
        <v>7100</v>
      </c>
      <c r="BU13" s="5">
        <f t="shared" si="8"/>
        <v>7200</v>
      </c>
      <c r="BV13" s="5">
        <f t="shared" si="8"/>
        <v>7300</v>
      </c>
      <c r="BW13" s="5">
        <f t="shared" si="8"/>
        <v>7400</v>
      </c>
      <c r="BX13" s="5">
        <f t="shared" si="8"/>
        <v>7500</v>
      </c>
      <c r="BY13" s="5">
        <f t="shared" si="8"/>
        <v>7600</v>
      </c>
      <c r="BZ13" s="5">
        <f t="shared" si="8"/>
        <v>7700</v>
      </c>
      <c r="CA13" s="5">
        <f t="shared" si="8"/>
        <v>7800</v>
      </c>
      <c r="CB13" s="5">
        <f t="shared" si="8"/>
        <v>7900</v>
      </c>
      <c r="CC13" s="5">
        <f t="shared" si="8"/>
        <v>8000</v>
      </c>
      <c r="CD13" s="5">
        <f t="shared" si="8"/>
        <v>8100</v>
      </c>
      <c r="CE13" s="5">
        <f t="shared" si="8"/>
        <v>8200</v>
      </c>
      <c r="CF13" s="5">
        <f t="shared" si="8"/>
        <v>8300</v>
      </c>
      <c r="CG13" s="5">
        <f t="shared" si="8"/>
        <v>8400</v>
      </c>
      <c r="CH13" s="5">
        <f t="shared" si="8"/>
        <v>8500</v>
      </c>
      <c r="CI13" s="5">
        <f t="shared" si="8"/>
        <v>8600</v>
      </c>
      <c r="CJ13" s="5">
        <f t="shared" si="8"/>
        <v>8700</v>
      </c>
      <c r="CK13" s="5">
        <f t="shared" si="8"/>
        <v>8800</v>
      </c>
      <c r="CL13" s="5">
        <f t="shared" si="8"/>
        <v>8900</v>
      </c>
      <c r="CM13" s="5">
        <f t="shared" si="8"/>
        <v>9000</v>
      </c>
      <c r="CN13" s="5">
        <f t="shared" si="8"/>
        <v>9100</v>
      </c>
      <c r="CO13" s="5">
        <f t="shared" si="8"/>
        <v>9200</v>
      </c>
      <c r="CP13" s="5">
        <f t="shared" si="8"/>
        <v>9300</v>
      </c>
      <c r="CQ13" s="5">
        <f t="shared" si="8"/>
        <v>9400</v>
      </c>
      <c r="CR13" s="5">
        <f t="shared" si="8"/>
        <v>9500</v>
      </c>
      <c r="CS13" s="5">
        <f t="shared" si="8"/>
        <v>9600</v>
      </c>
      <c r="CT13" s="5">
        <f t="shared" si="8"/>
        <v>9700</v>
      </c>
      <c r="CU13" s="5">
        <f t="shared" si="8"/>
        <v>9800</v>
      </c>
      <c r="CV13" s="5">
        <f t="shared" si="8"/>
        <v>9900</v>
      </c>
      <c r="CW13" s="5">
        <f t="shared" si="8"/>
        <v>10000</v>
      </c>
      <c r="CX13" s="16">
        <f t="shared" si="8"/>
        <v>10100</v>
      </c>
    </row>
    <row r="14" spans="2:103">
      <c r="B14" s="4" t="s">
        <v>55</v>
      </c>
      <c r="C14" s="5">
        <f t="shared" ref="C14:AH14" si="9">C7*$D$20</f>
        <v>600</v>
      </c>
      <c r="D14" s="5">
        <f t="shared" si="9"/>
        <v>600</v>
      </c>
      <c r="E14" s="5">
        <f t="shared" si="9"/>
        <v>900</v>
      </c>
      <c r="F14" s="5">
        <f t="shared" si="9"/>
        <v>900</v>
      </c>
      <c r="G14" s="5">
        <f t="shared" si="9"/>
        <v>1200</v>
      </c>
      <c r="H14" s="5">
        <f t="shared" si="9"/>
        <v>1200</v>
      </c>
      <c r="I14" s="5">
        <f t="shared" si="9"/>
        <v>1500</v>
      </c>
      <c r="J14" s="5">
        <f t="shared" si="9"/>
        <v>1500</v>
      </c>
      <c r="K14" s="5">
        <f t="shared" si="9"/>
        <v>1800</v>
      </c>
      <c r="L14" s="5">
        <f t="shared" si="9"/>
        <v>1800</v>
      </c>
      <c r="M14" s="5">
        <f t="shared" si="9"/>
        <v>2100</v>
      </c>
      <c r="N14" s="5">
        <f t="shared" si="9"/>
        <v>2100</v>
      </c>
      <c r="O14" s="5">
        <f t="shared" si="9"/>
        <v>2400</v>
      </c>
      <c r="P14" s="5">
        <f t="shared" si="9"/>
        <v>2400</v>
      </c>
      <c r="Q14" s="5">
        <f t="shared" si="9"/>
        <v>2700</v>
      </c>
      <c r="R14" s="5">
        <f t="shared" si="9"/>
        <v>2700</v>
      </c>
      <c r="S14" s="5">
        <f t="shared" si="9"/>
        <v>3000</v>
      </c>
      <c r="T14" s="5">
        <f t="shared" si="9"/>
        <v>3000</v>
      </c>
      <c r="U14" s="5">
        <f t="shared" si="9"/>
        <v>3300</v>
      </c>
      <c r="V14" s="5">
        <f t="shared" si="9"/>
        <v>3300</v>
      </c>
      <c r="W14" s="5">
        <f t="shared" si="9"/>
        <v>3600</v>
      </c>
      <c r="X14" s="5">
        <f t="shared" si="9"/>
        <v>3600</v>
      </c>
      <c r="Y14" s="5">
        <f t="shared" si="9"/>
        <v>3900</v>
      </c>
      <c r="Z14" s="5">
        <f t="shared" si="9"/>
        <v>3900</v>
      </c>
      <c r="AA14" s="5">
        <f t="shared" si="9"/>
        <v>4200</v>
      </c>
      <c r="AB14" s="5">
        <f t="shared" si="9"/>
        <v>4200</v>
      </c>
      <c r="AC14" s="5">
        <f t="shared" si="9"/>
        <v>4500</v>
      </c>
      <c r="AD14" s="5">
        <f t="shared" si="9"/>
        <v>4500</v>
      </c>
      <c r="AE14" s="5">
        <f t="shared" si="9"/>
        <v>4800</v>
      </c>
      <c r="AF14" s="5">
        <f t="shared" si="9"/>
        <v>4800</v>
      </c>
      <c r="AG14" s="5">
        <f t="shared" si="9"/>
        <v>5100</v>
      </c>
      <c r="AH14" s="5">
        <f t="shared" si="9"/>
        <v>5100</v>
      </c>
      <c r="AI14" s="5">
        <f t="shared" ref="AI14:BN14" si="10">AI7*$D$20</f>
        <v>5400</v>
      </c>
      <c r="AJ14" s="5">
        <f t="shared" si="10"/>
        <v>5400</v>
      </c>
      <c r="AK14" s="5">
        <f t="shared" si="10"/>
        <v>5700</v>
      </c>
      <c r="AL14" s="5">
        <f t="shared" si="10"/>
        <v>5700</v>
      </c>
      <c r="AM14" s="5">
        <f t="shared" si="10"/>
        <v>6000</v>
      </c>
      <c r="AN14" s="5">
        <f t="shared" si="10"/>
        <v>6000</v>
      </c>
      <c r="AO14" s="5">
        <f t="shared" si="10"/>
        <v>6300</v>
      </c>
      <c r="AP14" s="5">
        <f t="shared" si="10"/>
        <v>6300</v>
      </c>
      <c r="AQ14" s="5">
        <f t="shared" si="10"/>
        <v>6600</v>
      </c>
      <c r="AR14" s="5">
        <f t="shared" si="10"/>
        <v>6600</v>
      </c>
      <c r="AS14" s="5">
        <f t="shared" si="10"/>
        <v>6900</v>
      </c>
      <c r="AT14" s="5">
        <f t="shared" si="10"/>
        <v>6900</v>
      </c>
      <c r="AU14" s="5">
        <f t="shared" si="10"/>
        <v>7200</v>
      </c>
      <c r="AV14" s="5">
        <f t="shared" si="10"/>
        <v>7200</v>
      </c>
      <c r="AW14" s="5">
        <f t="shared" si="10"/>
        <v>7500</v>
      </c>
      <c r="AX14" s="5">
        <f t="shared" si="10"/>
        <v>7500</v>
      </c>
      <c r="AY14" s="5">
        <f t="shared" si="10"/>
        <v>7800</v>
      </c>
      <c r="AZ14" s="5">
        <f t="shared" si="10"/>
        <v>7800</v>
      </c>
      <c r="BA14" s="5">
        <f t="shared" si="10"/>
        <v>8100</v>
      </c>
      <c r="BB14" s="5">
        <f t="shared" si="10"/>
        <v>8100</v>
      </c>
      <c r="BC14" s="5">
        <f t="shared" si="10"/>
        <v>8400</v>
      </c>
      <c r="BD14" s="5">
        <f t="shared" si="10"/>
        <v>8400</v>
      </c>
      <c r="BE14" s="5">
        <f t="shared" si="10"/>
        <v>8700</v>
      </c>
      <c r="BF14" s="5">
        <f t="shared" si="10"/>
        <v>8700</v>
      </c>
      <c r="BG14" s="5">
        <f t="shared" si="10"/>
        <v>9000</v>
      </c>
      <c r="BH14" s="5">
        <f t="shared" si="10"/>
        <v>9000</v>
      </c>
      <c r="BI14" s="5">
        <f t="shared" si="10"/>
        <v>9300</v>
      </c>
      <c r="BJ14" s="5">
        <f t="shared" si="10"/>
        <v>9300</v>
      </c>
      <c r="BK14" s="5">
        <f t="shared" si="10"/>
        <v>9600</v>
      </c>
      <c r="BL14" s="5">
        <f t="shared" si="10"/>
        <v>9600</v>
      </c>
      <c r="BM14" s="5">
        <f t="shared" si="10"/>
        <v>9900</v>
      </c>
      <c r="BN14" s="5">
        <f t="shared" si="10"/>
        <v>9900</v>
      </c>
      <c r="BO14" s="5">
        <f t="shared" ref="BO14:CX14" si="11">BO7*$D$20</f>
        <v>10200</v>
      </c>
      <c r="BP14" s="5">
        <f t="shared" si="11"/>
        <v>10200</v>
      </c>
      <c r="BQ14" s="5">
        <f t="shared" si="11"/>
        <v>10500</v>
      </c>
      <c r="BR14" s="5">
        <f t="shared" si="11"/>
        <v>10500</v>
      </c>
      <c r="BS14" s="5">
        <f t="shared" si="11"/>
        <v>10800</v>
      </c>
      <c r="BT14" s="5">
        <f t="shared" si="11"/>
        <v>10800</v>
      </c>
      <c r="BU14" s="5">
        <f t="shared" si="11"/>
        <v>11100</v>
      </c>
      <c r="BV14" s="5">
        <f t="shared" si="11"/>
        <v>11100</v>
      </c>
      <c r="BW14" s="5">
        <f t="shared" si="11"/>
        <v>11400</v>
      </c>
      <c r="BX14" s="5">
        <f t="shared" si="11"/>
        <v>11400</v>
      </c>
      <c r="BY14" s="5">
        <f t="shared" si="11"/>
        <v>11700</v>
      </c>
      <c r="BZ14" s="5">
        <f t="shared" si="11"/>
        <v>11700</v>
      </c>
      <c r="CA14" s="5">
        <f t="shared" si="11"/>
        <v>12000</v>
      </c>
      <c r="CB14" s="5">
        <f t="shared" si="11"/>
        <v>12000</v>
      </c>
      <c r="CC14" s="5">
        <f t="shared" si="11"/>
        <v>12300</v>
      </c>
      <c r="CD14" s="5">
        <f t="shared" si="11"/>
        <v>12300</v>
      </c>
      <c r="CE14" s="5">
        <f t="shared" si="11"/>
        <v>12600</v>
      </c>
      <c r="CF14" s="5">
        <f t="shared" si="11"/>
        <v>12600</v>
      </c>
      <c r="CG14" s="5">
        <f t="shared" si="11"/>
        <v>12900</v>
      </c>
      <c r="CH14" s="5">
        <f t="shared" si="11"/>
        <v>12900</v>
      </c>
      <c r="CI14" s="5">
        <f t="shared" si="11"/>
        <v>13200</v>
      </c>
      <c r="CJ14" s="5">
        <f t="shared" si="11"/>
        <v>13200</v>
      </c>
      <c r="CK14" s="5">
        <f t="shared" si="11"/>
        <v>13500</v>
      </c>
      <c r="CL14" s="5">
        <f t="shared" si="11"/>
        <v>13500</v>
      </c>
      <c r="CM14" s="5">
        <f t="shared" si="11"/>
        <v>13800</v>
      </c>
      <c r="CN14" s="5">
        <f t="shared" si="11"/>
        <v>13800</v>
      </c>
      <c r="CO14" s="5">
        <f t="shared" si="11"/>
        <v>14100</v>
      </c>
      <c r="CP14" s="5">
        <f t="shared" si="11"/>
        <v>14100</v>
      </c>
      <c r="CQ14" s="5">
        <f t="shared" si="11"/>
        <v>14400</v>
      </c>
      <c r="CR14" s="5">
        <f t="shared" si="11"/>
        <v>14400</v>
      </c>
      <c r="CS14" s="5">
        <f t="shared" si="11"/>
        <v>14700</v>
      </c>
      <c r="CT14" s="5">
        <f t="shared" si="11"/>
        <v>14700</v>
      </c>
      <c r="CU14" s="5">
        <f t="shared" si="11"/>
        <v>15000</v>
      </c>
      <c r="CV14" s="5">
        <f t="shared" si="11"/>
        <v>15000</v>
      </c>
      <c r="CW14" s="5">
        <f t="shared" si="11"/>
        <v>15300</v>
      </c>
      <c r="CX14" s="16">
        <f t="shared" si="11"/>
        <v>15300</v>
      </c>
    </row>
    <row r="15" spans="2:103" ht="18" thickBot="1">
      <c r="B15" s="10" t="s">
        <v>145</v>
      </c>
      <c r="C15" s="9">
        <v>1000</v>
      </c>
      <c r="D15" s="9">
        <v>1050</v>
      </c>
      <c r="E15" s="9">
        <v>1100</v>
      </c>
      <c r="F15" s="9">
        <v>1150</v>
      </c>
      <c r="G15" s="9">
        <v>1200</v>
      </c>
      <c r="H15" s="9">
        <v>1250</v>
      </c>
      <c r="I15" s="9">
        <v>1300</v>
      </c>
      <c r="J15" s="9">
        <v>1350</v>
      </c>
      <c r="K15" s="9">
        <v>1400</v>
      </c>
      <c r="L15" s="9">
        <v>1450</v>
      </c>
      <c r="M15" s="9">
        <v>1550</v>
      </c>
      <c r="N15" s="9">
        <v>1650</v>
      </c>
      <c r="O15" s="9">
        <v>1750</v>
      </c>
      <c r="P15" s="9">
        <v>1850</v>
      </c>
      <c r="Q15" s="9">
        <v>1950</v>
      </c>
      <c r="R15" s="9">
        <v>2050</v>
      </c>
      <c r="S15" s="9">
        <v>2150</v>
      </c>
      <c r="T15" s="9">
        <v>2250</v>
      </c>
      <c r="U15" s="9">
        <v>2350</v>
      </c>
      <c r="V15" s="9">
        <v>2450</v>
      </c>
      <c r="W15" s="9">
        <v>2600</v>
      </c>
      <c r="X15" s="9">
        <v>2750</v>
      </c>
      <c r="Y15" s="9">
        <v>2900</v>
      </c>
      <c r="Z15" s="9">
        <v>3050</v>
      </c>
      <c r="AA15" s="9">
        <v>3200</v>
      </c>
      <c r="AB15" s="9">
        <v>3350</v>
      </c>
      <c r="AC15" s="9">
        <v>3500</v>
      </c>
      <c r="AD15" s="9">
        <v>3650</v>
      </c>
      <c r="AE15" s="9">
        <v>3800</v>
      </c>
      <c r="AF15" s="9">
        <v>3950</v>
      </c>
      <c r="AG15" s="9">
        <v>4150</v>
      </c>
      <c r="AH15" s="9">
        <v>4350</v>
      </c>
      <c r="AI15" s="9">
        <v>4550</v>
      </c>
      <c r="AJ15" s="9">
        <v>4750</v>
      </c>
      <c r="AK15" s="9">
        <v>4950</v>
      </c>
      <c r="AL15" s="9">
        <v>5150</v>
      </c>
      <c r="AM15" s="9">
        <v>5350</v>
      </c>
      <c r="AN15" s="9">
        <v>5550</v>
      </c>
      <c r="AO15" s="9">
        <v>5800</v>
      </c>
      <c r="AP15" s="9">
        <v>5950</v>
      </c>
      <c r="AQ15" s="9">
        <v>6400</v>
      </c>
      <c r="AR15" s="9">
        <v>6850</v>
      </c>
      <c r="AS15" s="9">
        <v>7300</v>
      </c>
      <c r="AT15" s="9">
        <v>7800</v>
      </c>
      <c r="AU15" s="9">
        <v>8200</v>
      </c>
      <c r="AV15" s="9">
        <v>8700</v>
      </c>
      <c r="AW15" s="9">
        <v>9100</v>
      </c>
      <c r="AX15" s="9">
        <v>9600</v>
      </c>
      <c r="AY15" s="9">
        <v>10000</v>
      </c>
      <c r="AZ15" s="9">
        <v>10500</v>
      </c>
      <c r="BA15" s="32">
        <v>11000</v>
      </c>
      <c r="BB15" s="9">
        <v>11500</v>
      </c>
      <c r="BC15" s="32">
        <v>12000</v>
      </c>
      <c r="BD15" s="9">
        <v>12500</v>
      </c>
      <c r="BE15" s="32">
        <v>13000</v>
      </c>
      <c r="BF15" s="9">
        <v>13500</v>
      </c>
      <c r="BG15" s="32">
        <v>14000</v>
      </c>
      <c r="BH15" s="9">
        <v>14500</v>
      </c>
      <c r="BI15" s="32">
        <v>15000</v>
      </c>
      <c r="BJ15" s="32">
        <v>15600</v>
      </c>
      <c r="BK15" s="32">
        <v>16200</v>
      </c>
      <c r="BL15" s="32">
        <v>16800</v>
      </c>
      <c r="BM15" s="32">
        <v>17400</v>
      </c>
      <c r="BN15" s="32">
        <v>18000</v>
      </c>
      <c r="BO15" s="32">
        <v>18600</v>
      </c>
      <c r="BP15" s="32">
        <v>19200</v>
      </c>
      <c r="BQ15" s="32">
        <v>19800</v>
      </c>
      <c r="BR15" s="32">
        <v>20400</v>
      </c>
      <c r="BS15" s="32">
        <v>21000</v>
      </c>
      <c r="BT15" s="32">
        <v>21700</v>
      </c>
      <c r="BU15" s="32">
        <v>22400</v>
      </c>
      <c r="BV15" s="32">
        <v>23100</v>
      </c>
      <c r="BW15" s="32">
        <v>23800</v>
      </c>
      <c r="BX15" s="32">
        <v>24500</v>
      </c>
      <c r="BY15" s="32">
        <v>25200</v>
      </c>
      <c r="BZ15" s="32">
        <v>25900</v>
      </c>
      <c r="CA15" s="32">
        <v>26600</v>
      </c>
      <c r="CB15" s="32">
        <v>27300</v>
      </c>
      <c r="CC15" s="32">
        <v>28000</v>
      </c>
      <c r="CD15" s="32">
        <v>28800</v>
      </c>
      <c r="CE15" s="32">
        <v>29600</v>
      </c>
      <c r="CF15" s="32">
        <v>30400</v>
      </c>
      <c r="CG15" s="32">
        <v>31200</v>
      </c>
      <c r="CH15" s="32">
        <v>32000</v>
      </c>
      <c r="CI15" s="32">
        <v>32800</v>
      </c>
      <c r="CJ15" s="32">
        <v>33600</v>
      </c>
      <c r="CK15" s="32">
        <v>34400</v>
      </c>
      <c r="CL15" s="32">
        <v>35200</v>
      </c>
      <c r="CM15" s="32">
        <v>36000</v>
      </c>
      <c r="CN15" s="32">
        <v>36900</v>
      </c>
      <c r="CO15" s="32">
        <v>37800</v>
      </c>
      <c r="CP15" s="32">
        <v>38700</v>
      </c>
      <c r="CQ15" s="32">
        <v>39600</v>
      </c>
      <c r="CR15" s="32">
        <v>40500</v>
      </c>
      <c r="CS15" s="32">
        <v>41400</v>
      </c>
      <c r="CT15" s="32">
        <v>42300</v>
      </c>
      <c r="CU15" s="32">
        <v>43200</v>
      </c>
      <c r="CV15" s="32">
        <v>44100</v>
      </c>
      <c r="CW15" s="32">
        <v>45000</v>
      </c>
      <c r="CX15" s="33">
        <v>46000</v>
      </c>
    </row>
    <row r="16" spans="2:103"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</row>
    <row r="17" spans="3:81" ht="18" thickBot="1">
      <c r="C17" s="2" t="s">
        <v>52</v>
      </c>
      <c r="D17" s="3">
        <v>5</v>
      </c>
      <c r="F17" t="s">
        <v>130</v>
      </c>
      <c r="AU17">
        <v>51</v>
      </c>
      <c r="AV17">
        <f t="shared" ref="AV17" si="12">AU17*3*2</f>
        <v>306</v>
      </c>
    </row>
    <row r="18" spans="3:81">
      <c r="C18" s="2" t="s">
        <v>53</v>
      </c>
      <c r="D18" s="3">
        <v>20</v>
      </c>
      <c r="F18" s="47" t="s">
        <v>126</v>
      </c>
      <c r="G18" s="48"/>
      <c r="H18" s="49"/>
      <c r="AV18">
        <f>SUM(AV9:AV17)</f>
        <v>22746</v>
      </c>
    </row>
    <row r="19" spans="3:81">
      <c r="C19" s="2" t="s">
        <v>54</v>
      </c>
      <c r="D19" s="3">
        <v>100</v>
      </c>
      <c r="F19" s="4" t="s">
        <v>127</v>
      </c>
      <c r="G19" s="5" t="s">
        <v>128</v>
      </c>
      <c r="H19" s="16" t="s">
        <v>129</v>
      </c>
      <c r="X19" t="s">
        <v>125</v>
      </c>
    </row>
    <row r="20" spans="3:81" ht="18" thickBot="1">
      <c r="C20" s="10" t="s">
        <v>55</v>
      </c>
      <c r="D20" s="7">
        <v>300</v>
      </c>
      <c r="F20" s="2">
        <v>1</v>
      </c>
      <c r="G20" s="1">
        <v>20</v>
      </c>
      <c r="H20" s="26">
        <v>0.25</v>
      </c>
      <c r="J20" s="28"/>
      <c r="X20">
        <f>SUM(C4:AA4)</f>
        <v>650</v>
      </c>
      <c r="BT20" s="5"/>
      <c r="BU20" s="5"/>
      <c r="BV20" s="5"/>
      <c r="BW20" s="5"/>
      <c r="BX20" s="5"/>
      <c r="BY20" s="5"/>
      <c r="BZ20" s="5"/>
      <c r="CA20" s="5"/>
      <c r="CB20" s="5"/>
      <c r="CC20" s="5"/>
    </row>
    <row r="21" spans="3:81">
      <c r="F21" s="2">
        <v>2</v>
      </c>
      <c r="G21" s="1">
        <v>25</v>
      </c>
      <c r="H21" s="26">
        <v>0.5</v>
      </c>
      <c r="X21">
        <f>SUM(C5:AA5)</f>
        <v>494</v>
      </c>
    </row>
    <row r="22" spans="3:81">
      <c r="F22" s="2">
        <v>3</v>
      </c>
      <c r="G22" s="1">
        <v>30</v>
      </c>
      <c r="H22" s="26">
        <v>0.75</v>
      </c>
      <c r="X22">
        <f>SUM(C6:AA6)</f>
        <v>350</v>
      </c>
    </row>
    <row r="23" spans="3:81">
      <c r="F23" s="2">
        <v>4</v>
      </c>
      <c r="G23" s="1">
        <v>35</v>
      </c>
      <c r="H23" s="26">
        <v>1</v>
      </c>
      <c r="X23">
        <f>SUM(C7:AA7)</f>
        <v>194</v>
      </c>
    </row>
    <row r="24" spans="3:81">
      <c r="F24" s="2">
        <v>5</v>
      </c>
      <c r="G24" s="1">
        <v>40</v>
      </c>
      <c r="H24" s="26">
        <v>1.25</v>
      </c>
      <c r="X24">
        <f>SUM(X23,X22,X21,X20)</f>
        <v>1688</v>
      </c>
    </row>
    <row r="25" spans="3:81">
      <c r="F25" s="2">
        <v>6</v>
      </c>
      <c r="G25" s="1">
        <v>45</v>
      </c>
      <c r="H25" s="26">
        <v>1.5</v>
      </c>
      <c r="Y25" s="25" t="s">
        <v>8</v>
      </c>
      <c r="Z25" s="25" t="s">
        <v>119</v>
      </c>
    </row>
    <row r="26" spans="3:81">
      <c r="F26" s="2">
        <v>7</v>
      </c>
      <c r="G26" s="1">
        <v>50</v>
      </c>
      <c r="H26" s="26">
        <v>1.75</v>
      </c>
      <c r="X26">
        <v>19</v>
      </c>
      <c r="Y26">
        <v>3</v>
      </c>
      <c r="Z26">
        <v>3</v>
      </c>
      <c r="AA26">
        <f t="shared" ref="AA26" si="13">Y26*X26</f>
        <v>57</v>
      </c>
      <c r="AB26">
        <f t="shared" ref="AB26" si="14">Z26*X26</f>
        <v>57</v>
      </c>
    </row>
    <row r="27" spans="3:81">
      <c r="F27" s="2">
        <v>8</v>
      </c>
      <c r="G27" s="1">
        <v>55</v>
      </c>
      <c r="H27" s="26">
        <v>2</v>
      </c>
      <c r="AA27" t="e">
        <f>#REF!+#REF!+#REF!+AA26</f>
        <v>#REF!</v>
      </c>
      <c r="AB27" t="e">
        <f>#REF!+#REF!+#REF!+AB26</f>
        <v>#REF!</v>
      </c>
      <c r="AC27" t="e">
        <f>AA27+AB27</f>
        <v>#REF!</v>
      </c>
    </row>
    <row r="28" spans="3:81">
      <c r="F28" s="2">
        <v>9</v>
      </c>
      <c r="G28" s="1">
        <v>60</v>
      </c>
      <c r="H28" s="26">
        <v>2.25</v>
      </c>
      <c r="K28" s="34"/>
      <c r="L28" s="1"/>
      <c r="M28" s="35"/>
    </row>
    <row r="29" spans="3:81" ht="18" thickBot="1">
      <c r="F29" s="2">
        <v>10</v>
      </c>
      <c r="G29" s="1">
        <v>65</v>
      </c>
      <c r="H29" s="26">
        <v>5</v>
      </c>
      <c r="K29" s="36"/>
      <c r="L29" s="32"/>
      <c r="M29" s="37"/>
      <c r="Y29">
        <f>12*25*2</f>
        <v>600</v>
      </c>
    </row>
    <row r="30" spans="3:81">
      <c r="F30" s="34">
        <v>11</v>
      </c>
      <c r="G30" s="1">
        <v>70</v>
      </c>
      <c r="H30" s="26">
        <v>5.5</v>
      </c>
    </row>
    <row r="31" spans="3:81">
      <c r="F31" s="34">
        <v>12</v>
      </c>
      <c r="G31" s="1">
        <v>75</v>
      </c>
      <c r="H31" s="26">
        <v>6</v>
      </c>
    </row>
    <row r="32" spans="3:81">
      <c r="F32" s="34">
        <v>13</v>
      </c>
      <c r="G32" s="1">
        <v>80</v>
      </c>
      <c r="H32" s="26">
        <v>6.5</v>
      </c>
    </row>
    <row r="33" spans="6:8">
      <c r="F33" s="34">
        <v>14</v>
      </c>
      <c r="G33" s="1">
        <v>85</v>
      </c>
      <c r="H33" s="26">
        <v>7</v>
      </c>
    </row>
    <row r="34" spans="6:8">
      <c r="F34" s="34">
        <v>15</v>
      </c>
      <c r="G34" s="1">
        <v>90</v>
      </c>
      <c r="H34" s="26">
        <v>7.5</v>
      </c>
    </row>
    <row r="35" spans="6:8">
      <c r="F35" s="34">
        <v>16</v>
      </c>
      <c r="G35" s="1">
        <v>95</v>
      </c>
      <c r="H35" s="26">
        <v>8</v>
      </c>
    </row>
    <row r="36" spans="6:8">
      <c r="F36" s="34">
        <v>17</v>
      </c>
      <c r="G36" s="1">
        <v>100</v>
      </c>
      <c r="H36" s="26">
        <v>8.5</v>
      </c>
    </row>
    <row r="37" spans="6:8">
      <c r="F37" s="34">
        <v>18</v>
      </c>
      <c r="G37" s="1">
        <v>105</v>
      </c>
      <c r="H37" s="26">
        <v>9</v>
      </c>
    </row>
    <row r="38" spans="6:8">
      <c r="F38" s="34">
        <v>19</v>
      </c>
      <c r="G38" s="1">
        <v>110</v>
      </c>
      <c r="H38" s="26">
        <v>9.5</v>
      </c>
    </row>
    <row r="39" spans="6:8">
      <c r="F39" s="34">
        <v>20</v>
      </c>
      <c r="G39" s="1">
        <v>115</v>
      </c>
      <c r="H39" s="26">
        <v>20</v>
      </c>
    </row>
    <row r="40" spans="6:8">
      <c r="F40" s="34">
        <v>21</v>
      </c>
      <c r="G40" s="1">
        <v>120</v>
      </c>
      <c r="H40" s="26">
        <v>22.5</v>
      </c>
    </row>
    <row r="41" spans="6:8">
      <c r="F41" s="34">
        <v>22</v>
      </c>
      <c r="G41" s="1">
        <v>125</v>
      </c>
      <c r="H41" s="26">
        <v>25</v>
      </c>
    </row>
    <row r="42" spans="6:8">
      <c r="F42" s="34">
        <v>23</v>
      </c>
      <c r="G42" s="1">
        <v>130</v>
      </c>
      <c r="H42" s="26">
        <v>27.5</v>
      </c>
    </row>
    <row r="43" spans="6:8">
      <c r="F43" s="34">
        <v>24</v>
      </c>
      <c r="G43" s="1">
        <v>135</v>
      </c>
      <c r="H43" s="26">
        <v>30</v>
      </c>
    </row>
    <row r="44" spans="6:8">
      <c r="F44" s="34">
        <v>25</v>
      </c>
      <c r="G44" s="1">
        <v>140</v>
      </c>
      <c r="H44" s="26">
        <v>32.5</v>
      </c>
    </row>
    <row r="45" spans="6:8">
      <c r="F45" s="34">
        <v>26</v>
      </c>
      <c r="G45" s="1">
        <v>145</v>
      </c>
      <c r="H45" s="26">
        <v>35</v>
      </c>
    </row>
    <row r="46" spans="6:8">
      <c r="F46" s="34">
        <v>27</v>
      </c>
      <c r="G46" s="1">
        <v>150</v>
      </c>
      <c r="H46" s="26">
        <v>37.5</v>
      </c>
    </row>
    <row r="47" spans="6:8">
      <c r="F47" s="34">
        <v>28</v>
      </c>
      <c r="G47" s="1">
        <v>155</v>
      </c>
      <c r="H47" s="26">
        <v>40</v>
      </c>
    </row>
    <row r="48" spans="6:8">
      <c r="F48" s="34">
        <v>29</v>
      </c>
      <c r="G48" s="1">
        <v>160</v>
      </c>
      <c r="H48" s="26">
        <v>42.5</v>
      </c>
    </row>
    <row r="49" spans="6:8" ht="18" thickBot="1">
      <c r="F49" s="36">
        <v>30</v>
      </c>
      <c r="G49" s="9">
        <v>165</v>
      </c>
      <c r="H49" s="27">
        <v>90</v>
      </c>
    </row>
  </sheetData>
  <mergeCells count="3">
    <mergeCell ref="F18:H18"/>
    <mergeCell ref="B2:CX2"/>
    <mergeCell ref="B9:CX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9F78-68A6-4EAF-84EC-0308F0BD7681}">
  <dimension ref="B2:E8"/>
  <sheetViews>
    <sheetView workbookViewId="0">
      <selection activeCell="K14" sqref="K14"/>
    </sheetView>
  </sheetViews>
  <sheetFormatPr defaultRowHeight="17.399999999999999"/>
  <cols>
    <col min="2" max="2" width="6.19921875" bestFit="1" customWidth="1"/>
    <col min="3" max="3" width="27.69921875" customWidth="1"/>
  </cols>
  <sheetData>
    <row r="2" spans="2:5" ht="18" thickBot="1">
      <c r="B2" s="50"/>
      <c r="C2" s="50"/>
      <c r="D2" s="50"/>
      <c r="E2" s="50"/>
    </row>
    <row r="3" spans="2:5">
      <c r="B3" s="47" t="s">
        <v>185</v>
      </c>
      <c r="C3" s="49"/>
    </row>
    <row r="4" spans="2:5">
      <c r="B4" s="45" t="s">
        <v>50</v>
      </c>
      <c r="C4" s="6" t="s">
        <v>187</v>
      </c>
    </row>
    <row r="5" spans="2:5">
      <c r="B5" s="2" t="s">
        <v>52</v>
      </c>
      <c r="C5" s="3">
        <v>5</v>
      </c>
    </row>
    <row r="6" spans="2:5">
      <c r="B6" s="2" t="s">
        <v>53</v>
      </c>
      <c r="C6" s="3">
        <v>20</v>
      </c>
    </row>
    <row r="7" spans="2:5">
      <c r="B7" s="2" t="s">
        <v>54</v>
      </c>
      <c r="C7" s="3">
        <v>100</v>
      </c>
    </row>
    <row r="8" spans="2:5" ht="18" thickBot="1">
      <c r="B8" s="10" t="s">
        <v>55</v>
      </c>
      <c r="C8" s="7">
        <v>500</v>
      </c>
    </row>
  </sheetData>
  <mergeCells count="2">
    <mergeCell ref="B2:E2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891F-4C6F-4F01-B340-A6C7ED5AB61B}">
  <dimension ref="B1:Q76"/>
  <sheetViews>
    <sheetView topLeftCell="B58" workbookViewId="0">
      <selection activeCell="C62" sqref="C62:N76"/>
    </sheetView>
  </sheetViews>
  <sheetFormatPr defaultRowHeight="17.399999999999999"/>
  <cols>
    <col min="2" max="2" width="19.5" bestFit="1" customWidth="1"/>
    <col min="3" max="3" width="10.59765625" customWidth="1"/>
    <col min="5" max="6" width="6.3984375" bestFit="1" customWidth="1"/>
    <col min="7" max="7" width="5.3984375" bestFit="1" customWidth="1"/>
  </cols>
  <sheetData>
    <row r="1" spans="2:17">
      <c r="H1" t="s">
        <v>52</v>
      </c>
      <c r="I1">
        <v>5</v>
      </c>
    </row>
    <row r="2" spans="2:17">
      <c r="B2" s="43" t="s">
        <v>155</v>
      </c>
      <c r="H2" t="s">
        <v>53</v>
      </c>
      <c r="I2">
        <v>20</v>
      </c>
      <c r="M2">
        <f>1520+1417+1551</f>
        <v>4488</v>
      </c>
      <c r="N2">
        <f>M2*2</f>
        <v>8976</v>
      </c>
      <c r="O2">
        <v>5</v>
      </c>
      <c r="P2">
        <f>N2*O2</f>
        <v>44880</v>
      </c>
    </row>
    <row r="3" spans="2:17">
      <c r="B3" s="43" t="s">
        <v>153</v>
      </c>
      <c r="H3" t="s">
        <v>54</v>
      </c>
      <c r="I3">
        <v>100</v>
      </c>
      <c r="M3">
        <f>845+917+962</f>
        <v>2724</v>
      </c>
      <c r="N3">
        <f>M3*2</f>
        <v>5448</v>
      </c>
      <c r="O3">
        <v>20</v>
      </c>
      <c r="P3">
        <f>N3*O3</f>
        <v>108960</v>
      </c>
    </row>
    <row r="4" spans="2:17">
      <c r="B4" s="43" t="s">
        <v>154</v>
      </c>
      <c r="H4" t="s">
        <v>55</v>
      </c>
      <c r="I4">
        <v>500</v>
      </c>
      <c r="M4">
        <f>195+247+226</f>
        <v>668</v>
      </c>
      <c r="N4">
        <f>M4*2</f>
        <v>1336</v>
      </c>
      <c r="O4">
        <v>100</v>
      </c>
      <c r="P4">
        <f>N4*10</f>
        <v>13360</v>
      </c>
    </row>
    <row r="5" spans="2:17">
      <c r="D5" t="s">
        <v>52</v>
      </c>
      <c r="E5" t="s">
        <v>53</v>
      </c>
      <c r="F5" t="s">
        <v>54</v>
      </c>
      <c r="G5" t="s">
        <v>55</v>
      </c>
      <c r="O5">
        <v>500</v>
      </c>
      <c r="P5">
        <f>SUM(P2:P4)</f>
        <v>167200</v>
      </c>
      <c r="Q5">
        <v>25</v>
      </c>
    </row>
    <row r="6" spans="2:17">
      <c r="B6">
        <v>1</v>
      </c>
      <c r="C6">
        <v>1000</v>
      </c>
      <c r="D6">
        <f>C6/$I$1</f>
        <v>200</v>
      </c>
      <c r="E6">
        <f>C6/$I$2</f>
        <v>50</v>
      </c>
      <c r="F6">
        <f>C6/$I$3</f>
        <v>10</v>
      </c>
      <c r="G6">
        <f>C6/$I$4</f>
        <v>2</v>
      </c>
    </row>
    <row r="7" spans="2:17">
      <c r="B7">
        <v>2</v>
      </c>
      <c r="C7">
        <v>1050</v>
      </c>
      <c r="D7">
        <f t="shared" ref="D7:D55" si="0">C7/$I$1</f>
        <v>210</v>
      </c>
      <c r="E7">
        <f t="shared" ref="E7:E55" si="1">C7/$I$2</f>
        <v>52.5</v>
      </c>
      <c r="F7">
        <f t="shared" ref="F7:F55" si="2">C7/$I$3</f>
        <v>10.5</v>
      </c>
      <c r="G7">
        <f t="shared" ref="G7:G55" si="3">C7/$I$4</f>
        <v>2.1</v>
      </c>
    </row>
    <row r="8" spans="2:17">
      <c r="B8">
        <v>3</v>
      </c>
      <c r="C8">
        <v>1100</v>
      </c>
      <c r="D8">
        <f t="shared" si="0"/>
        <v>220</v>
      </c>
      <c r="E8">
        <f t="shared" si="1"/>
        <v>55</v>
      </c>
      <c r="F8">
        <f t="shared" si="2"/>
        <v>11</v>
      </c>
      <c r="G8">
        <f t="shared" si="3"/>
        <v>2.2000000000000002</v>
      </c>
    </row>
    <row r="9" spans="2:17">
      <c r="B9">
        <v>4</v>
      </c>
      <c r="C9">
        <v>1150</v>
      </c>
      <c r="D9">
        <f t="shared" si="0"/>
        <v>230</v>
      </c>
      <c r="E9">
        <f t="shared" si="1"/>
        <v>57.5</v>
      </c>
      <c r="F9">
        <f t="shared" si="2"/>
        <v>11.5</v>
      </c>
      <c r="G9">
        <f t="shared" si="3"/>
        <v>2.2999999999999998</v>
      </c>
    </row>
    <row r="10" spans="2:17">
      <c r="B10">
        <v>5</v>
      </c>
      <c r="C10">
        <v>1200</v>
      </c>
      <c r="D10">
        <f t="shared" si="0"/>
        <v>240</v>
      </c>
      <c r="E10">
        <f t="shared" si="1"/>
        <v>60</v>
      </c>
      <c r="F10">
        <f t="shared" si="2"/>
        <v>12</v>
      </c>
      <c r="G10">
        <f t="shared" si="3"/>
        <v>2.4</v>
      </c>
    </row>
    <row r="11" spans="2:17">
      <c r="B11">
        <v>6</v>
      </c>
      <c r="C11">
        <v>1250</v>
      </c>
      <c r="D11">
        <f t="shared" si="0"/>
        <v>250</v>
      </c>
      <c r="E11">
        <f t="shared" si="1"/>
        <v>62.5</v>
      </c>
      <c r="F11">
        <f t="shared" si="2"/>
        <v>12.5</v>
      </c>
      <c r="G11">
        <f t="shared" si="3"/>
        <v>2.5</v>
      </c>
    </row>
    <row r="12" spans="2:17">
      <c r="B12">
        <v>7</v>
      </c>
      <c r="C12">
        <v>1300</v>
      </c>
      <c r="D12">
        <f t="shared" si="0"/>
        <v>260</v>
      </c>
      <c r="E12">
        <f t="shared" si="1"/>
        <v>65</v>
      </c>
      <c r="F12">
        <f t="shared" si="2"/>
        <v>13</v>
      </c>
      <c r="G12">
        <f t="shared" si="3"/>
        <v>2.6</v>
      </c>
    </row>
    <row r="13" spans="2:17">
      <c r="B13">
        <v>8</v>
      </c>
      <c r="C13">
        <v>1350</v>
      </c>
      <c r="D13">
        <f t="shared" si="0"/>
        <v>270</v>
      </c>
      <c r="E13">
        <f t="shared" si="1"/>
        <v>67.5</v>
      </c>
      <c r="F13">
        <f t="shared" si="2"/>
        <v>13.5</v>
      </c>
      <c r="G13">
        <f t="shared" si="3"/>
        <v>2.7</v>
      </c>
    </row>
    <row r="14" spans="2:17">
      <c r="B14">
        <v>9</v>
      </c>
      <c r="C14">
        <v>1400</v>
      </c>
      <c r="D14">
        <f t="shared" si="0"/>
        <v>280</v>
      </c>
      <c r="E14">
        <f t="shared" si="1"/>
        <v>70</v>
      </c>
      <c r="F14">
        <f t="shared" si="2"/>
        <v>14</v>
      </c>
      <c r="G14">
        <f t="shared" si="3"/>
        <v>2.8</v>
      </c>
    </row>
    <row r="15" spans="2:17">
      <c r="B15">
        <v>10</v>
      </c>
      <c r="C15">
        <v>1450</v>
      </c>
      <c r="D15">
        <f t="shared" si="0"/>
        <v>290</v>
      </c>
      <c r="E15">
        <f t="shared" si="1"/>
        <v>72.5</v>
      </c>
      <c r="F15">
        <f t="shared" si="2"/>
        <v>14.5</v>
      </c>
      <c r="G15">
        <f t="shared" si="3"/>
        <v>2.9</v>
      </c>
    </row>
    <row r="16" spans="2:17">
      <c r="B16">
        <v>11</v>
      </c>
      <c r="C16">
        <v>1550</v>
      </c>
      <c r="D16">
        <f t="shared" si="0"/>
        <v>310</v>
      </c>
      <c r="E16">
        <f t="shared" si="1"/>
        <v>77.5</v>
      </c>
      <c r="F16">
        <f t="shared" si="2"/>
        <v>15.5</v>
      </c>
      <c r="G16">
        <f t="shared" si="3"/>
        <v>3.1</v>
      </c>
    </row>
    <row r="17" spans="2:7">
      <c r="B17">
        <v>12</v>
      </c>
      <c r="C17">
        <v>1650</v>
      </c>
      <c r="D17">
        <f t="shared" si="0"/>
        <v>330</v>
      </c>
      <c r="E17">
        <f t="shared" si="1"/>
        <v>82.5</v>
      </c>
      <c r="F17">
        <f t="shared" si="2"/>
        <v>16.5</v>
      </c>
      <c r="G17">
        <f t="shared" si="3"/>
        <v>3.3</v>
      </c>
    </row>
    <row r="18" spans="2:7">
      <c r="B18">
        <v>13</v>
      </c>
      <c r="C18">
        <v>1750</v>
      </c>
      <c r="D18">
        <f t="shared" si="0"/>
        <v>350</v>
      </c>
      <c r="E18">
        <f t="shared" si="1"/>
        <v>87.5</v>
      </c>
      <c r="F18">
        <f t="shared" si="2"/>
        <v>17.5</v>
      </c>
      <c r="G18">
        <f t="shared" si="3"/>
        <v>3.5</v>
      </c>
    </row>
    <row r="19" spans="2:7">
      <c r="B19">
        <v>14</v>
      </c>
      <c r="C19">
        <v>1850</v>
      </c>
      <c r="D19">
        <f t="shared" si="0"/>
        <v>370</v>
      </c>
      <c r="E19">
        <f t="shared" si="1"/>
        <v>92.5</v>
      </c>
      <c r="F19">
        <f t="shared" si="2"/>
        <v>18.5</v>
      </c>
      <c r="G19">
        <f t="shared" si="3"/>
        <v>3.7</v>
      </c>
    </row>
    <row r="20" spans="2:7">
      <c r="B20">
        <v>15</v>
      </c>
      <c r="C20">
        <v>1950</v>
      </c>
      <c r="D20">
        <f t="shared" si="0"/>
        <v>390</v>
      </c>
      <c r="E20">
        <f t="shared" si="1"/>
        <v>97.5</v>
      </c>
      <c r="F20">
        <f t="shared" si="2"/>
        <v>19.5</v>
      </c>
      <c r="G20">
        <f t="shared" si="3"/>
        <v>3.9</v>
      </c>
    </row>
    <row r="21" spans="2:7">
      <c r="B21">
        <v>16</v>
      </c>
      <c r="C21">
        <v>2050</v>
      </c>
      <c r="D21">
        <f t="shared" si="0"/>
        <v>410</v>
      </c>
      <c r="E21">
        <f t="shared" si="1"/>
        <v>102.5</v>
      </c>
      <c r="F21">
        <f t="shared" si="2"/>
        <v>20.5</v>
      </c>
      <c r="G21">
        <f t="shared" si="3"/>
        <v>4.0999999999999996</v>
      </c>
    </row>
    <row r="22" spans="2:7">
      <c r="B22">
        <v>17</v>
      </c>
      <c r="C22">
        <v>2150</v>
      </c>
      <c r="D22">
        <f t="shared" si="0"/>
        <v>430</v>
      </c>
      <c r="E22">
        <f t="shared" si="1"/>
        <v>107.5</v>
      </c>
      <c r="F22">
        <f t="shared" si="2"/>
        <v>21.5</v>
      </c>
      <c r="G22">
        <f t="shared" si="3"/>
        <v>4.3</v>
      </c>
    </row>
    <row r="23" spans="2:7">
      <c r="B23">
        <v>18</v>
      </c>
      <c r="C23">
        <v>2250</v>
      </c>
      <c r="D23">
        <f t="shared" si="0"/>
        <v>450</v>
      </c>
      <c r="E23">
        <f t="shared" si="1"/>
        <v>112.5</v>
      </c>
      <c r="F23">
        <f t="shared" si="2"/>
        <v>22.5</v>
      </c>
      <c r="G23">
        <f t="shared" si="3"/>
        <v>4.5</v>
      </c>
    </row>
    <row r="24" spans="2:7">
      <c r="B24">
        <v>19</v>
      </c>
      <c r="C24">
        <v>2350</v>
      </c>
      <c r="D24">
        <f t="shared" si="0"/>
        <v>470</v>
      </c>
      <c r="E24">
        <f t="shared" si="1"/>
        <v>117.5</v>
      </c>
      <c r="F24">
        <f t="shared" si="2"/>
        <v>23.5</v>
      </c>
      <c r="G24">
        <f t="shared" si="3"/>
        <v>4.7</v>
      </c>
    </row>
    <row r="25" spans="2:7">
      <c r="B25">
        <v>20</v>
      </c>
      <c r="C25">
        <v>2450</v>
      </c>
      <c r="D25">
        <f t="shared" si="0"/>
        <v>490</v>
      </c>
      <c r="E25">
        <f t="shared" si="1"/>
        <v>122.5</v>
      </c>
      <c r="F25">
        <f t="shared" si="2"/>
        <v>24.5</v>
      </c>
      <c r="G25">
        <f t="shared" si="3"/>
        <v>4.9000000000000004</v>
      </c>
    </row>
    <row r="26" spans="2:7">
      <c r="B26">
        <v>21</v>
      </c>
      <c r="C26">
        <v>2600</v>
      </c>
      <c r="D26">
        <f t="shared" si="0"/>
        <v>520</v>
      </c>
      <c r="E26">
        <f t="shared" si="1"/>
        <v>130</v>
      </c>
      <c r="F26">
        <f t="shared" si="2"/>
        <v>26</v>
      </c>
      <c r="G26">
        <f t="shared" si="3"/>
        <v>5.2</v>
      </c>
    </row>
    <row r="27" spans="2:7">
      <c r="B27">
        <v>22</v>
      </c>
      <c r="C27">
        <v>2750</v>
      </c>
      <c r="D27">
        <f t="shared" si="0"/>
        <v>550</v>
      </c>
      <c r="E27">
        <f t="shared" si="1"/>
        <v>137.5</v>
      </c>
      <c r="F27">
        <f t="shared" si="2"/>
        <v>27.5</v>
      </c>
      <c r="G27">
        <f t="shared" si="3"/>
        <v>5.5</v>
      </c>
    </row>
    <row r="28" spans="2:7">
      <c r="B28">
        <v>23</v>
      </c>
      <c r="C28">
        <v>2900</v>
      </c>
      <c r="D28">
        <f t="shared" si="0"/>
        <v>580</v>
      </c>
      <c r="E28">
        <f t="shared" si="1"/>
        <v>145</v>
      </c>
      <c r="F28">
        <f t="shared" si="2"/>
        <v>29</v>
      </c>
      <c r="G28">
        <f t="shared" si="3"/>
        <v>5.8</v>
      </c>
    </row>
    <row r="29" spans="2:7">
      <c r="B29">
        <v>24</v>
      </c>
      <c r="C29">
        <v>3050</v>
      </c>
      <c r="D29">
        <f t="shared" si="0"/>
        <v>610</v>
      </c>
      <c r="E29">
        <f t="shared" si="1"/>
        <v>152.5</v>
      </c>
      <c r="F29">
        <f t="shared" si="2"/>
        <v>30.5</v>
      </c>
      <c r="G29">
        <f t="shared" si="3"/>
        <v>6.1</v>
      </c>
    </row>
    <row r="30" spans="2:7">
      <c r="B30">
        <v>25</v>
      </c>
      <c r="C30">
        <v>3200</v>
      </c>
      <c r="D30">
        <f t="shared" si="0"/>
        <v>640</v>
      </c>
      <c r="E30">
        <f t="shared" si="1"/>
        <v>160</v>
      </c>
      <c r="F30">
        <f t="shared" si="2"/>
        <v>32</v>
      </c>
      <c r="G30">
        <f t="shared" si="3"/>
        <v>6.4</v>
      </c>
    </row>
    <row r="31" spans="2:7">
      <c r="B31">
        <v>26</v>
      </c>
      <c r="C31">
        <v>3350</v>
      </c>
      <c r="D31">
        <f t="shared" si="0"/>
        <v>670</v>
      </c>
      <c r="E31">
        <f t="shared" si="1"/>
        <v>167.5</v>
      </c>
      <c r="F31">
        <f t="shared" si="2"/>
        <v>33.5</v>
      </c>
      <c r="G31">
        <f t="shared" si="3"/>
        <v>6.7</v>
      </c>
    </row>
    <row r="32" spans="2:7">
      <c r="B32">
        <v>27</v>
      </c>
      <c r="C32">
        <v>3500</v>
      </c>
      <c r="D32">
        <f t="shared" si="0"/>
        <v>700</v>
      </c>
      <c r="E32">
        <f t="shared" si="1"/>
        <v>175</v>
      </c>
      <c r="F32">
        <f t="shared" si="2"/>
        <v>35</v>
      </c>
      <c r="G32">
        <f t="shared" si="3"/>
        <v>7</v>
      </c>
    </row>
    <row r="33" spans="2:7">
      <c r="B33">
        <v>28</v>
      </c>
      <c r="C33">
        <v>3650</v>
      </c>
      <c r="D33">
        <f t="shared" si="0"/>
        <v>730</v>
      </c>
      <c r="E33">
        <f t="shared" si="1"/>
        <v>182.5</v>
      </c>
      <c r="F33">
        <f t="shared" si="2"/>
        <v>36.5</v>
      </c>
      <c r="G33">
        <f t="shared" si="3"/>
        <v>7.3</v>
      </c>
    </row>
    <row r="34" spans="2:7">
      <c r="B34">
        <v>29</v>
      </c>
      <c r="C34">
        <v>3800</v>
      </c>
      <c r="D34">
        <f t="shared" si="0"/>
        <v>760</v>
      </c>
      <c r="E34">
        <f t="shared" si="1"/>
        <v>190</v>
      </c>
      <c r="F34">
        <f t="shared" si="2"/>
        <v>38</v>
      </c>
      <c r="G34">
        <f t="shared" si="3"/>
        <v>7.6</v>
      </c>
    </row>
    <row r="35" spans="2:7">
      <c r="B35">
        <v>30</v>
      </c>
      <c r="C35">
        <v>3950</v>
      </c>
      <c r="D35">
        <f t="shared" si="0"/>
        <v>790</v>
      </c>
      <c r="E35">
        <f t="shared" si="1"/>
        <v>197.5</v>
      </c>
      <c r="F35">
        <f t="shared" si="2"/>
        <v>39.5</v>
      </c>
      <c r="G35">
        <f t="shared" si="3"/>
        <v>7.9</v>
      </c>
    </row>
    <row r="36" spans="2:7">
      <c r="B36">
        <v>31</v>
      </c>
      <c r="C36">
        <v>4150</v>
      </c>
      <c r="D36">
        <f t="shared" si="0"/>
        <v>830</v>
      </c>
      <c r="E36">
        <f t="shared" si="1"/>
        <v>207.5</v>
      </c>
      <c r="F36">
        <f t="shared" si="2"/>
        <v>41.5</v>
      </c>
      <c r="G36">
        <f t="shared" si="3"/>
        <v>8.3000000000000007</v>
      </c>
    </row>
    <row r="37" spans="2:7">
      <c r="B37">
        <v>32</v>
      </c>
      <c r="C37">
        <v>4350</v>
      </c>
      <c r="D37">
        <f t="shared" si="0"/>
        <v>870</v>
      </c>
      <c r="E37">
        <f t="shared" si="1"/>
        <v>217.5</v>
      </c>
      <c r="F37">
        <f t="shared" si="2"/>
        <v>43.5</v>
      </c>
      <c r="G37">
        <f t="shared" si="3"/>
        <v>8.6999999999999993</v>
      </c>
    </row>
    <row r="38" spans="2:7">
      <c r="B38">
        <v>33</v>
      </c>
      <c r="C38">
        <v>4550</v>
      </c>
      <c r="D38">
        <f t="shared" si="0"/>
        <v>910</v>
      </c>
      <c r="E38">
        <f t="shared" si="1"/>
        <v>227.5</v>
      </c>
      <c r="F38">
        <f t="shared" si="2"/>
        <v>45.5</v>
      </c>
      <c r="G38">
        <f t="shared" si="3"/>
        <v>9.1</v>
      </c>
    </row>
    <row r="39" spans="2:7">
      <c r="B39">
        <v>34</v>
      </c>
      <c r="C39">
        <v>4750</v>
      </c>
      <c r="D39">
        <f t="shared" si="0"/>
        <v>950</v>
      </c>
      <c r="E39">
        <f t="shared" si="1"/>
        <v>237.5</v>
      </c>
      <c r="F39">
        <f t="shared" si="2"/>
        <v>47.5</v>
      </c>
      <c r="G39">
        <f t="shared" si="3"/>
        <v>9.5</v>
      </c>
    </row>
    <row r="40" spans="2:7">
      <c r="B40">
        <v>35</v>
      </c>
      <c r="C40">
        <v>4950</v>
      </c>
      <c r="D40">
        <f t="shared" si="0"/>
        <v>990</v>
      </c>
      <c r="E40">
        <f t="shared" si="1"/>
        <v>247.5</v>
      </c>
      <c r="F40">
        <f t="shared" si="2"/>
        <v>49.5</v>
      </c>
      <c r="G40">
        <f t="shared" si="3"/>
        <v>9.9</v>
      </c>
    </row>
    <row r="41" spans="2:7">
      <c r="B41">
        <v>36</v>
      </c>
      <c r="C41">
        <v>5150</v>
      </c>
      <c r="D41">
        <f t="shared" si="0"/>
        <v>1030</v>
      </c>
      <c r="E41">
        <f t="shared" si="1"/>
        <v>257.5</v>
      </c>
      <c r="F41">
        <f t="shared" si="2"/>
        <v>51.5</v>
      </c>
      <c r="G41">
        <f t="shared" si="3"/>
        <v>10.3</v>
      </c>
    </row>
    <row r="42" spans="2:7">
      <c r="B42">
        <v>37</v>
      </c>
      <c r="C42">
        <v>5350</v>
      </c>
      <c r="D42">
        <f t="shared" si="0"/>
        <v>1070</v>
      </c>
      <c r="E42">
        <f t="shared" si="1"/>
        <v>267.5</v>
      </c>
      <c r="F42">
        <f t="shared" si="2"/>
        <v>53.5</v>
      </c>
      <c r="G42">
        <f t="shared" si="3"/>
        <v>10.7</v>
      </c>
    </row>
    <row r="43" spans="2:7">
      <c r="B43">
        <v>38</v>
      </c>
      <c r="C43">
        <v>5550</v>
      </c>
      <c r="D43">
        <f t="shared" si="0"/>
        <v>1110</v>
      </c>
      <c r="E43">
        <f t="shared" si="1"/>
        <v>277.5</v>
      </c>
      <c r="F43">
        <f t="shared" si="2"/>
        <v>55.5</v>
      </c>
      <c r="G43">
        <f t="shared" si="3"/>
        <v>11.1</v>
      </c>
    </row>
    <row r="44" spans="2:7">
      <c r="B44">
        <v>39</v>
      </c>
      <c r="C44">
        <v>5800</v>
      </c>
      <c r="D44">
        <f t="shared" si="0"/>
        <v>1160</v>
      </c>
      <c r="E44">
        <f t="shared" si="1"/>
        <v>290</v>
      </c>
      <c r="F44">
        <f t="shared" si="2"/>
        <v>58</v>
      </c>
      <c r="G44">
        <f t="shared" si="3"/>
        <v>11.6</v>
      </c>
    </row>
    <row r="45" spans="2:7">
      <c r="B45">
        <v>40</v>
      </c>
      <c r="C45">
        <v>5950</v>
      </c>
      <c r="D45">
        <f t="shared" si="0"/>
        <v>1190</v>
      </c>
      <c r="E45">
        <f t="shared" si="1"/>
        <v>297.5</v>
      </c>
      <c r="F45">
        <f t="shared" si="2"/>
        <v>59.5</v>
      </c>
      <c r="G45">
        <f t="shared" si="3"/>
        <v>11.9</v>
      </c>
    </row>
    <row r="46" spans="2:7">
      <c r="B46">
        <v>41</v>
      </c>
      <c r="C46">
        <v>6400</v>
      </c>
      <c r="D46">
        <f t="shared" si="0"/>
        <v>1280</v>
      </c>
      <c r="E46">
        <f t="shared" si="1"/>
        <v>320</v>
      </c>
      <c r="F46">
        <f t="shared" si="2"/>
        <v>64</v>
      </c>
      <c r="G46">
        <f t="shared" si="3"/>
        <v>12.8</v>
      </c>
    </row>
    <row r="47" spans="2:7">
      <c r="B47">
        <v>42</v>
      </c>
      <c r="C47">
        <v>6850</v>
      </c>
      <c r="D47">
        <f t="shared" si="0"/>
        <v>1370</v>
      </c>
      <c r="E47">
        <f t="shared" si="1"/>
        <v>342.5</v>
      </c>
      <c r="F47">
        <f t="shared" si="2"/>
        <v>68.5</v>
      </c>
      <c r="G47">
        <f t="shared" si="3"/>
        <v>13.7</v>
      </c>
    </row>
    <row r="48" spans="2:7">
      <c r="B48">
        <v>43</v>
      </c>
      <c r="C48">
        <v>7300</v>
      </c>
      <c r="D48">
        <f t="shared" si="0"/>
        <v>1460</v>
      </c>
      <c r="E48">
        <f t="shared" si="1"/>
        <v>365</v>
      </c>
      <c r="F48">
        <f t="shared" si="2"/>
        <v>73</v>
      </c>
      <c r="G48">
        <f t="shared" si="3"/>
        <v>14.6</v>
      </c>
    </row>
    <row r="49" spans="2:14">
      <c r="B49">
        <v>44</v>
      </c>
      <c r="C49">
        <v>7800</v>
      </c>
      <c r="D49">
        <f t="shared" si="0"/>
        <v>1560</v>
      </c>
      <c r="E49">
        <f t="shared" si="1"/>
        <v>390</v>
      </c>
      <c r="F49">
        <f t="shared" si="2"/>
        <v>78</v>
      </c>
      <c r="G49">
        <f t="shared" si="3"/>
        <v>15.6</v>
      </c>
    </row>
    <row r="50" spans="2:14">
      <c r="B50">
        <v>45</v>
      </c>
      <c r="C50">
        <v>8200</v>
      </c>
      <c r="D50">
        <f t="shared" si="0"/>
        <v>1640</v>
      </c>
      <c r="E50">
        <f t="shared" si="1"/>
        <v>410</v>
      </c>
      <c r="F50">
        <f t="shared" si="2"/>
        <v>82</v>
      </c>
      <c r="G50">
        <f t="shared" si="3"/>
        <v>16.399999999999999</v>
      </c>
    </row>
    <row r="51" spans="2:14">
      <c r="B51">
        <v>46</v>
      </c>
      <c r="C51">
        <v>8700</v>
      </c>
      <c r="D51">
        <f t="shared" si="0"/>
        <v>1740</v>
      </c>
      <c r="E51">
        <f t="shared" si="1"/>
        <v>435</v>
      </c>
      <c r="F51">
        <f t="shared" si="2"/>
        <v>87</v>
      </c>
      <c r="G51">
        <f t="shared" si="3"/>
        <v>17.399999999999999</v>
      </c>
    </row>
    <row r="52" spans="2:14">
      <c r="B52">
        <v>47</v>
      </c>
      <c r="C52">
        <v>9100</v>
      </c>
      <c r="D52">
        <f t="shared" si="0"/>
        <v>1820</v>
      </c>
      <c r="E52">
        <f t="shared" si="1"/>
        <v>455</v>
      </c>
      <c r="F52">
        <f t="shared" si="2"/>
        <v>91</v>
      </c>
      <c r="G52">
        <f t="shared" si="3"/>
        <v>18.2</v>
      </c>
    </row>
    <row r="53" spans="2:14">
      <c r="B53">
        <v>48</v>
      </c>
      <c r="C53">
        <v>9600</v>
      </c>
      <c r="D53">
        <f t="shared" si="0"/>
        <v>1920</v>
      </c>
      <c r="E53">
        <f t="shared" si="1"/>
        <v>480</v>
      </c>
      <c r="F53">
        <f t="shared" si="2"/>
        <v>96</v>
      </c>
      <c r="G53">
        <f t="shared" si="3"/>
        <v>19.2</v>
      </c>
    </row>
    <row r="54" spans="2:14">
      <c r="B54">
        <v>49</v>
      </c>
      <c r="C54">
        <v>10000</v>
      </c>
      <c r="D54">
        <f t="shared" si="0"/>
        <v>2000</v>
      </c>
      <c r="E54">
        <f t="shared" si="1"/>
        <v>500</v>
      </c>
      <c r="F54">
        <f t="shared" si="2"/>
        <v>100</v>
      </c>
      <c r="G54">
        <f t="shared" si="3"/>
        <v>20</v>
      </c>
    </row>
    <row r="55" spans="2:14">
      <c r="B55">
        <v>50</v>
      </c>
      <c r="C55">
        <v>10500</v>
      </c>
      <c r="D55">
        <f t="shared" si="0"/>
        <v>2100</v>
      </c>
      <c r="E55">
        <f t="shared" si="1"/>
        <v>525</v>
      </c>
      <c r="F55">
        <f t="shared" si="2"/>
        <v>105</v>
      </c>
      <c r="G55">
        <f t="shared" si="3"/>
        <v>21</v>
      </c>
    </row>
    <row r="56" spans="2:14">
      <c r="C56">
        <f>SUM(C6:C55)</f>
        <v>200000</v>
      </c>
    </row>
    <row r="62" spans="2:14">
      <c r="D62">
        <f>SUM(ActiveSkillData!G4:G18)</f>
        <v>1500</v>
      </c>
      <c r="I62">
        <f>5/0.2</f>
        <v>25</v>
      </c>
      <c r="J62">
        <f>I62*150</f>
        <v>3750</v>
      </c>
    </row>
    <row r="63" spans="2:14">
      <c r="G63" s="29">
        <f>ActiveSkillData!H9*75</f>
        <v>600</v>
      </c>
      <c r="H63">
        <f>ActiveSkillData!H6*125</f>
        <v>750</v>
      </c>
      <c r="I63">
        <v>5</v>
      </c>
      <c r="J63">
        <f>I63*75*7</f>
        <v>2625</v>
      </c>
      <c r="N63">
        <v>100</v>
      </c>
    </row>
    <row r="64" spans="2:14">
      <c r="N64">
        <v>110</v>
      </c>
    </row>
    <row r="65" spans="5:14">
      <c r="G65">
        <v>1200</v>
      </c>
      <c r="J65">
        <f>210*6</f>
        <v>1260</v>
      </c>
      <c r="N65">
        <f>5*25</f>
        <v>125</v>
      </c>
    </row>
    <row r="66" spans="5:14">
      <c r="G66">
        <v>1200</v>
      </c>
      <c r="J66">
        <f>315*4</f>
        <v>1260</v>
      </c>
    </row>
    <row r="67" spans="5:14">
      <c r="H67">
        <f>300*0.5</f>
        <v>150</v>
      </c>
    </row>
    <row r="68" spans="5:14">
      <c r="J68">
        <f>210*6</f>
        <v>1260</v>
      </c>
    </row>
    <row r="69" spans="5:14">
      <c r="J69">
        <f>J68/4</f>
        <v>315</v>
      </c>
    </row>
    <row r="70" spans="5:14">
      <c r="E70" t="s">
        <v>149</v>
      </c>
      <c r="F70" s="38">
        <v>240</v>
      </c>
      <c r="I70">
        <v>14000</v>
      </c>
      <c r="K70">
        <v>100</v>
      </c>
    </row>
    <row r="71" spans="5:14">
      <c r="E71" t="s">
        <v>150</v>
      </c>
      <c r="F71" s="38">
        <f>9*10*3</f>
        <v>270</v>
      </c>
      <c r="I71">
        <v>14000</v>
      </c>
      <c r="K71">
        <v>120</v>
      </c>
    </row>
    <row r="72" spans="5:14">
      <c r="E72" t="s">
        <v>150</v>
      </c>
      <c r="F72">
        <f>25*400*3</f>
        <v>30000</v>
      </c>
      <c r="I72">
        <v>17000</v>
      </c>
      <c r="K72">
        <f>150/25</f>
        <v>6</v>
      </c>
    </row>
    <row r="73" spans="5:14">
      <c r="I73">
        <f>17000/25</f>
        <v>680</v>
      </c>
    </row>
    <row r="75" spans="5:14">
      <c r="E75" t="s">
        <v>150</v>
      </c>
      <c r="F75">
        <v>9000</v>
      </c>
    </row>
    <row r="76" spans="5:14">
      <c r="E76" t="s">
        <v>151</v>
      </c>
      <c r="F76">
        <v>12000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ActiveSkillData</vt:lpstr>
      <vt:lpstr>PassiveSkillData</vt:lpstr>
      <vt:lpstr>SkillCommonData</vt:lpstr>
      <vt:lpstr>SkillUpgradeData</vt:lpstr>
      <vt:lpstr>SkillDismantleData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Seokhwan</dc:creator>
  <cp:lastModifiedBy>석환 최</cp:lastModifiedBy>
  <dcterms:created xsi:type="dcterms:W3CDTF">2022-10-13T07:52:46Z</dcterms:created>
  <dcterms:modified xsi:type="dcterms:W3CDTF">2025-02-08T12:51:36Z</dcterms:modified>
</cp:coreProperties>
</file>