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205" yWindow="135" windowWidth="12720" windowHeight="11895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C10" i="3" l="1"/>
  <c r="B12" i="3"/>
  <c r="B11" i="3"/>
  <c r="H3" i="3"/>
  <c r="D4" i="3" s="1"/>
  <c r="C5" i="3"/>
  <c r="E4" i="3"/>
  <c r="E3" i="3"/>
  <c r="B7" i="3"/>
  <c r="C7" i="3" s="1"/>
  <c r="C4" i="3"/>
  <c r="C3" i="3"/>
  <c r="D3" i="3" l="1"/>
  <c r="D10" i="3"/>
  <c r="E10" i="3" s="1"/>
  <c r="F10" i="3" l="1"/>
  <c r="B5" i="3" l="1"/>
</calcChain>
</file>

<file path=xl/sharedStrings.xml><?xml version="1.0" encoding="utf-8"?>
<sst xmlns="http://schemas.openxmlformats.org/spreadsheetml/2006/main" count="47" uniqueCount="38">
  <si>
    <t>Φc</t>
    <phoneticPr fontId="1" type="noConversion"/>
  </si>
  <si>
    <t>b(mm)</t>
    <phoneticPr fontId="1" type="noConversion"/>
  </si>
  <si>
    <t>H(mm)</t>
    <phoneticPr fontId="1" type="noConversion"/>
  </si>
  <si>
    <t>Mu(kN.m)</t>
    <phoneticPr fontId="1" type="noConversion"/>
  </si>
  <si>
    <t>Vu(kN)</t>
    <phoneticPr fontId="1" type="noConversion"/>
  </si>
  <si>
    <t>Nu(kN)</t>
    <phoneticPr fontId="1" type="noConversion"/>
  </si>
  <si>
    <t>Ms(kN.m)</t>
    <phoneticPr fontId="1" type="noConversion"/>
  </si>
  <si>
    <t>개수</t>
    <phoneticPr fontId="1" type="noConversion"/>
  </si>
  <si>
    <t>피복(mm)</t>
    <phoneticPr fontId="1" type="noConversion"/>
  </si>
  <si>
    <t>직경(mm)</t>
    <phoneticPr fontId="1" type="noConversion"/>
  </si>
  <si>
    <t>1단</t>
    <phoneticPr fontId="1" type="noConversion"/>
  </si>
  <si>
    <t>2단</t>
    <phoneticPr fontId="1" type="noConversion"/>
  </si>
  <si>
    <t>3단</t>
    <phoneticPr fontId="1" type="noConversion"/>
  </si>
  <si>
    <t>fck(Mpa)</t>
    <phoneticPr fontId="1" type="noConversion"/>
  </si>
  <si>
    <t>fy(Mpa)</t>
    <phoneticPr fontId="1" type="noConversion"/>
  </si>
  <si>
    <t>간격(mm)</t>
    <phoneticPr fontId="1" type="noConversion"/>
  </si>
  <si>
    <t>적용 θ</t>
    <phoneticPr fontId="1" type="noConversion"/>
  </si>
  <si>
    <t>직접입력</t>
    <phoneticPr fontId="1" type="noConversion"/>
  </si>
  <si>
    <t>중간값적용</t>
    <phoneticPr fontId="1" type="noConversion"/>
  </si>
  <si>
    <t xml:space="preserve">  ＊ 사용성검토</t>
    <phoneticPr fontId="1" type="noConversion"/>
  </si>
  <si>
    <t xml:space="preserve">  ＊ 단면제원 및 검토하중</t>
    <phoneticPr fontId="1" type="noConversion"/>
  </si>
  <si>
    <t xml:space="preserve">  ＊ 사용 휨철근량</t>
    <phoneticPr fontId="1" type="noConversion"/>
  </si>
  <si>
    <t xml:space="preserve">  ＊ 사용 전단철근량</t>
    <phoneticPr fontId="1" type="noConversion"/>
  </si>
  <si>
    <t>cotθ</t>
    <phoneticPr fontId="1" type="noConversion"/>
  </si>
  <si>
    <t>자동산출</t>
    <phoneticPr fontId="1" type="noConversion"/>
  </si>
  <si>
    <t>α(도)</t>
    <phoneticPr fontId="1" type="noConversion"/>
  </si>
  <si>
    <t>cot θ1</t>
    <phoneticPr fontId="1" type="noConversion"/>
  </si>
  <si>
    <t>cot θ2</t>
  </si>
  <si>
    <t>tan θ</t>
    <phoneticPr fontId="1" type="noConversion"/>
  </si>
  <si>
    <t>v</t>
    <phoneticPr fontId="1" type="noConversion"/>
  </si>
  <si>
    <t>Vsd,max</t>
    <phoneticPr fontId="1" type="noConversion"/>
  </si>
  <si>
    <t>fck</t>
    <phoneticPr fontId="1" type="noConversion"/>
  </si>
  <si>
    <t>각도</t>
    <phoneticPr fontId="1" type="noConversion"/>
  </si>
  <si>
    <t>Vu</t>
    <phoneticPr fontId="1" type="noConversion"/>
  </si>
  <si>
    <t>Φc</t>
    <phoneticPr fontId="1" type="noConversion"/>
  </si>
  <si>
    <t>cot θ</t>
    <phoneticPr fontId="1" type="noConversion"/>
  </si>
  <si>
    <t>z</t>
    <phoneticPr fontId="1" type="noConversion"/>
  </si>
  <si>
    <t>Φv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</si>
</sst>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3" dropStyle="combo" dx="16" fmlaLink="$F$11" fmlaRange="$M$11:$M$13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4"/>
  <sheetViews>
    <sheetView tabSelected="1" workbookViewId="0">
      <selection activeCell="H20" sqref="H20"/>
    </sheetView>
  </sheetViews>
  <sheetFormatPr defaultRowHeight="15" customHeight="1" x14ac:dyDescent="0.3"/>
  <cols>
    <col min="1" max="2" width="2.625" style="1" customWidth="1"/>
    <col min="3" max="12" width="9.625" style="1" customWidth="1"/>
    <col min="13" max="16384" width="9" style="1"/>
  </cols>
  <sheetData>
    <row r="2" spans="1:13" ht="15" customHeight="1" x14ac:dyDescent="0.3">
      <c r="A2" s="2"/>
      <c r="B2" s="2" t="s">
        <v>20</v>
      </c>
    </row>
    <row r="3" spans="1:13" ht="15" customHeight="1" x14ac:dyDescent="0.3">
      <c r="A3" s="2"/>
      <c r="B3" s="2"/>
      <c r="C3" s="5" t="s">
        <v>13</v>
      </c>
      <c r="D3" s="5" t="s">
        <v>14</v>
      </c>
      <c r="E3" s="5" t="s">
        <v>0</v>
      </c>
      <c r="F3" s="5" t="s">
        <v>37</v>
      </c>
      <c r="G3" s="6" t="s">
        <v>3</v>
      </c>
      <c r="H3" s="5" t="s">
        <v>4</v>
      </c>
      <c r="I3" s="5" t="s">
        <v>5</v>
      </c>
      <c r="J3" s="5" t="s">
        <v>6</v>
      </c>
      <c r="K3" s="5" t="s">
        <v>2</v>
      </c>
      <c r="L3" s="5" t="s">
        <v>1</v>
      </c>
    </row>
    <row r="4" spans="1:13" ht="15" customHeight="1" x14ac:dyDescent="0.3">
      <c r="A4" s="3"/>
      <c r="B4" s="3"/>
      <c r="C4" s="4">
        <v>35</v>
      </c>
      <c r="D4" s="4">
        <v>500</v>
      </c>
      <c r="E4" s="4">
        <v>0.85</v>
      </c>
      <c r="F4" s="4">
        <v>0.75</v>
      </c>
      <c r="G4" s="4">
        <v>627.07500000000005</v>
      </c>
      <c r="H4" s="4">
        <v>710.82399999999996</v>
      </c>
      <c r="I4" s="4">
        <v>0</v>
      </c>
      <c r="J4" s="4">
        <v>428.42899999999997</v>
      </c>
      <c r="K4" s="4">
        <v>700</v>
      </c>
      <c r="L4" s="4">
        <v>1000</v>
      </c>
    </row>
    <row r="5" spans="1:13" ht="15" customHeight="1" x14ac:dyDescent="0.3">
      <c r="A5" s="3"/>
      <c r="B5" s="2" t="s">
        <v>21</v>
      </c>
    </row>
    <row r="6" spans="1:13" ht="15" customHeight="1" x14ac:dyDescent="0.3">
      <c r="A6" s="3"/>
      <c r="B6" s="3"/>
      <c r="C6" s="12" t="s">
        <v>10</v>
      </c>
      <c r="D6" s="12"/>
      <c r="E6" s="12"/>
      <c r="F6" s="12" t="s">
        <v>11</v>
      </c>
      <c r="G6" s="12"/>
      <c r="H6" s="12"/>
      <c r="I6" s="12" t="s">
        <v>12</v>
      </c>
      <c r="J6" s="12"/>
      <c r="K6" s="12"/>
    </row>
    <row r="7" spans="1:13" ht="15" customHeight="1" x14ac:dyDescent="0.3">
      <c r="A7" s="3"/>
      <c r="B7" s="3"/>
      <c r="C7" s="5" t="s">
        <v>9</v>
      </c>
      <c r="D7" s="5" t="s">
        <v>7</v>
      </c>
      <c r="E7" s="5" t="s">
        <v>8</v>
      </c>
      <c r="F7" s="5" t="s">
        <v>9</v>
      </c>
      <c r="G7" s="5" t="s">
        <v>7</v>
      </c>
      <c r="H7" s="5" t="s">
        <v>8</v>
      </c>
      <c r="I7" s="5" t="s">
        <v>9</v>
      </c>
      <c r="J7" s="5" t="s">
        <v>7</v>
      </c>
      <c r="K7" s="5" t="s">
        <v>8</v>
      </c>
    </row>
    <row r="8" spans="1:13" ht="15" customHeight="1" x14ac:dyDescent="0.3">
      <c r="A8" s="3"/>
      <c r="B8" s="3"/>
      <c r="C8" s="4">
        <v>19</v>
      </c>
      <c r="D8" s="4">
        <v>8</v>
      </c>
      <c r="E8" s="4">
        <v>100</v>
      </c>
      <c r="F8" s="4">
        <v>19</v>
      </c>
      <c r="G8" s="4">
        <v>4</v>
      </c>
      <c r="H8" s="4">
        <v>200</v>
      </c>
      <c r="I8" s="4">
        <v>0</v>
      </c>
      <c r="J8" s="4">
        <v>0</v>
      </c>
      <c r="K8" s="4">
        <v>0</v>
      </c>
    </row>
    <row r="9" spans="1:13" ht="15" customHeight="1" x14ac:dyDescent="0.3">
      <c r="A9" s="3"/>
      <c r="B9" s="2" t="s">
        <v>22</v>
      </c>
    </row>
    <row r="10" spans="1:13" ht="15" customHeight="1" x14ac:dyDescent="0.3">
      <c r="A10" s="3"/>
      <c r="B10" s="3"/>
      <c r="C10" s="5" t="s">
        <v>9</v>
      </c>
      <c r="D10" s="5" t="s">
        <v>7</v>
      </c>
      <c r="E10" s="5" t="s">
        <v>15</v>
      </c>
      <c r="F10" s="7" t="s">
        <v>16</v>
      </c>
      <c r="G10" s="7" t="s">
        <v>23</v>
      </c>
      <c r="H10" s="8" t="s">
        <v>25</v>
      </c>
    </row>
    <row r="11" spans="1:13" ht="15" customHeight="1" x14ac:dyDescent="0.3">
      <c r="C11" s="4">
        <v>16</v>
      </c>
      <c r="D11" s="4">
        <v>4</v>
      </c>
      <c r="E11" s="4">
        <v>300</v>
      </c>
      <c r="F11" s="4">
        <v>3</v>
      </c>
      <c r="G11" s="4">
        <v>2.5</v>
      </c>
      <c r="H11" s="4">
        <v>90</v>
      </c>
      <c r="M11" s="9" t="s">
        <v>17</v>
      </c>
    </row>
    <row r="12" spans="1:13" ht="15" customHeight="1" x14ac:dyDescent="0.3">
      <c r="B12" s="2" t="s">
        <v>19</v>
      </c>
      <c r="M12" s="9" t="s">
        <v>18</v>
      </c>
    </row>
    <row r="13" spans="1:13" ht="15" customHeight="1" x14ac:dyDescent="0.3">
      <c r="C13" s="8" t="s">
        <v>6</v>
      </c>
      <c r="M13" s="9" t="s">
        <v>24</v>
      </c>
    </row>
    <row r="14" spans="1:13" ht="15" customHeight="1" x14ac:dyDescent="0.3">
      <c r="C14" s="4">
        <v>187.90899999999999</v>
      </c>
    </row>
  </sheetData>
  <mergeCells count="3">
    <mergeCell ref="I6:K6"/>
    <mergeCell ref="C6:E6"/>
    <mergeCell ref="F6:H6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F16" sqref="F16"/>
    </sheetView>
  </sheetViews>
  <sheetFormatPr defaultRowHeight="16.5" x14ac:dyDescent="0.3"/>
  <cols>
    <col min="1" max="1" width="10.875" bestFit="1" customWidth="1"/>
    <col min="4" max="4" width="10.875" bestFit="1" customWidth="1"/>
  </cols>
  <sheetData>
    <row r="2" spans="1:9" x14ac:dyDescent="0.3">
      <c r="B2" t="s">
        <v>35</v>
      </c>
      <c r="C2" t="s">
        <v>28</v>
      </c>
      <c r="D2" s="11" t="s">
        <v>30</v>
      </c>
      <c r="E2" t="s">
        <v>32</v>
      </c>
      <c r="G2" t="s">
        <v>29</v>
      </c>
      <c r="H2" t="s">
        <v>34</v>
      </c>
      <c r="I2" t="s">
        <v>36</v>
      </c>
    </row>
    <row r="3" spans="1:9" x14ac:dyDescent="0.3">
      <c r="A3" t="s">
        <v>26</v>
      </c>
      <c r="B3">
        <v>1</v>
      </c>
      <c r="C3">
        <f>1/B3</f>
        <v>1</v>
      </c>
      <c r="D3" s="10">
        <f>($G$3*$H$3*$B$10*1000*$I$3)/(B3+C3)</f>
        <v>1726987.5</v>
      </c>
      <c r="E3">
        <f>DEGREES(ATAN(C3))</f>
        <v>45</v>
      </c>
      <c r="G3">
        <v>0.51600000000000001</v>
      </c>
      <c r="H3">
        <f>Sheet1!E4</f>
        <v>0.85</v>
      </c>
      <c r="I3">
        <v>225</v>
      </c>
    </row>
    <row r="4" spans="1:9" x14ac:dyDescent="0.3">
      <c r="A4" t="s">
        <v>27</v>
      </c>
      <c r="B4">
        <v>2.5</v>
      </c>
      <c r="C4">
        <f>1/B4</f>
        <v>0.4</v>
      </c>
      <c r="D4" s="10">
        <f>($G$3*$H$3*$B$10*1000*$I$3)/(B4+C4)</f>
        <v>1191025.8620689656</v>
      </c>
      <c r="E4">
        <f>DEGREES(ATAN(C4))</f>
        <v>21.801409486351812</v>
      </c>
    </row>
    <row r="5" spans="1:9" x14ac:dyDescent="0.3">
      <c r="B5">
        <f>1/C5</f>
        <v>0.83909963117728004</v>
      </c>
      <c r="C5">
        <f>TAN(RADIANS(E5))</f>
        <v>1.19175359259421</v>
      </c>
      <c r="E5">
        <v>50</v>
      </c>
    </row>
    <row r="7" spans="1:9" x14ac:dyDescent="0.3">
      <c r="B7">
        <f>TAN(RADIANS(22.15))</f>
        <v>0.40707480524400674</v>
      </c>
      <c r="C7">
        <f>1/B7</f>
        <v>2.4565509511220793</v>
      </c>
    </row>
    <row r="9" spans="1:9" x14ac:dyDescent="0.3">
      <c r="A9" t="s">
        <v>33</v>
      </c>
      <c r="B9" t="s">
        <v>31</v>
      </c>
    </row>
    <row r="10" spans="1:9" x14ac:dyDescent="0.3">
      <c r="A10" s="10">
        <v>1154500</v>
      </c>
      <c r="B10">
        <v>35</v>
      </c>
      <c r="C10">
        <f>A10/(0.2*B10*(1-B10/250)*B11*I3)</f>
        <v>0.85234403839055006</v>
      </c>
      <c r="D10">
        <f>0.5*ASIN(C10)</f>
        <v>0.5102255622058135</v>
      </c>
      <c r="E10">
        <f>DEGREES(D10)</f>
        <v>29.233771314082759</v>
      </c>
      <c r="F10">
        <f>1/TAN(D10)</f>
        <v>1.7868154438605397</v>
      </c>
    </row>
    <row r="11" spans="1:9" x14ac:dyDescent="0.3">
      <c r="B11">
        <f>Sheet1!L4</f>
        <v>1000</v>
      </c>
    </row>
    <row r="12" spans="1:9" x14ac:dyDescent="0.3">
      <c r="B12">
        <f>Sheet1!K4</f>
        <v>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Seoljm</dc:creator>
  <cp:lastModifiedBy>JM_Seol</cp:lastModifiedBy>
  <dcterms:created xsi:type="dcterms:W3CDTF">2022-11-23T06:51:34Z</dcterms:created>
  <dcterms:modified xsi:type="dcterms:W3CDTF">2024-07-25T04:53:06Z</dcterms:modified>
</cp:coreProperties>
</file>