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05" yWindow="-105" windowWidth="23250" windowHeight="12570" activeTab="1"/>
  </bookViews>
  <sheets>
    <sheet name="C 금융회사" sheetId="1" r:id="rId1"/>
    <sheet name="VPC 정보" sheetId="2" r:id="rId2"/>
  </sheets>
  <definedNames>
    <definedName name="_xlnm._FilterDatabase" localSheetId="0" hidden="1">'C 금융회사'!$A$2:$G$2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K22" i="1" s="1"/>
  <c r="S22" i="1" s="1"/>
  <c r="I21" i="1"/>
  <c r="K21" i="1" s="1"/>
  <c r="S21" i="1" s="1"/>
  <c r="I20" i="1"/>
  <c r="K20" i="1" s="1"/>
  <c r="S20" i="1" s="1"/>
  <c r="I19" i="1"/>
  <c r="K19" i="1" s="1"/>
  <c r="S19" i="1" s="1"/>
  <c r="H19" i="1"/>
  <c r="J19" i="1" s="1"/>
  <c r="I18" i="1"/>
  <c r="K18" i="1" s="1"/>
  <c r="S18" i="1" s="1"/>
  <c r="I17" i="1"/>
  <c r="K17" i="1" s="1"/>
  <c r="S17" i="1" s="1"/>
  <c r="I16" i="1"/>
  <c r="K16" i="1" s="1"/>
  <c r="S16" i="1" s="1"/>
  <c r="I15" i="1"/>
  <c r="K15" i="1" s="1"/>
  <c r="S15" i="1" s="1"/>
  <c r="I14" i="1"/>
  <c r="K14" i="1" s="1"/>
  <c r="S14" i="1" s="1"/>
  <c r="I13" i="1"/>
  <c r="K13" i="1" s="1"/>
  <c r="S13" i="1" s="1"/>
  <c r="I12" i="1"/>
  <c r="K12" i="1" s="1"/>
  <c r="S12" i="1" s="1"/>
  <c r="I11" i="1"/>
  <c r="H11" i="1" s="1"/>
  <c r="J11" i="1" s="1"/>
  <c r="I10" i="1"/>
  <c r="K10" i="1" s="1"/>
  <c r="S10" i="1" s="1"/>
  <c r="I9" i="1"/>
  <c r="K9" i="1" s="1"/>
  <c r="S9" i="1" s="1"/>
  <c r="I8" i="1"/>
  <c r="K8" i="1" s="1"/>
  <c r="S8" i="1" s="1"/>
  <c r="I7" i="1"/>
  <c r="H7" i="1" s="1"/>
  <c r="J7" i="1" s="1"/>
  <c r="I6" i="1"/>
  <c r="K6" i="1" s="1"/>
  <c r="S6" i="1" s="1"/>
  <c r="I5" i="1"/>
  <c r="H5" i="1" s="1"/>
  <c r="J5" i="1" s="1"/>
  <c r="I4" i="1"/>
  <c r="K4" i="1" s="1"/>
  <c r="S4" i="1" s="1"/>
  <c r="I3" i="1"/>
  <c r="H3" i="1" s="1"/>
  <c r="J3" i="1" s="1"/>
  <c r="H15" i="1" l="1"/>
  <c r="J15" i="1" s="1"/>
  <c r="L15" i="1" s="1"/>
  <c r="H13" i="1"/>
  <c r="J13" i="1" s="1"/>
  <c r="H21" i="1"/>
  <c r="J21" i="1" s="1"/>
  <c r="L21" i="1" s="1"/>
  <c r="M21" i="1" s="1"/>
  <c r="K3" i="1"/>
  <c r="S3" i="1" s="1"/>
  <c r="H17" i="1"/>
  <c r="J17" i="1" s="1"/>
  <c r="H9" i="1"/>
  <c r="J9" i="1" s="1"/>
  <c r="L9" i="1" s="1"/>
  <c r="M9" i="1" s="1"/>
  <c r="H6" i="1"/>
  <c r="J6" i="1" s="1"/>
  <c r="L6" i="1" s="1"/>
  <c r="O6" i="1" s="1"/>
  <c r="H10" i="1"/>
  <c r="J10" i="1" s="1"/>
  <c r="L10" i="1" s="1"/>
  <c r="K7" i="1"/>
  <c r="S7" i="1" s="1"/>
  <c r="K11" i="1"/>
  <c r="S11" i="1" s="1"/>
  <c r="K5" i="1"/>
  <c r="S5" i="1" s="1"/>
  <c r="L5" i="1"/>
  <c r="O5" i="1" s="1"/>
  <c r="L13" i="1"/>
  <c r="O13" i="1" s="1"/>
  <c r="L19" i="1"/>
  <c r="O19" i="1" s="1"/>
  <c r="L11" i="1"/>
  <c r="O11" i="1" s="1"/>
  <c r="L3" i="1"/>
  <c r="O3" i="1" s="1"/>
  <c r="L7" i="1"/>
  <c r="O7" i="1" s="1"/>
  <c r="L17" i="1"/>
  <c r="O17" i="1" s="1"/>
  <c r="H4" i="1"/>
  <c r="J4" i="1" s="1"/>
  <c r="H8" i="1"/>
  <c r="J8" i="1" s="1"/>
  <c r="H12" i="1"/>
  <c r="J12" i="1" s="1"/>
  <c r="H14" i="1"/>
  <c r="J14" i="1" s="1"/>
  <c r="H16" i="1"/>
  <c r="J16" i="1" s="1"/>
  <c r="H18" i="1"/>
  <c r="J18" i="1" s="1"/>
  <c r="H20" i="1"/>
  <c r="J20" i="1" s="1"/>
  <c r="H22" i="1"/>
  <c r="J22" i="1" s="1"/>
  <c r="P15" i="1" l="1"/>
  <c r="O15" i="1"/>
  <c r="M15" i="1"/>
  <c r="N15" i="1" s="1"/>
  <c r="R15" i="1" s="1"/>
  <c r="O21" i="1"/>
  <c r="M13" i="1"/>
  <c r="M10" i="1"/>
  <c r="O10" i="1"/>
  <c r="M7" i="1"/>
  <c r="M6" i="1"/>
  <c r="N6" i="1" s="1"/>
  <c r="R6" i="1" s="1"/>
  <c r="M5" i="1"/>
  <c r="P5" i="1" s="1"/>
  <c r="N21" i="1"/>
  <c r="R21" i="1" s="1"/>
  <c r="P21" i="1"/>
  <c r="P9" i="1"/>
  <c r="N9" i="1"/>
  <c r="R9" i="1" s="1"/>
  <c r="L20" i="1"/>
  <c r="O20" i="1" s="1"/>
  <c r="O9" i="1"/>
  <c r="L18" i="1"/>
  <c r="O18" i="1" s="1"/>
  <c r="L14" i="1"/>
  <c r="O14" i="1" s="1"/>
  <c r="M17" i="1"/>
  <c r="M3" i="1"/>
  <c r="P3" i="1" s="1"/>
  <c r="M11" i="1"/>
  <c r="M19" i="1"/>
  <c r="L12" i="1"/>
  <c r="L16" i="1"/>
  <c r="O16" i="1" s="1"/>
  <c r="M16" i="1"/>
  <c r="N16" i="1" s="1"/>
  <c r="L22" i="1"/>
  <c r="M22" i="1" s="1"/>
  <c r="P22" i="1" s="1"/>
  <c r="O22" i="1"/>
  <c r="L8" i="1"/>
  <c r="O8" i="1" s="1"/>
  <c r="M8" i="1"/>
  <c r="P8" i="1" s="1"/>
  <c r="L4" i="1"/>
  <c r="O4" i="1"/>
  <c r="P6" i="1" l="1"/>
  <c r="M18" i="1"/>
  <c r="N18" i="1" s="1"/>
  <c r="R18" i="1" s="1"/>
  <c r="Q15" i="1"/>
  <c r="M14" i="1"/>
  <c r="N14" i="1" s="1"/>
  <c r="R14" i="1" s="1"/>
  <c r="Q9" i="1"/>
  <c r="D9" i="1" s="1"/>
  <c r="P16" i="1"/>
  <c r="P18" i="1"/>
  <c r="Q21" i="1"/>
  <c r="N13" i="1"/>
  <c r="P13" i="1"/>
  <c r="M12" i="1"/>
  <c r="N12" i="1" s="1"/>
  <c r="R12" i="1" s="1"/>
  <c r="O12" i="1"/>
  <c r="P7" i="1"/>
  <c r="N7" i="1"/>
  <c r="Q6" i="1"/>
  <c r="D6" i="1" s="1"/>
  <c r="P10" i="1"/>
  <c r="N10" i="1"/>
  <c r="N5" i="1"/>
  <c r="R5" i="1" s="1"/>
  <c r="Q16" i="1"/>
  <c r="R16" i="1"/>
  <c r="M4" i="1"/>
  <c r="N22" i="1"/>
  <c r="N19" i="1"/>
  <c r="R19" i="1" s="1"/>
  <c r="P19" i="1"/>
  <c r="P14" i="1"/>
  <c r="M20" i="1"/>
  <c r="N11" i="1"/>
  <c r="R11" i="1" s="1"/>
  <c r="P11" i="1"/>
  <c r="Q14" i="1"/>
  <c r="Q18" i="1"/>
  <c r="N3" i="1"/>
  <c r="R3" i="1" s="1"/>
  <c r="N8" i="1"/>
  <c r="N17" i="1"/>
  <c r="R17" i="1" s="1"/>
  <c r="P17" i="1"/>
  <c r="B9" i="1" l="1"/>
  <c r="Q19" i="1"/>
  <c r="R13" i="1"/>
  <c r="Q13" i="1"/>
  <c r="Q17" i="1"/>
  <c r="P12" i="1"/>
  <c r="Q12" i="1"/>
  <c r="B6" i="1"/>
  <c r="R7" i="1"/>
  <c r="Q7" i="1"/>
  <c r="D7" i="1" s="1"/>
  <c r="R10" i="1"/>
  <c r="Q10" i="1"/>
  <c r="B10" i="1" s="1"/>
  <c r="Q5" i="1"/>
  <c r="Q11" i="1"/>
  <c r="B11" i="1" s="1"/>
  <c r="R22" i="1"/>
  <c r="Q22" i="1"/>
  <c r="N4" i="1"/>
  <c r="R4" i="1" s="1"/>
  <c r="R8" i="1"/>
  <c r="Q8" i="1"/>
  <c r="Q3" i="1"/>
  <c r="P20" i="1"/>
  <c r="N20" i="1"/>
  <c r="R20" i="1" s="1"/>
  <c r="P4" i="1"/>
  <c r="D11" i="1" l="1"/>
  <c r="B7" i="1"/>
  <c r="D10" i="1"/>
  <c r="B8" i="1"/>
  <c r="D8" i="1"/>
  <c r="B5" i="1"/>
  <c r="D5" i="1"/>
  <c r="Q4" i="1"/>
  <c r="B4" i="1" s="1"/>
  <c r="Q20" i="1"/>
  <c r="B3" i="1"/>
  <c r="D3" i="1"/>
  <c r="D4" i="1" l="1"/>
</calcChain>
</file>

<file path=xl/sharedStrings.xml><?xml version="1.0" encoding="utf-8"?>
<sst xmlns="http://schemas.openxmlformats.org/spreadsheetml/2006/main" count="227" uniqueCount="131">
  <si>
    <t>C 금융회사</t>
    <phoneticPr fontId="1" type="noConversion"/>
  </si>
  <si>
    <t>CIDR</t>
    <phoneticPr fontId="1" type="noConversion"/>
  </si>
  <si>
    <t>IP주소 범위</t>
    <phoneticPr fontId="1" type="noConversion"/>
  </si>
  <si>
    <t>분류</t>
    <phoneticPr fontId="1" type="noConversion"/>
  </si>
  <si>
    <t>목적</t>
    <phoneticPr fontId="1" type="noConversion"/>
  </si>
  <si>
    <t>구분</t>
    <phoneticPr fontId="1" type="noConversion"/>
  </si>
  <si>
    <t>IP</t>
    <phoneticPr fontId="1" type="noConversion"/>
  </si>
  <si>
    <t>/위치</t>
    <phoneticPr fontId="1" type="noConversion"/>
  </si>
  <si>
    <t>prefix</t>
    <phoneticPr fontId="1" type="noConversion"/>
  </si>
  <si>
    <t>dot1위치</t>
    <phoneticPr fontId="1" type="noConversion"/>
  </si>
  <si>
    <t>dot2위치</t>
    <phoneticPr fontId="1" type="noConversion"/>
  </si>
  <si>
    <t>dot3위치</t>
    <phoneticPr fontId="1" type="noConversion"/>
  </si>
  <si>
    <t>IP1위치</t>
    <phoneticPr fontId="1" type="noConversion"/>
  </si>
  <si>
    <t>IP2위치</t>
    <phoneticPr fontId="1" type="noConversion"/>
  </si>
  <si>
    <t>IP3위치</t>
    <phoneticPr fontId="1" type="noConversion"/>
  </si>
  <si>
    <t>IP4위치</t>
    <phoneticPr fontId="1" type="noConversion"/>
  </si>
  <si>
    <t>class</t>
    <phoneticPr fontId="1" type="noConversion"/>
  </si>
  <si>
    <t>10.0.0.0/22</t>
    <phoneticPr fontId="1" type="noConversion"/>
  </si>
  <si>
    <t>~</t>
    <phoneticPr fontId="1" type="noConversion"/>
  </si>
  <si>
    <t>대</t>
  </si>
  <si>
    <t>고객 서비스</t>
    <phoneticPr fontId="1" type="noConversion"/>
  </si>
  <si>
    <t>서버</t>
  </si>
  <si>
    <t>10.0.0.0/24</t>
    <phoneticPr fontId="1" type="noConversion"/>
  </si>
  <si>
    <t>중</t>
    <phoneticPr fontId="1" type="noConversion"/>
  </si>
  <si>
    <t>홈페이지</t>
    <phoneticPr fontId="1" type="noConversion"/>
  </si>
  <si>
    <t>10.1.0.0/20</t>
    <phoneticPr fontId="1" type="noConversion"/>
  </si>
  <si>
    <t>내부 데이터</t>
    <phoneticPr fontId="1" type="noConversion"/>
  </si>
  <si>
    <t>고객 서비스용 홈페이지 서버</t>
    <phoneticPr fontId="1" type="noConversion"/>
  </si>
  <si>
    <t>고객 데이터 처리 서버</t>
    <phoneticPr fontId="1" type="noConversion"/>
  </si>
  <si>
    <t>내부 대출 처리/분석 서버</t>
    <phoneticPr fontId="1" type="noConversion"/>
  </si>
  <si>
    <t>DataBase 서버</t>
    <phoneticPr fontId="1" type="noConversion"/>
  </si>
  <si>
    <t>내부 임원 대출/분석 보고서 서버</t>
    <phoneticPr fontId="1" type="noConversion"/>
  </si>
  <si>
    <t>대출 처리 및 분석</t>
    <phoneticPr fontId="1" type="noConversion"/>
  </si>
  <si>
    <t>개수</t>
    <phoneticPr fontId="1" type="noConversion"/>
  </si>
  <si>
    <t>추가정보</t>
    <phoneticPr fontId="1" type="noConversion"/>
  </si>
  <si>
    <t>인터넷 연결</t>
    <phoneticPr fontId="1" type="noConversion"/>
  </si>
  <si>
    <t>WAS 서버</t>
    <phoneticPr fontId="1" type="noConversion"/>
  </si>
  <si>
    <t>Python 서버</t>
    <phoneticPr fontId="1" type="noConversion"/>
  </si>
  <si>
    <t>Mongo DB, 분산환경</t>
    <phoneticPr fontId="1" type="noConversion"/>
  </si>
  <si>
    <t>웹서버, VPN 서비스 IP대역 설계</t>
    <phoneticPr fontId="1" type="noConversion"/>
  </si>
  <si>
    <t>172.16.0.0/20</t>
    <phoneticPr fontId="1" type="noConversion"/>
  </si>
  <si>
    <t>내부 임원</t>
    <phoneticPr fontId="1" type="noConversion"/>
  </si>
  <si>
    <t>사양</t>
    <phoneticPr fontId="1" type="noConversion"/>
  </si>
  <si>
    <t>프리티어</t>
    <phoneticPr fontId="1" type="noConversion"/>
  </si>
  <si>
    <t>SaaS</t>
    <phoneticPr fontId="1" type="noConversion"/>
  </si>
  <si>
    <t>172.16.0.0/24</t>
    <phoneticPr fontId="1" type="noConversion"/>
  </si>
  <si>
    <t>대출 및 분석 보고서</t>
  </si>
  <si>
    <t>172.16.10.0/24</t>
    <phoneticPr fontId="1" type="noConversion"/>
  </si>
  <si>
    <t>VPN</t>
    <phoneticPr fontId="1" type="noConversion"/>
  </si>
  <si>
    <t>고객 데이터 처리</t>
    <phoneticPr fontId="1" type="noConversion"/>
  </si>
  <si>
    <t>10.0.2.0/24</t>
    <phoneticPr fontId="1" type="noConversion"/>
  </si>
  <si>
    <t>10.1.0.0/24</t>
    <phoneticPr fontId="1" type="noConversion"/>
  </si>
  <si>
    <t>DataBase</t>
    <phoneticPr fontId="1" type="noConversion"/>
  </si>
  <si>
    <t>10.1.10.0/24</t>
    <phoneticPr fontId="1" type="noConversion"/>
  </si>
  <si>
    <t>Amazon(AWS) VPC Area</t>
    <phoneticPr fontId="1" type="noConversion"/>
  </si>
  <si>
    <t>Regions - VPC CIDR</t>
    <phoneticPr fontId="1" type="noConversion"/>
  </si>
  <si>
    <t>VPC Name</t>
    <phoneticPr fontId="1" type="noConversion"/>
  </si>
  <si>
    <t>VPC-CIDR</t>
    <phoneticPr fontId="1" type="noConversion"/>
  </si>
  <si>
    <t>VPC-ID</t>
    <phoneticPr fontId="1" type="noConversion"/>
  </si>
  <si>
    <t>Cbank-cust-vpc</t>
    <phoneticPr fontId="1" type="noConversion"/>
  </si>
  <si>
    <t>10.0.0.0/22</t>
    <phoneticPr fontId="1" type="noConversion"/>
  </si>
  <si>
    <t>vpc-039c576a8f110f58c</t>
    <phoneticPr fontId="1" type="noConversion"/>
  </si>
  <si>
    <t>Cbank-in-vpc</t>
    <phoneticPr fontId="1" type="noConversion"/>
  </si>
  <si>
    <t>10.1.0.0/20</t>
    <phoneticPr fontId="1" type="noConversion"/>
  </si>
  <si>
    <t>vpc-0a8cb54cec4dbd3b3</t>
    <phoneticPr fontId="1" type="noConversion"/>
  </si>
  <si>
    <t>Regions - VPC Subnet</t>
    <phoneticPr fontId="1" type="noConversion"/>
  </si>
  <si>
    <t>Subnet Name</t>
    <phoneticPr fontId="1" type="noConversion"/>
  </si>
  <si>
    <t>CIDR 영역</t>
    <phoneticPr fontId="1" type="noConversion"/>
  </si>
  <si>
    <t>Subnet-ID</t>
    <phoneticPr fontId="1" type="noConversion"/>
  </si>
  <si>
    <t>Cbank-cust-web-subnet</t>
    <phoneticPr fontId="1" type="noConversion"/>
  </si>
  <si>
    <t>10.0.0.0/24</t>
    <phoneticPr fontId="1" type="noConversion"/>
  </si>
  <si>
    <t>subnet-07c5abda32efa13c7</t>
    <phoneticPr fontId="1" type="noConversion"/>
  </si>
  <si>
    <t>Cbank-cust-API-subnet</t>
    <phoneticPr fontId="1" type="noConversion"/>
  </si>
  <si>
    <t>10.0.1.0/24</t>
    <phoneticPr fontId="1" type="noConversion"/>
  </si>
  <si>
    <t>subnet-07ac4977cfa15c114</t>
    <phoneticPr fontId="1" type="noConversion"/>
  </si>
  <si>
    <t>Cbank-cust-data-subnet</t>
    <phoneticPr fontId="1" type="noConversion"/>
  </si>
  <si>
    <t>10.0.2.0/24</t>
    <phoneticPr fontId="1" type="noConversion"/>
  </si>
  <si>
    <t>subnet-06679e9a3db695ae0</t>
    <phoneticPr fontId="1" type="noConversion"/>
  </si>
  <si>
    <t>10.1.0.0/24</t>
    <phoneticPr fontId="1" type="noConversion"/>
  </si>
  <si>
    <t>subnet-0455ceff4561cd89c</t>
    <phoneticPr fontId="1" type="noConversion"/>
  </si>
  <si>
    <t>10.1.10.0/24</t>
    <phoneticPr fontId="1" type="noConversion"/>
  </si>
  <si>
    <t>Region - Define Network ACL</t>
    <phoneticPr fontId="1" type="noConversion"/>
  </si>
  <si>
    <t>ACL Name</t>
    <phoneticPr fontId="1" type="noConversion"/>
  </si>
  <si>
    <t>Subnet</t>
    <phoneticPr fontId="1" type="noConversion"/>
  </si>
  <si>
    <t>Network ACL-ID</t>
    <phoneticPr fontId="1" type="noConversion"/>
  </si>
  <si>
    <t>VPC-ID</t>
    <phoneticPr fontId="1" type="noConversion"/>
  </si>
  <si>
    <t>vpc-039c576a8f110f58c</t>
    <phoneticPr fontId="1" type="noConversion"/>
  </si>
  <si>
    <t>Region - Network ACL Inbound</t>
    <phoneticPr fontId="1" type="noConversion"/>
  </si>
  <si>
    <t>Inbound number</t>
    <phoneticPr fontId="1" type="noConversion"/>
  </si>
  <si>
    <t>Inbound port</t>
    <phoneticPr fontId="1" type="noConversion"/>
  </si>
  <si>
    <t>Inbound Protocol</t>
    <phoneticPr fontId="1" type="noConversion"/>
  </si>
  <si>
    <t>Source</t>
    <phoneticPr fontId="1" type="noConversion"/>
  </si>
  <si>
    <t>Allow/Deny</t>
    <phoneticPr fontId="1" type="noConversion"/>
  </si>
  <si>
    <t>Explanation</t>
    <phoneticPr fontId="1" type="noConversion"/>
  </si>
  <si>
    <t>ALL</t>
    <phoneticPr fontId="1" type="noConversion"/>
  </si>
  <si>
    <t>0.0.0.0/0</t>
    <phoneticPr fontId="1" type="noConversion"/>
  </si>
  <si>
    <t>Allow</t>
    <phoneticPr fontId="1" type="noConversion"/>
  </si>
  <si>
    <t>Default</t>
    <phoneticPr fontId="1" type="noConversion"/>
  </si>
  <si>
    <t>TCP</t>
    <phoneticPr fontId="1" type="noConversion"/>
  </si>
  <si>
    <t>원격관리용</t>
    <phoneticPr fontId="1" type="noConversion"/>
  </si>
  <si>
    <t>*</t>
    <phoneticPr fontId="1" type="noConversion"/>
  </si>
  <si>
    <t>Deny</t>
    <phoneticPr fontId="1" type="noConversion"/>
  </si>
  <si>
    <t>Region - Network ACL Outbound</t>
    <phoneticPr fontId="1" type="noConversion"/>
  </si>
  <si>
    <t>Region - Security Groups Inbound</t>
    <phoneticPr fontId="1" type="noConversion"/>
  </si>
  <si>
    <t>Region - Security Groups Outbound</t>
    <phoneticPr fontId="1" type="noConversion"/>
  </si>
  <si>
    <t>Cbank-in-DB-subnet</t>
  </si>
  <si>
    <t>Cbank-in-DB-subnet</t>
    <phoneticPr fontId="1" type="noConversion"/>
  </si>
  <si>
    <t>subnet-02fc890a264d2f55d</t>
  </si>
  <si>
    <t>subnet-02fc890a264d2f55d</t>
    <phoneticPr fontId="1" type="noConversion"/>
  </si>
  <si>
    <t>Cbank-cust- ACL</t>
    <phoneticPr fontId="1" type="noConversion"/>
  </si>
  <si>
    <t>acl-0466ce3cb5c9b9615</t>
  </si>
  <si>
    <t>acl-0c9aff0f8278e40cc</t>
    <phoneticPr fontId="1" type="noConversion"/>
  </si>
  <si>
    <t>Cbank-cust-web-subnet</t>
  </si>
  <si>
    <t>Cbank-cust-API-subnet</t>
  </si>
  <si>
    <t>Cbank-cust-data-subnet</t>
  </si>
  <si>
    <t>Cbank-in-doc-subnet</t>
  </si>
  <si>
    <t>Cbank-in-doc-subnet</t>
    <phoneticPr fontId="1" type="noConversion"/>
  </si>
  <si>
    <t>subnet-07c5abda32efa13c7</t>
  </si>
  <si>
    <t>subnet-07ac4977cfa15c114</t>
  </si>
  <si>
    <t>subnet-06679e9a3db695ae0</t>
  </si>
  <si>
    <t>subnet-0455ceff4561cd89c</t>
  </si>
  <si>
    <t>vpc-0a8cb54cec4dbd3b3</t>
  </si>
  <si>
    <t>*</t>
  </si>
  <si>
    <t>ALL</t>
  </si>
  <si>
    <t>0.0.0.0/0</t>
  </si>
  <si>
    <t>Deny</t>
  </si>
  <si>
    <t>Default</t>
  </si>
  <si>
    <t>Remote Connect</t>
    <phoneticPr fontId="1" type="noConversion"/>
  </si>
  <si>
    <t>Cbank-cust- ACL</t>
    <phoneticPr fontId="1" type="noConversion"/>
  </si>
  <si>
    <t>Cbank-in-ACL</t>
    <phoneticPr fontId="1" type="noConversion"/>
  </si>
  <si>
    <t>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</si>
</sst>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4" borderId="9" xfId="0" applyFill="1" applyBorder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>
      <alignment vertical="center"/>
    </xf>
    <xf numFmtId="176" fontId="0" fillId="0" borderId="0" xfId="0" applyNumberFormat="1">
      <alignment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3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3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16" xfId="0" applyBorder="1" applyAlignment="1">
      <alignment vertical="center" wrapText="1"/>
    </xf>
    <xf numFmtId="0" fontId="0" fillId="0" borderId="17" xfId="0" applyBorder="1">
      <alignment vertical="center"/>
    </xf>
    <xf numFmtId="0" fontId="2" fillId="0" borderId="18" xfId="0" applyFont="1" applyBorder="1">
      <alignment vertical="center"/>
    </xf>
    <xf numFmtId="0" fontId="0" fillId="0" borderId="19" xfId="0" applyBorder="1" applyAlignment="1">
      <alignment vertical="center" wrapText="1"/>
    </xf>
    <xf numFmtId="0" fontId="0" fillId="0" borderId="20" xfId="0" applyBorder="1">
      <alignment vertical="center"/>
    </xf>
    <xf numFmtId="0" fontId="2" fillId="0" borderId="21" xfId="0" applyFont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2" fillId="0" borderId="24" xfId="0" applyFont="1" applyBorder="1">
      <alignment vertical="center"/>
    </xf>
    <xf numFmtId="0" fontId="0" fillId="0" borderId="19" xfId="0" applyBorder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9" xfId="0" applyFont="1" applyBorder="1">
      <alignment vertical="center"/>
    </xf>
    <xf numFmtId="0" fontId="2" fillId="0" borderId="30" xfId="0" applyFont="1" applyBorder="1">
      <alignment vertical="center"/>
    </xf>
    <xf numFmtId="0" fontId="0" fillId="0" borderId="3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3" xfId="0" applyFont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>
      <alignment vertical="center"/>
    </xf>
    <xf numFmtId="0" fontId="0" fillId="0" borderId="21" xfId="0" applyBorder="1">
      <alignment vertical="center"/>
    </xf>
    <xf numFmtId="0" fontId="2" fillId="0" borderId="17" xfId="0" applyFont="1" applyBorder="1">
      <alignment vertical="center"/>
    </xf>
    <xf numFmtId="0" fontId="0" fillId="0" borderId="32" xfId="0" applyBorder="1">
      <alignment vertical="center"/>
    </xf>
    <xf numFmtId="0" fontId="2" fillId="0" borderId="32" xfId="0" applyFont="1" applyBorder="1">
      <alignment vertical="center"/>
    </xf>
    <xf numFmtId="0" fontId="2" fillId="0" borderId="33" xfId="0" applyFont="1" applyBorder="1">
      <alignment vertical="center"/>
    </xf>
    <xf numFmtId="0" fontId="2" fillId="0" borderId="33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6" xfId="0" applyFont="1" applyBorder="1">
      <alignment vertical="center"/>
    </xf>
    <xf numFmtId="0" fontId="0" fillId="0" borderId="37" xfId="0" applyBorder="1">
      <alignment vertical="center"/>
    </xf>
    <xf numFmtId="0" fontId="0" fillId="0" borderId="3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workbookViewId="0">
      <selection activeCell="U12" sqref="U12"/>
    </sheetView>
  </sheetViews>
  <sheetFormatPr defaultRowHeight="16.5" x14ac:dyDescent="0.3"/>
  <cols>
    <col min="1" max="1" width="16.875" bestFit="1" customWidth="1"/>
    <col min="2" max="2" width="13.875" bestFit="1" customWidth="1"/>
    <col min="3" max="3" width="2.75" bestFit="1" customWidth="1"/>
    <col min="4" max="4" width="14.375" bestFit="1" customWidth="1"/>
    <col min="6" max="6" width="18.25" bestFit="1" customWidth="1"/>
    <col min="8" max="19" width="8.75" hidden="1" customWidth="1"/>
    <col min="21" max="21" width="13" bestFit="1" customWidth="1"/>
    <col min="22" max="22" width="26.125" bestFit="1" customWidth="1"/>
    <col min="23" max="23" width="20.25" bestFit="1" customWidth="1"/>
    <col min="24" max="24" width="22.875" bestFit="1" customWidth="1"/>
    <col min="25" max="25" width="19.375" bestFit="1" customWidth="1"/>
    <col min="26" max="26" width="29.5" bestFit="1" customWidth="1"/>
    <col min="27" max="27" width="10.375" bestFit="1" customWidth="1"/>
  </cols>
  <sheetData>
    <row r="1" spans="1:26" ht="17.25" thickBot="1" x14ac:dyDescent="0.35">
      <c r="A1" s="20" t="s">
        <v>0</v>
      </c>
      <c r="B1" s="21"/>
      <c r="C1" s="21"/>
      <c r="D1" s="21"/>
      <c r="E1" s="21"/>
      <c r="F1" s="21"/>
      <c r="G1" s="22"/>
      <c r="H1" s="1"/>
      <c r="I1" s="1"/>
      <c r="J1" s="1"/>
      <c r="K1" s="1"/>
      <c r="L1" s="1"/>
      <c r="M1" s="1"/>
      <c r="N1" s="1"/>
      <c r="O1" s="1"/>
    </row>
    <row r="2" spans="1:26" ht="17.25" thickBot="1" x14ac:dyDescent="0.35">
      <c r="A2" s="2" t="s">
        <v>1</v>
      </c>
      <c r="B2" s="23" t="s">
        <v>2</v>
      </c>
      <c r="C2" s="24"/>
      <c r="D2" s="25"/>
      <c r="E2" s="3" t="s">
        <v>3</v>
      </c>
      <c r="F2" s="3" t="s">
        <v>4</v>
      </c>
      <c r="G2" s="4" t="s">
        <v>5</v>
      </c>
      <c r="H2" t="s">
        <v>6</v>
      </c>
      <c r="I2" s="5" t="s">
        <v>7</v>
      </c>
      <c r="J2" t="s">
        <v>6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1:26" x14ac:dyDescent="0.3">
      <c r="A3" s="6" t="s">
        <v>17</v>
      </c>
      <c r="B3" s="7" t="str">
        <f>IF($S3=1,_xlfn.BITAND($O3,256-2^(8-$K3))&amp;".0.0.0",IF($S3=2,$O3&amp;"."&amp;_xlfn.BITAND($P3,256-2^(16-$K3))&amp;".0.0",IF($S3=3,$O3&amp;"."&amp;$P3&amp;"."&amp;_xlfn.BITAND($Q3,256-2^(24-$K3))&amp;".0",IF($S3=4,$O3&amp;"."&amp;$P3&amp;"."&amp;$Q3&amp;"."&amp;_xlfn.BITAND($R3,256-2^(32-$K3))))))</f>
        <v>10.0.0.0</v>
      </c>
      <c r="C3" s="8" t="s">
        <v>18</v>
      </c>
      <c r="D3" s="9" t="str">
        <f>IF($S3=1,_xlfn.BITOR($O3,2^(8-$K3)-1)&amp;".255.255.255",IF($S3=2,$O3&amp;"."&amp;_xlfn.BITAND($P3,256-2^(16-$K3)-1)&amp;".255.255",IF($S3=3,$O3&amp;"."&amp;$P3&amp;"."&amp;_xlfn.BITOR($Q3,2^(24-$K3)-1)&amp;".255",IF($S3=4,$O3&amp;"."&amp;$P3&amp;"."&amp;$Q3&amp;"."&amp;_xlfn.BITOR($R3,2^(32-$K3)-1)))))</f>
        <v>10.0.3.255</v>
      </c>
      <c r="E3" s="10" t="s">
        <v>19</v>
      </c>
      <c r="F3" s="11" t="s">
        <v>20</v>
      </c>
      <c r="G3" s="11" t="s">
        <v>21</v>
      </c>
      <c r="H3" t="str">
        <f>LEFT($A3,$I3-1)</f>
        <v>10.0.0.0</v>
      </c>
      <c r="I3">
        <f>FIND("/",$A3)</f>
        <v>9</v>
      </c>
      <c r="J3" t="str">
        <f>LEFT($H3,$I3-1)</f>
        <v>10.0.0.0</v>
      </c>
      <c r="K3" s="12">
        <f>_xlfn.NUMBERVALUE(MID($A3,$I3+1,2))</f>
        <v>22</v>
      </c>
      <c r="L3">
        <f>FIND(".",$J3)</f>
        <v>3</v>
      </c>
      <c r="M3">
        <f>FIND(".",$J3,$L3+1)</f>
        <v>5</v>
      </c>
      <c r="N3">
        <f>FIND(".",$J3,$M3+1)</f>
        <v>7</v>
      </c>
      <c r="O3" t="str">
        <f>MID($J3,1,$L3-1)</f>
        <v>10</v>
      </c>
      <c r="P3" t="str">
        <f>MID($J3,$L3+1,$M3-$L3-1)</f>
        <v>0</v>
      </c>
      <c r="Q3" t="str">
        <f>MID($J3,$M3+1,$N3-$M3-1)</f>
        <v>0</v>
      </c>
      <c r="R3" t="str">
        <f>MID($J3,$N3+1,$I3-$N3-1)</f>
        <v>0</v>
      </c>
      <c r="S3">
        <f>IF($K3&lt;9,1,IF(AND(8&lt;$K3,$K3&lt;17),2,IF(AND(16&lt;$K3,$K3&lt;24),3,4)))</f>
        <v>3</v>
      </c>
    </row>
    <row r="4" spans="1:26" x14ac:dyDescent="0.3">
      <c r="A4" s="13" t="s">
        <v>22</v>
      </c>
      <c r="B4" s="14" t="str">
        <f>IF($S4=1,_xlfn.BITAND($O4,256-2^(8-$K4))&amp;".0.0.0",IF($S4=2,$O4&amp;"."&amp;_xlfn.BITAND($P4,256-2^(16-$K4))&amp;".0.0",IF($S4=3,$O4&amp;"."&amp;$P4&amp;"."&amp;_xlfn.BITAND($Q4,256-2^(24-$K4))&amp;".0",IF($S4=4,$O4&amp;"."&amp;$P4&amp;"."&amp;$Q4&amp;"."&amp;_xlfn.BITAND($R4,256-2^(32-$K4))))))</f>
        <v>10.0.0.0</v>
      </c>
      <c r="C4" s="15" t="s">
        <v>18</v>
      </c>
      <c r="D4" s="16" t="str">
        <f>IF($S4=1,_xlfn.BITOR($O4,2^(8-$K4)-1)&amp;".255.255.255",IF($S4=2,$O4&amp;"."&amp;_xlfn.BITAND($P4,256-2^(16-$K4)-1)&amp;".255.255",IF($S4=3,$O4&amp;"."&amp;$P4&amp;"."&amp;_xlfn.BITOR($Q4,2^(24-$K4)-1)&amp;".255",IF($S4=4,$O4&amp;"."&amp;$P4&amp;"."&amp;$Q4&amp;"."&amp;_xlfn.BITOR($R4,2^(32-$K4)-1)))))</f>
        <v>10.0.0.255</v>
      </c>
      <c r="E4" s="17" t="s">
        <v>23</v>
      </c>
      <c r="F4" s="18" t="s">
        <v>24</v>
      </c>
      <c r="G4" s="18" t="s">
        <v>21</v>
      </c>
      <c r="H4" t="str">
        <f>LEFT($A4,$I4-1)</f>
        <v>10.0.0.0</v>
      </c>
      <c r="I4">
        <f t="shared" ref="I4:I22" si="0">FIND("/",$A4)</f>
        <v>9</v>
      </c>
      <c r="J4" t="str">
        <f t="shared" ref="J4:J22" si="1">LEFT($H4,$I4-1)</f>
        <v>10.0.0.0</v>
      </c>
      <c r="K4" s="12">
        <f>_xlfn.NUMBERVALUE(MID($A4,$I4+1,2))</f>
        <v>24</v>
      </c>
      <c r="L4">
        <f t="shared" ref="L4:L22" si="2">FIND(".",$J4)</f>
        <v>3</v>
      </c>
      <c r="M4">
        <f t="shared" ref="M4:M22" si="3">FIND(".",$J4,$L4+1)</f>
        <v>5</v>
      </c>
      <c r="N4">
        <f t="shared" ref="N4:N22" si="4">FIND(".",$J4,$M4+1)</f>
        <v>7</v>
      </c>
      <c r="O4" t="str">
        <f t="shared" ref="O4:O22" si="5">MID($J4,1,$L4-1)</f>
        <v>10</v>
      </c>
      <c r="P4" t="str">
        <f t="shared" ref="P4:P22" si="6">MID($J4,$L4+1,$M4-$L4-1)</f>
        <v>0</v>
      </c>
      <c r="Q4" t="str">
        <f t="shared" ref="Q4:Q22" si="7">MID($J4,$M4+1,$N4-$M4-1)</f>
        <v>0</v>
      </c>
      <c r="R4" t="str">
        <f t="shared" ref="R4:R22" si="8">MID($J4,$N4+1,$I4-$N4-1)</f>
        <v>0</v>
      </c>
      <c r="S4">
        <f t="shared" ref="S4:S22" si="9">IF($K4&lt;9,1,IF(AND(8&lt;$K4,$K4&lt;17),2,IF(AND(16&lt;$K4,$K4&lt;24),3,4)))</f>
        <v>4</v>
      </c>
    </row>
    <row r="5" spans="1:26" x14ac:dyDescent="0.3">
      <c r="A5" s="13" t="s">
        <v>50</v>
      </c>
      <c r="B5" s="14" t="str">
        <f>IF($S5=1,_xlfn.BITAND($O5,256-2^(8-$K5))&amp;".0.0.0",IF($S5=2,$O5&amp;"."&amp;_xlfn.BITAND($P5,256-2^(16-$K5))&amp;".0.0",IF($S5=3,$O5&amp;"."&amp;$P5&amp;"."&amp;_xlfn.BITAND($Q5,256-2^(24-$K5))&amp;".0",IF($S5=4,$O5&amp;"."&amp;$P5&amp;"."&amp;$Q5&amp;"."&amp;_xlfn.BITAND($R5,256-2^(32-$K5))))))</f>
        <v>10.0.2.0</v>
      </c>
      <c r="C5" s="15" t="s">
        <v>18</v>
      </c>
      <c r="D5" s="16" t="str">
        <f>IF($S5=1,_xlfn.BITOR($O5,2^(8-$K5)-1)&amp;".255.255.255",IF($S5=2,$O5&amp;"."&amp;_xlfn.BITAND($P5,256-2^(16-$K5)-1)&amp;".255.255",IF($S5=3,$O5&amp;"."&amp;$P5&amp;"."&amp;_xlfn.BITOR($Q5,2^(24-$K5)-1)&amp;".255",IF($S5=4,$O5&amp;"."&amp;$P5&amp;"."&amp;$Q5&amp;"."&amp;_xlfn.BITOR($R5,2^(32-$K5)-1)))))</f>
        <v>10.0.2.255</v>
      </c>
      <c r="E5" s="17" t="s">
        <v>23</v>
      </c>
      <c r="F5" s="18" t="s">
        <v>49</v>
      </c>
      <c r="G5" s="18" t="s">
        <v>21</v>
      </c>
      <c r="H5" t="str">
        <f>LEFT($A5,$I5-1)</f>
        <v>10.0.2.0</v>
      </c>
      <c r="I5">
        <f t="shared" si="0"/>
        <v>9</v>
      </c>
      <c r="J5" t="str">
        <f t="shared" si="1"/>
        <v>10.0.2.0</v>
      </c>
      <c r="K5" s="12">
        <f>_xlfn.NUMBERVALUE(MID($A5,$I5+1,2))</f>
        <v>24</v>
      </c>
      <c r="L5">
        <f t="shared" si="2"/>
        <v>3</v>
      </c>
      <c r="M5">
        <f t="shared" si="3"/>
        <v>5</v>
      </c>
      <c r="N5">
        <f t="shared" si="4"/>
        <v>7</v>
      </c>
      <c r="O5" t="str">
        <f t="shared" si="5"/>
        <v>10</v>
      </c>
      <c r="P5" t="str">
        <f t="shared" si="6"/>
        <v>0</v>
      </c>
      <c r="Q5" t="str">
        <f t="shared" si="7"/>
        <v>2</v>
      </c>
      <c r="R5" t="str">
        <f t="shared" si="8"/>
        <v>0</v>
      </c>
      <c r="S5">
        <f t="shared" si="9"/>
        <v>4</v>
      </c>
    </row>
    <row r="6" spans="1:26" x14ac:dyDescent="0.3">
      <c r="A6" s="6" t="s">
        <v>25</v>
      </c>
      <c r="B6" s="7" t="str">
        <f>IF($S6=1,_xlfn.BITAND($O6,256-2^(8-$K6))&amp;".0.0.0",IF($S6=2,$O6&amp;"."&amp;_xlfn.BITAND($P6,256-2^(16-$K6))&amp;".0.0",IF($S6=3,$O6&amp;"."&amp;$P6&amp;"."&amp;_xlfn.BITAND($Q6,256-2^(24-$K6))&amp;".0",IF($S6=4,$O6&amp;"."&amp;$P6&amp;"."&amp;$Q6&amp;"."&amp;_xlfn.BITAND($R6,256-2^(32-$K6))))))</f>
        <v>10.1.0.0</v>
      </c>
      <c r="C6" s="8" t="s">
        <v>18</v>
      </c>
      <c r="D6" s="9" t="str">
        <f>IF($S6=1,_xlfn.BITOR($O6,2^(8-$K6)-1)&amp;".255.255.255",IF($S6=2,$O6&amp;"."&amp;_xlfn.BITAND($P6,256-2^(16-$K6)-1)&amp;".255.255",IF($S6=3,$O6&amp;"."&amp;$P6&amp;"."&amp;_xlfn.BITOR($Q6,2^(24-$K6)-1)&amp;".255",IF($S6=4,$O6&amp;"."&amp;$P6&amp;"."&amp;$Q6&amp;"."&amp;_xlfn.BITOR($R6,2^(32-$K6)-1)))))</f>
        <v>10.1.15.255</v>
      </c>
      <c r="E6" s="10" t="s">
        <v>19</v>
      </c>
      <c r="F6" s="11" t="s">
        <v>26</v>
      </c>
      <c r="G6" s="11" t="s">
        <v>21</v>
      </c>
      <c r="H6" t="str">
        <f>LEFT($A6,$I6-1)</f>
        <v>10.1.0.0</v>
      </c>
      <c r="I6">
        <f t="shared" si="0"/>
        <v>9</v>
      </c>
      <c r="J6" t="str">
        <f t="shared" si="1"/>
        <v>10.1.0.0</v>
      </c>
      <c r="K6" s="12">
        <f>_xlfn.NUMBERVALUE(MID($A6,$I6+1,2))</f>
        <v>20</v>
      </c>
      <c r="L6">
        <f t="shared" si="2"/>
        <v>3</v>
      </c>
      <c r="M6">
        <f t="shared" si="3"/>
        <v>5</v>
      </c>
      <c r="N6">
        <f t="shared" si="4"/>
        <v>7</v>
      </c>
      <c r="O6" t="str">
        <f t="shared" si="5"/>
        <v>10</v>
      </c>
      <c r="P6" t="str">
        <f t="shared" si="6"/>
        <v>1</v>
      </c>
      <c r="Q6" t="str">
        <f t="shared" si="7"/>
        <v>0</v>
      </c>
      <c r="R6" t="str">
        <f t="shared" si="8"/>
        <v>0</v>
      </c>
      <c r="S6">
        <f t="shared" si="9"/>
        <v>3</v>
      </c>
    </row>
    <row r="7" spans="1:26" x14ac:dyDescent="0.3">
      <c r="A7" s="13" t="s">
        <v>51</v>
      </c>
      <c r="B7" s="14" t="str">
        <f>IF($S7=1,_xlfn.BITAND($O7,256-2^(8-$K7))&amp;".0.0.0",IF($S7=2,$O7&amp;"."&amp;_xlfn.BITAND($P7,256-2^(16-$K7))&amp;".0.0",IF($S7=3,$O7&amp;"."&amp;$P7&amp;"."&amp;_xlfn.BITAND($Q7,256-2^(24-$K7))&amp;".0",IF($S7=4,$O7&amp;"."&amp;$P7&amp;"."&amp;$Q7&amp;"."&amp;_xlfn.BITAND($R7,256-2^(32-$K7))))))</f>
        <v>10.1.0.0</v>
      </c>
      <c r="C7" s="15" t="s">
        <v>18</v>
      </c>
      <c r="D7" s="16" t="str">
        <f>IF($S7=1,_xlfn.BITOR($O7,2^(8-$K7)-1)&amp;".255.255.255",IF($S7=2,$O7&amp;"."&amp;_xlfn.BITAND($P7,256-2^(16-$K7)-1)&amp;".255.255",IF($S7=3,$O7&amp;"."&amp;$P7&amp;"."&amp;_xlfn.BITOR($Q7,2^(24-$K7)-1)&amp;".255",IF($S7=4,$O7&amp;"."&amp;$P7&amp;"."&amp;$Q7&amp;"."&amp;_xlfn.BITOR($R7,2^(32-$K7)-1)))))</f>
        <v>10.1.0.255</v>
      </c>
      <c r="E7" s="17" t="s">
        <v>23</v>
      </c>
      <c r="F7" s="18" t="s">
        <v>32</v>
      </c>
      <c r="G7" s="18" t="s">
        <v>21</v>
      </c>
      <c r="H7" t="str">
        <f>LEFT($A7,$I7-1)</f>
        <v>10.1.0.0</v>
      </c>
      <c r="I7">
        <f t="shared" si="0"/>
        <v>9</v>
      </c>
      <c r="J7" t="str">
        <f t="shared" si="1"/>
        <v>10.1.0.0</v>
      </c>
      <c r="K7" s="12">
        <f>_xlfn.NUMBERVALUE(MID($A7,$I7+1,2))</f>
        <v>24</v>
      </c>
      <c r="L7">
        <f t="shared" si="2"/>
        <v>3</v>
      </c>
      <c r="M7">
        <f t="shared" si="3"/>
        <v>5</v>
      </c>
      <c r="N7">
        <f t="shared" si="4"/>
        <v>7</v>
      </c>
      <c r="O7" t="str">
        <f t="shared" si="5"/>
        <v>10</v>
      </c>
      <c r="P7" t="str">
        <f t="shared" si="6"/>
        <v>1</v>
      </c>
      <c r="Q7" t="str">
        <f t="shared" si="7"/>
        <v>0</v>
      </c>
      <c r="R7" t="str">
        <f t="shared" si="8"/>
        <v>0</v>
      </c>
      <c r="S7">
        <f t="shared" si="9"/>
        <v>4</v>
      </c>
      <c r="U7" s="19"/>
      <c r="V7" s="19" t="s">
        <v>27</v>
      </c>
      <c r="W7" s="19" t="s">
        <v>28</v>
      </c>
      <c r="X7" s="19" t="s">
        <v>29</v>
      </c>
      <c r="Y7" s="19" t="s">
        <v>30</v>
      </c>
      <c r="Z7" s="19" t="s">
        <v>31</v>
      </c>
    </row>
    <row r="8" spans="1:26" x14ac:dyDescent="0.3">
      <c r="A8" s="13" t="s">
        <v>53</v>
      </c>
      <c r="B8" s="14" t="str">
        <f>IF($S8=1,_xlfn.BITAND($O8,256-2^(8-$K8))&amp;".0.0.0",IF($S8=2,$O8&amp;"."&amp;_xlfn.BITAND($P8,256-2^(16-$K8))&amp;".0.0",IF($S8=3,$O8&amp;"."&amp;$P8&amp;"."&amp;_xlfn.BITAND($Q8,256-2^(24-$K8))&amp;".0",IF($S8=4,$O8&amp;"."&amp;$P8&amp;"."&amp;$Q8&amp;"."&amp;_xlfn.BITAND($R8,256-2^(32-$K8))))))</f>
        <v>10.1.10.0</v>
      </c>
      <c r="C8" s="15" t="s">
        <v>18</v>
      </c>
      <c r="D8" s="16" t="str">
        <f>IF($S8=1,_xlfn.BITOR($O8,2^(8-$K8)-1)&amp;".255.255.255",IF($S8=2,$O8&amp;"."&amp;_xlfn.BITAND($P8,256-2^(16-$K8)-1)&amp;".255.255",IF($S8=3,$O8&amp;"."&amp;$P8&amp;"."&amp;_xlfn.BITOR($Q8,2^(24-$K8)-1)&amp;".255",IF($S8=4,$O8&amp;"."&amp;$P8&amp;"."&amp;$Q8&amp;"."&amp;_xlfn.BITOR($R8,2^(32-$K8)-1)))))</f>
        <v>10.1.10.255</v>
      </c>
      <c r="E8" s="17" t="s">
        <v>23</v>
      </c>
      <c r="F8" s="18" t="s">
        <v>52</v>
      </c>
      <c r="G8" s="18" t="s">
        <v>21</v>
      </c>
      <c r="H8" t="str">
        <f>LEFT($A8,$I8-1)</f>
        <v>10.1.10.0</v>
      </c>
      <c r="I8">
        <f t="shared" si="0"/>
        <v>10</v>
      </c>
      <c r="J8" t="str">
        <f t="shared" si="1"/>
        <v>10.1.10.0</v>
      </c>
      <c r="K8" s="12">
        <f>_xlfn.NUMBERVALUE(MID($A8,$I8+1,2))</f>
        <v>24</v>
      </c>
      <c r="L8">
        <f t="shared" si="2"/>
        <v>3</v>
      </c>
      <c r="M8">
        <f t="shared" si="3"/>
        <v>5</v>
      </c>
      <c r="N8">
        <f t="shared" si="4"/>
        <v>8</v>
      </c>
      <c r="O8" t="str">
        <f t="shared" si="5"/>
        <v>10</v>
      </c>
      <c r="P8" t="str">
        <f t="shared" si="6"/>
        <v>1</v>
      </c>
      <c r="Q8" t="str">
        <f t="shared" si="7"/>
        <v>10</v>
      </c>
      <c r="R8" t="str">
        <f t="shared" si="8"/>
        <v>0</v>
      </c>
      <c r="S8">
        <f t="shared" si="9"/>
        <v>4</v>
      </c>
      <c r="U8" s="17" t="s">
        <v>33</v>
      </c>
      <c r="V8" s="17">
        <v>10</v>
      </c>
      <c r="W8" s="17">
        <v>6</v>
      </c>
      <c r="X8" s="17">
        <v>20</v>
      </c>
      <c r="Y8" s="17">
        <v>6</v>
      </c>
      <c r="Z8" s="17">
        <v>2</v>
      </c>
    </row>
    <row r="9" spans="1:26" x14ac:dyDescent="0.3">
      <c r="A9" s="6" t="s">
        <v>40</v>
      </c>
      <c r="B9" s="7" t="str">
        <f>IF($S9=1,_xlfn.BITAND($O9,256-2^(8-$K9))&amp;".0.0.0",IF($S9=2,$O9&amp;"."&amp;_xlfn.BITAND($P9,256-2^(16-$K9))&amp;".0.0",IF($S9=3,$O9&amp;"."&amp;$P9&amp;"."&amp;_xlfn.BITAND($Q9,256-2^(24-$K9))&amp;".0",IF($S9=4,$O9&amp;"."&amp;$P9&amp;"."&amp;$Q9&amp;"."&amp;_xlfn.BITAND($R9,256-2^(32-$K9))))))</f>
        <v>172.16.0.0</v>
      </c>
      <c r="C9" s="8" t="s">
        <v>18</v>
      </c>
      <c r="D9" s="9" t="str">
        <f>IF($S9=1,_xlfn.BITOR($O9,2^(8-$K9)-1)&amp;".255.255.255",IF($S9=2,$O9&amp;"."&amp;_xlfn.BITAND($P9,256-2^(16-$K9)-1)&amp;".255.255",IF($S9=3,$O9&amp;"."&amp;$P9&amp;"."&amp;_xlfn.BITOR($Q9,2^(24-$K9)-1)&amp;".255",IF($S9=4,$O9&amp;"."&amp;$P9&amp;"."&amp;$Q9&amp;"."&amp;_xlfn.BITOR($R9,2^(32-$K9)-1)))))</f>
        <v>172.16.15.255</v>
      </c>
      <c r="E9" s="10" t="s">
        <v>19</v>
      </c>
      <c r="F9" s="11" t="s">
        <v>41</v>
      </c>
      <c r="G9" s="11" t="s">
        <v>21</v>
      </c>
      <c r="H9" t="str">
        <f>LEFT($A9,$I9-1)</f>
        <v>172.16.0.0</v>
      </c>
      <c r="I9">
        <f t="shared" si="0"/>
        <v>11</v>
      </c>
      <c r="J9" t="str">
        <f t="shared" si="1"/>
        <v>172.16.0.0</v>
      </c>
      <c r="K9" s="12">
        <f>_xlfn.NUMBERVALUE(MID($A9,$I9+1,2))</f>
        <v>20</v>
      </c>
      <c r="L9">
        <f t="shared" si="2"/>
        <v>4</v>
      </c>
      <c r="M9">
        <f t="shared" si="3"/>
        <v>7</v>
      </c>
      <c r="N9">
        <f t="shared" si="4"/>
        <v>9</v>
      </c>
      <c r="O9" t="str">
        <f t="shared" si="5"/>
        <v>172</v>
      </c>
      <c r="P9" t="str">
        <f t="shared" si="6"/>
        <v>16</v>
      </c>
      <c r="Q9" t="str">
        <f t="shared" si="7"/>
        <v>0</v>
      </c>
      <c r="R9" t="str">
        <f t="shared" si="8"/>
        <v>0</v>
      </c>
      <c r="S9">
        <f t="shared" si="9"/>
        <v>3</v>
      </c>
      <c r="U9" s="17" t="s">
        <v>34</v>
      </c>
      <c r="V9" s="17" t="s">
        <v>35</v>
      </c>
      <c r="W9" s="17" t="s">
        <v>36</v>
      </c>
      <c r="X9" s="17" t="s">
        <v>37</v>
      </c>
      <c r="Y9" s="17" t="s">
        <v>38</v>
      </c>
      <c r="Z9" s="17" t="s">
        <v>39</v>
      </c>
    </row>
    <row r="10" spans="1:26" x14ac:dyDescent="0.3">
      <c r="A10" s="13" t="s">
        <v>45</v>
      </c>
      <c r="B10" s="14" t="str">
        <f>IF($S10=1,_xlfn.BITAND($O10,256-2^(8-$K10))&amp;".0.0.0",IF($S10=2,$O10&amp;"."&amp;_xlfn.BITAND($P10,256-2^(16-$K10))&amp;".0.0",IF($S10=3,$O10&amp;"."&amp;$P10&amp;"."&amp;_xlfn.BITAND($Q10,256-2^(24-$K10))&amp;".0",IF($S10=4,$O10&amp;"."&amp;$P10&amp;"."&amp;$Q10&amp;"."&amp;_xlfn.BITAND($R10,256-2^(32-$K10))))))</f>
        <v>172.16.0.0</v>
      </c>
      <c r="C10" s="15" t="s">
        <v>18</v>
      </c>
      <c r="D10" s="16" t="str">
        <f>IF($S10=1,_xlfn.BITOR($O10,2^(8-$K10)-1)&amp;".255.255.255",IF($S10=2,$O10&amp;"."&amp;_xlfn.BITAND($P10,256-2^(16-$K10)-1)&amp;".255.255",IF($S10=3,$O10&amp;"."&amp;$P10&amp;"."&amp;_xlfn.BITOR($Q10,2^(24-$K10)-1)&amp;".255",IF($S10=4,$O10&amp;"."&amp;$P10&amp;"."&amp;$Q10&amp;"."&amp;_xlfn.BITOR($R10,2^(32-$K10)-1)))))</f>
        <v>172.16.0.255</v>
      </c>
      <c r="E10" s="17" t="s">
        <v>23</v>
      </c>
      <c r="F10" s="18" t="s">
        <v>46</v>
      </c>
      <c r="G10" s="18" t="s">
        <v>21</v>
      </c>
      <c r="H10" t="str">
        <f>LEFT($A10,$I10-1)</f>
        <v>172.16.0.0</v>
      </c>
      <c r="I10">
        <f t="shared" si="0"/>
        <v>11</v>
      </c>
      <c r="J10" t="str">
        <f t="shared" si="1"/>
        <v>172.16.0.0</v>
      </c>
      <c r="K10" s="12">
        <f>_xlfn.NUMBERVALUE(MID($A10,$I10+1,2))</f>
        <v>24</v>
      </c>
      <c r="L10">
        <f t="shared" si="2"/>
        <v>4</v>
      </c>
      <c r="M10">
        <f t="shared" si="3"/>
        <v>7</v>
      </c>
      <c r="N10">
        <f t="shared" si="4"/>
        <v>9</v>
      </c>
      <c r="O10" t="str">
        <f t="shared" si="5"/>
        <v>172</v>
      </c>
      <c r="P10" t="str">
        <f t="shared" si="6"/>
        <v>16</v>
      </c>
      <c r="Q10" t="str">
        <f t="shared" si="7"/>
        <v>0</v>
      </c>
      <c r="R10" t="str">
        <f t="shared" si="8"/>
        <v>0</v>
      </c>
      <c r="S10">
        <f t="shared" si="9"/>
        <v>4</v>
      </c>
      <c r="U10" s="17" t="s">
        <v>42</v>
      </c>
      <c r="V10" s="17" t="s">
        <v>43</v>
      </c>
      <c r="W10" s="17" t="s">
        <v>43</v>
      </c>
      <c r="X10" s="17" t="s">
        <v>43</v>
      </c>
      <c r="Y10" s="17" t="s">
        <v>44</v>
      </c>
      <c r="Z10" s="17" t="s">
        <v>43</v>
      </c>
    </row>
    <row r="11" spans="1:26" x14ac:dyDescent="0.3">
      <c r="A11" s="13" t="s">
        <v>47</v>
      </c>
      <c r="B11" s="14" t="str">
        <f>IF($S11=1,_xlfn.BITAND($O11,256-2^(8-$K11))&amp;".0.0.0",IF($S11=2,$O11&amp;"."&amp;_xlfn.BITAND($P11,256-2^(16-$K11))&amp;".0.0",IF($S11=3,$O11&amp;"."&amp;$P11&amp;"."&amp;_xlfn.BITAND($Q11,256-2^(24-$K11))&amp;".0",IF($S11=4,$O11&amp;"."&amp;$P11&amp;"."&amp;$Q11&amp;"."&amp;_xlfn.BITAND($R11,256-2^(32-$K11))))))</f>
        <v>172.16.10.0</v>
      </c>
      <c r="C11" s="15" t="s">
        <v>18</v>
      </c>
      <c r="D11" s="16" t="str">
        <f>IF($S11=1,_xlfn.BITOR($O11,2^(8-$K11)-1)&amp;".255.255.255",IF($S11=2,$O11&amp;"."&amp;_xlfn.BITAND($P11,256-2^(16-$K11)-1)&amp;".255.255",IF($S11=3,$O11&amp;"."&amp;$P11&amp;"."&amp;_xlfn.BITOR($Q11,2^(24-$K11)-1)&amp;".255",IF($S11=4,$O11&amp;"."&amp;$P11&amp;"."&amp;$Q11&amp;"."&amp;_xlfn.BITOR($R11,2^(32-$K11)-1)))))</f>
        <v>172.16.10.255</v>
      </c>
      <c r="E11" s="17" t="s">
        <v>23</v>
      </c>
      <c r="F11" s="18" t="s">
        <v>48</v>
      </c>
      <c r="G11" s="18" t="s">
        <v>21</v>
      </c>
      <c r="H11" t="str">
        <f>LEFT($A11,$I11-1)</f>
        <v>172.16.10.0</v>
      </c>
      <c r="I11">
        <f t="shared" si="0"/>
        <v>12</v>
      </c>
      <c r="J11" t="str">
        <f t="shared" si="1"/>
        <v>172.16.10.0</v>
      </c>
      <c r="K11" s="12">
        <f>_xlfn.NUMBERVALUE(MID($A11,$I11+1,2))</f>
        <v>24</v>
      </c>
      <c r="L11">
        <f t="shared" si="2"/>
        <v>4</v>
      </c>
      <c r="M11">
        <f t="shared" si="3"/>
        <v>7</v>
      </c>
      <c r="N11">
        <f t="shared" si="4"/>
        <v>10</v>
      </c>
      <c r="O11" t="str">
        <f t="shared" si="5"/>
        <v>172</v>
      </c>
      <c r="P11" t="str">
        <f t="shared" si="6"/>
        <v>16</v>
      </c>
      <c r="Q11" t="str">
        <f t="shared" si="7"/>
        <v>10</v>
      </c>
      <c r="R11" t="str">
        <f t="shared" si="8"/>
        <v>0</v>
      </c>
      <c r="S11">
        <f t="shared" si="9"/>
        <v>4</v>
      </c>
    </row>
    <row r="12" spans="1:26" x14ac:dyDescent="0.3">
      <c r="H12" t="e">
        <f>LEFT($A12,$I12-1)</f>
        <v>#VALUE!</v>
      </c>
      <c r="I12" t="e">
        <f t="shared" si="0"/>
        <v>#VALUE!</v>
      </c>
      <c r="J12" t="e">
        <f t="shared" si="1"/>
        <v>#VALUE!</v>
      </c>
      <c r="K12" s="12" t="e">
        <f>_xlfn.NUMBERVALUE(MID($A12,$I12+1,2))</f>
        <v>#VALUE!</v>
      </c>
      <c r="L12" t="e">
        <f t="shared" si="2"/>
        <v>#VALUE!</v>
      </c>
      <c r="M12" t="e">
        <f t="shared" si="3"/>
        <v>#VALUE!</v>
      </c>
      <c r="N12" t="e">
        <f t="shared" si="4"/>
        <v>#VALUE!</v>
      </c>
      <c r="O12" t="e">
        <f t="shared" si="5"/>
        <v>#VALUE!</v>
      </c>
      <c r="P12" t="e">
        <f t="shared" si="6"/>
        <v>#VALUE!</v>
      </c>
      <c r="Q12" t="e">
        <f t="shared" si="7"/>
        <v>#VALUE!</v>
      </c>
      <c r="R12" t="e">
        <f t="shared" si="8"/>
        <v>#VALUE!</v>
      </c>
      <c r="S12" t="e">
        <f t="shared" si="9"/>
        <v>#VALUE!</v>
      </c>
    </row>
    <row r="13" spans="1:26" x14ac:dyDescent="0.3">
      <c r="H13" t="e">
        <f>LEFT($A13,$I13-1)</f>
        <v>#VALUE!</v>
      </c>
      <c r="I13" t="e">
        <f t="shared" si="0"/>
        <v>#VALUE!</v>
      </c>
      <c r="J13" t="e">
        <f t="shared" si="1"/>
        <v>#VALUE!</v>
      </c>
      <c r="K13" s="12" t="e">
        <f>_xlfn.NUMBERVALUE(MID($A13,$I13+1,2))</f>
        <v>#VALUE!</v>
      </c>
      <c r="L13" t="e">
        <f t="shared" si="2"/>
        <v>#VALUE!</v>
      </c>
      <c r="M13" t="e">
        <f t="shared" si="3"/>
        <v>#VALUE!</v>
      </c>
      <c r="N13" t="e">
        <f t="shared" si="4"/>
        <v>#VALUE!</v>
      </c>
      <c r="O13" t="e">
        <f t="shared" si="5"/>
        <v>#VALUE!</v>
      </c>
      <c r="P13" t="e">
        <f t="shared" si="6"/>
        <v>#VALUE!</v>
      </c>
      <c r="Q13" t="e">
        <f t="shared" si="7"/>
        <v>#VALUE!</v>
      </c>
      <c r="R13" t="e">
        <f t="shared" si="8"/>
        <v>#VALUE!</v>
      </c>
      <c r="S13" t="e">
        <f t="shared" si="9"/>
        <v>#VALUE!</v>
      </c>
    </row>
    <row r="14" spans="1:26" x14ac:dyDescent="0.3">
      <c r="H14" t="e">
        <f>LEFT($A14,$I14-1)</f>
        <v>#VALUE!</v>
      </c>
      <c r="I14" t="e">
        <f t="shared" si="0"/>
        <v>#VALUE!</v>
      </c>
      <c r="J14" t="e">
        <f t="shared" si="1"/>
        <v>#VALUE!</v>
      </c>
      <c r="K14" s="12" t="e">
        <f>_xlfn.NUMBERVALUE(MID($A14,$I14+1,2))</f>
        <v>#VALUE!</v>
      </c>
      <c r="L14" t="e">
        <f t="shared" si="2"/>
        <v>#VALUE!</v>
      </c>
      <c r="M14" t="e">
        <f t="shared" si="3"/>
        <v>#VALUE!</v>
      </c>
      <c r="N14" t="e">
        <f t="shared" si="4"/>
        <v>#VALUE!</v>
      </c>
      <c r="O14" t="e">
        <f t="shared" si="5"/>
        <v>#VALUE!</v>
      </c>
      <c r="P14" t="e">
        <f t="shared" si="6"/>
        <v>#VALUE!</v>
      </c>
      <c r="Q14" t="e">
        <f t="shared" si="7"/>
        <v>#VALUE!</v>
      </c>
      <c r="R14" t="e">
        <f t="shared" si="8"/>
        <v>#VALUE!</v>
      </c>
      <c r="S14" t="e">
        <f t="shared" si="9"/>
        <v>#VALUE!</v>
      </c>
    </row>
    <row r="15" spans="1:26" x14ac:dyDescent="0.3">
      <c r="H15" t="e">
        <f>LEFT($A15,$I15-1)</f>
        <v>#VALUE!</v>
      </c>
      <c r="I15" t="e">
        <f t="shared" si="0"/>
        <v>#VALUE!</v>
      </c>
      <c r="J15" t="e">
        <f t="shared" si="1"/>
        <v>#VALUE!</v>
      </c>
      <c r="K15" s="12" t="e">
        <f>_xlfn.NUMBERVALUE(MID($A15,$I15+1,2))</f>
        <v>#VALUE!</v>
      </c>
      <c r="L15" t="e">
        <f t="shared" si="2"/>
        <v>#VALUE!</v>
      </c>
      <c r="M15" t="e">
        <f t="shared" si="3"/>
        <v>#VALUE!</v>
      </c>
      <c r="N15" t="e">
        <f t="shared" si="4"/>
        <v>#VALUE!</v>
      </c>
      <c r="O15" t="e">
        <f t="shared" si="5"/>
        <v>#VALUE!</v>
      </c>
      <c r="P15" t="e">
        <f t="shared" si="6"/>
        <v>#VALUE!</v>
      </c>
      <c r="Q15" t="e">
        <f t="shared" si="7"/>
        <v>#VALUE!</v>
      </c>
      <c r="R15" t="e">
        <f t="shared" si="8"/>
        <v>#VALUE!</v>
      </c>
      <c r="S15" t="e">
        <f t="shared" si="9"/>
        <v>#VALUE!</v>
      </c>
    </row>
    <row r="16" spans="1:26" x14ac:dyDescent="0.3">
      <c r="H16" t="e">
        <f>LEFT($A16,$I16-1)</f>
        <v>#VALUE!</v>
      </c>
      <c r="I16" t="e">
        <f t="shared" si="0"/>
        <v>#VALUE!</v>
      </c>
      <c r="J16" t="e">
        <f t="shared" si="1"/>
        <v>#VALUE!</v>
      </c>
      <c r="K16" s="12" t="e">
        <f>_xlfn.NUMBERVALUE(MID($A16,$I16+1,2))</f>
        <v>#VALUE!</v>
      </c>
      <c r="L16" t="e">
        <f t="shared" si="2"/>
        <v>#VALUE!</v>
      </c>
      <c r="M16" t="e">
        <f t="shared" si="3"/>
        <v>#VALUE!</v>
      </c>
      <c r="N16" t="e">
        <f t="shared" si="4"/>
        <v>#VALUE!</v>
      </c>
      <c r="O16" t="e">
        <f t="shared" si="5"/>
        <v>#VALUE!</v>
      </c>
      <c r="P16" t="e">
        <f t="shared" si="6"/>
        <v>#VALUE!</v>
      </c>
      <c r="Q16" t="e">
        <f t="shared" si="7"/>
        <v>#VALUE!</v>
      </c>
      <c r="R16" t="e">
        <f t="shared" si="8"/>
        <v>#VALUE!</v>
      </c>
      <c r="S16" t="e">
        <f t="shared" si="9"/>
        <v>#VALUE!</v>
      </c>
    </row>
    <row r="17" spans="8:21" x14ac:dyDescent="0.3">
      <c r="H17" t="e">
        <f>LEFT($A17,$I17-1)</f>
        <v>#VALUE!</v>
      </c>
      <c r="I17" t="e">
        <f t="shared" si="0"/>
        <v>#VALUE!</v>
      </c>
      <c r="J17" t="e">
        <f t="shared" si="1"/>
        <v>#VALUE!</v>
      </c>
      <c r="K17" s="12" t="e">
        <f>_xlfn.NUMBERVALUE(MID($A17,$I17+1,2))</f>
        <v>#VALUE!</v>
      </c>
      <c r="L17" t="e">
        <f t="shared" si="2"/>
        <v>#VALUE!</v>
      </c>
      <c r="M17" t="e">
        <f t="shared" si="3"/>
        <v>#VALUE!</v>
      </c>
      <c r="N17" t="e">
        <f t="shared" si="4"/>
        <v>#VALUE!</v>
      </c>
      <c r="O17" t="e">
        <f t="shared" si="5"/>
        <v>#VALUE!</v>
      </c>
      <c r="P17" t="e">
        <f t="shared" si="6"/>
        <v>#VALUE!</v>
      </c>
      <c r="Q17" t="e">
        <f t="shared" si="7"/>
        <v>#VALUE!</v>
      </c>
      <c r="R17" t="e">
        <f t="shared" si="8"/>
        <v>#VALUE!</v>
      </c>
      <c r="S17" t="e">
        <f t="shared" si="9"/>
        <v>#VALUE!</v>
      </c>
    </row>
    <row r="18" spans="8:21" x14ac:dyDescent="0.3">
      <c r="H18" t="e">
        <f>LEFT($A18,$I18-1)</f>
        <v>#VALUE!</v>
      </c>
      <c r="I18" t="e">
        <f t="shared" si="0"/>
        <v>#VALUE!</v>
      </c>
      <c r="J18" t="e">
        <f t="shared" si="1"/>
        <v>#VALUE!</v>
      </c>
      <c r="K18" s="12" t="e">
        <f>_xlfn.NUMBERVALUE(MID($A18,$I18+1,2))</f>
        <v>#VALUE!</v>
      </c>
      <c r="L18" t="e">
        <f t="shared" si="2"/>
        <v>#VALUE!</v>
      </c>
      <c r="M18" t="e">
        <f t="shared" si="3"/>
        <v>#VALUE!</v>
      </c>
      <c r="N18" t="e">
        <f t="shared" si="4"/>
        <v>#VALUE!</v>
      </c>
      <c r="O18" t="e">
        <f t="shared" si="5"/>
        <v>#VALUE!</v>
      </c>
      <c r="P18" t="e">
        <f t="shared" si="6"/>
        <v>#VALUE!</v>
      </c>
      <c r="Q18" t="e">
        <f t="shared" si="7"/>
        <v>#VALUE!</v>
      </c>
      <c r="R18" t="e">
        <f t="shared" si="8"/>
        <v>#VALUE!</v>
      </c>
      <c r="S18" t="e">
        <f t="shared" si="9"/>
        <v>#VALUE!</v>
      </c>
    </row>
    <row r="19" spans="8:21" x14ac:dyDescent="0.3">
      <c r="H19" t="e">
        <f>LEFT($A19,$I19-1)</f>
        <v>#VALUE!</v>
      </c>
      <c r="I19" t="e">
        <f t="shared" si="0"/>
        <v>#VALUE!</v>
      </c>
      <c r="J19" t="e">
        <f t="shared" si="1"/>
        <v>#VALUE!</v>
      </c>
      <c r="K19" s="12" t="e">
        <f>_xlfn.NUMBERVALUE(MID($A19,$I19+1,2))</f>
        <v>#VALUE!</v>
      </c>
      <c r="L19" t="e">
        <f t="shared" si="2"/>
        <v>#VALUE!</v>
      </c>
      <c r="M19" t="e">
        <f t="shared" si="3"/>
        <v>#VALUE!</v>
      </c>
      <c r="N19" t="e">
        <f t="shared" si="4"/>
        <v>#VALUE!</v>
      </c>
      <c r="O19" t="e">
        <f t="shared" si="5"/>
        <v>#VALUE!</v>
      </c>
      <c r="P19" t="e">
        <f t="shared" si="6"/>
        <v>#VALUE!</v>
      </c>
      <c r="Q19" t="e">
        <f t="shared" si="7"/>
        <v>#VALUE!</v>
      </c>
      <c r="R19" t="e">
        <f t="shared" si="8"/>
        <v>#VALUE!</v>
      </c>
      <c r="S19" t="e">
        <f t="shared" si="9"/>
        <v>#VALUE!</v>
      </c>
    </row>
    <row r="20" spans="8:21" x14ac:dyDescent="0.3">
      <c r="H20" t="e">
        <f>LEFT($A20,$I20-1)</f>
        <v>#VALUE!</v>
      </c>
      <c r="I20" t="e">
        <f t="shared" si="0"/>
        <v>#VALUE!</v>
      </c>
      <c r="J20" t="e">
        <f t="shared" si="1"/>
        <v>#VALUE!</v>
      </c>
      <c r="K20" s="12" t="e">
        <f>_xlfn.NUMBERVALUE(MID($A20,$I20+1,2))</f>
        <v>#VALUE!</v>
      </c>
      <c r="L20" t="e">
        <f t="shared" si="2"/>
        <v>#VALUE!</v>
      </c>
      <c r="M20" t="e">
        <f t="shared" si="3"/>
        <v>#VALUE!</v>
      </c>
      <c r="N20" t="e">
        <f t="shared" si="4"/>
        <v>#VALUE!</v>
      </c>
      <c r="O20" t="e">
        <f t="shared" si="5"/>
        <v>#VALUE!</v>
      </c>
      <c r="P20" t="e">
        <f t="shared" si="6"/>
        <v>#VALUE!</v>
      </c>
      <c r="Q20" t="e">
        <f t="shared" si="7"/>
        <v>#VALUE!</v>
      </c>
      <c r="R20" t="e">
        <f t="shared" si="8"/>
        <v>#VALUE!</v>
      </c>
      <c r="S20" t="e">
        <f t="shared" si="9"/>
        <v>#VALUE!</v>
      </c>
    </row>
    <row r="21" spans="8:21" x14ac:dyDescent="0.3">
      <c r="H21" t="e">
        <f>LEFT($A21,$I21-1)</f>
        <v>#VALUE!</v>
      </c>
      <c r="I21" t="e">
        <f t="shared" si="0"/>
        <v>#VALUE!</v>
      </c>
      <c r="J21" t="e">
        <f t="shared" si="1"/>
        <v>#VALUE!</v>
      </c>
      <c r="K21" s="12" t="e">
        <f>_xlfn.NUMBERVALUE(MID($A21,$I21+1,2))</f>
        <v>#VALUE!</v>
      </c>
      <c r="L21" t="e">
        <f t="shared" si="2"/>
        <v>#VALUE!</v>
      </c>
      <c r="M21" t="e">
        <f t="shared" si="3"/>
        <v>#VALUE!</v>
      </c>
      <c r="N21" t="e">
        <f t="shared" si="4"/>
        <v>#VALUE!</v>
      </c>
      <c r="O21" t="e">
        <f t="shared" si="5"/>
        <v>#VALUE!</v>
      </c>
      <c r="P21" t="e">
        <f t="shared" si="6"/>
        <v>#VALUE!</v>
      </c>
      <c r="Q21" t="e">
        <f t="shared" si="7"/>
        <v>#VALUE!</v>
      </c>
      <c r="R21" t="e">
        <f t="shared" si="8"/>
        <v>#VALUE!</v>
      </c>
      <c r="S21" t="e">
        <f t="shared" si="9"/>
        <v>#VALUE!</v>
      </c>
    </row>
    <row r="22" spans="8:21" x14ac:dyDescent="0.3">
      <c r="H22" t="e">
        <f>LEFT($A22,$I22-1)</f>
        <v>#VALUE!</v>
      </c>
      <c r="I22" t="e">
        <f t="shared" si="0"/>
        <v>#VALUE!</v>
      </c>
      <c r="J22" t="e">
        <f t="shared" si="1"/>
        <v>#VALUE!</v>
      </c>
      <c r="K22" s="12" t="e">
        <f>_xlfn.NUMBERVALUE(MID($A22,$I22+1,2))</f>
        <v>#VALUE!</v>
      </c>
      <c r="L22" t="e">
        <f t="shared" si="2"/>
        <v>#VALUE!</v>
      </c>
      <c r="M22" t="e">
        <f t="shared" si="3"/>
        <v>#VALUE!</v>
      </c>
      <c r="N22" t="e">
        <f t="shared" si="4"/>
        <v>#VALUE!</v>
      </c>
      <c r="O22" t="e">
        <f t="shared" si="5"/>
        <v>#VALUE!</v>
      </c>
      <c r="P22" t="e">
        <f t="shared" si="6"/>
        <v>#VALUE!</v>
      </c>
      <c r="Q22" t="e">
        <f t="shared" si="7"/>
        <v>#VALUE!</v>
      </c>
      <c r="R22" t="e">
        <f t="shared" si="8"/>
        <v>#VALUE!</v>
      </c>
      <c r="S22" t="e">
        <f t="shared" si="9"/>
        <v>#VALUE!</v>
      </c>
    </row>
    <row r="23" spans="8:21" x14ac:dyDescent="0.3">
      <c r="K23" s="12"/>
    </row>
    <row r="24" spans="8:21" x14ac:dyDescent="0.3">
      <c r="K24" s="12"/>
    </row>
    <row r="25" spans="8:21" x14ac:dyDescent="0.3">
      <c r="K25" s="12"/>
      <c r="U25" s="12"/>
    </row>
    <row r="26" spans="8:21" x14ac:dyDescent="0.3">
      <c r="K26" s="12"/>
    </row>
    <row r="27" spans="8:21" x14ac:dyDescent="0.3">
      <c r="K27" s="12"/>
    </row>
    <row r="28" spans="8:21" x14ac:dyDescent="0.3">
      <c r="K28" s="12"/>
    </row>
    <row r="29" spans="8:21" x14ac:dyDescent="0.3">
      <c r="K29" s="12"/>
    </row>
  </sheetData>
  <autoFilter ref="A2:G2">
    <filterColumn colId="1" showButton="0"/>
    <filterColumn colId="2" showButton="0"/>
  </autoFilter>
  <mergeCells count="2">
    <mergeCell ref="A1:G1"/>
    <mergeCell ref="B2:D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/>
  </sheetViews>
  <sheetFormatPr defaultRowHeight="16.5" x14ac:dyDescent="0.3"/>
  <cols>
    <col min="1" max="2" width="37.875" bestFit="1" customWidth="1"/>
    <col min="3" max="3" width="26.25" bestFit="1" customWidth="1"/>
    <col min="4" max="5" width="27.25" bestFit="1" customWidth="1"/>
    <col min="6" max="6" width="40.5" customWidth="1"/>
    <col min="7" max="7" width="27" customWidth="1"/>
  </cols>
  <sheetData>
    <row r="1" spans="1:3" x14ac:dyDescent="0.3">
      <c r="A1" t="s">
        <v>54</v>
      </c>
    </row>
    <row r="3" spans="1:3" ht="17.25" thickBot="1" x14ac:dyDescent="0.35">
      <c r="A3" t="s">
        <v>55</v>
      </c>
    </row>
    <row r="4" spans="1:3" ht="18" thickTop="1" thickBot="1" x14ac:dyDescent="0.35">
      <c r="A4" s="26" t="s">
        <v>56</v>
      </c>
      <c r="B4" s="27" t="s">
        <v>57</v>
      </c>
      <c r="C4" s="28" t="s">
        <v>58</v>
      </c>
    </row>
    <row r="5" spans="1:3" ht="17.25" thickTop="1" x14ac:dyDescent="0.3">
      <c r="A5" s="29" t="s">
        <v>59</v>
      </c>
      <c r="B5" s="30" t="s">
        <v>60</v>
      </c>
      <c r="C5" s="31" t="s">
        <v>61</v>
      </c>
    </row>
    <row r="6" spans="1:3" ht="17.25" thickBot="1" x14ac:dyDescent="0.35">
      <c r="A6" s="32" t="s">
        <v>62</v>
      </c>
      <c r="B6" s="33" t="s">
        <v>63</v>
      </c>
      <c r="C6" s="34" t="s">
        <v>64</v>
      </c>
    </row>
    <row r="8" spans="1:3" ht="17.25" thickBot="1" x14ac:dyDescent="0.35">
      <c r="A8" t="s">
        <v>65</v>
      </c>
    </row>
    <row r="9" spans="1:3" ht="18" thickTop="1" thickBot="1" x14ac:dyDescent="0.35">
      <c r="A9" s="26" t="s">
        <v>66</v>
      </c>
      <c r="B9" s="27" t="s">
        <v>67</v>
      </c>
      <c r="C9" s="28" t="s">
        <v>68</v>
      </c>
    </row>
    <row r="10" spans="1:3" ht="17.25" thickTop="1" x14ac:dyDescent="0.3">
      <c r="A10" s="29" t="s">
        <v>69</v>
      </c>
      <c r="B10" s="30" t="s">
        <v>70</v>
      </c>
      <c r="C10" s="31" t="s">
        <v>71</v>
      </c>
    </row>
    <row r="11" spans="1:3" x14ac:dyDescent="0.3">
      <c r="A11" s="35" t="s">
        <v>72</v>
      </c>
      <c r="B11" s="36" t="s">
        <v>73</v>
      </c>
      <c r="C11" s="37" t="s">
        <v>74</v>
      </c>
    </row>
    <row r="12" spans="1:3" x14ac:dyDescent="0.3">
      <c r="A12" s="35" t="s">
        <v>75</v>
      </c>
      <c r="B12" s="36" t="s">
        <v>76</v>
      </c>
      <c r="C12" s="37" t="s">
        <v>77</v>
      </c>
    </row>
    <row r="13" spans="1:3" x14ac:dyDescent="0.3">
      <c r="A13" s="35" t="s">
        <v>116</v>
      </c>
      <c r="B13" s="36" t="s">
        <v>78</v>
      </c>
      <c r="C13" s="37" t="s">
        <v>79</v>
      </c>
    </row>
    <row r="14" spans="1:3" ht="17.25" thickBot="1" x14ac:dyDescent="0.35">
      <c r="A14" s="38" t="s">
        <v>106</v>
      </c>
      <c r="B14" s="33" t="s">
        <v>80</v>
      </c>
      <c r="C14" s="34" t="s">
        <v>108</v>
      </c>
    </row>
    <row r="16" spans="1:3" ht="17.25" thickBot="1" x14ac:dyDescent="0.35">
      <c r="A16" t="s">
        <v>81</v>
      </c>
    </row>
    <row r="17" spans="1:7" ht="18" thickTop="1" thickBot="1" x14ac:dyDescent="0.35">
      <c r="A17" s="26" t="s">
        <v>82</v>
      </c>
      <c r="B17" s="27" t="s">
        <v>83</v>
      </c>
      <c r="C17" s="27" t="s">
        <v>84</v>
      </c>
      <c r="D17" s="27" t="s">
        <v>68</v>
      </c>
      <c r="E17" s="28" t="s">
        <v>85</v>
      </c>
    </row>
    <row r="18" spans="1:7" ht="17.25" thickTop="1" x14ac:dyDescent="0.3">
      <c r="A18" s="39" t="s">
        <v>128</v>
      </c>
      <c r="B18" s="30" t="s">
        <v>112</v>
      </c>
      <c r="C18" s="62" t="s">
        <v>111</v>
      </c>
      <c r="D18" s="54" t="s">
        <v>117</v>
      </c>
      <c r="E18" s="60" t="s">
        <v>86</v>
      </c>
    </row>
    <row r="19" spans="1:7" x14ac:dyDescent="0.3">
      <c r="A19" s="44"/>
      <c r="B19" s="55" t="s">
        <v>113</v>
      </c>
      <c r="C19" s="63"/>
      <c r="D19" s="56" t="s">
        <v>118</v>
      </c>
      <c r="E19" s="58"/>
    </row>
    <row r="20" spans="1:7" x14ac:dyDescent="0.3">
      <c r="A20" s="44"/>
      <c r="B20" s="55" t="s">
        <v>114</v>
      </c>
      <c r="C20" s="63"/>
      <c r="D20" s="56" t="s">
        <v>119</v>
      </c>
      <c r="E20" s="58"/>
    </row>
    <row r="21" spans="1:7" x14ac:dyDescent="0.3">
      <c r="A21" s="44" t="s">
        <v>129</v>
      </c>
      <c r="B21" s="55" t="s">
        <v>115</v>
      </c>
      <c r="C21" s="63" t="s">
        <v>110</v>
      </c>
      <c r="D21" s="56" t="s">
        <v>120</v>
      </c>
      <c r="E21" s="58" t="s">
        <v>121</v>
      </c>
    </row>
    <row r="22" spans="1:7" ht="17.25" thickBot="1" x14ac:dyDescent="0.35">
      <c r="A22" s="49"/>
      <c r="B22" s="33" t="s">
        <v>105</v>
      </c>
      <c r="C22" s="64"/>
      <c r="D22" s="52" t="s">
        <v>107</v>
      </c>
      <c r="E22" s="59"/>
    </row>
    <row r="24" spans="1:7" ht="17.25" thickBot="1" x14ac:dyDescent="0.35">
      <c r="A24" t="s">
        <v>87</v>
      </c>
    </row>
    <row r="25" spans="1:7" ht="18" thickTop="1" thickBot="1" x14ac:dyDescent="0.35">
      <c r="A25" s="26" t="s">
        <v>82</v>
      </c>
      <c r="B25" s="27" t="s">
        <v>88</v>
      </c>
      <c r="C25" s="27" t="s">
        <v>89</v>
      </c>
      <c r="D25" s="27" t="s">
        <v>90</v>
      </c>
      <c r="E25" s="27" t="s">
        <v>91</v>
      </c>
      <c r="F25" s="27" t="s">
        <v>92</v>
      </c>
      <c r="G25" s="28" t="s">
        <v>93</v>
      </c>
    </row>
    <row r="26" spans="1:7" ht="17.25" thickTop="1" x14ac:dyDescent="0.3">
      <c r="A26" s="39" t="s">
        <v>128</v>
      </c>
      <c r="B26" s="40">
        <v>100</v>
      </c>
      <c r="C26" s="41" t="s">
        <v>94</v>
      </c>
      <c r="D26" s="41" t="s">
        <v>94</v>
      </c>
      <c r="E26" s="42" t="s">
        <v>95</v>
      </c>
      <c r="F26" s="42" t="s">
        <v>96</v>
      </c>
      <c r="G26" s="43" t="s">
        <v>97</v>
      </c>
    </row>
    <row r="27" spans="1:7" x14ac:dyDescent="0.3">
      <c r="A27" s="44"/>
      <c r="B27" s="45">
        <v>101</v>
      </c>
      <c r="C27" s="46">
        <v>22</v>
      </c>
      <c r="D27" s="46" t="s">
        <v>98</v>
      </c>
      <c r="E27" s="47" t="s">
        <v>95</v>
      </c>
      <c r="F27" s="47" t="s">
        <v>96</v>
      </c>
      <c r="G27" s="48" t="s">
        <v>127</v>
      </c>
    </row>
    <row r="28" spans="1:7" x14ac:dyDescent="0.3">
      <c r="A28" s="44"/>
      <c r="B28" s="65" t="s">
        <v>122</v>
      </c>
      <c r="C28" s="66" t="s">
        <v>123</v>
      </c>
      <c r="D28" s="66" t="s">
        <v>123</v>
      </c>
      <c r="E28" s="67" t="s">
        <v>124</v>
      </c>
      <c r="F28" s="67" t="s">
        <v>125</v>
      </c>
      <c r="G28" s="68" t="s">
        <v>126</v>
      </c>
    </row>
    <row r="29" spans="1:7" x14ac:dyDescent="0.3">
      <c r="A29" s="44" t="s">
        <v>129</v>
      </c>
      <c r="B29" s="65">
        <v>100</v>
      </c>
      <c r="C29" s="66" t="s">
        <v>123</v>
      </c>
      <c r="D29" s="66" t="s">
        <v>123</v>
      </c>
      <c r="E29" s="67" t="s">
        <v>124</v>
      </c>
      <c r="F29" s="67" t="s">
        <v>130</v>
      </c>
      <c r="G29" s="68" t="s">
        <v>126</v>
      </c>
    </row>
    <row r="30" spans="1:7" ht="17.25" thickBot="1" x14ac:dyDescent="0.35">
      <c r="A30" s="49"/>
      <c r="B30" s="50" t="s">
        <v>100</v>
      </c>
      <c r="C30" s="51" t="s">
        <v>94</v>
      </c>
      <c r="D30" s="51" t="s">
        <v>94</v>
      </c>
      <c r="E30" s="52" t="s">
        <v>95</v>
      </c>
      <c r="F30" s="52" t="s">
        <v>101</v>
      </c>
      <c r="G30" s="53" t="s">
        <v>97</v>
      </c>
    </row>
    <row r="32" spans="1:7" ht="17.25" thickBot="1" x14ac:dyDescent="0.35">
      <c r="A32" t="s">
        <v>102</v>
      </c>
    </row>
    <row r="33" spans="1:7" ht="18" thickTop="1" thickBot="1" x14ac:dyDescent="0.35">
      <c r="A33" s="26" t="s">
        <v>82</v>
      </c>
      <c r="B33" s="27" t="s">
        <v>88</v>
      </c>
      <c r="C33" s="27" t="s">
        <v>89</v>
      </c>
      <c r="D33" s="27" t="s">
        <v>90</v>
      </c>
      <c r="E33" s="27" t="s">
        <v>91</v>
      </c>
      <c r="F33" s="27" t="s">
        <v>92</v>
      </c>
      <c r="G33" s="28" t="s">
        <v>93</v>
      </c>
    </row>
    <row r="34" spans="1:7" ht="17.25" thickTop="1" x14ac:dyDescent="0.3">
      <c r="A34" s="39" t="s">
        <v>128</v>
      </c>
      <c r="B34" s="40">
        <v>100</v>
      </c>
      <c r="C34" s="41" t="s">
        <v>94</v>
      </c>
      <c r="D34" s="41" t="s">
        <v>94</v>
      </c>
      <c r="E34" s="42" t="s">
        <v>95</v>
      </c>
      <c r="F34" s="42" t="s">
        <v>96</v>
      </c>
      <c r="G34" s="43" t="s">
        <v>97</v>
      </c>
    </row>
    <row r="35" spans="1:7" x14ac:dyDescent="0.3">
      <c r="A35" s="44"/>
      <c r="B35" s="69"/>
      <c r="C35" s="61"/>
      <c r="D35" s="61"/>
      <c r="E35" s="56"/>
      <c r="F35" s="56"/>
      <c r="G35" s="57"/>
    </row>
    <row r="36" spans="1:7" x14ac:dyDescent="0.3">
      <c r="A36" s="44" t="s">
        <v>129</v>
      </c>
      <c r="B36" s="69"/>
      <c r="C36" s="61"/>
      <c r="D36" s="61"/>
      <c r="E36" s="56"/>
      <c r="F36" s="56"/>
      <c r="G36" s="57"/>
    </row>
    <row r="37" spans="1:7" ht="17.25" thickBot="1" x14ac:dyDescent="0.35">
      <c r="A37" s="49"/>
      <c r="B37" s="50" t="s">
        <v>100</v>
      </c>
      <c r="C37" s="51" t="s">
        <v>94</v>
      </c>
      <c r="D37" s="51" t="s">
        <v>94</v>
      </c>
      <c r="E37" s="52" t="s">
        <v>95</v>
      </c>
      <c r="F37" s="52" t="s">
        <v>101</v>
      </c>
      <c r="G37" s="53" t="s">
        <v>97</v>
      </c>
    </row>
    <row r="39" spans="1:7" ht="17.25" thickBot="1" x14ac:dyDescent="0.35">
      <c r="A39" t="s">
        <v>103</v>
      </c>
    </row>
    <row r="40" spans="1:7" ht="18" thickTop="1" thickBot="1" x14ac:dyDescent="0.35">
      <c r="A40" s="26" t="s">
        <v>82</v>
      </c>
      <c r="B40" s="27" t="s">
        <v>89</v>
      </c>
      <c r="C40" s="27" t="s">
        <v>90</v>
      </c>
      <c r="D40" s="27" t="s">
        <v>91</v>
      </c>
      <c r="E40" s="27" t="s">
        <v>92</v>
      </c>
      <c r="F40" s="28" t="s">
        <v>93</v>
      </c>
    </row>
    <row r="41" spans="1:7" ht="17.25" thickTop="1" x14ac:dyDescent="0.3">
      <c r="A41" s="39" t="s">
        <v>109</v>
      </c>
      <c r="B41" s="41" t="s">
        <v>94</v>
      </c>
      <c r="C41" s="41" t="s">
        <v>94</v>
      </c>
      <c r="D41" s="42" t="s">
        <v>95</v>
      </c>
      <c r="E41" s="42" t="s">
        <v>95</v>
      </c>
      <c r="F41" s="43" t="s">
        <v>97</v>
      </c>
    </row>
    <row r="42" spans="1:7" x14ac:dyDescent="0.3">
      <c r="A42" s="44"/>
      <c r="B42" s="46">
        <v>22</v>
      </c>
      <c r="C42" s="46" t="s">
        <v>98</v>
      </c>
      <c r="D42" s="47" t="s">
        <v>95</v>
      </c>
      <c r="E42" s="47" t="s">
        <v>95</v>
      </c>
      <c r="F42" s="48" t="s">
        <v>99</v>
      </c>
    </row>
    <row r="43" spans="1:7" ht="17.25" thickBot="1" x14ac:dyDescent="0.35">
      <c r="A43" s="49"/>
      <c r="B43" s="51" t="s">
        <v>94</v>
      </c>
      <c r="C43" s="51" t="s">
        <v>94</v>
      </c>
      <c r="D43" s="52" t="s">
        <v>95</v>
      </c>
      <c r="E43" s="52" t="s">
        <v>95</v>
      </c>
      <c r="F43" s="53" t="s">
        <v>97</v>
      </c>
    </row>
    <row r="45" spans="1:7" ht="17.25" thickBot="1" x14ac:dyDescent="0.35">
      <c r="A45" t="s">
        <v>104</v>
      </c>
    </row>
    <row r="46" spans="1:7" ht="18" thickTop="1" thickBot="1" x14ac:dyDescent="0.35">
      <c r="A46" s="26" t="s">
        <v>82</v>
      </c>
      <c r="B46" s="27" t="s">
        <v>89</v>
      </c>
      <c r="C46" s="27" t="s">
        <v>90</v>
      </c>
      <c r="D46" s="27" t="s">
        <v>91</v>
      </c>
      <c r="E46" s="28" t="s">
        <v>93</v>
      </c>
    </row>
    <row r="47" spans="1:7" ht="17.25" thickTop="1" x14ac:dyDescent="0.3">
      <c r="A47" s="39" t="s">
        <v>128</v>
      </c>
      <c r="B47" s="41" t="s">
        <v>94</v>
      </c>
      <c r="C47" s="41" t="s">
        <v>94</v>
      </c>
      <c r="D47" s="42" t="s">
        <v>95</v>
      </c>
      <c r="E47" s="43" t="s">
        <v>97</v>
      </c>
    </row>
    <row r="48" spans="1:7" ht="17.25" thickBot="1" x14ac:dyDescent="0.35">
      <c r="A48" s="49"/>
      <c r="B48" s="51" t="s">
        <v>94</v>
      </c>
      <c r="C48" s="51" t="s">
        <v>94</v>
      </c>
      <c r="D48" s="52" t="s">
        <v>95</v>
      </c>
      <c r="E48" s="53" t="s">
        <v>97</v>
      </c>
    </row>
  </sheetData>
  <mergeCells count="12">
    <mergeCell ref="A29:A30"/>
    <mergeCell ref="A26:A28"/>
    <mergeCell ref="A34:A35"/>
    <mergeCell ref="A36:A37"/>
    <mergeCell ref="A41:A43"/>
    <mergeCell ref="A47:A48"/>
    <mergeCell ref="E21:E22"/>
    <mergeCell ref="E18:E20"/>
    <mergeCell ref="C18:C20"/>
    <mergeCell ref="C21:C22"/>
    <mergeCell ref="A21:A22"/>
    <mergeCell ref="A18:A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 금융회사</vt:lpstr>
      <vt:lpstr>VPC 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user</cp:lastModifiedBy>
  <dcterms:created xsi:type="dcterms:W3CDTF">2021-12-02T05:00:48Z</dcterms:created>
  <dcterms:modified xsi:type="dcterms:W3CDTF">2021-12-03T06:58:42Z</dcterms:modified>
</cp:coreProperties>
</file>