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oht\Desktop\"/>
    </mc:Choice>
  </mc:AlternateContent>
  <bookViews>
    <workbookView xWindow="0" yWindow="0" windowWidth="25200" windowHeight="11940" tabRatio="788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'1월'!$K$2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/>
  <c r="B2" i="25" l="1"/>
  <c r="B2" i="24"/>
  <c r="B2" i="23"/>
  <c r="B2" i="22"/>
  <c r="B2" i="21"/>
  <c r="B2" i="20"/>
  <c r="B2" i="19"/>
  <c r="B2" i="17"/>
  <c r="B2" i="18"/>
  <c r="B2" i="16"/>
  <c r="B2" i="15"/>
  <c r="B13" i="25" l="1" a="1"/>
  <c r="B11" i="25" a="1"/>
  <c r="B9" i="25" a="1"/>
  <c r="B7" i="25" a="1"/>
  <c r="B5" i="25" a="1"/>
  <c r="B3" i="25" a="1"/>
  <c r="B13" i="24" a="1"/>
  <c r="B11" i="24" a="1"/>
  <c r="B9" i="24" a="1"/>
  <c r="B7" i="24" a="1"/>
  <c r="B5" i="24" a="1"/>
  <c r="B3" i="24" a="1"/>
  <c r="B13" i="23" a="1"/>
  <c r="B11" i="23" a="1"/>
  <c r="B9" i="23" a="1"/>
  <c r="B7" i="23" a="1"/>
  <c r="B5" i="23" a="1"/>
  <c r="B3" i="23" a="1"/>
  <c r="B13" i="22" a="1"/>
  <c r="B11" i="22" a="1"/>
  <c r="B9" i="22" a="1"/>
  <c r="B7" i="22" a="1"/>
  <c r="B5" i="22" a="1"/>
  <c r="B3" i="22" a="1"/>
  <c r="B13" i="21" a="1"/>
  <c r="B11" i="21" a="1"/>
  <c r="B9" i="21" a="1"/>
  <c r="B7" i="21" a="1"/>
  <c r="B5" i="21" a="1"/>
  <c r="B3" i="21" a="1"/>
  <c r="B13" i="20" a="1"/>
  <c r="B11" i="20" a="1"/>
  <c r="B9" i="20" a="1"/>
  <c r="B7" i="20" a="1"/>
  <c r="B5" i="20" a="1"/>
  <c r="B3" i="20" a="1"/>
  <c r="B13" i="19" a="1"/>
  <c r="B11" i="19" a="1"/>
  <c r="B9" i="19" a="1"/>
  <c r="B7" i="19" a="1"/>
  <c r="B5" i="19" a="1"/>
  <c r="B3" i="19" a="1"/>
  <c r="B13" i="18" a="1"/>
  <c r="B11" i="18" a="1"/>
  <c r="B9" i="18" a="1"/>
  <c r="B7" i="18" a="1"/>
  <c r="B5" i="18" a="1"/>
  <c r="B3" i="18" a="1"/>
  <c r="B13" i="17" a="1"/>
  <c r="B11" i="17" a="1"/>
  <c r="B9" i="17" a="1"/>
  <c r="B7" i="17" a="1"/>
  <c r="B5" i="17" a="1"/>
  <c r="B3" i="17" a="1"/>
  <c r="B13" i="16" a="1"/>
  <c r="B11" i="16" a="1"/>
  <c r="B9" i="16" a="1"/>
  <c r="B7" i="16" a="1"/>
  <c r="B5" i="16" a="1"/>
  <c r="B3" i="16" a="1"/>
  <c r="B13" i="15" a="1"/>
  <c r="B11" i="15" a="1"/>
  <c r="B9" i="15" a="1"/>
  <c r="B7" i="15" a="1"/>
  <c r="B5" i="15" a="1"/>
  <c r="B3" i="15" a="1"/>
  <c r="B13" i="14" a="1"/>
  <c r="B11" i="14" a="1"/>
  <c r="B9" i="14" a="1"/>
  <c r="B7" i="14" a="1"/>
  <c r="B5" i="14" a="1"/>
  <c r="B3" i="14" a="1"/>
  <c r="B1" i="25"/>
  <c r="B1" i="23"/>
  <c r="B1" i="24"/>
  <c r="B1" i="21"/>
  <c r="B1" i="22"/>
  <c r="B1" i="19"/>
  <c r="B1" i="20"/>
  <c r="B1" i="17"/>
  <c r="B1" i="18"/>
  <c r="B1" i="15"/>
  <c r="B1" i="16"/>
  <c r="H3" i="25" l="1"/>
  <c r="H2" i="25" s="1"/>
  <c r="G3" i="25"/>
  <c r="G2" i="25" s="1"/>
  <c r="F3" i="25"/>
  <c r="F2" i="25" s="1"/>
  <c r="E3" i="25"/>
  <c r="E2" i="25" s="1"/>
  <c r="D3" i="25"/>
  <c r="D2" i="25" s="1"/>
  <c r="C3" i="25"/>
  <c r="C2" i="25" s="1"/>
  <c r="B3" i="25"/>
  <c r="H5" i="25"/>
  <c r="G5" i="25"/>
  <c r="F5" i="25"/>
  <c r="E5" i="25"/>
  <c r="D5" i="25"/>
  <c r="C5" i="25"/>
  <c r="B5" i="25"/>
  <c r="H7" i="25"/>
  <c r="G7" i="25"/>
  <c r="F7" i="25"/>
  <c r="E7" i="25"/>
  <c r="D7" i="25"/>
  <c r="C7" i="25"/>
  <c r="B7" i="25"/>
  <c r="H9" i="25"/>
  <c r="G9" i="25"/>
  <c r="F9" i="25"/>
  <c r="E9" i="25"/>
  <c r="D9" i="25"/>
  <c r="C9" i="25"/>
  <c r="B9" i="25"/>
  <c r="H11" i="25"/>
  <c r="G11" i="25"/>
  <c r="F11" i="25"/>
  <c r="E11" i="25"/>
  <c r="D11" i="25"/>
  <c r="C11" i="25"/>
  <c r="B11" i="25"/>
  <c r="C13" i="25"/>
  <c r="B13" i="25"/>
  <c r="H3" i="24"/>
  <c r="H2" i="24" s="1"/>
  <c r="G3" i="24"/>
  <c r="G2" i="24" s="1"/>
  <c r="F3" i="24"/>
  <c r="F2" i="24" s="1"/>
  <c r="E3" i="24"/>
  <c r="E2" i="24" s="1"/>
  <c r="D3" i="24"/>
  <c r="D2" i="24" s="1"/>
  <c r="C3" i="24"/>
  <c r="C2" i="24" s="1"/>
  <c r="B3" i="24"/>
  <c r="H5" i="24"/>
  <c r="G5" i="24"/>
  <c r="F5" i="24"/>
  <c r="E5" i="24"/>
  <c r="D5" i="24"/>
  <c r="C5" i="24"/>
  <c r="B5" i="24"/>
  <c r="H7" i="24"/>
  <c r="G7" i="24"/>
  <c r="F7" i="24"/>
  <c r="E7" i="24"/>
  <c r="D7" i="24"/>
  <c r="C7" i="24"/>
  <c r="B7" i="24"/>
  <c r="H9" i="24"/>
  <c r="G9" i="24"/>
  <c r="F9" i="24"/>
  <c r="E9" i="24"/>
  <c r="D9" i="24"/>
  <c r="C9" i="24"/>
  <c r="B9" i="24"/>
  <c r="H11" i="24"/>
  <c r="G11" i="24"/>
  <c r="F11" i="24"/>
  <c r="E11" i="24"/>
  <c r="D11" i="24"/>
  <c r="C11" i="24"/>
  <c r="B11" i="24"/>
  <c r="C13" i="24"/>
  <c r="B13" i="24"/>
  <c r="H3" i="23"/>
  <c r="H2" i="23" s="1"/>
  <c r="G3" i="23"/>
  <c r="G2" i="23" s="1"/>
  <c r="F3" i="23"/>
  <c r="F2" i="23" s="1"/>
  <c r="E3" i="23"/>
  <c r="E2" i="23" s="1"/>
  <c r="D3" i="23"/>
  <c r="D2" i="23" s="1"/>
  <c r="C3" i="23"/>
  <c r="C2" i="23" s="1"/>
  <c r="B3" i="23"/>
  <c r="H5" i="23"/>
  <c r="G5" i="23"/>
  <c r="F5" i="23"/>
  <c r="E5" i="23"/>
  <c r="D5" i="23"/>
  <c r="C5" i="23"/>
  <c r="B5" i="23"/>
  <c r="H7" i="23"/>
  <c r="G7" i="23"/>
  <c r="F7" i="23"/>
  <c r="E7" i="23"/>
  <c r="D7" i="23"/>
  <c r="C7" i="23"/>
  <c r="B7" i="23"/>
  <c r="H9" i="23"/>
  <c r="G9" i="23"/>
  <c r="F9" i="23"/>
  <c r="E9" i="23"/>
  <c r="D9" i="23"/>
  <c r="C9" i="23"/>
  <c r="B9" i="23"/>
  <c r="H11" i="23"/>
  <c r="G11" i="23"/>
  <c r="F11" i="23"/>
  <c r="E11" i="23"/>
  <c r="D11" i="23"/>
  <c r="C11" i="23"/>
  <c r="B11" i="23"/>
  <c r="C13" i="23"/>
  <c r="B13" i="23"/>
  <c r="H3" i="22"/>
  <c r="H2" i="22" s="1"/>
  <c r="G3" i="22"/>
  <c r="G2" i="22" s="1"/>
  <c r="F3" i="22"/>
  <c r="F2" i="22" s="1"/>
  <c r="E3" i="22"/>
  <c r="E2" i="22" s="1"/>
  <c r="D3" i="22"/>
  <c r="D2" i="22" s="1"/>
  <c r="C3" i="22"/>
  <c r="C2" i="22" s="1"/>
  <c r="B3" i="22"/>
  <c r="H5" i="22"/>
  <c r="G5" i="22"/>
  <c r="F5" i="22"/>
  <c r="E5" i="22"/>
  <c r="D5" i="22"/>
  <c r="C5" i="22"/>
  <c r="B5" i="22"/>
  <c r="H7" i="22"/>
  <c r="G7" i="22"/>
  <c r="F7" i="22"/>
  <c r="E7" i="22"/>
  <c r="D7" i="22"/>
  <c r="C7" i="22"/>
  <c r="B7" i="22"/>
  <c r="H9" i="22"/>
  <c r="G9" i="22"/>
  <c r="F9" i="22"/>
  <c r="E9" i="22"/>
  <c r="D9" i="22"/>
  <c r="C9" i="22"/>
  <c r="B9" i="22"/>
  <c r="H11" i="22"/>
  <c r="G11" i="22"/>
  <c r="F11" i="22"/>
  <c r="E11" i="22"/>
  <c r="D11" i="22"/>
  <c r="C11" i="22"/>
  <c r="B11" i="22"/>
  <c r="C13" i="22"/>
  <c r="B13" i="22"/>
  <c r="H3" i="21"/>
  <c r="H2" i="21" s="1"/>
  <c r="G3" i="21"/>
  <c r="G2" i="21" s="1"/>
  <c r="F3" i="21"/>
  <c r="F2" i="21" s="1"/>
  <c r="E3" i="21"/>
  <c r="E2" i="21" s="1"/>
  <c r="D3" i="21"/>
  <c r="D2" i="21" s="1"/>
  <c r="C3" i="21"/>
  <c r="C2" i="21" s="1"/>
  <c r="B3" i="21"/>
  <c r="H5" i="21"/>
  <c r="G5" i="21"/>
  <c r="F5" i="21"/>
  <c r="E5" i="21"/>
  <c r="D5" i="21"/>
  <c r="C5" i="21"/>
  <c r="B5" i="21"/>
  <c r="H7" i="21"/>
  <c r="G7" i="21"/>
  <c r="F7" i="21"/>
  <c r="E7" i="21"/>
  <c r="D7" i="21"/>
  <c r="C7" i="21"/>
  <c r="B7" i="21"/>
  <c r="H9" i="21"/>
  <c r="G9" i="21"/>
  <c r="F9" i="21"/>
  <c r="E9" i="21"/>
  <c r="D9" i="21"/>
  <c r="C9" i="21"/>
  <c r="B9" i="21"/>
  <c r="H11" i="21"/>
  <c r="G11" i="21"/>
  <c r="F11" i="21"/>
  <c r="E11" i="21"/>
  <c r="D11" i="21"/>
  <c r="C11" i="21"/>
  <c r="B11" i="21"/>
  <c r="C13" i="21"/>
  <c r="B13" i="21"/>
  <c r="H3" i="20"/>
  <c r="H2" i="20" s="1"/>
  <c r="G3" i="20"/>
  <c r="G2" i="20" s="1"/>
  <c r="F3" i="20"/>
  <c r="F2" i="20" s="1"/>
  <c r="E3" i="20"/>
  <c r="E2" i="20" s="1"/>
  <c r="D3" i="20"/>
  <c r="D2" i="20" s="1"/>
  <c r="C3" i="20"/>
  <c r="C2" i="20" s="1"/>
  <c r="B3" i="20"/>
  <c r="H5" i="20"/>
  <c r="G5" i="20"/>
  <c r="F5" i="20"/>
  <c r="E5" i="20"/>
  <c r="D5" i="20"/>
  <c r="C5" i="20"/>
  <c r="B5" i="20"/>
  <c r="H7" i="20"/>
  <c r="G7" i="20"/>
  <c r="F7" i="20"/>
  <c r="E7" i="20"/>
  <c r="D7" i="20"/>
  <c r="C7" i="20"/>
  <c r="B7" i="20"/>
  <c r="H9" i="20"/>
  <c r="G9" i="20"/>
  <c r="F9" i="20"/>
  <c r="E9" i="20"/>
  <c r="D9" i="20"/>
  <c r="C9" i="20"/>
  <c r="B9" i="20"/>
  <c r="H11" i="20"/>
  <c r="G11" i="20"/>
  <c r="F11" i="20"/>
  <c r="E11" i="20"/>
  <c r="D11" i="20"/>
  <c r="C11" i="20"/>
  <c r="B11" i="20"/>
  <c r="C13" i="20"/>
  <c r="B13" i="20"/>
  <c r="H3" i="19"/>
  <c r="H2" i="19" s="1"/>
  <c r="G3" i="19"/>
  <c r="G2" i="19" s="1"/>
  <c r="F3" i="19"/>
  <c r="F2" i="19" s="1"/>
  <c r="E3" i="19"/>
  <c r="E2" i="19" s="1"/>
  <c r="D3" i="19"/>
  <c r="D2" i="19" s="1"/>
  <c r="C3" i="19"/>
  <c r="C2" i="19" s="1"/>
  <c r="B3" i="19"/>
  <c r="H5" i="19"/>
  <c r="G5" i="19"/>
  <c r="F5" i="19"/>
  <c r="E5" i="19"/>
  <c r="D5" i="19"/>
  <c r="C5" i="19"/>
  <c r="B5" i="19"/>
  <c r="H7" i="19"/>
  <c r="G7" i="19"/>
  <c r="F7" i="19"/>
  <c r="E7" i="19"/>
  <c r="D7" i="19"/>
  <c r="C7" i="19"/>
  <c r="B7" i="19"/>
  <c r="H9" i="19"/>
  <c r="G9" i="19"/>
  <c r="F9" i="19"/>
  <c r="E9" i="19"/>
  <c r="D9" i="19"/>
  <c r="C9" i="19"/>
  <c r="B9" i="19"/>
  <c r="H11" i="19"/>
  <c r="G11" i="19"/>
  <c r="F11" i="19"/>
  <c r="E11" i="19"/>
  <c r="D11" i="19"/>
  <c r="C11" i="19"/>
  <c r="B11" i="19"/>
  <c r="C13" i="19"/>
  <c r="B13" i="19"/>
  <c r="H3" i="18"/>
  <c r="H2" i="18" s="1"/>
  <c r="G3" i="18"/>
  <c r="G2" i="18" s="1"/>
  <c r="F3" i="18"/>
  <c r="F2" i="18" s="1"/>
  <c r="E3" i="18"/>
  <c r="E2" i="18" s="1"/>
  <c r="D3" i="18"/>
  <c r="D2" i="18" s="1"/>
  <c r="C3" i="18"/>
  <c r="C2" i="18" s="1"/>
  <c r="B3" i="18"/>
  <c r="H5" i="18"/>
  <c r="G5" i="18"/>
  <c r="F5" i="18"/>
  <c r="E5" i="18"/>
  <c r="D5" i="18"/>
  <c r="C5" i="18"/>
  <c r="B5" i="18"/>
  <c r="H7" i="18"/>
  <c r="G7" i="18"/>
  <c r="F7" i="18"/>
  <c r="E7" i="18"/>
  <c r="D7" i="18"/>
  <c r="C7" i="18"/>
  <c r="B7" i="18"/>
  <c r="H9" i="18"/>
  <c r="G9" i="18"/>
  <c r="F9" i="18"/>
  <c r="E9" i="18"/>
  <c r="D9" i="18"/>
  <c r="C9" i="18"/>
  <c r="B9" i="18"/>
  <c r="H11" i="18"/>
  <c r="G11" i="18"/>
  <c r="F11" i="18"/>
  <c r="E11" i="18"/>
  <c r="D11" i="18"/>
  <c r="C11" i="18"/>
  <c r="B11" i="18"/>
  <c r="C13" i="18"/>
  <c r="B13" i="18"/>
  <c r="H3" i="17"/>
  <c r="H2" i="17" s="1"/>
  <c r="G3" i="17"/>
  <c r="G2" i="17" s="1"/>
  <c r="F3" i="17"/>
  <c r="F2" i="17" s="1"/>
  <c r="E3" i="17"/>
  <c r="E2" i="17" s="1"/>
  <c r="D3" i="17"/>
  <c r="D2" i="17" s="1"/>
  <c r="C3" i="17"/>
  <c r="C2" i="17" s="1"/>
  <c r="B3" i="17"/>
  <c r="H5" i="17"/>
  <c r="G5" i="17"/>
  <c r="F5" i="17"/>
  <c r="E5" i="17"/>
  <c r="D5" i="17"/>
  <c r="C5" i="17"/>
  <c r="B5" i="17"/>
  <c r="H7" i="17"/>
  <c r="G7" i="17"/>
  <c r="F7" i="17"/>
  <c r="E7" i="17"/>
  <c r="D7" i="17"/>
  <c r="C7" i="17"/>
  <c r="B7" i="17"/>
  <c r="H9" i="17"/>
  <c r="G9" i="17"/>
  <c r="F9" i="17"/>
  <c r="E9" i="17"/>
  <c r="D9" i="17"/>
  <c r="C9" i="17"/>
  <c r="B9" i="17"/>
  <c r="H11" i="17"/>
  <c r="G11" i="17"/>
  <c r="F11" i="17"/>
  <c r="E11" i="17"/>
  <c r="D11" i="17"/>
  <c r="C11" i="17"/>
  <c r="B11" i="17"/>
  <c r="C13" i="17"/>
  <c r="B13" i="17"/>
  <c r="H3" i="16"/>
  <c r="H2" i="16" s="1"/>
  <c r="G3" i="16"/>
  <c r="G2" i="16" s="1"/>
  <c r="F3" i="16"/>
  <c r="F2" i="16" s="1"/>
  <c r="E3" i="16"/>
  <c r="E2" i="16" s="1"/>
  <c r="D3" i="16"/>
  <c r="D2" i="16" s="1"/>
  <c r="C3" i="16"/>
  <c r="C2" i="16" s="1"/>
  <c r="B3" i="16"/>
  <c r="H5" i="16"/>
  <c r="G5" i="16"/>
  <c r="F5" i="16"/>
  <c r="E5" i="16"/>
  <c r="D5" i="16"/>
  <c r="C5" i="16"/>
  <c r="B5" i="16"/>
  <c r="H7" i="16"/>
  <c r="G7" i="16"/>
  <c r="F7" i="16"/>
  <c r="E7" i="16"/>
  <c r="D7" i="16"/>
  <c r="C7" i="16"/>
  <c r="B7" i="16"/>
  <c r="H9" i="16"/>
  <c r="G9" i="16"/>
  <c r="F9" i="16"/>
  <c r="E9" i="16"/>
  <c r="D9" i="16"/>
  <c r="C9" i="16"/>
  <c r="B9" i="16"/>
  <c r="H11" i="16"/>
  <c r="G11" i="16"/>
  <c r="F11" i="16"/>
  <c r="E11" i="16"/>
  <c r="D11" i="16"/>
  <c r="C11" i="16"/>
  <c r="B11" i="16"/>
  <c r="C13" i="16"/>
  <c r="B13" i="16"/>
  <c r="H3" i="15"/>
  <c r="H2" i="15" s="1"/>
  <c r="G3" i="15"/>
  <c r="G2" i="15" s="1"/>
  <c r="F3" i="15"/>
  <c r="F2" i="15" s="1"/>
  <c r="E3" i="15"/>
  <c r="E2" i="15" s="1"/>
  <c r="D3" i="15"/>
  <c r="D2" i="15" s="1"/>
  <c r="C3" i="15"/>
  <c r="C2" i="15" s="1"/>
  <c r="B3" i="15"/>
  <c r="H5" i="15"/>
  <c r="G5" i="15"/>
  <c r="F5" i="15"/>
  <c r="E5" i="15"/>
  <c r="D5" i="15"/>
  <c r="C5" i="15"/>
  <c r="B5" i="15"/>
  <c r="H7" i="15"/>
  <c r="G7" i="15"/>
  <c r="F7" i="15"/>
  <c r="E7" i="15"/>
  <c r="D7" i="15"/>
  <c r="C7" i="15"/>
  <c r="B7" i="15"/>
  <c r="H9" i="15"/>
  <c r="G9" i="15"/>
  <c r="F9" i="15"/>
  <c r="E9" i="15"/>
  <c r="D9" i="15"/>
  <c r="C9" i="15"/>
  <c r="B9" i="15"/>
  <c r="H11" i="15"/>
  <c r="G11" i="15"/>
  <c r="F11" i="15"/>
  <c r="E11" i="15"/>
  <c r="D11" i="15"/>
  <c r="C11" i="15"/>
  <c r="B11" i="15"/>
  <c r="C13" i="15"/>
  <c r="B13" i="15"/>
  <c r="H3" i="14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</calcChain>
</file>

<file path=xl/sharedStrings.xml><?xml version="1.0" encoding="utf-8"?>
<sst xmlns="http://schemas.openxmlformats.org/spreadsheetml/2006/main" count="36" uniqueCount="25">
  <si>
    <t>메모</t>
  </si>
  <si>
    <t>달력 설정</t>
  </si>
  <si>
    <t>연도</t>
  </si>
  <si>
    <t>주 시작</t>
    <phoneticPr fontId="2" type="noConversion"/>
  </si>
  <si>
    <t>월요일</t>
  </si>
  <si>
    <t xml:space="preserve">1, 2 장
1.홍혁진, 정다은, 이태학
</t>
    <phoneticPr fontId="2" type="noConversion"/>
  </si>
  <si>
    <t>7, 8 장
4.윤소민, 고재형, 조동민</t>
    <phoneticPr fontId="2" type="noConversion"/>
  </si>
  <si>
    <t>3, 4 장
1.홍혁진, 정다은, 이태학</t>
    <phoneticPr fontId="2" type="noConversion"/>
  </si>
  <si>
    <t>5, 6 장
1.홍혁진, 정다은, 이태학</t>
    <phoneticPr fontId="2" type="noConversion"/>
  </si>
  <si>
    <t>1, 2 장
5.윤인섭, 이성찬, 천수빈</t>
    <phoneticPr fontId="2" type="noConversion"/>
  </si>
  <si>
    <t>3, 4 장
2.이태근, 이지선, 이용준</t>
    <phoneticPr fontId="2" type="noConversion"/>
  </si>
  <si>
    <t>7, 8 장
2. 이태근, 이지선, 이용준</t>
    <phoneticPr fontId="2" type="noConversion"/>
  </si>
  <si>
    <t>3, 4 장
4. 윤소민, 고재형, 조동민</t>
    <phoneticPr fontId="2" type="noConversion"/>
  </si>
  <si>
    <t>5, 6 장
5.윤인섭, 이성찬, 천수빈</t>
    <phoneticPr fontId="2" type="noConversion"/>
  </si>
  <si>
    <t>1, 2 장
4. 윤소민, 고재형, 조동민</t>
    <phoneticPr fontId="2" type="noConversion"/>
  </si>
  <si>
    <t>7, 8, 9 장
5.윤인섭, 이성찬, 천수빈</t>
    <phoneticPr fontId="2" type="noConversion"/>
  </si>
  <si>
    <t>1, 2 장
2.이태근, 이지선, 이용준</t>
    <phoneticPr fontId="2" type="noConversion"/>
  </si>
  <si>
    <t>5, 6 장
4.윤소민, 고재형, 조동민</t>
    <phoneticPr fontId="2" type="noConversion"/>
  </si>
  <si>
    <t>5, 6 단원
6.김영진, 홍유진, 조시훈, 김윤호</t>
    <phoneticPr fontId="2" type="noConversion"/>
  </si>
  <si>
    <t>7, 8, 9 장
6. 김영진, 홍유진, 조시훈,김윤호</t>
    <phoneticPr fontId="2" type="noConversion"/>
  </si>
  <si>
    <t>3, 4 장
6.김영진, 홍유진, 조시훈, 김윤호</t>
    <phoneticPr fontId="2" type="noConversion"/>
  </si>
  <si>
    <t>5, 6 장
3. 안준헌, 김나영, 김현종</t>
    <phoneticPr fontId="2" type="noConversion"/>
  </si>
  <si>
    <t>1, 2 장
3. 안준헌, 김나영, 김현종</t>
    <phoneticPr fontId="2" type="noConversion"/>
  </si>
  <si>
    <t>3, 4 장
3. 안준헌, 김나영, 김현종</t>
    <phoneticPr fontId="2" type="noConversion"/>
  </si>
  <si>
    <t>7, 8, 9장
3.안준헌, 김나영, 김현종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</si>
</sst>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33">
    <font>
      <sz val="11"/>
      <color theme="1" tint="0.24994659260841701"/>
      <name val="Batang"/>
      <family val="1"/>
    </font>
    <font>
      <sz val="11"/>
      <color theme="1"/>
      <name val="맑은 고딕"/>
      <family val="2"/>
      <charset val="129"/>
      <scheme val="minor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3"/>
      <charset val="129"/>
      <scheme val="minor"/>
    </font>
    <font>
      <sz val="35"/>
      <color theme="4"/>
      <name val="바탕"/>
      <family val="1"/>
      <charset val="129"/>
    </font>
    <font>
      <sz val="11"/>
      <color theme="1" tint="0.24994659260841701"/>
      <name val="바탕"/>
      <family val="1"/>
      <charset val="129"/>
    </font>
    <font>
      <sz val="11"/>
      <color theme="4" tint="-0.24994659260841701"/>
      <name val="바탕"/>
      <family val="1"/>
      <charset val="129"/>
    </font>
    <font>
      <sz val="10"/>
      <name val="바탕"/>
      <family val="1"/>
      <charset val="129"/>
    </font>
    <font>
      <sz val="11"/>
      <color theme="1" tint="0.34998626667073579"/>
      <name val="바탕"/>
      <family val="1"/>
      <charset val="129"/>
    </font>
    <font>
      <b/>
      <sz val="11"/>
      <color theme="1" tint="0.34998626667073579"/>
      <name val="바탕"/>
      <family val="1"/>
      <charset val="129"/>
    </font>
    <font>
      <sz val="11"/>
      <color theme="4" tint="-0.24994659260841701"/>
      <name val="Batang"/>
      <family val="1"/>
    </font>
    <font>
      <sz val="11"/>
      <color theme="1" tint="0.24994659260841701"/>
      <name val="Batang"/>
      <family val="1"/>
    </font>
    <font>
      <sz val="35"/>
      <color theme="4"/>
      <name val="Batang"/>
      <family val="1"/>
    </font>
    <font>
      <sz val="11"/>
      <color theme="0"/>
      <name val="맑은 고딕"/>
      <family val="2"/>
      <charset val="129"/>
      <scheme val="minor"/>
    </font>
    <font>
      <sz val="11"/>
      <color theme="4" tint="-0.2499465926084170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theme="1" tint="0.34998626667073579"/>
      <name val="맑은 고딕"/>
      <family val="3"/>
      <charset val="129"/>
    </font>
    <font>
      <sz val="11"/>
      <color theme="1" tint="0.24994659260841701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35"/>
      <color theme="4"/>
      <name val="맑은 고딕"/>
      <family val="3"/>
      <charset val="129"/>
    </font>
    <font>
      <sz val="10"/>
      <name val="맑은 고딕"/>
      <family val="3"/>
      <charset val="129"/>
    </font>
    <font>
      <sz val="12"/>
      <color theme="4" tint="-0.24994659260841701"/>
      <name val="맑은 고딕"/>
      <family val="3"/>
      <charset val="129"/>
    </font>
    <font>
      <sz val="9"/>
      <color theme="1" tint="0.24994659260841701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20">
    <xf numFmtId="0" fontId="0" fillId="0" borderId="0">
      <alignment vertical="top"/>
    </xf>
    <xf numFmtId="0" fontId="7" fillId="3" borderId="0" applyNumberFormat="0" applyBorder="0" applyAlignment="0" applyProtection="0"/>
    <xf numFmtId="0" fontId="16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18" fillId="0" borderId="0" applyFill="0" applyBorder="0" applyProtection="0">
      <alignment vertical="center"/>
    </xf>
    <xf numFmtId="179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6" borderId="0" applyBorder="0" applyProtection="0">
      <alignment horizontal="left" vertical="top" wrapText="1" indent="1"/>
    </xf>
    <xf numFmtId="180" fontId="14" fillId="0" borderId="0">
      <alignment horizontal="left" indent="1"/>
    </xf>
    <xf numFmtId="0" fontId="8" fillId="6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16" fillId="0" borderId="0" applyFill="0" applyProtection="0"/>
    <xf numFmtId="0" fontId="17" fillId="0" borderId="0" applyFill="0" applyProtection="0"/>
    <xf numFmtId="0" fontId="1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2">
    <xf numFmtId="0" fontId="0" fillId="0" borderId="0" xfId="0">
      <alignment vertical="top"/>
    </xf>
    <xf numFmtId="0" fontId="11" fillId="0" borderId="0" xfId="0" applyFont="1">
      <alignment vertical="top"/>
    </xf>
    <xf numFmtId="0" fontId="10" fillId="2" borderId="0" xfId="5" applyFont="1" applyFill="1" applyBorder="1" applyAlignment="1">
      <alignment horizontal="left" vertical="center"/>
    </xf>
    <xf numFmtId="0" fontId="12" fillId="2" borderId="0" xfId="2" applyFont="1" applyFill="1" applyBorder="1" applyAlignment="1">
      <alignment vertical="center"/>
    </xf>
    <xf numFmtId="0" fontId="11" fillId="2" borderId="0" xfId="0" applyFont="1" applyFill="1">
      <alignment vertical="top"/>
    </xf>
    <xf numFmtId="0" fontId="12" fillId="0" borderId="3" xfId="2" applyFont="1" applyFill="1">
      <alignment horizontal="left" vertical="center" indent="1"/>
    </xf>
    <xf numFmtId="0" fontId="13" fillId="0" borderId="0" xfId="0" applyFont="1">
      <alignment vertical="top"/>
    </xf>
    <xf numFmtId="180" fontId="14" fillId="0" borderId="0" xfId="12" applyFont="1">
      <alignment horizontal="left" indent="1"/>
    </xf>
    <xf numFmtId="0" fontId="11" fillId="0" borderId="0" xfId="0" applyFont="1" applyAlignment="1">
      <alignment horizontal="left" indent="1"/>
    </xf>
    <xf numFmtId="0" fontId="11" fillId="6" borderId="0" xfId="13" applyFont="1" applyAlignment="1">
      <alignment vertical="top"/>
    </xf>
    <xf numFmtId="0" fontId="10" fillId="0" borderId="0" xfId="5" applyFont="1" applyFill="1" applyBorder="1" applyAlignment="1">
      <alignment horizontal="right" vertical="center"/>
    </xf>
    <xf numFmtId="180" fontId="14" fillId="6" borderId="0" xfId="13" applyNumberFormat="1" applyFont="1" applyAlignment="1">
      <alignment horizontal="left" indent="1"/>
    </xf>
    <xf numFmtId="0" fontId="20" fillId="0" borderId="3" xfId="2" applyFont="1" applyFill="1">
      <alignment horizontal="left" vertical="center" indent="1"/>
    </xf>
    <xf numFmtId="0" fontId="21" fillId="8" borderId="3" xfId="18" applyFont="1" applyBorder="1" applyAlignment="1">
      <alignment horizontal="left" vertical="center" indent="1"/>
    </xf>
    <xf numFmtId="180" fontId="21" fillId="8" borderId="0" xfId="18" applyNumberFormat="1" applyFont="1" applyAlignment="1">
      <alignment horizontal="left" indent="1"/>
    </xf>
    <xf numFmtId="0" fontId="23" fillId="0" borderId="0" xfId="0" applyFont="1">
      <alignment vertical="top"/>
    </xf>
    <xf numFmtId="180" fontId="22" fillId="6" borderId="0" xfId="13" applyNumberFormat="1" applyFont="1" applyAlignment="1">
      <alignment horizontal="left" wrapText="1" indent="1"/>
    </xf>
    <xf numFmtId="180" fontId="21" fillId="8" borderId="0" xfId="18" applyNumberFormat="1" applyFont="1" applyAlignment="1">
      <alignment horizontal="left" wrapText="1" indent="1"/>
    </xf>
    <xf numFmtId="0" fontId="25" fillId="8" borderId="0" xfId="18" applyFont="1" applyAlignment="1">
      <alignment vertical="top"/>
    </xf>
    <xf numFmtId="180" fontId="22" fillId="6" borderId="0" xfId="13" applyNumberFormat="1" applyFont="1" applyAlignment="1">
      <alignment horizontal="left" indent="1"/>
    </xf>
    <xf numFmtId="0" fontId="26" fillId="2" borderId="0" xfId="5" applyFont="1" applyFill="1" applyBorder="1">
      <alignment vertical="center"/>
    </xf>
    <xf numFmtId="0" fontId="26" fillId="2" borderId="0" xfId="5" applyFont="1" applyFill="1" applyBorder="1" applyAlignment="1">
      <alignment horizontal="left" vertical="center"/>
    </xf>
    <xf numFmtId="0" fontId="26" fillId="2" borderId="0" xfId="5" applyNumberFormat="1" applyFont="1" applyFill="1" applyBorder="1" applyAlignment="1">
      <alignment horizontal="left" vertical="center"/>
    </xf>
    <xf numFmtId="0" fontId="20" fillId="2" borderId="0" xfId="2" applyFont="1" applyFill="1" applyBorder="1" applyAlignment="1">
      <alignment vertical="center"/>
    </xf>
    <xf numFmtId="0" fontId="26" fillId="2" borderId="0" xfId="5" applyFont="1" applyFill="1" applyAlignment="1">
      <alignment horizontal="left" vertical="center"/>
    </xf>
    <xf numFmtId="0" fontId="23" fillId="2" borderId="0" xfId="0" applyFont="1" applyFill="1">
      <alignment vertical="top"/>
    </xf>
    <xf numFmtId="0" fontId="20" fillId="2" borderId="0" xfId="15" applyFont="1" applyFill="1"/>
    <xf numFmtId="0" fontId="27" fillId="0" borderId="0" xfId="0" applyFont="1">
      <alignment vertical="top"/>
    </xf>
    <xf numFmtId="0" fontId="23" fillId="0" borderId="0" xfId="16" applyFont="1"/>
    <xf numFmtId="0" fontId="28" fillId="0" borderId="0" xfId="14" applyFont="1">
      <alignment horizontal="left" indent="1"/>
    </xf>
    <xf numFmtId="0" fontId="23" fillId="0" borderId="0" xfId="0" applyFont="1" applyAlignment="1">
      <alignment horizontal="left" indent="1"/>
    </xf>
    <xf numFmtId="180" fontId="23" fillId="0" borderId="0" xfId="0" applyNumberFormat="1" applyFont="1">
      <alignment vertical="top"/>
    </xf>
    <xf numFmtId="0" fontId="23" fillId="2" borderId="0" xfId="0" applyFont="1" applyFill="1" applyAlignment="1">
      <alignment horizontal="right"/>
    </xf>
    <xf numFmtId="0" fontId="29" fillId="0" borderId="0" xfId="0" applyFont="1">
      <alignment vertical="top"/>
    </xf>
    <xf numFmtId="0" fontId="30" fillId="8" borderId="0" xfId="18" applyFont="1" applyAlignment="1">
      <alignment vertical="top"/>
    </xf>
    <xf numFmtId="0" fontId="31" fillId="9" borderId="0" xfId="19" applyFont="1" applyAlignment="1">
      <alignment horizontal="center" vertical="top" wrapText="1"/>
    </xf>
    <xf numFmtId="0" fontId="32" fillId="8" borderId="0" xfId="18" applyFont="1" applyAlignment="1">
      <alignment horizontal="center" vertical="top"/>
    </xf>
    <xf numFmtId="0" fontId="31" fillId="7" borderId="0" xfId="17" applyFont="1" applyAlignment="1">
      <alignment horizontal="center" vertical="top" wrapText="1"/>
    </xf>
    <xf numFmtId="0" fontId="24" fillId="6" borderId="0" xfId="11" applyFont="1">
      <alignment horizontal="left" vertical="top" wrapText="1" indent="1"/>
    </xf>
    <xf numFmtId="0" fontId="23" fillId="6" borderId="0" xfId="13" applyFont="1" applyAlignment="1">
      <alignment vertical="top"/>
    </xf>
    <xf numFmtId="0" fontId="15" fillId="6" borderId="0" xfId="11" applyFont="1">
      <alignment horizontal="left" vertical="top" wrapText="1" indent="1"/>
    </xf>
    <xf numFmtId="0" fontId="11" fillId="6" borderId="0" xfId="13" applyFont="1" applyAlignment="1">
      <alignment vertical="top"/>
    </xf>
  </cellXfs>
  <cellStyles count="20">
    <cellStyle name="20% - 강조색1" xfId="17" builtinId="30"/>
    <cellStyle name="20% - 강조색3" xfId="19" builtinId="38"/>
    <cellStyle name="40% - 강조색1" xfId="1" builtinId="31" customBuiltin="1"/>
    <cellStyle name="강조색1" xfId="3" builtinId="29" customBuiltin="1"/>
    <cellStyle name="강조색2" xfId="18" builtinId="33"/>
    <cellStyle name="강조색5" xfId="4" builtinId="45" customBuiltin="1"/>
    <cellStyle name="백분율" xfId="10" builtinId="5" customBuiltin="1"/>
    <cellStyle name="설정 항목" xfId="14"/>
    <cellStyle name="쉼표" xfId="6" builtinId="3" customBuiltin="1"/>
    <cellStyle name="쉼표 [0]" xfId="7" builtinId="6" customBuiltin="1"/>
    <cellStyle name="요일" xfId="12"/>
    <cellStyle name="제목" xfId="5" builtinId="15" customBuiltin="1"/>
    <cellStyle name="제목 1" xfId="2" builtinId="16" customBuiltin="1"/>
    <cellStyle name="제목 2" xfId="15" builtinId="17" customBuiltin="1"/>
    <cellStyle name="제목 3" xfId="16" builtinId="18" customBuiltin="1"/>
    <cellStyle name="제목 4" xfId="11" builtinId="19" customBuiltin="1"/>
    <cellStyle name="줄무늬" xfId="13"/>
    <cellStyle name="통화" xfId="8" builtinId="4" customBuiltin="1"/>
    <cellStyle name="통화 [0]" xfId="9" builtinId="7" customBuiltin="1"/>
    <cellStyle name="표준" xfId="0" builtinId="0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>
      <selection activeCell="E20" sqref="E20"/>
    </sheetView>
  </sheetViews>
  <sheetFormatPr defaultColWidth="8.75" defaultRowHeight="16.5"/>
  <cols>
    <col min="1" max="1" width="2.625" style="15" customWidth="1"/>
    <col min="2" max="2" width="18.25" style="15" customWidth="1"/>
    <col min="3" max="8" width="17.625" style="15" customWidth="1"/>
    <col min="9" max="9" width="2.625" style="15" customWidth="1"/>
    <col min="10" max="10" width="6.125" style="15" customWidth="1"/>
    <col min="11" max="11" width="13.625" style="15" customWidth="1"/>
    <col min="12" max="16384" width="8.75" style="15"/>
  </cols>
  <sheetData>
    <row r="1" spans="1:11" s="25" customFormat="1" ht="60" customHeight="1">
      <c r="A1" s="15"/>
      <c r="B1" s="20"/>
      <c r="C1" s="21"/>
      <c r="D1" s="22"/>
      <c r="E1" s="23"/>
      <c r="F1" s="23"/>
      <c r="G1" s="23"/>
      <c r="H1" s="24"/>
      <c r="J1" s="26" t="s">
        <v>1</v>
      </c>
      <c r="K1" s="15"/>
    </row>
    <row r="2" spans="1:11" s="27" customFormat="1" ht="21.75" customHeight="1" thickBot="1">
      <c r="A2" s="15"/>
      <c r="B2" s="12" t="str">
        <f>주시작</f>
        <v>월요일</v>
      </c>
      <c r="C2" s="12" t="str">
        <f t="shared" ref="C2:H2" si="0">UPPER(TEXT(C3,"aaaa"))</f>
        <v>화요일</v>
      </c>
      <c r="D2" s="13" t="str">
        <f t="shared" si="0"/>
        <v>수요일</v>
      </c>
      <c r="E2" s="12" t="str">
        <f t="shared" si="0"/>
        <v>목요일</v>
      </c>
      <c r="F2" s="12" t="str">
        <f t="shared" si="0"/>
        <v>금요일</v>
      </c>
      <c r="G2" s="13" t="str">
        <f t="shared" si="0"/>
        <v>토요일</v>
      </c>
      <c r="H2" s="13" t="str">
        <f t="shared" si="0"/>
        <v>일요일</v>
      </c>
      <c r="J2" s="28" t="s">
        <v>2</v>
      </c>
      <c r="K2" s="29">
        <v>2020</v>
      </c>
    </row>
    <row r="3" spans="1:11" s="30" customFormat="1" ht="19.5" customHeight="1">
      <c r="A3" s="15"/>
      <c r="B3" s="19">
        <f t="array" ref="B3:H3">요일및주+DATE(달력연도,1,1)-WEEKDAY(DATE(달력연도,1,1),(주시작="월요일")+1)+1</f>
        <v>43829</v>
      </c>
      <c r="C3" s="19">
        <v>43830</v>
      </c>
      <c r="D3" s="14">
        <v>43831</v>
      </c>
      <c r="E3" s="19">
        <v>43832</v>
      </c>
      <c r="F3" s="19">
        <v>43833</v>
      </c>
      <c r="G3" s="14">
        <v>43834</v>
      </c>
      <c r="H3" s="14">
        <v>43835</v>
      </c>
      <c r="J3" s="28" t="s">
        <v>3</v>
      </c>
      <c r="K3" s="29" t="s">
        <v>4</v>
      </c>
    </row>
    <row r="4" spans="1:11" ht="57.95" customHeight="1">
      <c r="B4" s="33"/>
      <c r="C4" s="33"/>
      <c r="D4" s="34"/>
      <c r="E4" s="35" t="s">
        <v>5</v>
      </c>
      <c r="F4" s="35" t="s">
        <v>10</v>
      </c>
      <c r="G4" s="18"/>
      <c r="H4" s="18"/>
      <c r="J4" s="31"/>
    </row>
    <row r="5" spans="1:11" s="30" customFormat="1" ht="19.5" customHeight="1">
      <c r="A5" s="15"/>
      <c r="B5" s="16">
        <f t="array" ref="B5:H5">요일및주+DATE(달력연도,1,1)-WEEKDAY(DATE(달력연도,1,1),(주시작="월요일")+1)+8</f>
        <v>43836</v>
      </c>
      <c r="C5" s="16">
        <v>43837</v>
      </c>
      <c r="D5" s="17">
        <v>43838</v>
      </c>
      <c r="E5" s="16">
        <v>43839</v>
      </c>
      <c r="F5" s="16">
        <v>43840</v>
      </c>
      <c r="G5" s="17">
        <v>43841</v>
      </c>
      <c r="H5" s="17">
        <v>43842</v>
      </c>
    </row>
    <row r="6" spans="1:11" ht="57.95" customHeight="1">
      <c r="B6" s="35" t="s">
        <v>21</v>
      </c>
      <c r="C6" s="35" t="s">
        <v>6</v>
      </c>
      <c r="D6" s="36"/>
      <c r="E6" s="37" t="s">
        <v>9</v>
      </c>
      <c r="F6" s="37" t="s">
        <v>7</v>
      </c>
      <c r="G6" s="18"/>
      <c r="H6" s="18"/>
      <c r="J6" s="32"/>
    </row>
    <row r="7" spans="1:11" s="30" customFormat="1" ht="19.5" customHeight="1">
      <c r="A7" s="15"/>
      <c r="B7" s="19">
        <f t="array" ref="B7:H7">요일및주+DATE(달력연도,1,1)-WEEKDAY(DATE(달력연도,1,1),(주시작="월요일")+1)+15</f>
        <v>43843</v>
      </c>
      <c r="C7" s="19">
        <v>43844</v>
      </c>
      <c r="D7" s="14">
        <v>43845</v>
      </c>
      <c r="E7" s="19">
        <v>43846</v>
      </c>
      <c r="F7" s="19">
        <v>43847</v>
      </c>
      <c r="G7" s="14">
        <v>43848</v>
      </c>
      <c r="H7" s="14">
        <v>43849</v>
      </c>
      <c r="J7" s="32"/>
    </row>
    <row r="8" spans="1:11" ht="57.95" customHeight="1">
      <c r="B8" s="37" t="s">
        <v>18</v>
      </c>
      <c r="C8" s="37" t="s">
        <v>11</v>
      </c>
      <c r="D8" s="36"/>
      <c r="E8" s="35" t="s">
        <v>22</v>
      </c>
      <c r="F8" s="35" t="s">
        <v>12</v>
      </c>
      <c r="G8" s="18"/>
      <c r="H8" s="18"/>
    </row>
    <row r="9" spans="1:11" s="30" customFormat="1" ht="19.5" customHeight="1">
      <c r="A9" s="15"/>
      <c r="B9" s="16">
        <f t="array" ref="B9:H9">요일및주+DATE(달력연도,1,1)-WEEKDAY(DATE(달력연도,1,1),(주시작="월요일")+1)+22</f>
        <v>43850</v>
      </c>
      <c r="C9" s="16">
        <v>43851</v>
      </c>
      <c r="D9" s="17">
        <v>43852</v>
      </c>
      <c r="E9" s="16">
        <v>43853</v>
      </c>
      <c r="F9" s="16">
        <v>43854</v>
      </c>
      <c r="G9" s="17">
        <v>43855</v>
      </c>
      <c r="H9" s="17">
        <v>43856</v>
      </c>
    </row>
    <row r="10" spans="1:11" ht="57.95" customHeight="1">
      <c r="B10" s="35" t="s">
        <v>13</v>
      </c>
      <c r="C10" s="35" t="s">
        <v>19</v>
      </c>
      <c r="D10" s="37" t="s">
        <v>14</v>
      </c>
      <c r="E10" s="37" t="s">
        <v>23</v>
      </c>
      <c r="F10" s="18"/>
      <c r="G10" s="18"/>
      <c r="H10" s="18"/>
    </row>
    <row r="11" spans="1:11" s="30" customFormat="1" ht="19.5" customHeight="1">
      <c r="A11" s="15"/>
      <c r="B11" s="19">
        <f t="array" ref="B11:H11">요일및주+DATE(달력연도,1,1)-WEEKDAY(DATE(달력연도,1,1),(주시작="월요일")+1)+29</f>
        <v>43857</v>
      </c>
      <c r="C11" s="19">
        <v>43858</v>
      </c>
      <c r="D11" s="14">
        <v>43859</v>
      </c>
      <c r="E11" s="19">
        <v>43860</v>
      </c>
      <c r="F11" s="19">
        <v>43861</v>
      </c>
      <c r="G11" s="14">
        <v>43862</v>
      </c>
      <c r="H11" s="14">
        <v>43863</v>
      </c>
    </row>
    <row r="12" spans="1:11" ht="57.95" customHeight="1">
      <c r="B12" s="37" t="s">
        <v>8</v>
      </c>
      <c r="C12" s="37" t="s">
        <v>15</v>
      </c>
      <c r="D12" s="36"/>
      <c r="E12" s="35" t="s">
        <v>16</v>
      </c>
      <c r="F12" s="35" t="s">
        <v>20</v>
      </c>
      <c r="G12" s="18"/>
      <c r="H12" s="18"/>
    </row>
    <row r="13" spans="1:11" s="30" customFormat="1" ht="19.5" customHeight="1">
      <c r="A13" s="15"/>
      <c r="B13" s="16">
        <f t="array" ref="B13:C13">요일및주+DATE(달력연도,1,1)-WEEKDAY(DATE(달력연도,1,1),(주시작="월요일")+1)+36</f>
        <v>43864</v>
      </c>
      <c r="C13" s="16">
        <v>43865</v>
      </c>
      <c r="D13" s="38" t="s">
        <v>0</v>
      </c>
      <c r="E13" s="39"/>
      <c r="F13" s="39"/>
      <c r="G13" s="39"/>
      <c r="H13" s="39"/>
    </row>
    <row r="14" spans="1:11" ht="57.95" customHeight="1">
      <c r="B14" s="35" t="s">
        <v>17</v>
      </c>
      <c r="C14" s="35" t="s">
        <v>24</v>
      </c>
      <c r="D14" s="38"/>
      <c r="E14" s="39"/>
      <c r="F14" s="39"/>
      <c r="G14" s="39"/>
      <c r="H14" s="39"/>
    </row>
  </sheetData>
  <mergeCells count="2">
    <mergeCell ref="D13:D14"/>
    <mergeCell ref="E13:H14"/>
  </mergeCells>
  <phoneticPr fontId="2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xWindow="559" yWindow="757" count="14">
    <dataValidation type="list" errorStyle="warning" allowBlank="1" showInputMessage="1" showErrorMessage="1" error="목록에서 날짜를 선택합니다. 취소를 선택한 다음 Alt+아래쪽 화살표를 눌러 드롭다운 목록에서 일을 선택합니다." prompt="이 셀에서 주 시작 요일을 선택합니다. Alt+아래쪽 화살표를 눌러 드롭다운 목록을 연 다음 Enter 키를 눌러 주 시작 요일을 선택합니다." sqref="K3">
      <formula1>"일요일,월요일"</formula1>
    </dataValidation>
    <dataValidation allowBlank="1" showInputMessage="1" showErrorMessage="1" prompt="이 통합 문서에서 사용자 지정 1개월 달력을 만듭니다. 이 1월 워크시트를 사용하여 모든 달에 대한 연도와 주 시작 요일을 사용자 지정합니다. 각 달은 별도의 워크시트에 있습니다.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연도를 입력하고 아래 셀에 달력 시작 요일을 선택합니다. 이 일정 설정 셀은 인쇄되지 않습니다." sqref="J1"/>
    <dataValidation allowBlank="1" showInputMessage="1" showErrorMessage="1" prompt="오른쪽 셀에 연도를 입력합니다." sqref="J2"/>
    <dataValidation allowBlank="1" showInputMessage="1" showErrorMessage="1" prompt="오른쪽 셀에 주 시작 요일을 선택합니다." sqref="J3"/>
    <dataValidation allowBlank="1" showInputMessage="1" showErrorMessage="1" prompt="이 셀에 연도를 입력합니다." sqref="K2"/>
    <dataValidation allowBlank="1" showInputMessage="1" showErrorMessage="1" prompt="이 행에는 달력의 요일 이름이 표시됩니다. 이 셀에는 주의 시작 요일이 표시됩니다. 시작 요일을 변경하려면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K2 셀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  <dataValidation allowBlank="1" showInputMessage="1" showErrorMessage="1" prompt="이 행과 6, 8, 10, 12, 14 행은 위의 셀에 있는 날짜와 관련된 일별 메모를 입력하는 셀입니다." sqref="B4 E4 F6 B10 C12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</dataValidations>
  <printOptions horizontalCentered="1" verticalCentered="1"/>
  <pageMargins left="0.7" right="0.7" top="0.75" bottom="0.75" header="0.3" footer="0.3"/>
  <pageSetup paperSize="9" scale="90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1:8" s="4" customFormat="1" ht="59.25" customHeight="1">
      <c r="A1" s="1"/>
      <c r="B1" s="2" t="str">
        <f>"2월 "&amp;달력연도</f>
        <v>2월 2020</v>
      </c>
      <c r="C1" s="2"/>
      <c r="D1" s="2"/>
      <c r="E1" s="3"/>
      <c r="F1" s="3"/>
      <c r="G1" s="3"/>
      <c r="H1" s="10"/>
    </row>
    <row r="2" spans="1:8" s="6" customFormat="1" ht="21.75" customHeight="1" thickBot="1">
      <c r="A2" s="1"/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1:8" s="8" customFormat="1" ht="19.5" customHeight="1">
      <c r="A3" s="1"/>
      <c r="B3" s="7">
        <f t="array" ref="B3:H3">요일및주+DATE(달력연도,2,1)-WEEKDAY(DATE(달력연도,2,1),(주시작="Monday")+1)+1</f>
        <v>43856</v>
      </c>
      <c r="C3" s="7">
        <v>43857</v>
      </c>
      <c r="D3" s="7">
        <v>43858</v>
      </c>
      <c r="E3" s="7">
        <v>43859</v>
      </c>
      <c r="F3" s="7">
        <v>43860</v>
      </c>
      <c r="G3" s="7">
        <v>43861</v>
      </c>
      <c r="H3" s="7">
        <v>43862</v>
      </c>
    </row>
    <row r="4" spans="1:8" ht="57.95" customHeight="1"/>
    <row r="5" spans="1:8" s="8" customFormat="1" ht="19.5" customHeight="1">
      <c r="A5" s="1"/>
      <c r="B5" s="11">
        <f t="array" ref="B5:H5">요일및주+DATE(달력연도,2,1)-WEEKDAY(DATE(달력연도,2,1),(주시작="Monday")+1)+8</f>
        <v>43863</v>
      </c>
      <c r="C5" s="11">
        <v>43864</v>
      </c>
      <c r="D5" s="11">
        <v>43865</v>
      </c>
      <c r="E5" s="11">
        <v>43866</v>
      </c>
      <c r="F5" s="11">
        <v>43867</v>
      </c>
      <c r="G5" s="11">
        <v>43868</v>
      </c>
      <c r="H5" s="11">
        <v>43869</v>
      </c>
    </row>
    <row r="6" spans="1:8" ht="57.95" customHeight="1">
      <c r="B6" s="9"/>
      <c r="C6" s="9"/>
      <c r="D6" s="9"/>
      <c r="E6" s="9"/>
      <c r="F6" s="9"/>
      <c r="G6" s="9"/>
      <c r="H6" s="9"/>
    </row>
    <row r="7" spans="1:8" s="8" customFormat="1" ht="19.5" customHeight="1">
      <c r="A7" s="1"/>
      <c r="B7" s="7">
        <f t="array" ref="B7:H7">요일및주+DATE(달력연도,2,1)-WEEKDAY(DATE(달력연도,2,1),(주시작="Monday")+1)+15</f>
        <v>43870</v>
      </c>
      <c r="C7" s="7">
        <v>43871</v>
      </c>
      <c r="D7" s="7">
        <v>43872</v>
      </c>
      <c r="E7" s="7">
        <v>43873</v>
      </c>
      <c r="F7" s="7">
        <v>43874</v>
      </c>
      <c r="G7" s="7">
        <v>43875</v>
      </c>
      <c r="H7" s="7">
        <v>43876</v>
      </c>
    </row>
    <row r="8" spans="1:8" ht="57.95" customHeight="1"/>
    <row r="9" spans="1:8" s="8" customFormat="1" ht="19.5" customHeight="1">
      <c r="A9" s="1"/>
      <c r="B9" s="11">
        <f t="array" ref="B9:H9">요일및주+DATE(달력연도,2,1)-WEEKDAY(DATE(달력연도,2,1),(주시작="Monday")+1)+22</f>
        <v>43877</v>
      </c>
      <c r="C9" s="11">
        <v>43878</v>
      </c>
      <c r="D9" s="11">
        <v>43879</v>
      </c>
      <c r="E9" s="11">
        <v>43880</v>
      </c>
      <c r="F9" s="11">
        <v>43881</v>
      </c>
      <c r="G9" s="11">
        <v>43882</v>
      </c>
      <c r="H9" s="11">
        <v>43883</v>
      </c>
    </row>
    <row r="10" spans="1:8" ht="57.95" customHeight="1">
      <c r="B10" s="9"/>
      <c r="C10" s="9"/>
      <c r="D10" s="9"/>
      <c r="E10" s="9"/>
      <c r="F10" s="9"/>
      <c r="G10" s="9"/>
      <c r="H10" s="9"/>
    </row>
    <row r="11" spans="1:8" s="8" customFormat="1" ht="19.5" customHeight="1">
      <c r="A11" s="1"/>
      <c r="B11" s="7">
        <f t="array" ref="B11:H11">요일및주+DATE(달력연도,2,1)-WEEKDAY(DATE(달력연도,2,1),(주시작="Monday")+1)+29</f>
        <v>43884</v>
      </c>
      <c r="C11" s="7">
        <v>43885</v>
      </c>
      <c r="D11" s="7">
        <v>43886</v>
      </c>
      <c r="E11" s="7">
        <v>43887</v>
      </c>
      <c r="F11" s="7">
        <v>43888</v>
      </c>
      <c r="G11" s="7">
        <v>43889</v>
      </c>
      <c r="H11" s="7">
        <v>43890</v>
      </c>
    </row>
    <row r="12" spans="1:8" ht="57.95" customHeight="1"/>
    <row r="13" spans="1:8" s="8" customFormat="1" ht="19.5" customHeight="1">
      <c r="A13" s="1"/>
      <c r="B13" s="11">
        <f t="array" ref="B13:C13">요일및주+DATE(달력연도,2,1)-WEEKDAY(DATE(달력연도,2,1),(주시작="Monday")+1)+36</f>
        <v>43891</v>
      </c>
      <c r="C13" s="11">
        <v>43892</v>
      </c>
      <c r="D13" s="40" t="s">
        <v>0</v>
      </c>
      <c r="E13" s="41"/>
      <c r="F13" s="41"/>
      <c r="G13" s="41"/>
      <c r="H13" s="41"/>
    </row>
    <row r="14" spans="1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"3월 "&amp;달력연도</f>
        <v>3월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요일및주+DATE(달력연도,3,1)-WEEKDAY(DATE(달력연도,3,1),(주시작="Monday")+1)+1</f>
        <v>43891</v>
      </c>
      <c r="C3" s="7">
        <v>43892</v>
      </c>
      <c r="D3" s="7">
        <v>43893</v>
      </c>
      <c r="E3" s="7">
        <v>43894</v>
      </c>
      <c r="F3" s="7">
        <v>43895</v>
      </c>
      <c r="G3" s="7">
        <v>43896</v>
      </c>
      <c r="H3" s="7">
        <v>43897</v>
      </c>
    </row>
    <row r="4" spans="2:8" ht="57.95" customHeight="1"/>
    <row r="5" spans="2:8" ht="19.5" customHeight="1">
      <c r="B5" s="11">
        <f t="array" ref="B5:H5">요일및주+DATE(달력연도,3,1)-WEEKDAY(DATE(달력연도,3,1),(주시작="Monday")+1)+8</f>
        <v>43898</v>
      </c>
      <c r="C5" s="11">
        <v>43899</v>
      </c>
      <c r="D5" s="11">
        <v>43900</v>
      </c>
      <c r="E5" s="11">
        <v>43901</v>
      </c>
      <c r="F5" s="11">
        <v>43902</v>
      </c>
      <c r="G5" s="11">
        <v>43903</v>
      </c>
      <c r="H5" s="11">
        <v>43904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요일및주+DATE(달력연도,3,1)-WEEKDAY(DATE(달력연도,3,1),(주시작="Monday")+1)+15</f>
        <v>43905</v>
      </c>
      <c r="C7" s="7">
        <v>43906</v>
      </c>
      <c r="D7" s="7">
        <v>43907</v>
      </c>
      <c r="E7" s="7">
        <v>43908</v>
      </c>
      <c r="F7" s="7">
        <v>43909</v>
      </c>
      <c r="G7" s="7">
        <v>43910</v>
      </c>
      <c r="H7" s="7">
        <v>43911</v>
      </c>
    </row>
    <row r="8" spans="2:8" ht="57.95" customHeight="1"/>
    <row r="9" spans="2:8" ht="19.5" customHeight="1">
      <c r="B9" s="11">
        <f t="array" ref="B9:H9">요일및주+DATE(달력연도,3,1)-WEEKDAY(DATE(달력연도,3,1),(주시작="Monday")+1)+22</f>
        <v>43912</v>
      </c>
      <c r="C9" s="11">
        <v>43913</v>
      </c>
      <c r="D9" s="11">
        <v>43914</v>
      </c>
      <c r="E9" s="11">
        <v>43915</v>
      </c>
      <c r="F9" s="11">
        <v>43916</v>
      </c>
      <c r="G9" s="11">
        <v>43917</v>
      </c>
      <c r="H9" s="11">
        <v>43918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요일및주+DATE(달력연도,3,1)-WEEKDAY(DATE(달력연도,3,1),(주시작="Monday")+1)+29</f>
        <v>43919</v>
      </c>
      <c r="C11" s="7">
        <v>43920</v>
      </c>
      <c r="D11" s="7">
        <v>43921</v>
      </c>
      <c r="E11" s="7">
        <v>43922</v>
      </c>
      <c r="F11" s="7">
        <v>43923</v>
      </c>
      <c r="G11" s="7">
        <v>43924</v>
      </c>
      <c r="H11" s="7">
        <v>43925</v>
      </c>
    </row>
    <row r="12" spans="2:8" ht="57.95" customHeight="1"/>
    <row r="13" spans="2:8" ht="19.5" customHeight="1">
      <c r="B13" s="11">
        <f t="array" ref="B13:C13">요일및주+DATE(달력연도,3,1)-WEEKDAY(DATE(달력연도,3,1),(주시작="Monday")+1)+36</f>
        <v>43926</v>
      </c>
      <c r="C13" s="11">
        <v>43927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  <dataValidation allowBlank="1" showInputMessage="1" showErrorMessage="1" prompt="3월 한 달 일정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"4월 "&amp;달력연도</f>
        <v>4월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요일및주+DATE(달력연도,4,1)-WEEKDAY(DATE(달력연도,4,1),(주시작="Monday")+1)+1</f>
        <v>43919</v>
      </c>
      <c r="C3" s="7">
        <v>43920</v>
      </c>
      <c r="D3" s="7">
        <v>43921</v>
      </c>
      <c r="E3" s="7">
        <v>43922</v>
      </c>
      <c r="F3" s="7">
        <v>43923</v>
      </c>
      <c r="G3" s="7">
        <v>43924</v>
      </c>
      <c r="H3" s="7">
        <v>43925</v>
      </c>
    </row>
    <row r="4" spans="2:8" ht="57.95" customHeight="1"/>
    <row r="5" spans="2:8" ht="19.5" customHeight="1">
      <c r="B5" s="11">
        <f t="array" ref="B5:H5">요일및주+DATE(달력연도,4,1)-WEEKDAY(DATE(달력연도,4,1),(주시작="Monday")+1)+8</f>
        <v>43926</v>
      </c>
      <c r="C5" s="11">
        <v>43927</v>
      </c>
      <c r="D5" s="11">
        <v>43928</v>
      </c>
      <c r="E5" s="11">
        <v>43929</v>
      </c>
      <c r="F5" s="11">
        <v>43930</v>
      </c>
      <c r="G5" s="11">
        <v>43931</v>
      </c>
      <c r="H5" s="11">
        <v>43932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요일및주+DATE(달력연도,4,1)-WEEKDAY(DATE(달력연도,4,1),(주시작="Monday")+1)+15</f>
        <v>43933</v>
      </c>
      <c r="C7" s="7">
        <v>43934</v>
      </c>
      <c r="D7" s="7">
        <v>43935</v>
      </c>
      <c r="E7" s="7">
        <v>43936</v>
      </c>
      <c r="F7" s="7">
        <v>43937</v>
      </c>
      <c r="G7" s="7">
        <v>43938</v>
      </c>
      <c r="H7" s="7">
        <v>43939</v>
      </c>
    </row>
    <row r="8" spans="2:8" ht="57.95" customHeight="1"/>
    <row r="9" spans="2:8" ht="19.5" customHeight="1">
      <c r="B9" s="11">
        <f t="array" ref="B9:H9">요일및주+DATE(달력연도,4,1)-WEEKDAY(DATE(달력연도,4,1),(주시작="Monday")+1)+22</f>
        <v>43940</v>
      </c>
      <c r="C9" s="11">
        <v>43941</v>
      </c>
      <c r="D9" s="11">
        <v>43942</v>
      </c>
      <c r="E9" s="11">
        <v>43943</v>
      </c>
      <c r="F9" s="11">
        <v>43944</v>
      </c>
      <c r="G9" s="11">
        <v>43945</v>
      </c>
      <c r="H9" s="11">
        <v>43946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요일및주+DATE(달력연도,4,1)-WEEKDAY(DATE(달력연도,4,1),(주시작="Monday")+1)+29</f>
        <v>43947</v>
      </c>
      <c r="C11" s="7">
        <v>43948</v>
      </c>
      <c r="D11" s="7">
        <v>43949</v>
      </c>
      <c r="E11" s="7">
        <v>43950</v>
      </c>
      <c r="F11" s="7">
        <v>43951</v>
      </c>
      <c r="G11" s="7">
        <v>43952</v>
      </c>
      <c r="H11" s="7">
        <v>43953</v>
      </c>
    </row>
    <row r="12" spans="2:8" ht="57.95" customHeight="1"/>
    <row r="13" spans="2:8" ht="19.5" customHeight="1">
      <c r="B13" s="11">
        <f t="array" ref="B13:C13">요일및주+DATE(달력연도,4,1)-WEEKDAY(DATE(달력연도,4,1),(주시작="Monday")+1)+36</f>
        <v>43954</v>
      </c>
      <c r="C13" s="11">
        <v>43955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4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"5월 "&amp;달력연도</f>
        <v>5월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요일및주+DATE(달력연도,5,1)-WEEKDAY(DATE(달력연도,5,1),(주시작="Monday")+1)+1</f>
        <v>43947</v>
      </c>
      <c r="C3" s="7">
        <v>43948</v>
      </c>
      <c r="D3" s="7">
        <v>43949</v>
      </c>
      <c r="E3" s="7">
        <v>43950</v>
      </c>
      <c r="F3" s="7">
        <v>43951</v>
      </c>
      <c r="G3" s="7">
        <v>43952</v>
      </c>
      <c r="H3" s="7">
        <v>43953</v>
      </c>
    </row>
    <row r="4" spans="2:8" ht="57.95" customHeight="1"/>
    <row r="5" spans="2:8" ht="19.5" customHeight="1">
      <c r="B5" s="11">
        <f t="array" ref="B5:H5">요일및주+DATE(달력연도,5,1)-WEEKDAY(DATE(달력연도,5,1),(주시작="Monday")+1)+8</f>
        <v>43954</v>
      </c>
      <c r="C5" s="11">
        <v>43955</v>
      </c>
      <c r="D5" s="11">
        <v>43956</v>
      </c>
      <c r="E5" s="11">
        <v>43957</v>
      </c>
      <c r="F5" s="11">
        <v>43958</v>
      </c>
      <c r="G5" s="11">
        <v>43959</v>
      </c>
      <c r="H5" s="11">
        <v>43960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요일및주+DATE(달력연도,5,1)-WEEKDAY(DATE(달력연도,5,1),(주시작="Monday")+1)+15</f>
        <v>43961</v>
      </c>
      <c r="C7" s="7">
        <v>43962</v>
      </c>
      <c r="D7" s="7">
        <v>43963</v>
      </c>
      <c r="E7" s="7">
        <v>43964</v>
      </c>
      <c r="F7" s="7">
        <v>43965</v>
      </c>
      <c r="G7" s="7">
        <v>43966</v>
      </c>
      <c r="H7" s="7">
        <v>43967</v>
      </c>
    </row>
    <row r="8" spans="2:8" ht="57.95" customHeight="1"/>
    <row r="9" spans="2:8" ht="19.5" customHeight="1">
      <c r="B9" s="11">
        <f t="array" ref="B9:H9">요일및주+DATE(달력연도,5,1)-WEEKDAY(DATE(달력연도,5,1),(주시작="Monday")+1)+22</f>
        <v>43968</v>
      </c>
      <c r="C9" s="11">
        <v>43969</v>
      </c>
      <c r="D9" s="11">
        <v>43970</v>
      </c>
      <c r="E9" s="11">
        <v>43971</v>
      </c>
      <c r="F9" s="11">
        <v>43972</v>
      </c>
      <c r="G9" s="11">
        <v>43973</v>
      </c>
      <c r="H9" s="11">
        <v>43974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요일및주+DATE(달력연도,5,1)-WEEKDAY(DATE(달력연도,5,1),(주시작="Monday")+1)+29</f>
        <v>43975</v>
      </c>
      <c r="C11" s="7">
        <v>43976</v>
      </c>
      <c r="D11" s="7">
        <v>43977</v>
      </c>
      <c r="E11" s="7">
        <v>43978</v>
      </c>
      <c r="F11" s="7">
        <v>43979</v>
      </c>
      <c r="G11" s="7">
        <v>43980</v>
      </c>
      <c r="H11" s="7">
        <v>43981</v>
      </c>
    </row>
    <row r="12" spans="2:8" ht="57.95" customHeight="1"/>
    <row r="13" spans="2:8" ht="19.5" customHeight="1">
      <c r="B13" s="11">
        <f t="array" ref="B13:C13">요일및주+DATE(달력연도,5,1)-WEEKDAY(DATE(달력연도,5,1),(주시작="Monday")+1)+36</f>
        <v>43982</v>
      </c>
      <c r="C13" s="11">
        <v>43983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5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"6월 "&amp;달력연도</f>
        <v>6월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요일및주+DATE(달력연도,6,1)-WEEKDAY(DATE(달력연도,6,1),(주시작="Monday")+1)+1</f>
        <v>43982</v>
      </c>
      <c r="C3" s="7">
        <v>43983</v>
      </c>
      <c r="D3" s="7">
        <v>43984</v>
      </c>
      <c r="E3" s="7">
        <v>43985</v>
      </c>
      <c r="F3" s="7">
        <v>43986</v>
      </c>
      <c r="G3" s="7">
        <v>43987</v>
      </c>
      <c r="H3" s="7">
        <v>43988</v>
      </c>
    </row>
    <row r="4" spans="2:8" ht="57.95" customHeight="1"/>
    <row r="5" spans="2:8" ht="19.5" customHeight="1">
      <c r="B5" s="11">
        <f t="array" ref="B5:H5">요일및주+DATE(달력연도,6,1)-WEEKDAY(DATE(달력연도,6,1),(주시작="Monday")+1)+8</f>
        <v>43989</v>
      </c>
      <c r="C5" s="11">
        <v>43990</v>
      </c>
      <c r="D5" s="11">
        <v>43991</v>
      </c>
      <c r="E5" s="11">
        <v>43992</v>
      </c>
      <c r="F5" s="11">
        <v>43993</v>
      </c>
      <c r="G5" s="11">
        <v>43994</v>
      </c>
      <c r="H5" s="11">
        <v>43995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요일및주+DATE(달력연도,6,1)-WEEKDAY(DATE(달력연도,6,1),(주시작="Monday")+1)+15</f>
        <v>43996</v>
      </c>
      <c r="C7" s="7">
        <v>43997</v>
      </c>
      <c r="D7" s="7">
        <v>43998</v>
      </c>
      <c r="E7" s="7">
        <v>43999</v>
      </c>
      <c r="F7" s="7">
        <v>44000</v>
      </c>
      <c r="G7" s="7">
        <v>44001</v>
      </c>
      <c r="H7" s="7">
        <v>44002</v>
      </c>
    </row>
    <row r="8" spans="2:8" ht="57.95" customHeight="1"/>
    <row r="9" spans="2:8" ht="19.5" customHeight="1">
      <c r="B9" s="11">
        <f t="array" ref="B9:H9">요일및주+DATE(달력연도,6,1)-WEEKDAY(DATE(달력연도,6,1),(주시작="Monday")+1)+22</f>
        <v>44003</v>
      </c>
      <c r="C9" s="11">
        <v>44004</v>
      </c>
      <c r="D9" s="11">
        <v>44005</v>
      </c>
      <c r="E9" s="11">
        <v>44006</v>
      </c>
      <c r="F9" s="11">
        <v>44007</v>
      </c>
      <c r="G9" s="11">
        <v>44008</v>
      </c>
      <c r="H9" s="11">
        <v>44009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요일및주+DATE(달력연도,6,1)-WEEKDAY(DATE(달력연도,6,1),(주시작="Monday")+1)+29</f>
        <v>44010</v>
      </c>
      <c r="C11" s="7">
        <v>44011</v>
      </c>
      <c r="D11" s="7">
        <v>44012</v>
      </c>
      <c r="E11" s="7">
        <v>44013</v>
      </c>
      <c r="F11" s="7">
        <v>44014</v>
      </c>
      <c r="G11" s="7">
        <v>44015</v>
      </c>
      <c r="H11" s="7">
        <v>44016</v>
      </c>
    </row>
    <row r="12" spans="2:8" ht="57.95" customHeight="1"/>
    <row r="13" spans="2:8" ht="19.5" customHeight="1">
      <c r="B13" s="11">
        <f t="array" ref="B13:C13">요일및주+DATE(달력연도,6,1)-WEEKDAY(DATE(달력연도,6,1),(주시작="Monday")+1)+36</f>
        <v>44017</v>
      </c>
      <c r="C13" s="11">
        <v>44018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6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B1:H14"/>
  <sheetViews>
    <sheetView showGridLines="0" zoomScaleNormal="10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"7월 "&amp;달력연도</f>
        <v>7월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요일및주+DATE(달력연도,7,1)-WEEKDAY(DATE(달력연도,7,1),(주시작="Monday")+1)+1</f>
        <v>44010</v>
      </c>
      <c r="C3" s="7">
        <v>44011</v>
      </c>
      <c r="D3" s="7">
        <v>44012</v>
      </c>
      <c r="E3" s="7">
        <v>44013</v>
      </c>
      <c r="F3" s="7">
        <v>44014</v>
      </c>
      <c r="G3" s="7">
        <v>44015</v>
      </c>
      <c r="H3" s="7">
        <v>44016</v>
      </c>
    </row>
    <row r="4" spans="2:8" ht="57.95" customHeight="1"/>
    <row r="5" spans="2:8" ht="19.5" customHeight="1">
      <c r="B5" s="11">
        <f t="array" ref="B5:H5">요일및주+DATE(달력연도,7,1)-WEEKDAY(DATE(달력연도,7,1),(주시작="Monday")+1)+8</f>
        <v>44017</v>
      </c>
      <c r="C5" s="11">
        <v>44018</v>
      </c>
      <c r="D5" s="11">
        <v>44019</v>
      </c>
      <c r="E5" s="11">
        <v>44020</v>
      </c>
      <c r="F5" s="11">
        <v>44021</v>
      </c>
      <c r="G5" s="11">
        <v>44022</v>
      </c>
      <c r="H5" s="11">
        <v>44023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요일및주+DATE(달력연도,7,1)-WEEKDAY(DATE(달력연도,7,1),(주시작="Monday")+1)+15</f>
        <v>44024</v>
      </c>
      <c r="C7" s="7">
        <v>44025</v>
      </c>
      <c r="D7" s="7">
        <v>44026</v>
      </c>
      <c r="E7" s="7">
        <v>44027</v>
      </c>
      <c r="F7" s="7">
        <v>44028</v>
      </c>
      <c r="G7" s="7">
        <v>44029</v>
      </c>
      <c r="H7" s="7">
        <v>44030</v>
      </c>
    </row>
    <row r="8" spans="2:8" ht="57.95" customHeight="1"/>
    <row r="9" spans="2:8" ht="19.5" customHeight="1">
      <c r="B9" s="11">
        <f t="array" ref="B9:H9">요일및주+DATE(달력연도,7,1)-WEEKDAY(DATE(달력연도,7,1),(주시작="Monday")+1)+22</f>
        <v>44031</v>
      </c>
      <c r="C9" s="11">
        <v>44032</v>
      </c>
      <c r="D9" s="11">
        <v>44033</v>
      </c>
      <c r="E9" s="11">
        <v>44034</v>
      </c>
      <c r="F9" s="11">
        <v>44035</v>
      </c>
      <c r="G9" s="11">
        <v>44036</v>
      </c>
      <c r="H9" s="11">
        <v>44037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요일및주+DATE(달력연도,7,1)-WEEKDAY(DATE(달력연도,7,1),(주시작="Monday")+1)+29</f>
        <v>44038</v>
      </c>
      <c r="C11" s="7">
        <v>44039</v>
      </c>
      <c r="D11" s="7">
        <v>44040</v>
      </c>
      <c r="E11" s="7">
        <v>44041</v>
      </c>
      <c r="F11" s="7">
        <v>44042</v>
      </c>
      <c r="G11" s="7">
        <v>44043</v>
      </c>
      <c r="H11" s="7">
        <v>44044</v>
      </c>
    </row>
    <row r="12" spans="2:8" ht="57.95" customHeight="1"/>
    <row r="13" spans="2:8" ht="19.5" customHeight="1">
      <c r="B13" s="11">
        <f t="array" ref="B13:C13">요일및주+DATE(달력연도,7,1)-WEEKDAY(DATE(달력연도,7,1),(주시작="Monday")+1)+36</f>
        <v>44045</v>
      </c>
      <c r="C13" s="11">
        <v>44046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7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"8월 "&amp;달력연도</f>
        <v>8월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요일및주+DATE(달력연도,8,1)-WEEKDAY(DATE(달력연도,8,1),(주시작="Monday")+1)+1</f>
        <v>44038</v>
      </c>
      <c r="C3" s="7">
        <v>44039</v>
      </c>
      <c r="D3" s="7">
        <v>44040</v>
      </c>
      <c r="E3" s="7">
        <v>44041</v>
      </c>
      <c r="F3" s="7">
        <v>44042</v>
      </c>
      <c r="G3" s="7">
        <v>44043</v>
      </c>
      <c r="H3" s="7">
        <v>44044</v>
      </c>
    </row>
    <row r="4" spans="2:8" ht="57.95" customHeight="1"/>
    <row r="5" spans="2:8" ht="19.5" customHeight="1">
      <c r="B5" s="11">
        <f t="array" ref="B5:H5">요일및주+DATE(달력연도,8,1)-WEEKDAY(DATE(달력연도,8,1),(주시작="Monday")+1)+8</f>
        <v>44045</v>
      </c>
      <c r="C5" s="11">
        <v>44046</v>
      </c>
      <c r="D5" s="11">
        <v>44047</v>
      </c>
      <c r="E5" s="11">
        <v>44048</v>
      </c>
      <c r="F5" s="11">
        <v>44049</v>
      </c>
      <c r="G5" s="11">
        <v>44050</v>
      </c>
      <c r="H5" s="11">
        <v>44051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요일및주+DATE(달력연도,8,1)-WEEKDAY(DATE(달력연도,8,1),(주시작="Monday")+1)+15</f>
        <v>44052</v>
      </c>
      <c r="C7" s="7">
        <v>44053</v>
      </c>
      <c r="D7" s="7">
        <v>44054</v>
      </c>
      <c r="E7" s="7">
        <v>44055</v>
      </c>
      <c r="F7" s="7">
        <v>44056</v>
      </c>
      <c r="G7" s="7">
        <v>44057</v>
      </c>
      <c r="H7" s="7">
        <v>44058</v>
      </c>
    </row>
    <row r="8" spans="2:8" ht="57.95" customHeight="1"/>
    <row r="9" spans="2:8" ht="19.5" customHeight="1">
      <c r="B9" s="11">
        <f t="array" ref="B9:H9">요일및주+DATE(달력연도,8,1)-WEEKDAY(DATE(달력연도,8,1),(주시작="Monday")+1)+22</f>
        <v>44059</v>
      </c>
      <c r="C9" s="11">
        <v>44060</v>
      </c>
      <c r="D9" s="11">
        <v>44061</v>
      </c>
      <c r="E9" s="11">
        <v>44062</v>
      </c>
      <c r="F9" s="11">
        <v>44063</v>
      </c>
      <c r="G9" s="11">
        <v>44064</v>
      </c>
      <c r="H9" s="11">
        <v>44065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요일및주+DATE(달력연도,8,1)-WEEKDAY(DATE(달력연도,8,1),(주시작="Monday")+1)+29</f>
        <v>44066</v>
      </c>
      <c r="C11" s="7">
        <v>44067</v>
      </c>
      <c r="D11" s="7">
        <v>44068</v>
      </c>
      <c r="E11" s="7">
        <v>44069</v>
      </c>
      <c r="F11" s="7">
        <v>44070</v>
      </c>
      <c r="G11" s="7">
        <v>44071</v>
      </c>
      <c r="H11" s="7">
        <v>44072</v>
      </c>
    </row>
    <row r="12" spans="2:8" ht="57.95" customHeight="1"/>
    <row r="13" spans="2:8" ht="19.5" customHeight="1">
      <c r="B13" s="11">
        <f t="array" ref="B13:C13">요일및주+DATE(달력연도,8,1)-WEEKDAY(DATE(달력연도,8,1),(주시작="Monday")+1)+36</f>
        <v>44073</v>
      </c>
      <c r="C13" s="11">
        <v>44074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8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0" width="12" style="1" customWidth="1"/>
    <col min="11" max="16384" width="8.75" style="1"/>
  </cols>
  <sheetData>
    <row r="1" spans="2:8" ht="59.25" customHeight="1">
      <c r="B1" s="2" t="str">
        <f>"9월 "&amp;달력연도</f>
        <v>9월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요일및주+DATE(달력연도,9,1)-WEEKDAY(DATE(달력연도,9,1),(주시작="Monday")+1)+1</f>
        <v>44073</v>
      </c>
      <c r="C3" s="7">
        <v>44074</v>
      </c>
      <c r="D3" s="7">
        <v>44075</v>
      </c>
      <c r="E3" s="7">
        <v>44076</v>
      </c>
      <c r="F3" s="7">
        <v>44077</v>
      </c>
      <c r="G3" s="7">
        <v>44078</v>
      </c>
      <c r="H3" s="7">
        <v>44079</v>
      </c>
    </row>
    <row r="4" spans="2:8" ht="57.95" customHeight="1"/>
    <row r="5" spans="2:8" ht="19.5" customHeight="1">
      <c r="B5" s="11">
        <f t="array" ref="B5:H5">요일및주+DATE(달력연도,9,1)-WEEKDAY(DATE(달력연도,9,1),(주시작="Monday")+1)+8</f>
        <v>44080</v>
      </c>
      <c r="C5" s="11">
        <v>44081</v>
      </c>
      <c r="D5" s="11">
        <v>44082</v>
      </c>
      <c r="E5" s="11">
        <v>44083</v>
      </c>
      <c r="F5" s="11">
        <v>44084</v>
      </c>
      <c r="G5" s="11">
        <v>44085</v>
      </c>
      <c r="H5" s="11">
        <v>44086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요일및주+DATE(달력연도,9,1)-WEEKDAY(DATE(달력연도,9,1),(주시작="Monday")+1)+15</f>
        <v>44087</v>
      </c>
      <c r="C7" s="7">
        <v>44088</v>
      </c>
      <c r="D7" s="7">
        <v>44089</v>
      </c>
      <c r="E7" s="7">
        <v>44090</v>
      </c>
      <c r="F7" s="7">
        <v>44091</v>
      </c>
      <c r="G7" s="7">
        <v>44092</v>
      </c>
      <c r="H7" s="7">
        <v>44093</v>
      </c>
    </row>
    <row r="8" spans="2:8" ht="57.95" customHeight="1"/>
    <row r="9" spans="2:8" ht="19.5" customHeight="1">
      <c r="B9" s="11">
        <f t="array" ref="B9:H9">요일및주+DATE(달력연도,9,1)-WEEKDAY(DATE(달력연도,9,1),(주시작="Monday")+1)+22</f>
        <v>44094</v>
      </c>
      <c r="C9" s="11">
        <v>44095</v>
      </c>
      <c r="D9" s="11">
        <v>44096</v>
      </c>
      <c r="E9" s="11">
        <v>44097</v>
      </c>
      <c r="F9" s="11">
        <v>44098</v>
      </c>
      <c r="G9" s="11">
        <v>44099</v>
      </c>
      <c r="H9" s="11">
        <v>44100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요일및주+DATE(달력연도,9,1)-WEEKDAY(DATE(달력연도,9,1),(주시작="Monday")+1)+29</f>
        <v>44101</v>
      </c>
      <c r="C11" s="7">
        <v>44102</v>
      </c>
      <c r="D11" s="7">
        <v>44103</v>
      </c>
      <c r="E11" s="7">
        <v>44104</v>
      </c>
      <c r="F11" s="7">
        <v>44105</v>
      </c>
      <c r="G11" s="7">
        <v>44106</v>
      </c>
      <c r="H11" s="7">
        <v>44107</v>
      </c>
    </row>
    <row r="12" spans="2:8" ht="57.95" customHeight="1"/>
    <row r="13" spans="2:8" ht="19.5" customHeight="1">
      <c r="B13" s="11">
        <f t="array" ref="B13:C13">요일및주+DATE(달력연도,9,1)-WEEKDAY(DATE(달력연도,9,1),(주시작="Monday")+1)+36</f>
        <v>44108</v>
      </c>
      <c r="C13" s="11">
        <v>44109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9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>
      <c r="B1" s="2" t="str">
        <f>"10월 "&amp;달력연도</f>
        <v>10월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요일및주+DATE(달력연도,10,1)-WEEKDAY(DATE(달력연도,10,1),(주시작="Monday")+1)+1</f>
        <v>44101</v>
      </c>
      <c r="C3" s="7">
        <v>44102</v>
      </c>
      <c r="D3" s="7">
        <v>44103</v>
      </c>
      <c r="E3" s="7">
        <v>44104</v>
      </c>
      <c r="F3" s="7">
        <v>44105</v>
      </c>
      <c r="G3" s="7">
        <v>44106</v>
      </c>
      <c r="H3" s="7">
        <v>44107</v>
      </c>
    </row>
    <row r="4" spans="2:8" ht="57.95" customHeight="1"/>
    <row r="5" spans="2:8" ht="19.5" customHeight="1">
      <c r="B5" s="11">
        <f t="array" ref="B5:H5">요일및주+DATE(달력연도,10,1)-WEEKDAY(DATE(달력연도,10,1),(주시작="Monday")+1)+8</f>
        <v>44108</v>
      </c>
      <c r="C5" s="11">
        <v>44109</v>
      </c>
      <c r="D5" s="11">
        <v>44110</v>
      </c>
      <c r="E5" s="11">
        <v>44111</v>
      </c>
      <c r="F5" s="11">
        <v>44112</v>
      </c>
      <c r="G5" s="11">
        <v>44113</v>
      </c>
      <c r="H5" s="11">
        <v>44114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요일및주+DATE(달력연도,10,1)-WEEKDAY(DATE(달력연도,10,1),(주시작="Monday")+1)+15</f>
        <v>44115</v>
      </c>
      <c r="C7" s="7">
        <v>44116</v>
      </c>
      <c r="D7" s="7">
        <v>44117</v>
      </c>
      <c r="E7" s="7">
        <v>44118</v>
      </c>
      <c r="F7" s="7">
        <v>44119</v>
      </c>
      <c r="G7" s="7">
        <v>44120</v>
      </c>
      <c r="H7" s="7">
        <v>44121</v>
      </c>
    </row>
    <row r="8" spans="2:8" ht="57.95" customHeight="1"/>
    <row r="9" spans="2:8" ht="19.5" customHeight="1">
      <c r="B9" s="11">
        <f t="array" ref="B9:H9">요일및주+DATE(달력연도,10,1)-WEEKDAY(DATE(달력연도,10,1),(주시작="Monday")+1)+22</f>
        <v>44122</v>
      </c>
      <c r="C9" s="11">
        <v>44123</v>
      </c>
      <c r="D9" s="11">
        <v>44124</v>
      </c>
      <c r="E9" s="11">
        <v>44125</v>
      </c>
      <c r="F9" s="11">
        <v>44126</v>
      </c>
      <c r="G9" s="11">
        <v>44127</v>
      </c>
      <c r="H9" s="11">
        <v>44128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요일및주+DATE(달력연도,10,1)-WEEKDAY(DATE(달력연도,10,1),(주시작="Monday")+1)+29</f>
        <v>44129</v>
      </c>
      <c r="C11" s="7">
        <v>44130</v>
      </c>
      <c r="D11" s="7">
        <v>44131</v>
      </c>
      <c r="E11" s="7">
        <v>44132</v>
      </c>
      <c r="F11" s="7">
        <v>44133</v>
      </c>
      <c r="G11" s="7">
        <v>44134</v>
      </c>
      <c r="H11" s="7">
        <v>44135</v>
      </c>
    </row>
    <row r="12" spans="2:8" ht="57.95" customHeight="1"/>
    <row r="13" spans="2:8" ht="19.5" customHeight="1">
      <c r="B13" s="11">
        <f t="array" ref="B13:C13">요일및주+DATE(달력연도,10,1)-WEEKDAY(DATE(달력연도,10,1),(주시작="Monday")+1)+36</f>
        <v>44136</v>
      </c>
      <c r="C13" s="11">
        <v>44137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0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>
      <c r="B1" s="2" t="str">
        <f>"11월 "&amp;달력연도</f>
        <v>11월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요일및주+DATE(달력연도,11,1)-WEEKDAY(DATE(달력연도,11,1),(주시작="Monday")+1)+1</f>
        <v>44136</v>
      </c>
      <c r="C3" s="7">
        <v>44137</v>
      </c>
      <c r="D3" s="7">
        <v>44138</v>
      </c>
      <c r="E3" s="7">
        <v>44139</v>
      </c>
      <c r="F3" s="7">
        <v>44140</v>
      </c>
      <c r="G3" s="7">
        <v>44141</v>
      </c>
      <c r="H3" s="7">
        <v>44142</v>
      </c>
    </row>
    <row r="4" spans="2:8" ht="57.95" customHeight="1"/>
    <row r="5" spans="2:8" ht="19.5" customHeight="1">
      <c r="B5" s="11">
        <f t="array" ref="B5:H5">요일및주+DATE(달력연도,11,1)-WEEKDAY(DATE(달력연도,11,1),(주시작="Monday")+1)+8</f>
        <v>44143</v>
      </c>
      <c r="C5" s="11">
        <v>44144</v>
      </c>
      <c r="D5" s="11">
        <v>44145</v>
      </c>
      <c r="E5" s="11">
        <v>44146</v>
      </c>
      <c r="F5" s="11">
        <v>44147</v>
      </c>
      <c r="G5" s="11">
        <v>44148</v>
      </c>
      <c r="H5" s="11">
        <v>44149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요일및주+DATE(달력연도,11,1)-WEEKDAY(DATE(달력연도,11,1),(주시작="Monday")+1)+15</f>
        <v>44150</v>
      </c>
      <c r="C7" s="7">
        <v>44151</v>
      </c>
      <c r="D7" s="7">
        <v>44152</v>
      </c>
      <c r="E7" s="7">
        <v>44153</v>
      </c>
      <c r="F7" s="7">
        <v>44154</v>
      </c>
      <c r="G7" s="7">
        <v>44155</v>
      </c>
      <c r="H7" s="7">
        <v>44156</v>
      </c>
    </row>
    <row r="8" spans="2:8" ht="57.95" customHeight="1"/>
    <row r="9" spans="2:8" ht="19.5" customHeight="1">
      <c r="B9" s="11">
        <f t="array" ref="B9:H9">요일및주+DATE(달력연도,11,1)-WEEKDAY(DATE(달력연도,11,1),(주시작="Monday")+1)+22</f>
        <v>44157</v>
      </c>
      <c r="C9" s="11">
        <v>44158</v>
      </c>
      <c r="D9" s="11">
        <v>44159</v>
      </c>
      <c r="E9" s="11">
        <v>44160</v>
      </c>
      <c r="F9" s="11">
        <v>44161</v>
      </c>
      <c r="G9" s="11">
        <v>44162</v>
      </c>
      <c r="H9" s="11">
        <v>44163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요일및주+DATE(달력연도,11,1)-WEEKDAY(DATE(달력연도,11,1),(주시작="Monday")+1)+29</f>
        <v>44164</v>
      </c>
      <c r="C11" s="7">
        <v>44165</v>
      </c>
      <c r="D11" s="7">
        <v>44166</v>
      </c>
      <c r="E11" s="7">
        <v>44167</v>
      </c>
      <c r="F11" s="7">
        <v>44168</v>
      </c>
      <c r="G11" s="7">
        <v>44169</v>
      </c>
      <c r="H11" s="7">
        <v>44170</v>
      </c>
    </row>
    <row r="12" spans="2:8" ht="57.95" customHeight="1"/>
    <row r="13" spans="2:8" ht="19.5" customHeight="1">
      <c r="B13" s="11">
        <f t="array" ref="B13:C13">요일및주+DATE(달력연도,11,1)-WEEKDAY(DATE(달력연도,11,1),(주시작="Monday")+1)+36</f>
        <v>44171</v>
      </c>
      <c r="C13" s="11">
        <v>44172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1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5" defaultRowHeight="13.5"/>
  <cols>
    <col min="1" max="1" width="2.625" style="1" customWidth="1"/>
    <col min="2" max="2" width="18.25" style="1" customWidth="1"/>
    <col min="3" max="8" width="17.625" style="1" customWidth="1"/>
    <col min="9" max="9" width="2.625" style="1" customWidth="1"/>
    <col min="10" max="16384" width="8.75" style="1"/>
  </cols>
  <sheetData>
    <row r="1" spans="2:8" ht="59.25" customHeight="1">
      <c r="B1" s="2" t="str">
        <f>"12월 "&amp;달력연도</f>
        <v>12월 2020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월요일</v>
      </c>
      <c r="C2" s="5" t="str">
        <f t="shared" ref="C2:H2" si="0">UPPER(TEXT(C3,"aaaa"))</f>
        <v>월요일</v>
      </c>
      <c r="D2" s="5" t="str">
        <f t="shared" si="0"/>
        <v>화요일</v>
      </c>
      <c r="E2" s="5" t="str">
        <f t="shared" si="0"/>
        <v>수요일</v>
      </c>
      <c r="F2" s="5" t="str">
        <f t="shared" si="0"/>
        <v>목요일</v>
      </c>
      <c r="G2" s="5" t="str">
        <f t="shared" si="0"/>
        <v>금요일</v>
      </c>
      <c r="H2" s="5" t="str">
        <f t="shared" si="0"/>
        <v>토요일</v>
      </c>
    </row>
    <row r="3" spans="2:8" ht="19.5" customHeight="1">
      <c r="B3" s="7">
        <f t="array" ref="B3:H3">요일및주+DATE(달력연도,12,1)-WEEKDAY(DATE(달력연도,12,1),(주시작="Monday")+1)+1</f>
        <v>44164</v>
      </c>
      <c r="C3" s="7">
        <v>44165</v>
      </c>
      <c r="D3" s="7">
        <v>44166</v>
      </c>
      <c r="E3" s="7">
        <v>44167</v>
      </c>
      <c r="F3" s="7">
        <v>44168</v>
      </c>
      <c r="G3" s="7">
        <v>44169</v>
      </c>
      <c r="H3" s="7">
        <v>44170</v>
      </c>
    </row>
    <row r="4" spans="2:8" ht="57.95" customHeight="1"/>
    <row r="5" spans="2:8" ht="19.5" customHeight="1">
      <c r="B5" s="11">
        <f t="array" ref="B5:H5">요일및주+DATE(달력연도,12,1)-WEEKDAY(DATE(달력연도,12,1),(주시작="Monday")+1)+8</f>
        <v>44171</v>
      </c>
      <c r="C5" s="11">
        <v>44172</v>
      </c>
      <c r="D5" s="11">
        <v>44173</v>
      </c>
      <c r="E5" s="11">
        <v>44174</v>
      </c>
      <c r="F5" s="11">
        <v>44175</v>
      </c>
      <c r="G5" s="11">
        <v>44176</v>
      </c>
      <c r="H5" s="11">
        <v>44177</v>
      </c>
    </row>
    <row r="6" spans="2:8" ht="57.95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ref="B7:H7">요일및주+DATE(달력연도,12,1)-WEEKDAY(DATE(달력연도,12,1),(주시작="Monday")+1)+15</f>
        <v>44178</v>
      </c>
      <c r="C7" s="7">
        <v>44179</v>
      </c>
      <c r="D7" s="7">
        <v>44180</v>
      </c>
      <c r="E7" s="7">
        <v>44181</v>
      </c>
      <c r="F7" s="7">
        <v>44182</v>
      </c>
      <c r="G7" s="7">
        <v>44183</v>
      </c>
      <c r="H7" s="7">
        <v>44184</v>
      </c>
    </row>
    <row r="8" spans="2:8" ht="57.95" customHeight="1"/>
    <row r="9" spans="2:8" ht="19.5" customHeight="1">
      <c r="B9" s="11">
        <f t="array" ref="B9:H9">요일및주+DATE(달력연도,12,1)-WEEKDAY(DATE(달력연도,12,1),(주시작="Monday")+1)+22</f>
        <v>44185</v>
      </c>
      <c r="C9" s="11">
        <v>44186</v>
      </c>
      <c r="D9" s="11">
        <v>44187</v>
      </c>
      <c r="E9" s="11">
        <v>44188</v>
      </c>
      <c r="F9" s="11">
        <v>44189</v>
      </c>
      <c r="G9" s="11">
        <v>44190</v>
      </c>
      <c r="H9" s="11">
        <v>44191</v>
      </c>
    </row>
    <row r="10" spans="2:8" ht="57.95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ref="B11:H11">요일및주+DATE(달력연도,12,1)-WEEKDAY(DATE(달력연도,12,1),(주시작="Monday")+1)+29</f>
        <v>44192</v>
      </c>
      <c r="C11" s="7">
        <v>44193</v>
      </c>
      <c r="D11" s="7">
        <v>44194</v>
      </c>
      <c r="E11" s="7">
        <v>44195</v>
      </c>
      <c r="F11" s="7">
        <v>44196</v>
      </c>
      <c r="G11" s="7">
        <v>44197</v>
      </c>
      <c r="H11" s="7">
        <v>44198</v>
      </c>
    </row>
    <row r="12" spans="2:8" ht="57.95" customHeight="1"/>
    <row r="13" spans="2:8" ht="19.5" customHeight="1">
      <c r="B13" s="11">
        <f t="array" ref="B13:C13">요일및주+DATE(달력연도,12,1)-WEEKDAY(DATE(달력연도,12,1),(주시작="Monday")+1)+36</f>
        <v>44199</v>
      </c>
      <c r="C13" s="11">
        <v>44200</v>
      </c>
      <c r="D13" s="40" t="s">
        <v>0</v>
      </c>
      <c r="E13" s="41"/>
      <c r="F13" s="41"/>
      <c r="G13" s="41"/>
      <c r="H13" s="41"/>
    </row>
    <row r="14" spans="2:8" ht="57.95" customHeight="1">
      <c r="B14" s="9"/>
      <c r="C14" s="9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9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ESL</dc:creator>
  <cp:lastModifiedBy>oht</cp:lastModifiedBy>
  <cp:lastPrinted>2019-12-30T03:23:11Z</cp:lastPrinted>
  <dcterms:created xsi:type="dcterms:W3CDTF">2016-12-02T06:02:37Z</dcterms:created>
  <dcterms:modified xsi:type="dcterms:W3CDTF">2020-01-13T01:58:16Z</dcterms:modified>
</cp:coreProperties>
</file>