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8" i="1"/>
  <c r="J20"/>
  <c r="J14"/>
  <c r="J21"/>
  <c r="J22"/>
  <c r="J18"/>
  <c r="J6"/>
  <c r="J5"/>
  <c r="J10"/>
  <c r="J15"/>
  <c r="J16"/>
  <c r="J19"/>
  <c r="J7"/>
  <c r="J17"/>
  <c r="J8"/>
  <c r="J13"/>
  <c r="J11"/>
  <c r="J9"/>
  <c r="J23"/>
  <c r="J12"/>
  <c r="J4"/>
  <c r="H20"/>
  <c r="H14"/>
  <c r="H21"/>
  <c r="H22"/>
  <c r="H18"/>
  <c r="H6"/>
  <c r="H5"/>
  <c r="H10"/>
  <c r="H15"/>
  <c r="H16"/>
  <c r="H19"/>
  <c r="H7"/>
  <c r="G27" s="1"/>
  <c r="H17"/>
  <c r="H8"/>
  <c r="H13"/>
  <c r="H11"/>
  <c r="H9"/>
  <c r="H23"/>
  <c r="H12"/>
  <c r="H4"/>
  <c r="G10"/>
  <c r="I10" s="1"/>
  <c r="F20"/>
  <c r="G20" s="1"/>
  <c r="F14"/>
  <c r="G14" s="1"/>
  <c r="I14" s="1"/>
  <c r="F21"/>
  <c r="G21" s="1"/>
  <c r="I21" s="1"/>
  <c r="F22"/>
  <c r="G22" s="1"/>
  <c r="I22" s="1"/>
  <c r="F18"/>
  <c r="G18" s="1"/>
  <c r="I18" s="1"/>
  <c r="F6"/>
  <c r="G6" s="1"/>
  <c r="F5"/>
  <c r="G5" s="1"/>
  <c r="I5" s="1"/>
  <c r="F10"/>
  <c r="F15"/>
  <c r="G15" s="1"/>
  <c r="I15" s="1"/>
  <c r="F16"/>
  <c r="G16" s="1"/>
  <c r="I16" s="1"/>
  <c r="F19"/>
  <c r="G19" s="1"/>
  <c r="I19" s="1"/>
  <c r="F7"/>
  <c r="G7" s="1"/>
  <c r="I7" s="1"/>
  <c r="F17"/>
  <c r="G17" s="1"/>
  <c r="I17" s="1"/>
  <c r="F8"/>
  <c r="G8" s="1"/>
  <c r="I8" s="1"/>
  <c r="F13"/>
  <c r="G13" s="1"/>
  <c r="I13" s="1"/>
  <c r="F11"/>
  <c r="G11" s="1"/>
  <c r="I11" s="1"/>
  <c r="F9"/>
  <c r="G9" s="1"/>
  <c r="I9" s="1"/>
  <c r="F23"/>
  <c r="G23" s="1"/>
  <c r="I23" s="1"/>
  <c r="F12"/>
  <c r="G12" s="1"/>
  <c r="I12" s="1"/>
  <c r="F4"/>
  <c r="G4" s="1"/>
  <c r="I4" s="1"/>
  <c r="C26" l="1"/>
  <c r="F28"/>
  <c r="G25"/>
  <c r="F26"/>
  <c r="C25"/>
  <c r="I6"/>
  <c r="G29" s="1"/>
  <c r="I20"/>
  <c r="G26"/>
  <c r="F24"/>
  <c r="C27"/>
  <c r="F27"/>
  <c r="G24"/>
  <c r="H24" s="1"/>
  <c r="F25"/>
</calcChain>
</file>

<file path=xl/sharedStrings.xml><?xml version="1.0" encoding="utf-8"?>
<sst xmlns="http://schemas.openxmlformats.org/spreadsheetml/2006/main" count="40" uniqueCount="40">
  <si>
    <t>국가</t>
    <phoneticPr fontId="2" type="noConversion"/>
  </si>
  <si>
    <t>관람객</t>
    <phoneticPr fontId="2" type="noConversion"/>
  </si>
  <si>
    <t>수익</t>
    <phoneticPr fontId="2" type="noConversion"/>
  </si>
  <si>
    <t>운영비</t>
    <phoneticPr fontId="2" type="noConversion"/>
  </si>
  <si>
    <t>사고여객기</t>
    <phoneticPr fontId="2" type="noConversion"/>
  </si>
  <si>
    <t>미국</t>
    <phoneticPr fontId="2" type="noConversion"/>
  </si>
  <si>
    <t>대만</t>
    <phoneticPr fontId="2" type="noConversion"/>
  </si>
  <si>
    <t>폴란드</t>
    <phoneticPr fontId="2" type="noConversion"/>
  </si>
  <si>
    <t>체코</t>
    <phoneticPr fontId="2" type="noConversion"/>
  </si>
  <si>
    <t>네덜란드</t>
    <phoneticPr fontId="2" type="noConversion"/>
  </si>
  <si>
    <t>벨기에</t>
    <phoneticPr fontId="2" type="noConversion"/>
  </si>
  <si>
    <t>스위스</t>
    <phoneticPr fontId="2" type="noConversion"/>
  </si>
  <si>
    <t>뉴질랜드</t>
    <phoneticPr fontId="2" type="noConversion"/>
  </si>
  <si>
    <t>호주</t>
    <phoneticPr fontId="2" type="noConversion"/>
  </si>
  <si>
    <t>필리핀</t>
    <phoneticPr fontId="2" type="noConversion"/>
  </si>
  <si>
    <t>홍콩</t>
    <phoneticPr fontId="2" type="noConversion"/>
  </si>
  <si>
    <t>중국</t>
    <phoneticPr fontId="2" type="noConversion"/>
  </si>
  <si>
    <t>프랑스</t>
    <phoneticPr fontId="2" type="noConversion"/>
  </si>
  <si>
    <t>덴마크</t>
    <phoneticPr fontId="2" type="noConversion"/>
  </si>
  <si>
    <t>일본</t>
    <phoneticPr fontId="2" type="noConversion"/>
  </si>
  <si>
    <t>영국</t>
    <phoneticPr fontId="2" type="noConversion"/>
  </si>
  <si>
    <t>러시아</t>
    <phoneticPr fontId="2" type="noConversion"/>
  </si>
  <si>
    <t>베트남</t>
    <phoneticPr fontId="2" type="noConversion"/>
  </si>
  <si>
    <t>한국</t>
    <phoneticPr fontId="2" type="noConversion"/>
  </si>
  <si>
    <t>독일</t>
    <phoneticPr fontId="2" type="noConversion"/>
  </si>
  <si>
    <t>세금</t>
    <phoneticPr fontId="2" type="noConversion"/>
  </si>
  <si>
    <t>순이익금</t>
    <phoneticPr fontId="2" type="noConversion"/>
  </si>
  <si>
    <t>신뢰도</t>
    <phoneticPr fontId="2" type="noConversion"/>
  </si>
  <si>
    <t>항로폐쇄여부</t>
    <phoneticPr fontId="2" type="noConversion"/>
  </si>
  <si>
    <t>순위</t>
    <phoneticPr fontId="2" type="noConversion"/>
  </si>
  <si>
    <t>평균</t>
    <phoneticPr fontId="2" type="noConversion"/>
  </si>
  <si>
    <t>신뢰도별
평균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</si>
  <si>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</si>
  <si>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</si>
  <si>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</si>
  <si>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관광객이 10 이상 15 미만인 합</t>
    <phoneticPr fontId="2" type="noConversion"/>
  </si>
  <si>
    <t>항로폐쇄여부에서 "폐쇄"인 개수</t>
    <phoneticPr fontId="2" type="noConversion"/>
  </si>
  <si>
    <t>=SUMIFS(G4:G23,$B$4:$B$23,"&gt;=10",$B$4:$B$23,"&lt;15")</t>
    <phoneticPr fontId="2" type="noConversion"/>
  </si>
  <si>
    <t>=IF(G18&lt;=100000, "폐쇄", "")</t>
    <phoneticPr fontId="2" type="noConversion"/>
  </si>
  <si>
    <t>항공 운영 수입 현황</t>
    <phoneticPr fontId="2" type="noConversion"/>
  </si>
</sst>
</file>

<file path=xl/styles.xml><?xml version="1.0" encoding="utf-8"?>
<styleSheet xmlns="http://schemas.openxmlformats.org/spreadsheetml/2006/main">
  <numFmts count="2">
    <numFmt numFmtId="42" formatCode="_-&quot;₩&quot;* #,##0_-;\-&quot;₩&quot;* #,##0_-;_-&quot;₩&quot;* &quot;-&quot;_-;_-@_-"/>
    <numFmt numFmtId="176" formatCode="0&quot;개&quot;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2" fontId="0" fillId="0" borderId="1" xfId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2" fontId="0" fillId="0" borderId="2" xfId="1" applyFont="1" applyBorder="1" applyAlignment="1">
      <alignment horizontal="center" vertical="center"/>
    </xf>
    <xf numFmtId="42" fontId="0" fillId="0" borderId="3" xfId="1" applyFont="1" applyBorder="1" applyAlignment="1">
      <alignment horizontal="center" vertical="center"/>
    </xf>
    <xf numFmtId="42" fontId="0" fillId="0" borderId="4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ko-KR" altLang="en-US"/>
              <a:t>폐쇄항로 국가의 이익금 현황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1"/>
          <c:tx>
            <c:strRef>
              <c:f>Sheet1!$G$3</c:f>
              <c:strCache>
                <c:ptCount val="1"/>
                <c:pt idx="0">
                  <c:v>순이익금</c:v>
                </c:pt>
              </c:strCache>
            </c:strRef>
          </c:tx>
          <c:cat>
            <c:strRef>
              <c:f>Sheet1!$A$18:$A$23</c:f>
              <c:strCache>
                <c:ptCount val="6"/>
                <c:pt idx="0">
                  <c:v>일본</c:v>
                </c:pt>
                <c:pt idx="1">
                  <c:v>호주</c:v>
                </c:pt>
                <c:pt idx="2">
                  <c:v>한국</c:v>
                </c:pt>
                <c:pt idx="3">
                  <c:v>러시아</c:v>
                </c:pt>
                <c:pt idx="4">
                  <c:v>영국</c:v>
                </c:pt>
                <c:pt idx="5">
                  <c:v>폴란드</c:v>
                </c:pt>
              </c:strCache>
            </c:strRef>
          </c:cat>
          <c:val>
            <c:numRef>
              <c:f>Sheet1!$G$18:$G$23</c:f>
              <c:numCache>
                <c:formatCode>_-"₩"* #,##0_-;\-"₩"* #,##0_-;_-"₩"* "-"_-;_-@_-</c:formatCode>
                <c:ptCount val="6"/>
                <c:pt idx="0">
                  <c:v>5900</c:v>
                </c:pt>
                <c:pt idx="1">
                  <c:v>50300</c:v>
                </c:pt>
                <c:pt idx="2">
                  <c:v>58300</c:v>
                </c:pt>
                <c:pt idx="3">
                  <c:v>66300</c:v>
                </c:pt>
                <c:pt idx="4">
                  <c:v>64300</c:v>
                </c:pt>
                <c:pt idx="5">
                  <c:v>81100</c:v>
                </c:pt>
              </c:numCache>
            </c:numRef>
          </c:val>
        </c:ser>
        <c:axId val="177581440"/>
        <c:axId val="177591808"/>
      </c:barChart>
      <c:lineChart>
        <c:grouping val="standard"/>
        <c:ser>
          <c:idx val="0"/>
          <c:order val="0"/>
          <c:tx>
            <c:strRef>
              <c:f>Sheet1!$C$3</c:f>
              <c:strCache>
                <c:ptCount val="1"/>
                <c:pt idx="0">
                  <c:v>수익</c:v>
                </c:pt>
              </c:strCache>
            </c:strRef>
          </c:tx>
          <c:dLbls>
            <c:showVal val="1"/>
          </c:dLbls>
          <c:cat>
            <c:strRef>
              <c:f>Sheet1!$A$18:$A$23</c:f>
              <c:strCache>
                <c:ptCount val="6"/>
                <c:pt idx="0">
                  <c:v>일본</c:v>
                </c:pt>
                <c:pt idx="1">
                  <c:v>호주</c:v>
                </c:pt>
                <c:pt idx="2">
                  <c:v>한국</c:v>
                </c:pt>
                <c:pt idx="3">
                  <c:v>러시아</c:v>
                </c:pt>
                <c:pt idx="4">
                  <c:v>영국</c:v>
                </c:pt>
                <c:pt idx="5">
                  <c:v>폴란드</c:v>
                </c:pt>
              </c:strCache>
            </c:strRef>
          </c:cat>
          <c:val>
            <c:numRef>
              <c:f>Sheet1!$C$18:$C$23</c:f>
              <c:numCache>
                <c:formatCode>_-"₩"* #,##0_-;\-"₩"* #,##0_-;_-"₩"* "-"_-;_-@_-</c:formatCode>
                <c:ptCount val="6"/>
                <c:pt idx="0">
                  <c:v>10000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90000</c:v>
                </c:pt>
              </c:numCache>
            </c:numRef>
          </c:val>
        </c:ser>
        <c:marker val="1"/>
        <c:axId val="177581440"/>
        <c:axId val="177591808"/>
      </c:lineChart>
      <c:catAx>
        <c:axId val="177581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국가</a:t>
                </a:r>
                <a:endParaRPr lang="en-US" altLang="ko-KR"/>
              </a:p>
            </c:rich>
          </c:tx>
          <c:layout/>
        </c:title>
        <c:tickLblPos val="nextTo"/>
        <c:crossAx val="177591808"/>
        <c:crosses val="autoZero"/>
        <c:auto val="1"/>
        <c:lblAlgn val="ctr"/>
        <c:lblOffset val="100"/>
      </c:catAx>
      <c:valAx>
        <c:axId val="177591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금액</a:t>
                </a:r>
              </a:p>
            </c:rich>
          </c:tx>
          <c:layout/>
        </c:title>
        <c:numFmt formatCode="_-&quot;₩&quot;* #,##0_-;\-&quot;₩&quot;* #,##0_-;_-&quot;₩&quot;* &quot;-&quot;_-;_-@_-" sourceLinked="1"/>
        <c:tickLblPos val="nextTo"/>
        <c:crossAx val="1775814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76199</xdr:rowOff>
    </xdr:from>
    <xdr:to>
      <xdr:col>10</xdr:col>
      <xdr:colOff>0</xdr:colOff>
      <xdr:row>45</xdr:row>
      <xdr:rowOff>47624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1"/>
  <sheetViews>
    <sheetView tabSelected="1" workbookViewId="0">
      <selection activeCell="A2" sqref="A2"/>
    </sheetView>
  </sheetViews>
  <sheetFormatPr defaultRowHeight="16.5"/>
  <cols>
    <col min="3" max="3" width="12.375" customWidth="1"/>
    <col min="4" max="4" width="0" hidden="1" customWidth="1"/>
    <col min="5" max="5" width="11" hidden="1" customWidth="1"/>
    <col min="6" max="6" width="9.75" bestFit="1" customWidth="1"/>
    <col min="7" max="7" width="12.375" bestFit="1" customWidth="1"/>
    <col min="9" max="9" width="13" bestFit="1" customWidth="1"/>
  </cols>
  <sheetData>
    <row r="1" spans="1:10" ht="31.5">
      <c r="A1" s="10" t="s">
        <v>39</v>
      </c>
      <c r="B1" s="11"/>
      <c r="C1" s="11"/>
      <c r="D1" s="11"/>
      <c r="E1" s="11"/>
      <c r="F1" s="11"/>
      <c r="G1" s="11"/>
      <c r="H1" s="11"/>
      <c r="I1" s="11"/>
      <c r="J1" s="11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</row>
    <row r="4" spans="1:10">
      <c r="A4" s="4" t="s">
        <v>5</v>
      </c>
      <c r="B4" s="4">
        <v>10</v>
      </c>
      <c r="C4" s="7">
        <v>130000</v>
      </c>
      <c r="D4" s="7">
        <v>20000</v>
      </c>
      <c r="E4" s="7">
        <v>7</v>
      </c>
      <c r="F4" s="7">
        <f t="shared" ref="F4:F23" si="0">C4*1%</f>
        <v>1300</v>
      </c>
      <c r="G4" s="7">
        <f t="shared" ref="G4:G23" si="1">C4-F4-D4</f>
        <v>108700</v>
      </c>
      <c r="H4" s="4" t="str">
        <f t="shared" ref="H4:H23" si="2">IF(E4&gt;=7, "D", IF(E4&gt;=4, "C", IF(E4&gt;=2, "B", "A")))</f>
        <v>D</v>
      </c>
      <c r="I4" s="4" t="str">
        <f t="shared" ref="I4:I23" si="3">IF(G4&lt;=100000, "폐쇄", "")</f>
        <v/>
      </c>
      <c r="J4" s="4">
        <f t="shared" ref="J4:J23" si="4">RANK(B4,$B$4:$B$23)</f>
        <v>7</v>
      </c>
    </row>
    <row r="5" spans="1:10">
      <c r="A5" s="5" t="s">
        <v>17</v>
      </c>
      <c r="B5" s="5">
        <v>8</v>
      </c>
      <c r="C5" s="8">
        <v>130000</v>
      </c>
      <c r="D5" s="8">
        <v>8000</v>
      </c>
      <c r="E5" s="8">
        <v>3</v>
      </c>
      <c r="F5" s="8">
        <f t="shared" si="0"/>
        <v>1300</v>
      </c>
      <c r="G5" s="8">
        <f t="shared" si="1"/>
        <v>120700</v>
      </c>
      <c r="H5" s="5" t="str">
        <f t="shared" si="2"/>
        <v>B</v>
      </c>
      <c r="I5" s="5" t="str">
        <f t="shared" si="3"/>
        <v/>
      </c>
      <c r="J5" s="5">
        <f t="shared" si="4"/>
        <v>10</v>
      </c>
    </row>
    <row r="6" spans="1:10">
      <c r="A6" s="5" t="s">
        <v>18</v>
      </c>
      <c r="B6" s="5">
        <v>7</v>
      </c>
      <c r="C6" s="8">
        <v>130000</v>
      </c>
      <c r="D6" s="8">
        <v>26000</v>
      </c>
      <c r="E6" s="8">
        <v>9</v>
      </c>
      <c r="F6" s="8">
        <f t="shared" si="0"/>
        <v>1300</v>
      </c>
      <c r="G6" s="8">
        <f t="shared" si="1"/>
        <v>102700</v>
      </c>
      <c r="H6" s="5" t="str">
        <f t="shared" si="2"/>
        <v>D</v>
      </c>
      <c r="I6" s="5" t="str">
        <f t="shared" si="3"/>
        <v/>
      </c>
      <c r="J6" s="5">
        <f t="shared" si="4"/>
        <v>12</v>
      </c>
    </row>
    <row r="7" spans="1:10">
      <c r="A7" s="5" t="s">
        <v>12</v>
      </c>
      <c r="B7" s="5">
        <v>9</v>
      </c>
      <c r="C7" s="8">
        <v>130000</v>
      </c>
      <c r="D7" s="8">
        <v>6000</v>
      </c>
      <c r="E7" s="8">
        <v>1</v>
      </c>
      <c r="F7" s="8">
        <f t="shared" si="0"/>
        <v>1300</v>
      </c>
      <c r="G7" s="8">
        <f t="shared" si="1"/>
        <v>122700</v>
      </c>
      <c r="H7" s="5" t="str">
        <f t="shared" si="2"/>
        <v>A</v>
      </c>
      <c r="I7" s="5" t="str">
        <f t="shared" si="3"/>
        <v/>
      </c>
      <c r="J7" s="5">
        <f t="shared" si="4"/>
        <v>8</v>
      </c>
    </row>
    <row r="8" spans="1:10">
      <c r="A8" s="5" t="s">
        <v>11</v>
      </c>
      <c r="B8" s="5">
        <v>8</v>
      </c>
      <c r="C8" s="8">
        <v>130000</v>
      </c>
      <c r="D8" s="8">
        <v>4000</v>
      </c>
      <c r="E8" s="8">
        <v>1</v>
      </c>
      <c r="F8" s="8">
        <f t="shared" si="0"/>
        <v>1300</v>
      </c>
      <c r="G8" s="8">
        <f t="shared" si="1"/>
        <v>124700</v>
      </c>
      <c r="H8" s="5" t="str">
        <f t="shared" si="2"/>
        <v>A</v>
      </c>
      <c r="I8" s="5" t="str">
        <f t="shared" si="3"/>
        <v/>
      </c>
      <c r="J8" s="5">
        <f t="shared" si="4"/>
        <v>10</v>
      </c>
    </row>
    <row r="9" spans="1:10">
      <c r="A9" s="5" t="s">
        <v>8</v>
      </c>
      <c r="B9" s="5">
        <v>6</v>
      </c>
      <c r="C9" s="8">
        <v>130000</v>
      </c>
      <c r="D9" s="8">
        <v>2000</v>
      </c>
      <c r="E9" s="8">
        <v>7</v>
      </c>
      <c r="F9" s="8">
        <f t="shared" si="0"/>
        <v>1300</v>
      </c>
      <c r="G9" s="8">
        <f t="shared" si="1"/>
        <v>126700</v>
      </c>
      <c r="H9" s="5" t="str">
        <f t="shared" si="2"/>
        <v>D</v>
      </c>
      <c r="I9" s="5" t="str">
        <f t="shared" si="3"/>
        <v/>
      </c>
      <c r="J9" s="5">
        <f t="shared" si="4"/>
        <v>14</v>
      </c>
    </row>
    <row r="10" spans="1:10">
      <c r="A10" s="5" t="s">
        <v>16</v>
      </c>
      <c r="B10" s="5">
        <v>6</v>
      </c>
      <c r="C10" s="8">
        <v>130000</v>
      </c>
      <c r="D10" s="8">
        <v>14000</v>
      </c>
      <c r="E10" s="8">
        <v>4</v>
      </c>
      <c r="F10" s="8">
        <f t="shared" si="0"/>
        <v>1300</v>
      </c>
      <c r="G10" s="8">
        <f t="shared" si="1"/>
        <v>114700</v>
      </c>
      <c r="H10" s="5" t="str">
        <f t="shared" si="2"/>
        <v>C</v>
      </c>
      <c r="I10" s="5" t="str">
        <f t="shared" si="3"/>
        <v/>
      </c>
      <c r="J10" s="5">
        <f t="shared" si="4"/>
        <v>14</v>
      </c>
    </row>
    <row r="11" spans="1:10">
      <c r="A11" s="5" t="s">
        <v>9</v>
      </c>
      <c r="B11" s="5">
        <v>9</v>
      </c>
      <c r="C11" s="8">
        <v>170000</v>
      </c>
      <c r="D11" s="8">
        <v>16000</v>
      </c>
      <c r="E11" s="8">
        <v>5</v>
      </c>
      <c r="F11" s="8">
        <f t="shared" si="0"/>
        <v>1700</v>
      </c>
      <c r="G11" s="8">
        <f t="shared" si="1"/>
        <v>152300</v>
      </c>
      <c r="H11" s="5" t="str">
        <f t="shared" si="2"/>
        <v>C</v>
      </c>
      <c r="I11" s="5" t="str">
        <f t="shared" si="3"/>
        <v/>
      </c>
      <c r="J11" s="5">
        <f t="shared" si="4"/>
        <v>8</v>
      </c>
    </row>
    <row r="12" spans="1:10">
      <c r="A12" s="5" t="s">
        <v>6</v>
      </c>
      <c r="B12" s="5">
        <v>12</v>
      </c>
      <c r="C12" s="8">
        <v>170000</v>
      </c>
      <c r="D12" s="8">
        <v>1000</v>
      </c>
      <c r="E12" s="8">
        <v>1</v>
      </c>
      <c r="F12" s="8">
        <f t="shared" si="0"/>
        <v>1700</v>
      </c>
      <c r="G12" s="8">
        <f t="shared" si="1"/>
        <v>167300</v>
      </c>
      <c r="H12" s="5" t="str">
        <f t="shared" si="2"/>
        <v>A</v>
      </c>
      <c r="I12" s="5" t="str">
        <f t="shared" si="3"/>
        <v/>
      </c>
      <c r="J12" s="5">
        <f t="shared" si="4"/>
        <v>3</v>
      </c>
    </row>
    <row r="13" spans="1:10">
      <c r="A13" s="5" t="s">
        <v>10</v>
      </c>
      <c r="B13" s="5">
        <v>12</v>
      </c>
      <c r="C13" s="8">
        <v>190000</v>
      </c>
      <c r="D13" s="8">
        <v>5000</v>
      </c>
      <c r="E13" s="8">
        <v>2</v>
      </c>
      <c r="F13" s="8">
        <f t="shared" si="0"/>
        <v>1900</v>
      </c>
      <c r="G13" s="8">
        <f t="shared" si="1"/>
        <v>183100</v>
      </c>
      <c r="H13" s="5" t="str">
        <f t="shared" si="2"/>
        <v>B</v>
      </c>
      <c r="I13" s="5" t="str">
        <f t="shared" si="3"/>
        <v/>
      </c>
      <c r="J13" s="5">
        <f t="shared" si="4"/>
        <v>3</v>
      </c>
    </row>
    <row r="14" spans="1:10">
      <c r="A14" s="5" t="s">
        <v>22</v>
      </c>
      <c r="B14" s="5">
        <v>15</v>
      </c>
      <c r="C14" s="8">
        <v>200000</v>
      </c>
      <c r="D14" s="8">
        <v>3000</v>
      </c>
      <c r="E14" s="8">
        <v>3</v>
      </c>
      <c r="F14" s="8">
        <f t="shared" si="0"/>
        <v>2000</v>
      </c>
      <c r="G14" s="8">
        <f t="shared" si="1"/>
        <v>195000</v>
      </c>
      <c r="H14" s="5" t="str">
        <f t="shared" si="2"/>
        <v>B</v>
      </c>
      <c r="I14" s="5" t="str">
        <f t="shared" si="3"/>
        <v/>
      </c>
      <c r="J14" s="5">
        <f t="shared" si="4"/>
        <v>1</v>
      </c>
    </row>
    <row r="15" spans="1:10">
      <c r="A15" s="5" t="s">
        <v>15</v>
      </c>
      <c r="B15" s="5">
        <v>12</v>
      </c>
      <c r="C15" s="8">
        <v>200000</v>
      </c>
      <c r="D15" s="8">
        <v>18000</v>
      </c>
      <c r="E15" s="8">
        <v>1</v>
      </c>
      <c r="F15" s="8">
        <f t="shared" si="0"/>
        <v>2000</v>
      </c>
      <c r="G15" s="8">
        <f t="shared" si="1"/>
        <v>180000</v>
      </c>
      <c r="H15" s="5" t="str">
        <f t="shared" si="2"/>
        <v>A</v>
      </c>
      <c r="I15" s="5" t="str">
        <f t="shared" si="3"/>
        <v/>
      </c>
      <c r="J15" s="5">
        <f t="shared" si="4"/>
        <v>3</v>
      </c>
    </row>
    <row r="16" spans="1:10">
      <c r="A16" s="5" t="s">
        <v>14</v>
      </c>
      <c r="B16" s="5">
        <v>11</v>
      </c>
      <c r="C16" s="8">
        <v>200000</v>
      </c>
      <c r="D16" s="8">
        <v>13000</v>
      </c>
      <c r="E16" s="8">
        <v>1</v>
      </c>
      <c r="F16" s="8">
        <f t="shared" si="0"/>
        <v>2000</v>
      </c>
      <c r="G16" s="8">
        <f t="shared" si="1"/>
        <v>185000</v>
      </c>
      <c r="H16" s="5" t="str">
        <f t="shared" si="2"/>
        <v>A</v>
      </c>
      <c r="I16" s="5" t="str">
        <f t="shared" si="3"/>
        <v/>
      </c>
      <c r="J16" s="5">
        <f t="shared" si="4"/>
        <v>6</v>
      </c>
    </row>
    <row r="17" spans="1:10">
      <c r="A17" s="5" t="s">
        <v>24</v>
      </c>
      <c r="B17" s="5">
        <v>7</v>
      </c>
      <c r="C17" s="8">
        <v>260000</v>
      </c>
      <c r="D17" s="8">
        <v>15000</v>
      </c>
      <c r="E17" s="8">
        <v>1</v>
      </c>
      <c r="F17" s="8">
        <f t="shared" si="0"/>
        <v>2600</v>
      </c>
      <c r="G17" s="8">
        <f t="shared" si="1"/>
        <v>242400</v>
      </c>
      <c r="H17" s="5" t="str">
        <f t="shared" si="2"/>
        <v>A</v>
      </c>
      <c r="I17" s="5" t="str">
        <f t="shared" si="3"/>
        <v/>
      </c>
      <c r="J17" s="5">
        <f t="shared" si="4"/>
        <v>12</v>
      </c>
    </row>
    <row r="18" spans="1:10">
      <c r="A18" s="5" t="s">
        <v>19</v>
      </c>
      <c r="B18" s="5">
        <v>1</v>
      </c>
      <c r="C18" s="8">
        <v>10000</v>
      </c>
      <c r="D18" s="8">
        <v>4000</v>
      </c>
      <c r="E18" s="8">
        <v>1</v>
      </c>
      <c r="F18" s="8">
        <f t="shared" si="0"/>
        <v>100</v>
      </c>
      <c r="G18" s="8">
        <f t="shared" si="1"/>
        <v>5900</v>
      </c>
      <c r="H18" s="5" t="str">
        <f t="shared" si="2"/>
        <v>A</v>
      </c>
      <c r="I18" s="5" t="str">
        <f t="shared" si="3"/>
        <v>폐쇄</v>
      </c>
      <c r="J18" s="5">
        <f t="shared" si="4"/>
        <v>20</v>
      </c>
    </row>
    <row r="19" spans="1:10">
      <c r="A19" s="5" t="s">
        <v>13</v>
      </c>
      <c r="B19" s="5">
        <v>5</v>
      </c>
      <c r="C19" s="8">
        <v>70000</v>
      </c>
      <c r="D19" s="8">
        <v>19000</v>
      </c>
      <c r="E19" s="8">
        <v>1</v>
      </c>
      <c r="F19" s="8">
        <f t="shared" si="0"/>
        <v>700</v>
      </c>
      <c r="G19" s="8">
        <f t="shared" si="1"/>
        <v>50300</v>
      </c>
      <c r="H19" s="5" t="str">
        <f t="shared" si="2"/>
        <v>A</v>
      </c>
      <c r="I19" s="5" t="str">
        <f t="shared" si="3"/>
        <v>폐쇄</v>
      </c>
      <c r="J19" s="5">
        <f t="shared" si="4"/>
        <v>16</v>
      </c>
    </row>
    <row r="20" spans="1:10">
      <c r="A20" s="5" t="s">
        <v>23</v>
      </c>
      <c r="B20" s="5">
        <v>4</v>
      </c>
      <c r="C20" s="8">
        <v>70000</v>
      </c>
      <c r="D20" s="8">
        <v>11000</v>
      </c>
      <c r="E20" s="8">
        <v>2</v>
      </c>
      <c r="F20" s="8">
        <f t="shared" si="0"/>
        <v>700</v>
      </c>
      <c r="G20" s="8">
        <f t="shared" si="1"/>
        <v>58300</v>
      </c>
      <c r="H20" s="5" t="str">
        <f t="shared" si="2"/>
        <v>B</v>
      </c>
      <c r="I20" s="5" t="str">
        <f t="shared" si="3"/>
        <v>폐쇄</v>
      </c>
      <c r="J20" s="5">
        <f t="shared" si="4"/>
        <v>17</v>
      </c>
    </row>
    <row r="21" spans="1:10">
      <c r="A21" s="5" t="s">
        <v>21</v>
      </c>
      <c r="B21" s="5">
        <v>3</v>
      </c>
      <c r="C21" s="8">
        <v>70000</v>
      </c>
      <c r="D21" s="8">
        <v>3000</v>
      </c>
      <c r="E21" s="8">
        <v>1</v>
      </c>
      <c r="F21" s="8">
        <f t="shared" si="0"/>
        <v>700</v>
      </c>
      <c r="G21" s="8">
        <f t="shared" si="1"/>
        <v>66300</v>
      </c>
      <c r="H21" s="5" t="str">
        <f t="shared" si="2"/>
        <v>A</v>
      </c>
      <c r="I21" s="5" t="str">
        <f t="shared" si="3"/>
        <v>폐쇄</v>
      </c>
      <c r="J21" s="5">
        <f t="shared" si="4"/>
        <v>18</v>
      </c>
    </row>
    <row r="22" spans="1:10">
      <c r="A22" s="5" t="s">
        <v>20</v>
      </c>
      <c r="B22" s="5">
        <v>2</v>
      </c>
      <c r="C22" s="8">
        <v>70000</v>
      </c>
      <c r="D22" s="8">
        <v>5000</v>
      </c>
      <c r="E22" s="8">
        <v>1</v>
      </c>
      <c r="F22" s="8">
        <f t="shared" si="0"/>
        <v>700</v>
      </c>
      <c r="G22" s="8">
        <f t="shared" si="1"/>
        <v>64300</v>
      </c>
      <c r="H22" s="5" t="str">
        <f t="shared" si="2"/>
        <v>A</v>
      </c>
      <c r="I22" s="5" t="str">
        <f t="shared" si="3"/>
        <v>폐쇄</v>
      </c>
      <c r="J22" s="5">
        <f t="shared" si="4"/>
        <v>19</v>
      </c>
    </row>
    <row r="23" spans="1:10">
      <c r="A23" s="6" t="s">
        <v>7</v>
      </c>
      <c r="B23" s="6">
        <v>15</v>
      </c>
      <c r="C23" s="9">
        <v>90000</v>
      </c>
      <c r="D23" s="9">
        <v>8000</v>
      </c>
      <c r="E23" s="9">
        <v>3</v>
      </c>
      <c r="F23" s="9">
        <f t="shared" si="0"/>
        <v>900</v>
      </c>
      <c r="G23" s="9">
        <f t="shared" si="1"/>
        <v>81100</v>
      </c>
      <c r="H23" s="6" t="str">
        <f t="shared" si="2"/>
        <v>B</v>
      </c>
      <c r="I23" s="6" t="str">
        <f t="shared" si="3"/>
        <v>폐쇄</v>
      </c>
      <c r="J23" s="6">
        <f t="shared" si="4"/>
        <v>1</v>
      </c>
    </row>
    <row r="24" spans="1:10">
      <c r="A24" s="12" t="s">
        <v>30</v>
      </c>
      <c r="B24" s="12"/>
      <c r="C24" s="12"/>
      <c r="D24" s="1"/>
      <c r="E24" s="1"/>
      <c r="F24" s="2">
        <f>AVERAGE(F4:F23)</f>
        <v>1340</v>
      </c>
      <c r="G24" s="2">
        <f>AVERAGE(G4:G23)</f>
        <v>122610</v>
      </c>
      <c r="H24" s="15" t="str">
        <f>IF(G24&lt;=100000, "폐쇄", "")</f>
        <v/>
      </c>
      <c r="I24" s="15"/>
      <c r="J24" s="15"/>
    </row>
    <row r="25" spans="1:10">
      <c r="A25" s="13" t="s">
        <v>31</v>
      </c>
      <c r="B25" s="1" t="s">
        <v>32</v>
      </c>
      <c r="C25" s="2">
        <f>SUMIF($H$4:$H$23,B25,C4:C23)</f>
        <v>1310000</v>
      </c>
      <c r="D25" s="2"/>
      <c r="E25" s="2"/>
      <c r="F25" s="2">
        <f>SUMIF($H$4:$H$23,B25,F4:F23)</f>
        <v>13100</v>
      </c>
      <c r="G25" s="2">
        <f>SUMIF($H$4:$H$23,B25,G4:G23)</f>
        <v>1208900</v>
      </c>
      <c r="H25" s="15"/>
      <c r="I25" s="15"/>
      <c r="J25" s="15"/>
    </row>
    <row r="26" spans="1:10">
      <c r="A26" s="12"/>
      <c r="B26" s="1" t="s">
        <v>33</v>
      </c>
      <c r="C26" s="2">
        <f>SUMIF($H$4:$H$23,B26,C4:C23)</f>
        <v>680000</v>
      </c>
      <c r="D26" s="2"/>
      <c r="E26" s="2"/>
      <c r="F26" s="2">
        <f>SUMIF($H$4:$H$23,B26,F4:F23)</f>
        <v>6800</v>
      </c>
      <c r="G26" s="2">
        <f>SUMIF($H$4:$H$23,B26,G4:G23)</f>
        <v>638200</v>
      </c>
      <c r="H26" s="15"/>
      <c r="I26" s="15"/>
      <c r="J26" s="15"/>
    </row>
    <row r="27" spans="1:10">
      <c r="A27" s="12"/>
      <c r="B27" s="1" t="s">
        <v>34</v>
      </c>
      <c r="C27" s="2">
        <f>SUMIF($H$4:$H$23,B27,C4:C23)</f>
        <v>300000</v>
      </c>
      <c r="D27" s="2"/>
      <c r="E27" s="2"/>
      <c r="F27" s="2">
        <f>SUMIF($H$4:$H$23,B27,F4:F23)</f>
        <v>3000</v>
      </c>
      <c r="G27" s="2">
        <f>SUMIF($H$4:$H$23,B27,G4:G23)</f>
        <v>267000</v>
      </c>
      <c r="H27" s="15"/>
      <c r="I27" s="15"/>
      <c r="J27" s="15"/>
    </row>
    <row r="28" spans="1:10">
      <c r="A28" s="12" t="s">
        <v>35</v>
      </c>
      <c r="B28" s="12"/>
      <c r="C28" s="12"/>
      <c r="D28" s="1"/>
      <c r="E28" s="1"/>
      <c r="F28" s="2">
        <f>SUMIFS(F4:F23,$B$4:$B$23,"&gt;=10",$B$4:$B$23,"&lt;15")</f>
        <v>8900</v>
      </c>
      <c r="G28" s="2">
        <f>SUMIFS(G4:G23,$B$4:$B$23,"&gt;=10",$B$4:$B$23,"&lt;15")</f>
        <v>824100</v>
      </c>
      <c r="H28" s="15"/>
      <c r="I28" s="15"/>
      <c r="J28" s="15"/>
    </row>
    <row r="29" spans="1:10">
      <c r="A29" s="12" t="s">
        <v>36</v>
      </c>
      <c r="B29" s="12"/>
      <c r="C29" s="12"/>
      <c r="D29" s="12"/>
      <c r="E29" s="12"/>
      <c r="F29" s="12"/>
      <c r="G29" s="3">
        <f>COUNTIF(I4:I23,"폐쇄")</f>
        <v>6</v>
      </c>
      <c r="H29" s="15"/>
      <c r="I29" s="15"/>
      <c r="J29" s="15"/>
    </row>
    <row r="30" spans="1:10">
      <c r="A30" s="14" t="s">
        <v>37</v>
      </c>
      <c r="B30" s="12"/>
      <c r="C30" s="12"/>
      <c r="D30" s="12"/>
      <c r="E30" s="12"/>
      <c r="F30" s="12"/>
      <c r="G30" s="12"/>
      <c r="H30" s="12"/>
      <c r="I30" s="12"/>
      <c r="J30" s="12"/>
    </row>
    <row r="31" spans="1:10">
      <c r="A31" s="14" t="s">
        <v>38</v>
      </c>
      <c r="B31" s="12"/>
      <c r="C31" s="12"/>
      <c r="D31" s="12"/>
      <c r="E31" s="12"/>
      <c r="F31" s="12"/>
      <c r="G31" s="12"/>
      <c r="H31" s="12"/>
      <c r="I31" s="12"/>
      <c r="J31" s="12"/>
    </row>
  </sheetData>
  <sortState ref="A4:J23">
    <sortCondition ref="I4:I23"/>
    <sortCondition ref="G4:G23"/>
  </sortState>
  <mergeCells count="8">
    <mergeCell ref="A31:J31"/>
    <mergeCell ref="A29:F29"/>
    <mergeCell ref="H24:J29"/>
    <mergeCell ref="A1:J1"/>
    <mergeCell ref="A24:C24"/>
    <mergeCell ref="A25:A27"/>
    <mergeCell ref="A28:C28"/>
    <mergeCell ref="A30:J30"/>
  </mergeCells>
  <phoneticPr fontId="2" type="noConversion"/>
  <printOptions horizontalCentered="1" verticalCentered="1"/>
  <pageMargins left="0.70866141732283472" right="0.70866141732283472" top="2.3622047244094491" bottom="0" header="0.31496062992125984" footer="0.31496062992125984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2024-07-20T07:04:24Z</cp:lastPrinted>
  <dcterms:created xsi:type="dcterms:W3CDTF">2024-07-20T05:43:35Z</dcterms:created>
  <dcterms:modified xsi:type="dcterms:W3CDTF">2024-07-20T07:04:36Z</dcterms:modified>
</cp:coreProperties>
</file>